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AA5F9BA-0016-437A-B0A6-7E588E431788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A (2)" sheetId="3" r:id="rId2"/>
    <sheet name="Sheet1" sheetId="2" r:id="rId3"/>
  </sheets>
  <calcPr calcId="181029"/>
</workbook>
</file>

<file path=xl/calcChain.xml><?xml version="1.0" encoding="utf-8"?>
<calcChain xmlns="http://schemas.openxmlformats.org/spreadsheetml/2006/main">
  <c r="E306" i="1" l="1"/>
  <c r="F306" i="1" s="1"/>
  <c r="G306" i="1" s="1"/>
  <c r="K306" i="1" s="1"/>
  <c r="Q306" i="1"/>
  <c r="E307" i="1"/>
  <c r="F307" i="1" s="1"/>
  <c r="G307" i="1" s="1"/>
  <c r="K307" i="1" s="1"/>
  <c r="Q307" i="1"/>
  <c r="Q308" i="1"/>
  <c r="E308" i="1"/>
  <c r="F308" i="1" s="1"/>
  <c r="G308" i="1"/>
  <c r="K308" i="1" s="1"/>
  <c r="Q305" i="1"/>
  <c r="E305" i="1"/>
  <c r="F305" i="1" s="1"/>
  <c r="G305" i="1" s="1"/>
  <c r="K305" i="1" s="1"/>
  <c r="Q304" i="1"/>
  <c r="E304" i="1"/>
  <c r="F304" i="1" s="1"/>
  <c r="G304" i="1" s="1"/>
  <c r="K304" i="1" s="1"/>
  <c r="Q303" i="1"/>
  <c r="E303" i="1"/>
  <c r="F303" i="1" s="1"/>
  <c r="G303" i="1" s="1"/>
  <c r="J303" i="1" s="1"/>
  <c r="Q301" i="1"/>
  <c r="E301" i="1"/>
  <c r="F301" i="1" s="1"/>
  <c r="G301" i="1" s="1"/>
  <c r="K301" i="1" s="1"/>
  <c r="Q299" i="1"/>
  <c r="E299" i="1"/>
  <c r="F299" i="1"/>
  <c r="G299" i="1" s="1"/>
  <c r="K299" i="1"/>
  <c r="Q297" i="1"/>
  <c r="E297" i="1"/>
  <c r="F297" i="1" s="1"/>
  <c r="G297" i="1" s="1"/>
  <c r="K297" i="1" s="1"/>
  <c r="Q295" i="1"/>
  <c r="E295" i="1"/>
  <c r="F295" i="1" s="1"/>
  <c r="G295" i="1" s="1"/>
  <c r="K295" i="1" s="1"/>
  <c r="Q293" i="1"/>
  <c r="E293" i="1"/>
  <c r="F293" i="1" s="1"/>
  <c r="G293" i="1" s="1"/>
  <c r="K293" i="1" s="1"/>
  <c r="Q291" i="1"/>
  <c r="E291" i="1"/>
  <c r="F291" i="1" s="1"/>
  <c r="G291" i="1" s="1"/>
  <c r="K291" i="1" s="1"/>
  <c r="Q289" i="1"/>
  <c r="E289" i="1"/>
  <c r="F289" i="1" s="1"/>
  <c r="G289" i="1" s="1"/>
  <c r="K289" i="1" s="1"/>
  <c r="Q287" i="1"/>
  <c r="E287" i="1"/>
  <c r="F287" i="1"/>
  <c r="G287" i="1" s="1"/>
  <c r="K287" i="1" s="1"/>
  <c r="Q285" i="1"/>
  <c r="E285" i="1"/>
  <c r="F285" i="1" s="1"/>
  <c r="G285" i="1" s="1"/>
  <c r="K285" i="1" s="1"/>
  <c r="Q283" i="1"/>
  <c r="E283" i="1"/>
  <c r="F283" i="1" s="1"/>
  <c r="G283" i="1" s="1"/>
  <c r="K283" i="1" s="1"/>
  <c r="Q281" i="1"/>
  <c r="F281" i="1"/>
  <c r="G281" i="1" s="1"/>
  <c r="K281" i="1" s="1"/>
  <c r="E281" i="1"/>
  <c r="Q279" i="1"/>
  <c r="E279" i="1"/>
  <c r="F279" i="1"/>
  <c r="G279" i="1" s="1"/>
  <c r="K279" i="1" s="1"/>
  <c r="Q277" i="1"/>
  <c r="E277" i="1"/>
  <c r="F277" i="1" s="1"/>
  <c r="G277" i="1" s="1"/>
  <c r="K277" i="1" s="1"/>
  <c r="Q275" i="1"/>
  <c r="E275" i="1"/>
  <c r="F275" i="1" s="1"/>
  <c r="G275" i="1" s="1"/>
  <c r="K275" i="1" s="1"/>
  <c r="Q273" i="1"/>
  <c r="E273" i="1"/>
  <c r="F273" i="1" s="1"/>
  <c r="G273" i="1" s="1"/>
  <c r="K273" i="1" s="1"/>
  <c r="Q271" i="1"/>
  <c r="E271" i="1"/>
  <c r="F271" i="1"/>
  <c r="G271" i="1" s="1"/>
  <c r="K271" i="1" s="1"/>
  <c r="Q269" i="1"/>
  <c r="E269" i="1"/>
  <c r="F269" i="1" s="1"/>
  <c r="G269" i="1" s="1"/>
  <c r="K269" i="1" s="1"/>
  <c r="Q267" i="1"/>
  <c r="E267" i="1"/>
  <c r="F267" i="1"/>
  <c r="G267" i="1" s="1"/>
  <c r="K267" i="1" s="1"/>
  <c r="Q265" i="1"/>
  <c r="E265" i="1"/>
  <c r="F265" i="1" s="1"/>
  <c r="G265" i="1" s="1"/>
  <c r="K265" i="1" s="1"/>
  <c r="Q263" i="1"/>
  <c r="E263" i="1"/>
  <c r="F263" i="1" s="1"/>
  <c r="G263" i="1" s="1"/>
  <c r="K263" i="1" s="1"/>
  <c r="Q261" i="1"/>
  <c r="E261" i="1"/>
  <c r="F261" i="1" s="1"/>
  <c r="G261" i="1" s="1"/>
  <c r="K261" i="1" s="1"/>
  <c r="Q259" i="1"/>
  <c r="E259" i="1"/>
  <c r="F259" i="1" s="1"/>
  <c r="G259" i="1" s="1"/>
  <c r="K259" i="1" s="1"/>
  <c r="Q257" i="1"/>
  <c r="E257" i="1"/>
  <c r="F257" i="1" s="1"/>
  <c r="G257" i="1" s="1"/>
  <c r="K257" i="1" s="1"/>
  <c r="Q255" i="1"/>
  <c r="E255" i="1"/>
  <c r="F255" i="1"/>
  <c r="G255" i="1" s="1"/>
  <c r="K255" i="1" s="1"/>
  <c r="Q253" i="1"/>
  <c r="E253" i="1"/>
  <c r="F253" i="1" s="1"/>
  <c r="G253" i="1" s="1"/>
  <c r="K253" i="1" s="1"/>
  <c r="Q251" i="1"/>
  <c r="E251" i="1"/>
  <c r="F251" i="1"/>
  <c r="G251" i="1" s="1"/>
  <c r="K251" i="1" s="1"/>
  <c r="Q249" i="1"/>
  <c r="E249" i="1"/>
  <c r="F249" i="1" s="1"/>
  <c r="G249" i="1" s="1"/>
  <c r="K249" i="1" s="1"/>
  <c r="Q247" i="1"/>
  <c r="E247" i="1"/>
  <c r="F247" i="1"/>
  <c r="G247" i="1" s="1"/>
  <c r="K247" i="1" s="1"/>
  <c r="Q245" i="1"/>
  <c r="E245" i="1"/>
  <c r="F245" i="1" s="1"/>
  <c r="G245" i="1" s="1"/>
  <c r="K245" i="1" s="1"/>
  <c r="Q243" i="1"/>
  <c r="E243" i="1"/>
  <c r="F243" i="1" s="1"/>
  <c r="G243" i="1" s="1"/>
  <c r="K243" i="1" s="1"/>
  <c r="Q241" i="1"/>
  <c r="E241" i="1"/>
  <c r="F241" i="1" s="1"/>
  <c r="G241" i="1" s="1"/>
  <c r="K241" i="1" s="1"/>
  <c r="Q239" i="1"/>
  <c r="E239" i="1"/>
  <c r="F239" i="1" s="1"/>
  <c r="G239" i="1" s="1"/>
  <c r="K239" i="1" s="1"/>
  <c r="Q237" i="1"/>
  <c r="E237" i="1"/>
  <c r="F237" i="1" s="1"/>
  <c r="G237" i="1" s="1"/>
  <c r="K237" i="1" s="1"/>
  <c r="Q235" i="1"/>
  <c r="E235" i="1"/>
  <c r="F235" i="1"/>
  <c r="G235" i="1" s="1"/>
  <c r="K235" i="1"/>
  <c r="Q233" i="1"/>
  <c r="E233" i="1"/>
  <c r="F233" i="1" s="1"/>
  <c r="G233" i="1" s="1"/>
  <c r="K233" i="1" s="1"/>
  <c r="Q231" i="1"/>
  <c r="E231" i="1"/>
  <c r="F231" i="1" s="1"/>
  <c r="G231" i="1" s="1"/>
  <c r="K231" i="1" s="1"/>
  <c r="Q229" i="1"/>
  <c r="E229" i="1"/>
  <c r="F229" i="1" s="1"/>
  <c r="G229" i="1" s="1"/>
  <c r="K229" i="1" s="1"/>
  <c r="Q227" i="1"/>
  <c r="E227" i="1"/>
  <c r="F227" i="1" s="1"/>
  <c r="G227" i="1" s="1"/>
  <c r="K227" i="1" s="1"/>
  <c r="Q225" i="1"/>
  <c r="F225" i="1"/>
  <c r="G225" i="1" s="1"/>
  <c r="K225" i="1" s="1"/>
  <c r="E225" i="1"/>
  <c r="Q223" i="1"/>
  <c r="E223" i="1"/>
  <c r="F223" i="1"/>
  <c r="G223" i="1" s="1"/>
  <c r="K223" i="1" s="1"/>
  <c r="Q221" i="1"/>
  <c r="E221" i="1"/>
  <c r="F221" i="1" s="1"/>
  <c r="G221" i="1" s="1"/>
  <c r="K221" i="1" s="1"/>
  <c r="Q219" i="1"/>
  <c r="E219" i="1"/>
  <c r="F219" i="1" s="1"/>
  <c r="G219" i="1" s="1"/>
  <c r="K219" i="1" s="1"/>
  <c r="Q217" i="1"/>
  <c r="E217" i="1"/>
  <c r="F217" i="1" s="1"/>
  <c r="G217" i="1" s="1"/>
  <c r="K217" i="1" s="1"/>
  <c r="Q215" i="1"/>
  <c r="E215" i="1"/>
  <c r="F215" i="1"/>
  <c r="G215" i="1" s="1"/>
  <c r="K215" i="1" s="1"/>
  <c r="D9" i="3"/>
  <c r="C9" i="3"/>
  <c r="Q261" i="3"/>
  <c r="Q260" i="3"/>
  <c r="Q259" i="3"/>
  <c r="E231" i="3"/>
  <c r="F231" i="3"/>
  <c r="E222" i="3"/>
  <c r="F222" i="3"/>
  <c r="E223" i="3"/>
  <c r="F223" i="3"/>
  <c r="E227" i="3"/>
  <c r="F227" i="3"/>
  <c r="E233" i="3"/>
  <c r="F233" i="3"/>
  <c r="E234" i="3"/>
  <c r="F234" i="3"/>
  <c r="E239" i="3"/>
  <c r="F239" i="3"/>
  <c r="E242" i="3"/>
  <c r="F242" i="3"/>
  <c r="E243" i="3"/>
  <c r="F243" i="3"/>
  <c r="E248" i="3"/>
  <c r="F248" i="3"/>
  <c r="E251" i="3"/>
  <c r="F251" i="3"/>
  <c r="E252" i="3"/>
  <c r="F252" i="3"/>
  <c r="E256" i="3"/>
  <c r="F256" i="3"/>
  <c r="E144" i="3"/>
  <c r="F144" i="3"/>
  <c r="E145" i="3"/>
  <c r="F145" i="3"/>
  <c r="E124" i="3"/>
  <c r="F124" i="3"/>
  <c r="E133" i="3"/>
  <c r="F133" i="3"/>
  <c r="E135" i="3"/>
  <c r="F135" i="3"/>
  <c r="E132" i="3"/>
  <c r="F132" i="3"/>
  <c r="E130" i="3"/>
  <c r="F130" i="3"/>
  <c r="E131" i="3"/>
  <c r="F131" i="3"/>
  <c r="E109" i="3"/>
  <c r="F109" i="3"/>
  <c r="E114" i="3"/>
  <c r="F114" i="3"/>
  <c r="E115" i="3"/>
  <c r="F115" i="3"/>
  <c r="E113" i="3"/>
  <c r="F113" i="3"/>
  <c r="E116" i="3"/>
  <c r="F116" i="3"/>
  <c r="E122" i="3"/>
  <c r="F122" i="3"/>
  <c r="E123" i="3"/>
  <c r="F123" i="3"/>
  <c r="C7" i="3"/>
  <c r="C8" i="3"/>
  <c r="F16" i="3"/>
  <c r="F17" i="3" s="1"/>
  <c r="C17" i="3"/>
  <c r="Q25" i="3"/>
  <c r="Q72" i="3"/>
  <c r="Q86" i="3"/>
  <c r="Q87" i="3"/>
  <c r="Q88" i="3"/>
  <c r="Q89" i="3"/>
  <c r="Q90" i="3"/>
  <c r="Q106" i="3"/>
  <c r="Q107" i="3"/>
  <c r="Q108" i="3"/>
  <c r="Q109" i="3"/>
  <c r="Q110" i="3"/>
  <c r="Q111" i="3"/>
  <c r="Q112" i="3"/>
  <c r="Q114" i="3"/>
  <c r="Q115" i="3"/>
  <c r="Q117" i="3"/>
  <c r="Q119" i="3"/>
  <c r="Q121" i="3"/>
  <c r="Q122" i="3"/>
  <c r="Q123" i="3"/>
  <c r="Q124" i="3"/>
  <c r="Q125" i="3"/>
  <c r="Q126" i="3"/>
  <c r="Q128" i="3"/>
  <c r="Q129" i="3"/>
  <c r="Q130" i="3"/>
  <c r="Q133" i="3"/>
  <c r="Q135" i="3"/>
  <c r="Q136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4" i="3"/>
  <c r="Q21" i="3"/>
  <c r="Q22" i="3"/>
  <c r="Q23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13" i="3"/>
  <c r="Q116" i="3"/>
  <c r="Q118" i="3"/>
  <c r="Q120" i="3"/>
  <c r="Q127" i="3"/>
  <c r="Q131" i="3"/>
  <c r="Q132" i="3"/>
  <c r="Q134" i="3"/>
  <c r="Q137" i="3"/>
  <c r="Q177" i="3"/>
  <c r="Q213" i="3"/>
  <c r="G11" i="1"/>
  <c r="F11" i="1"/>
  <c r="Q25" i="1"/>
  <c r="Q21" i="1"/>
  <c r="Q22" i="1"/>
  <c r="Q23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13" i="1"/>
  <c r="Q116" i="1"/>
  <c r="Q118" i="1"/>
  <c r="Q120" i="1"/>
  <c r="Q127" i="1"/>
  <c r="Q131" i="1"/>
  <c r="Q132" i="1"/>
  <c r="Q134" i="1"/>
  <c r="Q137" i="1"/>
  <c r="Q177" i="1"/>
  <c r="Q213" i="1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231" i="2"/>
  <c r="C231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230" i="2"/>
  <c r="C230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29" i="2"/>
  <c r="C229" i="2"/>
  <c r="G228" i="2"/>
  <c r="C228" i="2"/>
  <c r="G227" i="2"/>
  <c r="C227" i="2"/>
  <c r="G226" i="2"/>
  <c r="C226" i="2"/>
  <c r="G26" i="2"/>
  <c r="C26" i="2"/>
  <c r="G25" i="2"/>
  <c r="C25" i="2"/>
  <c r="G225" i="2"/>
  <c r="C225" i="2"/>
  <c r="G24" i="2"/>
  <c r="C24" i="2"/>
  <c r="G23" i="2"/>
  <c r="C23" i="2"/>
  <c r="G22" i="2"/>
  <c r="C22" i="2"/>
  <c r="G21" i="2"/>
  <c r="C21" i="2"/>
  <c r="G224" i="2"/>
  <c r="C224" i="2"/>
  <c r="G20" i="2"/>
  <c r="C20" i="2"/>
  <c r="G223" i="2"/>
  <c r="C223" i="2"/>
  <c r="G222" i="2"/>
  <c r="C222" i="2"/>
  <c r="G221" i="2"/>
  <c r="C221" i="2"/>
  <c r="G19" i="2"/>
  <c r="C19" i="2"/>
  <c r="G18" i="2"/>
  <c r="C18" i="2"/>
  <c r="G220" i="2"/>
  <c r="C220" i="2"/>
  <c r="G219" i="2"/>
  <c r="C219" i="2"/>
  <c r="G218" i="2"/>
  <c r="C218" i="2"/>
  <c r="G217" i="2"/>
  <c r="C217" i="2"/>
  <c r="G216" i="2"/>
  <c r="C216" i="2"/>
  <c r="G215" i="2"/>
  <c r="C215" i="2"/>
  <c r="G214" i="2"/>
  <c r="C214" i="2"/>
  <c r="G213" i="2"/>
  <c r="C213" i="2"/>
  <c r="G212" i="2"/>
  <c r="C212" i="2"/>
  <c r="G211" i="2"/>
  <c r="C211" i="2"/>
  <c r="G210" i="2"/>
  <c r="C210" i="2"/>
  <c r="G209" i="2"/>
  <c r="C209" i="2"/>
  <c r="G208" i="2"/>
  <c r="C208" i="2"/>
  <c r="G207" i="2"/>
  <c r="C207" i="2"/>
  <c r="G206" i="2"/>
  <c r="C206" i="2"/>
  <c r="G17" i="2"/>
  <c r="C17" i="2"/>
  <c r="G16" i="2"/>
  <c r="C16" i="2"/>
  <c r="G15" i="2"/>
  <c r="C15" i="2"/>
  <c r="G14" i="2"/>
  <c r="C14" i="2"/>
  <c r="G13" i="2"/>
  <c r="C13" i="2"/>
  <c r="G205" i="2"/>
  <c r="C205" i="2"/>
  <c r="G204" i="2"/>
  <c r="C204" i="2"/>
  <c r="G203" i="2"/>
  <c r="C203" i="2"/>
  <c r="G202" i="2"/>
  <c r="C202" i="2"/>
  <c r="G201" i="2"/>
  <c r="C201" i="2"/>
  <c r="G200" i="2"/>
  <c r="C200" i="2"/>
  <c r="G199" i="2"/>
  <c r="C199" i="2"/>
  <c r="G198" i="2"/>
  <c r="C198" i="2"/>
  <c r="G197" i="2"/>
  <c r="C197" i="2"/>
  <c r="G196" i="2"/>
  <c r="C196" i="2"/>
  <c r="G195" i="2"/>
  <c r="C195" i="2"/>
  <c r="G194" i="2"/>
  <c r="C194" i="2"/>
  <c r="G193" i="2"/>
  <c r="C193" i="2"/>
  <c r="G12" i="2"/>
  <c r="C12" i="2"/>
  <c r="G192" i="2"/>
  <c r="C192" i="2"/>
  <c r="G191" i="2"/>
  <c r="C191" i="2"/>
  <c r="G190" i="2"/>
  <c r="C190" i="2"/>
  <c r="G189" i="2"/>
  <c r="C189" i="2"/>
  <c r="G188" i="2"/>
  <c r="C188" i="2"/>
  <c r="G187" i="2"/>
  <c r="C187" i="2"/>
  <c r="G186" i="2"/>
  <c r="C186" i="2"/>
  <c r="G185" i="2"/>
  <c r="C185" i="2"/>
  <c r="G184" i="2"/>
  <c r="C184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3" i="2"/>
  <c r="C173" i="2"/>
  <c r="G172" i="2"/>
  <c r="C172" i="2"/>
  <c r="G171" i="2"/>
  <c r="C171" i="2"/>
  <c r="G170" i="2"/>
  <c r="C170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1" i="2"/>
  <c r="C11" i="2"/>
  <c r="G146" i="2"/>
  <c r="C146" i="2"/>
  <c r="G145" i="2"/>
  <c r="C145" i="2"/>
  <c r="G144" i="2"/>
  <c r="C144" i="2"/>
  <c r="H101" i="2"/>
  <c r="B101" i="2"/>
  <c r="D101" i="2"/>
  <c r="H102" i="2"/>
  <c r="B102" i="2"/>
  <c r="D102" i="2"/>
  <c r="H103" i="2"/>
  <c r="B103" i="2"/>
  <c r="D103" i="2"/>
  <c r="H104" i="2"/>
  <c r="B104" i="2"/>
  <c r="D104" i="2"/>
  <c r="H105" i="2"/>
  <c r="B105" i="2"/>
  <c r="D105" i="2"/>
  <c r="H106" i="2"/>
  <c r="B106" i="2"/>
  <c r="D106" i="2"/>
  <c r="H107" i="2"/>
  <c r="B107" i="2"/>
  <c r="D107" i="2"/>
  <c r="H108" i="2"/>
  <c r="B108" i="2"/>
  <c r="D108" i="2"/>
  <c r="H109" i="2"/>
  <c r="B109" i="2"/>
  <c r="D109" i="2"/>
  <c r="H110" i="2"/>
  <c r="B110" i="2"/>
  <c r="D110" i="2"/>
  <c r="H111" i="2"/>
  <c r="B111" i="2"/>
  <c r="D111" i="2"/>
  <c r="H112" i="2"/>
  <c r="B112" i="2"/>
  <c r="D112" i="2"/>
  <c r="H113" i="2"/>
  <c r="B113" i="2"/>
  <c r="D113" i="2"/>
  <c r="H114" i="2"/>
  <c r="B114" i="2"/>
  <c r="D114" i="2"/>
  <c r="H115" i="2"/>
  <c r="B115" i="2"/>
  <c r="D115" i="2"/>
  <c r="H116" i="2"/>
  <c r="B116" i="2"/>
  <c r="D116" i="2"/>
  <c r="H117" i="2"/>
  <c r="B117" i="2"/>
  <c r="D117" i="2"/>
  <c r="H118" i="2"/>
  <c r="B118" i="2"/>
  <c r="D118" i="2"/>
  <c r="H119" i="2"/>
  <c r="B119" i="2"/>
  <c r="D119" i="2"/>
  <c r="H120" i="2"/>
  <c r="B120" i="2"/>
  <c r="D120" i="2"/>
  <c r="H121" i="2"/>
  <c r="B121" i="2"/>
  <c r="D121" i="2"/>
  <c r="H122" i="2"/>
  <c r="B122" i="2"/>
  <c r="D122" i="2"/>
  <c r="H123" i="2"/>
  <c r="B123" i="2"/>
  <c r="D123" i="2"/>
  <c r="H124" i="2"/>
  <c r="B124" i="2"/>
  <c r="D124" i="2"/>
  <c r="H125" i="2"/>
  <c r="B125" i="2"/>
  <c r="D125" i="2"/>
  <c r="H126" i="2"/>
  <c r="B126" i="2"/>
  <c r="D126" i="2"/>
  <c r="H127" i="2"/>
  <c r="B127" i="2"/>
  <c r="D127" i="2"/>
  <c r="H128" i="2"/>
  <c r="B128" i="2"/>
  <c r="D128" i="2"/>
  <c r="H129" i="2"/>
  <c r="B129" i="2"/>
  <c r="D129" i="2"/>
  <c r="H130" i="2"/>
  <c r="B130" i="2"/>
  <c r="D130" i="2"/>
  <c r="H131" i="2"/>
  <c r="B131" i="2"/>
  <c r="D131" i="2"/>
  <c r="H132" i="2"/>
  <c r="B132" i="2"/>
  <c r="D132" i="2"/>
  <c r="H133" i="2"/>
  <c r="B133" i="2"/>
  <c r="D133" i="2"/>
  <c r="H134" i="2"/>
  <c r="B134" i="2"/>
  <c r="D134" i="2"/>
  <c r="H135" i="2"/>
  <c r="B135" i="2"/>
  <c r="D135" i="2"/>
  <c r="H136" i="2"/>
  <c r="B136" i="2"/>
  <c r="D136" i="2"/>
  <c r="H137" i="2"/>
  <c r="B137" i="2"/>
  <c r="D137" i="2"/>
  <c r="H138" i="2"/>
  <c r="B138" i="2"/>
  <c r="D138" i="2"/>
  <c r="H139" i="2"/>
  <c r="B139" i="2"/>
  <c r="D139" i="2"/>
  <c r="H140" i="2"/>
  <c r="B140" i="2"/>
  <c r="D140" i="2"/>
  <c r="H141" i="2"/>
  <c r="B141" i="2"/>
  <c r="D141" i="2"/>
  <c r="H142" i="2"/>
  <c r="B142" i="2"/>
  <c r="D142" i="2"/>
  <c r="H143" i="2"/>
  <c r="B143" i="2"/>
  <c r="D143" i="2"/>
  <c r="H100" i="2"/>
  <c r="B100" i="2"/>
  <c r="D100" i="2"/>
  <c r="H99" i="2"/>
  <c r="B99" i="2"/>
  <c r="D99" i="2"/>
  <c r="H231" i="2"/>
  <c r="D231" i="2"/>
  <c r="B231" i="2"/>
  <c r="H98" i="2"/>
  <c r="D98" i="2"/>
  <c r="B98" i="2"/>
  <c r="H97" i="2"/>
  <c r="B97" i="2"/>
  <c r="D97" i="2"/>
  <c r="H96" i="2"/>
  <c r="B96" i="2"/>
  <c r="D96" i="2"/>
  <c r="H95" i="2"/>
  <c r="B95" i="2"/>
  <c r="D95" i="2"/>
  <c r="H94" i="2"/>
  <c r="D94" i="2"/>
  <c r="B94" i="2"/>
  <c r="H93" i="2"/>
  <c r="D93" i="2"/>
  <c r="B93" i="2"/>
  <c r="H92" i="2"/>
  <c r="B92" i="2"/>
  <c r="D92" i="2"/>
  <c r="H91" i="2"/>
  <c r="B91" i="2"/>
  <c r="D91" i="2"/>
  <c r="H90" i="2"/>
  <c r="D90" i="2"/>
  <c r="B90" i="2"/>
  <c r="H89" i="2"/>
  <c r="D89" i="2"/>
  <c r="B89" i="2"/>
  <c r="H88" i="2"/>
  <c r="B88" i="2"/>
  <c r="D88" i="2"/>
  <c r="H87" i="2"/>
  <c r="D87" i="2"/>
  <c r="B87" i="2"/>
  <c r="H86" i="2"/>
  <c r="D86" i="2"/>
  <c r="B86" i="2"/>
  <c r="H85" i="2"/>
  <c r="B85" i="2"/>
  <c r="D85" i="2"/>
  <c r="H84" i="2"/>
  <c r="B84" i="2"/>
  <c r="D84" i="2"/>
  <c r="H83" i="2"/>
  <c r="D83" i="2"/>
  <c r="B83" i="2"/>
  <c r="H82" i="2"/>
  <c r="D82" i="2"/>
  <c r="B82" i="2"/>
  <c r="H81" i="2"/>
  <c r="B81" i="2"/>
  <c r="D81" i="2"/>
  <c r="H80" i="2"/>
  <c r="B80" i="2"/>
  <c r="D80" i="2"/>
  <c r="H79" i="2"/>
  <c r="B79" i="2"/>
  <c r="D79" i="2"/>
  <c r="H78" i="2"/>
  <c r="D78" i="2"/>
  <c r="B78" i="2"/>
  <c r="H77" i="2"/>
  <c r="D77" i="2"/>
  <c r="B77" i="2"/>
  <c r="H76" i="2"/>
  <c r="B76" i="2"/>
  <c r="D76" i="2"/>
  <c r="H75" i="2"/>
  <c r="B75" i="2"/>
  <c r="D75" i="2"/>
  <c r="H74" i="2"/>
  <c r="D74" i="2"/>
  <c r="B74" i="2"/>
  <c r="H73" i="2"/>
  <c r="D73" i="2"/>
  <c r="B73" i="2"/>
  <c r="H72" i="2"/>
  <c r="B72" i="2"/>
  <c r="D72" i="2"/>
  <c r="H71" i="2"/>
  <c r="D71" i="2"/>
  <c r="B71" i="2"/>
  <c r="H70" i="2"/>
  <c r="D70" i="2"/>
  <c r="B70" i="2"/>
  <c r="H69" i="2"/>
  <c r="B69" i="2"/>
  <c r="D69" i="2"/>
  <c r="H68" i="2"/>
  <c r="B68" i="2"/>
  <c r="D68" i="2"/>
  <c r="H67" i="2"/>
  <c r="D67" i="2"/>
  <c r="B67" i="2"/>
  <c r="H66" i="2"/>
  <c r="D66" i="2"/>
  <c r="B66" i="2"/>
  <c r="H65" i="2"/>
  <c r="B65" i="2"/>
  <c r="D65" i="2"/>
  <c r="H64" i="2"/>
  <c r="B64" i="2"/>
  <c r="D64" i="2"/>
  <c r="H230" i="2"/>
  <c r="B230" i="2"/>
  <c r="D230" i="2"/>
  <c r="H63" i="2"/>
  <c r="D63" i="2"/>
  <c r="B63" i="2"/>
  <c r="H62" i="2"/>
  <c r="D62" i="2"/>
  <c r="B62" i="2"/>
  <c r="H61" i="2"/>
  <c r="B61" i="2"/>
  <c r="D61" i="2"/>
  <c r="H60" i="2"/>
  <c r="B60" i="2"/>
  <c r="D60" i="2"/>
  <c r="H59" i="2"/>
  <c r="D59" i="2"/>
  <c r="B59" i="2"/>
  <c r="H58" i="2"/>
  <c r="D58" i="2"/>
  <c r="B58" i="2"/>
  <c r="H57" i="2"/>
  <c r="B57" i="2"/>
  <c r="D57" i="2"/>
  <c r="H56" i="2"/>
  <c r="D56" i="2"/>
  <c r="B56" i="2"/>
  <c r="H55" i="2"/>
  <c r="D55" i="2"/>
  <c r="B55" i="2"/>
  <c r="H54" i="2"/>
  <c r="B54" i="2"/>
  <c r="D54" i="2"/>
  <c r="H53" i="2"/>
  <c r="B53" i="2"/>
  <c r="D53" i="2"/>
  <c r="H52" i="2"/>
  <c r="D52" i="2"/>
  <c r="B52" i="2"/>
  <c r="H51" i="2"/>
  <c r="D51" i="2"/>
  <c r="B51" i="2"/>
  <c r="H50" i="2"/>
  <c r="B50" i="2"/>
  <c r="D50" i="2"/>
  <c r="H49" i="2"/>
  <c r="B49" i="2"/>
  <c r="D49" i="2"/>
  <c r="H48" i="2"/>
  <c r="B48" i="2"/>
  <c r="D48" i="2"/>
  <c r="H47" i="2"/>
  <c r="D47" i="2"/>
  <c r="B47" i="2"/>
  <c r="H46" i="2"/>
  <c r="D46" i="2"/>
  <c r="B46" i="2"/>
  <c r="H45" i="2"/>
  <c r="B45" i="2"/>
  <c r="D45" i="2"/>
  <c r="H44" i="2"/>
  <c r="B44" i="2"/>
  <c r="D44" i="2"/>
  <c r="H43" i="2"/>
  <c r="D43" i="2"/>
  <c r="B43" i="2"/>
  <c r="H42" i="2"/>
  <c r="D42" i="2"/>
  <c r="B42" i="2"/>
  <c r="H41" i="2"/>
  <c r="B41" i="2"/>
  <c r="D41" i="2"/>
  <c r="H40" i="2"/>
  <c r="D40" i="2"/>
  <c r="B40" i="2"/>
  <c r="H39" i="2"/>
  <c r="D39" i="2"/>
  <c r="B39" i="2"/>
  <c r="H38" i="2"/>
  <c r="B38" i="2"/>
  <c r="D38" i="2"/>
  <c r="H37" i="2"/>
  <c r="B37" i="2"/>
  <c r="D37" i="2"/>
  <c r="H36" i="2"/>
  <c r="D36" i="2"/>
  <c r="B36" i="2"/>
  <c r="H35" i="2"/>
  <c r="D35" i="2"/>
  <c r="B35" i="2"/>
  <c r="H34" i="2"/>
  <c r="B34" i="2"/>
  <c r="D34" i="2"/>
  <c r="H33" i="2"/>
  <c r="B33" i="2"/>
  <c r="D33" i="2"/>
  <c r="H32" i="2"/>
  <c r="B32" i="2"/>
  <c r="D32" i="2"/>
  <c r="H31" i="2"/>
  <c r="D31" i="2"/>
  <c r="B31" i="2"/>
  <c r="H30" i="2"/>
  <c r="D30" i="2"/>
  <c r="B30" i="2"/>
  <c r="H29" i="2"/>
  <c r="B29" i="2"/>
  <c r="D29" i="2"/>
  <c r="H28" i="2"/>
  <c r="B28" i="2"/>
  <c r="D28" i="2"/>
  <c r="H27" i="2"/>
  <c r="D27" i="2"/>
  <c r="B27" i="2"/>
  <c r="H229" i="2"/>
  <c r="D229" i="2"/>
  <c r="B229" i="2"/>
  <c r="H228" i="2"/>
  <c r="B228" i="2"/>
  <c r="D228" i="2"/>
  <c r="H227" i="2"/>
  <c r="B227" i="2"/>
  <c r="D227" i="2"/>
  <c r="H226" i="2"/>
  <c r="D226" i="2"/>
  <c r="B226" i="2"/>
  <c r="H26" i="2"/>
  <c r="D26" i="2"/>
  <c r="B26" i="2"/>
  <c r="H25" i="2"/>
  <c r="B25" i="2"/>
  <c r="D25" i="2"/>
  <c r="H225" i="2"/>
  <c r="B225" i="2"/>
  <c r="D225" i="2"/>
  <c r="H24" i="2"/>
  <c r="D24" i="2"/>
  <c r="B24" i="2"/>
  <c r="H23" i="2"/>
  <c r="D23" i="2"/>
  <c r="B23" i="2"/>
  <c r="H22" i="2"/>
  <c r="B22" i="2"/>
  <c r="D22" i="2"/>
  <c r="H21" i="2"/>
  <c r="B21" i="2"/>
  <c r="D21" i="2"/>
  <c r="H224" i="2"/>
  <c r="D224" i="2"/>
  <c r="B224" i="2"/>
  <c r="H20" i="2"/>
  <c r="D20" i="2"/>
  <c r="B20" i="2"/>
  <c r="H223" i="2"/>
  <c r="B223" i="2"/>
  <c r="D223" i="2"/>
  <c r="H222" i="2"/>
  <c r="B222" i="2"/>
  <c r="D222" i="2"/>
  <c r="H221" i="2"/>
  <c r="D221" i="2"/>
  <c r="B221" i="2"/>
  <c r="H19" i="2"/>
  <c r="D19" i="2"/>
  <c r="B19" i="2"/>
  <c r="H18" i="2"/>
  <c r="B18" i="2"/>
  <c r="D18" i="2"/>
  <c r="H220" i="2"/>
  <c r="B220" i="2"/>
  <c r="D220" i="2"/>
  <c r="H219" i="2"/>
  <c r="D219" i="2"/>
  <c r="B219" i="2"/>
  <c r="H218" i="2"/>
  <c r="D218" i="2"/>
  <c r="B218" i="2"/>
  <c r="H217" i="2"/>
  <c r="B217" i="2"/>
  <c r="D217" i="2"/>
  <c r="H216" i="2"/>
  <c r="B216" i="2"/>
  <c r="D216" i="2"/>
  <c r="H215" i="2"/>
  <c r="D215" i="2"/>
  <c r="B215" i="2"/>
  <c r="H214" i="2"/>
  <c r="D214" i="2"/>
  <c r="B214" i="2"/>
  <c r="H213" i="2"/>
  <c r="B213" i="2"/>
  <c r="D213" i="2"/>
  <c r="H212" i="2"/>
  <c r="B212" i="2"/>
  <c r="D212" i="2"/>
  <c r="H211" i="2"/>
  <c r="D211" i="2"/>
  <c r="B211" i="2"/>
  <c r="H210" i="2"/>
  <c r="D210" i="2"/>
  <c r="B210" i="2"/>
  <c r="H209" i="2"/>
  <c r="B209" i="2"/>
  <c r="D209" i="2"/>
  <c r="H208" i="2"/>
  <c r="F208" i="2"/>
  <c r="D208" i="2"/>
  <c r="B208" i="2"/>
  <c r="H207" i="2"/>
  <c r="F207" i="2"/>
  <c r="D207" i="2"/>
  <c r="B207" i="2"/>
  <c r="H206" i="2"/>
  <c r="F206" i="2"/>
  <c r="D206" i="2"/>
  <c r="B206" i="2"/>
  <c r="H17" i="2"/>
  <c r="F17" i="2"/>
  <c r="D17" i="2"/>
  <c r="B17" i="2"/>
  <c r="H16" i="2"/>
  <c r="F16" i="2"/>
  <c r="D16" i="2"/>
  <c r="B16" i="2"/>
  <c r="H15" i="2"/>
  <c r="B15" i="2"/>
  <c r="D15" i="2"/>
  <c r="H14" i="2"/>
  <c r="D14" i="2"/>
  <c r="B14" i="2"/>
  <c r="H13" i="2"/>
  <c r="D13" i="2"/>
  <c r="B13" i="2"/>
  <c r="H205" i="2"/>
  <c r="B205" i="2"/>
  <c r="D205" i="2"/>
  <c r="H204" i="2"/>
  <c r="B204" i="2"/>
  <c r="D204" i="2"/>
  <c r="H203" i="2"/>
  <c r="D203" i="2"/>
  <c r="B203" i="2"/>
  <c r="H202" i="2"/>
  <c r="D202" i="2"/>
  <c r="B202" i="2"/>
  <c r="H201" i="2"/>
  <c r="B201" i="2"/>
  <c r="D201" i="2"/>
  <c r="H200" i="2"/>
  <c r="B200" i="2"/>
  <c r="D200" i="2"/>
  <c r="H199" i="2"/>
  <c r="D199" i="2"/>
  <c r="B199" i="2"/>
  <c r="H198" i="2"/>
  <c r="D198" i="2"/>
  <c r="B198" i="2"/>
  <c r="H197" i="2"/>
  <c r="B197" i="2"/>
  <c r="D197" i="2"/>
  <c r="H196" i="2"/>
  <c r="B196" i="2"/>
  <c r="D196" i="2"/>
  <c r="H195" i="2"/>
  <c r="D195" i="2"/>
  <c r="B195" i="2"/>
  <c r="H194" i="2"/>
  <c r="D194" i="2"/>
  <c r="B194" i="2"/>
  <c r="H193" i="2"/>
  <c r="B193" i="2"/>
  <c r="D193" i="2"/>
  <c r="H12" i="2"/>
  <c r="B12" i="2"/>
  <c r="D12" i="2"/>
  <c r="H192" i="2"/>
  <c r="D192" i="2"/>
  <c r="B192" i="2"/>
  <c r="H191" i="2"/>
  <c r="D191" i="2"/>
  <c r="B191" i="2"/>
  <c r="H190" i="2"/>
  <c r="B190" i="2"/>
  <c r="D190" i="2"/>
  <c r="H189" i="2"/>
  <c r="B189" i="2"/>
  <c r="D189" i="2"/>
  <c r="H188" i="2"/>
  <c r="D188" i="2"/>
  <c r="B188" i="2"/>
  <c r="H187" i="2"/>
  <c r="D187" i="2"/>
  <c r="B187" i="2"/>
  <c r="H186" i="2"/>
  <c r="B186" i="2"/>
  <c r="D186" i="2"/>
  <c r="H185" i="2"/>
  <c r="B185" i="2"/>
  <c r="D185" i="2"/>
  <c r="H184" i="2"/>
  <c r="D184" i="2"/>
  <c r="B184" i="2"/>
  <c r="H183" i="2"/>
  <c r="D183" i="2"/>
  <c r="B183" i="2"/>
  <c r="H182" i="2"/>
  <c r="B182" i="2"/>
  <c r="D182" i="2"/>
  <c r="H181" i="2"/>
  <c r="B181" i="2"/>
  <c r="D181" i="2"/>
  <c r="H180" i="2"/>
  <c r="D180" i="2"/>
  <c r="B180" i="2"/>
  <c r="H179" i="2"/>
  <c r="D179" i="2"/>
  <c r="B179" i="2"/>
  <c r="H178" i="2"/>
  <c r="B178" i="2"/>
  <c r="D178" i="2"/>
  <c r="H177" i="2"/>
  <c r="B177" i="2"/>
  <c r="D177" i="2"/>
  <c r="H176" i="2"/>
  <c r="D176" i="2"/>
  <c r="B176" i="2"/>
  <c r="H175" i="2"/>
  <c r="D175" i="2"/>
  <c r="B175" i="2"/>
  <c r="H174" i="2"/>
  <c r="B174" i="2"/>
  <c r="D174" i="2"/>
  <c r="H173" i="2"/>
  <c r="B173" i="2"/>
  <c r="D173" i="2"/>
  <c r="H172" i="2"/>
  <c r="D172" i="2"/>
  <c r="B172" i="2"/>
  <c r="H171" i="2"/>
  <c r="D171" i="2"/>
  <c r="B171" i="2"/>
  <c r="H170" i="2"/>
  <c r="B170" i="2"/>
  <c r="D170" i="2"/>
  <c r="H169" i="2"/>
  <c r="B169" i="2"/>
  <c r="D169" i="2"/>
  <c r="H168" i="2"/>
  <c r="D168" i="2"/>
  <c r="B168" i="2"/>
  <c r="H167" i="2"/>
  <c r="D167" i="2"/>
  <c r="B167" i="2"/>
  <c r="H166" i="2"/>
  <c r="B166" i="2"/>
  <c r="D166" i="2"/>
  <c r="H165" i="2"/>
  <c r="B165" i="2"/>
  <c r="D165" i="2"/>
  <c r="H164" i="2"/>
  <c r="D164" i="2"/>
  <c r="B164" i="2"/>
  <c r="H163" i="2"/>
  <c r="D163" i="2"/>
  <c r="B163" i="2"/>
  <c r="H162" i="2"/>
  <c r="B162" i="2"/>
  <c r="D162" i="2"/>
  <c r="H161" i="2"/>
  <c r="B161" i="2"/>
  <c r="D161" i="2"/>
  <c r="H160" i="2"/>
  <c r="D160" i="2"/>
  <c r="B160" i="2"/>
  <c r="H159" i="2"/>
  <c r="D159" i="2"/>
  <c r="B159" i="2"/>
  <c r="H158" i="2"/>
  <c r="B158" i="2"/>
  <c r="D158" i="2"/>
  <c r="H157" i="2"/>
  <c r="B157" i="2"/>
  <c r="D157" i="2"/>
  <c r="H156" i="2"/>
  <c r="D156" i="2"/>
  <c r="B156" i="2"/>
  <c r="H155" i="2"/>
  <c r="D155" i="2"/>
  <c r="B155" i="2"/>
  <c r="H154" i="2"/>
  <c r="B154" i="2"/>
  <c r="D154" i="2"/>
  <c r="H153" i="2"/>
  <c r="B153" i="2"/>
  <c r="D153" i="2"/>
  <c r="H152" i="2"/>
  <c r="D152" i="2"/>
  <c r="B152" i="2"/>
  <c r="H151" i="2"/>
  <c r="D151" i="2"/>
  <c r="B151" i="2"/>
  <c r="H150" i="2"/>
  <c r="B150" i="2"/>
  <c r="D150" i="2"/>
  <c r="H149" i="2"/>
  <c r="B149" i="2"/>
  <c r="D149" i="2"/>
  <c r="H148" i="2"/>
  <c r="D148" i="2"/>
  <c r="B148" i="2"/>
  <c r="H147" i="2"/>
  <c r="D147" i="2"/>
  <c r="B147" i="2"/>
  <c r="H11" i="2"/>
  <c r="B11" i="2"/>
  <c r="D11" i="2"/>
  <c r="H146" i="2"/>
  <c r="B146" i="2"/>
  <c r="D146" i="2"/>
  <c r="H145" i="2"/>
  <c r="D145" i="2"/>
  <c r="B145" i="2"/>
  <c r="H144" i="2"/>
  <c r="D144" i="2"/>
  <c r="B144" i="2"/>
  <c r="E161" i="1"/>
  <c r="F161" i="1" s="1"/>
  <c r="G161" i="1" s="1"/>
  <c r="J161" i="1" s="1"/>
  <c r="E178" i="1"/>
  <c r="F178" i="1" s="1"/>
  <c r="G178" i="1" s="1"/>
  <c r="J178" i="1" s="1"/>
  <c r="E194" i="1"/>
  <c r="F194" i="1" s="1"/>
  <c r="G194" i="1" s="1"/>
  <c r="J194" i="1" s="1"/>
  <c r="E210" i="1"/>
  <c r="F210" i="1" s="1"/>
  <c r="E242" i="1"/>
  <c r="F242" i="1"/>
  <c r="E274" i="1"/>
  <c r="F274" i="1" s="1"/>
  <c r="G274" i="1" s="1"/>
  <c r="J274" i="1" s="1"/>
  <c r="Q211" i="1"/>
  <c r="Q302" i="1"/>
  <c r="Q288" i="1"/>
  <c r="Q290" i="1"/>
  <c r="Q292" i="1"/>
  <c r="Q294" i="1"/>
  <c r="Q296" i="1"/>
  <c r="Q298" i="1"/>
  <c r="Q300" i="1"/>
  <c r="E144" i="1"/>
  <c r="E33" i="2" s="1"/>
  <c r="E160" i="1"/>
  <c r="Q90" i="1"/>
  <c r="Q278" i="1"/>
  <c r="Q274" i="1"/>
  <c r="Q276" i="1"/>
  <c r="Q280" i="1"/>
  <c r="Q282" i="1"/>
  <c r="Q284" i="1"/>
  <c r="Q286" i="1"/>
  <c r="E14" i="1"/>
  <c r="E15" i="1" s="1"/>
  <c r="Q145" i="1"/>
  <c r="Q149" i="1"/>
  <c r="Q230" i="1"/>
  <c r="Q232" i="1"/>
  <c r="Q234" i="1"/>
  <c r="Q236" i="1"/>
  <c r="Q238" i="1"/>
  <c r="Q240" i="1"/>
  <c r="Q242" i="1"/>
  <c r="Q244" i="1"/>
  <c r="Q246" i="1"/>
  <c r="Q248" i="1"/>
  <c r="Q250" i="1"/>
  <c r="Q252" i="1"/>
  <c r="Q254" i="1"/>
  <c r="Q256" i="1"/>
  <c r="Q258" i="1"/>
  <c r="Q260" i="1"/>
  <c r="Q262" i="1"/>
  <c r="Q264" i="1"/>
  <c r="Q266" i="1"/>
  <c r="Q268" i="1"/>
  <c r="Q270" i="1"/>
  <c r="Q272" i="1"/>
  <c r="Q197" i="1"/>
  <c r="Q198" i="1"/>
  <c r="Q199" i="1"/>
  <c r="Q201" i="1"/>
  <c r="Q202" i="1"/>
  <c r="Q203" i="1"/>
  <c r="Q204" i="1"/>
  <c r="Q205" i="1"/>
  <c r="Q206" i="1"/>
  <c r="Q207" i="1"/>
  <c r="Q208" i="1"/>
  <c r="Q209" i="1"/>
  <c r="Q210" i="1"/>
  <c r="Q212" i="1"/>
  <c r="Q214" i="1"/>
  <c r="Q216" i="1"/>
  <c r="Q218" i="1"/>
  <c r="Q220" i="1"/>
  <c r="Q222" i="1"/>
  <c r="Q224" i="1"/>
  <c r="Q226" i="1"/>
  <c r="Q228" i="1"/>
  <c r="Q200" i="1"/>
  <c r="Q166" i="1"/>
  <c r="Q167" i="1"/>
  <c r="Q168" i="1"/>
  <c r="Q169" i="1"/>
  <c r="Q170" i="1"/>
  <c r="Q171" i="1"/>
  <c r="Q172" i="1"/>
  <c r="Q173" i="1"/>
  <c r="Q174" i="1"/>
  <c r="Q175" i="1"/>
  <c r="Q176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C17" i="1"/>
  <c r="Q144" i="1"/>
  <c r="Q148" i="1"/>
  <c r="Q138" i="1"/>
  <c r="Q139" i="1"/>
  <c r="Q140" i="1"/>
  <c r="Q141" i="1"/>
  <c r="Q142" i="1"/>
  <c r="Q143" i="1"/>
  <c r="Q147" i="1"/>
  <c r="Q146" i="1"/>
  <c r="Q150" i="1"/>
  <c r="Q151" i="1"/>
  <c r="Q152" i="1"/>
  <c r="Q153" i="1"/>
  <c r="Q154" i="1"/>
  <c r="Q155" i="1"/>
  <c r="Q156" i="1"/>
  <c r="Q157" i="1"/>
  <c r="Q158" i="1"/>
  <c r="Q160" i="1"/>
  <c r="Q159" i="1"/>
  <c r="Q161" i="1"/>
  <c r="Q162" i="1"/>
  <c r="Q163" i="1"/>
  <c r="Q164" i="1"/>
  <c r="Q165" i="1"/>
  <c r="Q125" i="1"/>
  <c r="Q128" i="1"/>
  <c r="Q135" i="1"/>
  <c r="Q136" i="1"/>
  <c r="Q122" i="1"/>
  <c r="Q123" i="1"/>
  <c r="Q121" i="1"/>
  <c r="Q124" i="1"/>
  <c r="Q126" i="1"/>
  <c r="Q129" i="1"/>
  <c r="Q133" i="1"/>
  <c r="Q130" i="1"/>
  <c r="Q112" i="1"/>
  <c r="Q114" i="1"/>
  <c r="Q115" i="1"/>
  <c r="Q117" i="1"/>
  <c r="Q119" i="1"/>
  <c r="Q106" i="1"/>
  <c r="Q107" i="1"/>
  <c r="Q108" i="1"/>
  <c r="Q109" i="1"/>
  <c r="Q110" i="1"/>
  <c r="Q111" i="1"/>
  <c r="Q72" i="1"/>
  <c r="Q86" i="1"/>
  <c r="Q87" i="1"/>
  <c r="Q88" i="1"/>
  <c r="Q89" i="1"/>
  <c r="Q24" i="1"/>
  <c r="E29" i="1"/>
  <c r="F29" i="1" s="1"/>
  <c r="G29" i="1" s="1"/>
  <c r="J29" i="1" s="1"/>
  <c r="E23" i="1"/>
  <c r="E33" i="1"/>
  <c r="F33" i="1" s="1"/>
  <c r="G33" i="1" s="1"/>
  <c r="J33" i="1" s="1"/>
  <c r="E41" i="1"/>
  <c r="F41" i="1" s="1"/>
  <c r="G41" i="1" s="1"/>
  <c r="J41" i="1" s="1"/>
  <c r="E49" i="1"/>
  <c r="F49" i="1" s="1"/>
  <c r="G49" i="1" s="1"/>
  <c r="J49" i="1" s="1"/>
  <c r="E57" i="1"/>
  <c r="F57" i="1" s="1"/>
  <c r="G57" i="1" s="1"/>
  <c r="J57" i="1" s="1"/>
  <c r="E65" i="1"/>
  <c r="F65" i="1" s="1"/>
  <c r="G65" i="1" s="1"/>
  <c r="J65" i="1" s="1"/>
  <c r="E74" i="1"/>
  <c r="E82" i="1"/>
  <c r="E202" i="2" s="1"/>
  <c r="E95" i="1"/>
  <c r="F95" i="1" s="1"/>
  <c r="G95" i="1" s="1"/>
  <c r="J95" i="1" s="1"/>
  <c r="E103" i="1"/>
  <c r="F103" i="1" s="1"/>
  <c r="G103" i="1" s="1"/>
  <c r="J103" i="1" s="1"/>
  <c r="E131" i="1"/>
  <c r="E88" i="1"/>
  <c r="E111" i="1"/>
  <c r="F111" i="1"/>
  <c r="G111" i="1" s="1"/>
  <c r="J111" i="1" s="1"/>
  <c r="E123" i="1"/>
  <c r="E135" i="1"/>
  <c r="F135" i="1" s="1"/>
  <c r="G135" i="1" s="1"/>
  <c r="J135" i="1" s="1"/>
  <c r="E21" i="1"/>
  <c r="F21" i="1" s="1"/>
  <c r="G21" i="1" s="1"/>
  <c r="J21" i="1" s="1"/>
  <c r="E30" i="1"/>
  <c r="E39" i="1"/>
  <c r="F39" i="1" s="1"/>
  <c r="G39" i="1" s="1"/>
  <c r="J39" i="1" s="1"/>
  <c r="E47" i="1"/>
  <c r="F47" i="1" s="1"/>
  <c r="G47" i="1" s="1"/>
  <c r="J47" i="1" s="1"/>
  <c r="E55" i="1"/>
  <c r="F55" i="1" s="1"/>
  <c r="G55" i="1" s="1"/>
  <c r="J55" i="1" s="1"/>
  <c r="E27" i="1"/>
  <c r="F27" i="1" s="1"/>
  <c r="G27" i="1" s="1"/>
  <c r="J27" i="1" s="1"/>
  <c r="E34" i="1"/>
  <c r="E42" i="1"/>
  <c r="E50" i="1"/>
  <c r="F50" i="1" s="1"/>
  <c r="G50" i="1" s="1"/>
  <c r="J50" i="1" s="1"/>
  <c r="E58" i="1"/>
  <c r="E66" i="1"/>
  <c r="E75" i="1"/>
  <c r="F75" i="1"/>
  <c r="G75" i="1"/>
  <c r="J75" i="1" s="1"/>
  <c r="E83" i="1"/>
  <c r="F83" i="1" s="1"/>
  <c r="G83" i="1" s="1"/>
  <c r="J83" i="1" s="1"/>
  <c r="E96" i="1"/>
  <c r="E104" i="1"/>
  <c r="F104" i="1" s="1"/>
  <c r="G104" i="1" s="1"/>
  <c r="J104" i="1" s="1"/>
  <c r="E132" i="1"/>
  <c r="F132" i="1"/>
  <c r="G132" i="1" s="1"/>
  <c r="J132" i="1" s="1"/>
  <c r="E89" i="1"/>
  <c r="F89" i="1" s="1"/>
  <c r="G89" i="1" s="1"/>
  <c r="I89" i="1" s="1"/>
  <c r="E112" i="1"/>
  <c r="F112" i="1"/>
  <c r="G112" i="1" s="1"/>
  <c r="K112" i="1" s="1"/>
  <c r="E124" i="1"/>
  <c r="F124" i="1"/>
  <c r="G124" i="1" s="1"/>
  <c r="J124" i="1" s="1"/>
  <c r="E136" i="1"/>
  <c r="F136" i="1"/>
  <c r="G136" i="1" s="1"/>
  <c r="J136" i="1" s="1"/>
  <c r="E22" i="1"/>
  <c r="F22" i="1"/>
  <c r="G22" i="1" s="1"/>
  <c r="J22" i="1" s="1"/>
  <c r="E31" i="1"/>
  <c r="F31" i="1" s="1"/>
  <c r="G31" i="1" s="1"/>
  <c r="J31" i="1" s="1"/>
  <c r="E37" i="1"/>
  <c r="E45" i="1"/>
  <c r="F45" i="1" s="1"/>
  <c r="G45" i="1" s="1"/>
  <c r="J45" i="1" s="1"/>
  <c r="E53" i="1"/>
  <c r="F53" i="1"/>
  <c r="G53" i="1" s="1"/>
  <c r="J53" i="1" s="1"/>
  <c r="E61" i="1"/>
  <c r="E182" i="2" s="1"/>
  <c r="E69" i="1"/>
  <c r="F69" i="1" s="1"/>
  <c r="G69" i="1" s="1"/>
  <c r="J69" i="1" s="1"/>
  <c r="E78" i="1"/>
  <c r="E91" i="1"/>
  <c r="F91" i="1" s="1"/>
  <c r="G91" i="1" s="1"/>
  <c r="J91" i="1" s="1"/>
  <c r="E99" i="1"/>
  <c r="F99" i="1"/>
  <c r="G99" i="1" s="1"/>
  <c r="J99" i="1" s="1"/>
  <c r="E116" i="1"/>
  <c r="F116" i="1" s="1"/>
  <c r="G116" i="1"/>
  <c r="J116" i="1" s="1"/>
  <c r="E177" i="1"/>
  <c r="F177" i="1" s="1"/>
  <c r="G177" i="1" s="1"/>
  <c r="J177" i="1" s="1"/>
  <c r="E24" i="1"/>
  <c r="F24" i="1"/>
  <c r="G24" i="1" s="1"/>
  <c r="H24" i="1" s="1"/>
  <c r="E107" i="1"/>
  <c r="F107" i="1"/>
  <c r="G107" i="1" s="1"/>
  <c r="J107" i="1" s="1"/>
  <c r="E117" i="1"/>
  <c r="F117" i="1" s="1"/>
  <c r="G117" i="1" s="1"/>
  <c r="J117" i="1" s="1"/>
  <c r="E128" i="1"/>
  <c r="E25" i="1"/>
  <c r="F25" i="1" s="1"/>
  <c r="G25" i="1" s="1"/>
  <c r="J25" i="1" s="1"/>
  <c r="E38" i="1"/>
  <c r="E46" i="1"/>
  <c r="E54" i="1"/>
  <c r="E62" i="1"/>
  <c r="F62" i="1" s="1"/>
  <c r="G62" i="1" s="1"/>
  <c r="J62" i="1" s="1"/>
  <c r="E70" i="1"/>
  <c r="E79" i="1"/>
  <c r="F79" i="1"/>
  <c r="G79" i="1" s="1"/>
  <c r="J79" i="1" s="1"/>
  <c r="E92" i="1"/>
  <c r="E100" i="1"/>
  <c r="E118" i="1"/>
  <c r="E213" i="1"/>
  <c r="E72" i="1"/>
  <c r="F72" i="1" s="1"/>
  <c r="G72" i="1" s="1"/>
  <c r="I72" i="1" s="1"/>
  <c r="E108" i="1"/>
  <c r="F108" i="1"/>
  <c r="E119" i="1"/>
  <c r="F119" i="1" s="1"/>
  <c r="G119" i="1" s="1"/>
  <c r="J119" i="1" s="1"/>
  <c r="E129" i="1"/>
  <c r="E48" i="1"/>
  <c r="E67" i="1"/>
  <c r="F67" i="1" s="1"/>
  <c r="G67" i="1"/>
  <c r="J67" i="1" s="1"/>
  <c r="E84" i="1"/>
  <c r="E105" i="1"/>
  <c r="F105" i="1" s="1"/>
  <c r="G105" i="1" s="1"/>
  <c r="J105" i="1" s="1"/>
  <c r="E87" i="1"/>
  <c r="F87" i="1" s="1"/>
  <c r="G87" i="1" s="1"/>
  <c r="I87" i="1" s="1"/>
  <c r="E122" i="1"/>
  <c r="F122" i="1"/>
  <c r="G122" i="1" s="1"/>
  <c r="J122" i="1" s="1"/>
  <c r="E56" i="1"/>
  <c r="E68" i="1"/>
  <c r="E85" i="1"/>
  <c r="F85" i="1" s="1"/>
  <c r="G85" i="1" s="1"/>
  <c r="J85" i="1" s="1"/>
  <c r="E113" i="1"/>
  <c r="E114" i="1"/>
  <c r="F114" i="1" s="1"/>
  <c r="G114" i="1" s="1"/>
  <c r="J114" i="1" s="1"/>
  <c r="E138" i="1"/>
  <c r="E26" i="1"/>
  <c r="E35" i="1"/>
  <c r="F35" i="1" s="1"/>
  <c r="G35" i="1" s="1"/>
  <c r="J35" i="1" s="1"/>
  <c r="E63" i="1"/>
  <c r="F63" i="1" s="1"/>
  <c r="G63" i="1" s="1"/>
  <c r="J63" i="1" s="1"/>
  <c r="E80" i="1"/>
  <c r="E101" i="1"/>
  <c r="F101" i="1"/>
  <c r="G101" i="1" s="1"/>
  <c r="J101" i="1" s="1"/>
  <c r="G108" i="1"/>
  <c r="J108" i="1" s="1"/>
  <c r="E115" i="1"/>
  <c r="F115" i="1" s="1"/>
  <c r="G115" i="1" s="1"/>
  <c r="J115" i="1" s="1"/>
  <c r="E139" i="1"/>
  <c r="F139" i="1" s="1"/>
  <c r="G139" i="1" s="1"/>
  <c r="J139" i="1" s="1"/>
  <c r="E28" i="1"/>
  <c r="E36" i="1"/>
  <c r="E157" i="2" s="1"/>
  <c r="E43" i="1"/>
  <c r="F43" i="1" s="1"/>
  <c r="G43" i="1" s="1"/>
  <c r="J43" i="1" s="1"/>
  <c r="E64" i="1"/>
  <c r="E81" i="1"/>
  <c r="F81" i="1" s="1"/>
  <c r="G81" i="1" s="1"/>
  <c r="J81" i="1" s="1"/>
  <c r="E102" i="1"/>
  <c r="E109" i="1"/>
  <c r="F109" i="1" s="1"/>
  <c r="G109" i="1" s="1"/>
  <c r="J109" i="1" s="1"/>
  <c r="E130" i="1"/>
  <c r="F130" i="1"/>
  <c r="G130" i="1" s="1"/>
  <c r="L130" i="1" s="1"/>
  <c r="E44" i="1"/>
  <c r="F44" i="1" s="1"/>
  <c r="G44" i="1" s="1"/>
  <c r="J44" i="1" s="1"/>
  <c r="E51" i="1"/>
  <c r="F51" i="1"/>
  <c r="G51" i="1" s="1"/>
  <c r="J51" i="1" s="1"/>
  <c r="E76" i="1"/>
  <c r="E97" i="1"/>
  <c r="F97" i="1"/>
  <c r="G97" i="1" s="1"/>
  <c r="J97" i="1" s="1"/>
  <c r="E134" i="1"/>
  <c r="F134" i="1" s="1"/>
  <c r="G134" i="1" s="1"/>
  <c r="E110" i="1"/>
  <c r="F110" i="1"/>
  <c r="G110" i="1" s="1"/>
  <c r="J110" i="1" s="1"/>
  <c r="E133" i="1"/>
  <c r="F133" i="1"/>
  <c r="G133" i="1" s="1"/>
  <c r="J133" i="1" s="1"/>
  <c r="E52" i="1"/>
  <c r="E59" i="1"/>
  <c r="F59" i="1" s="1"/>
  <c r="G59" i="1" s="1"/>
  <c r="J59" i="1" s="1"/>
  <c r="E77" i="1"/>
  <c r="F77" i="1"/>
  <c r="G77" i="1" s="1"/>
  <c r="J77" i="1" s="1"/>
  <c r="E98" i="1"/>
  <c r="E137" i="1"/>
  <c r="F137" i="1" s="1"/>
  <c r="G137" i="1" s="1"/>
  <c r="J137" i="1" s="1"/>
  <c r="E90" i="1"/>
  <c r="E125" i="1"/>
  <c r="E60" i="1"/>
  <c r="E71" i="1"/>
  <c r="F71" i="1"/>
  <c r="G71" i="1" s="1"/>
  <c r="J71" i="1" s="1"/>
  <c r="E93" i="1"/>
  <c r="F93" i="1" s="1"/>
  <c r="G93" i="1" s="1"/>
  <c r="J93" i="1" s="1"/>
  <c r="E120" i="1"/>
  <c r="F120" i="1" s="1"/>
  <c r="G120" i="1" s="1"/>
  <c r="E106" i="1"/>
  <c r="E126" i="1"/>
  <c r="F126" i="1" s="1"/>
  <c r="G126" i="1" s="1"/>
  <c r="J126" i="1" s="1"/>
  <c r="E32" i="1"/>
  <c r="E40" i="1"/>
  <c r="E73" i="1"/>
  <c r="F73" i="1" s="1"/>
  <c r="G73" i="1" s="1"/>
  <c r="J73" i="1" s="1"/>
  <c r="E94" i="1"/>
  <c r="E127" i="1"/>
  <c r="F127" i="1"/>
  <c r="G127" i="1" s="1"/>
  <c r="J127" i="1" s="1"/>
  <c r="E86" i="1"/>
  <c r="F86" i="1" s="1"/>
  <c r="G86" i="1" s="1"/>
  <c r="I86" i="1" s="1"/>
  <c r="E121" i="1"/>
  <c r="F121" i="1"/>
  <c r="G121" i="1" s="1"/>
  <c r="J121" i="1" s="1"/>
  <c r="E168" i="1"/>
  <c r="F168" i="1" s="1"/>
  <c r="G168" i="1" s="1"/>
  <c r="J168" i="1" s="1"/>
  <c r="E176" i="1"/>
  <c r="F176" i="1" s="1"/>
  <c r="G176" i="1" s="1"/>
  <c r="J176" i="1" s="1"/>
  <c r="E185" i="1"/>
  <c r="F185" i="1" s="1"/>
  <c r="G185" i="1" s="1"/>
  <c r="J185" i="1" s="1"/>
  <c r="E193" i="1"/>
  <c r="F193" i="1" s="1"/>
  <c r="G193" i="1" s="1"/>
  <c r="J193" i="1" s="1"/>
  <c r="E201" i="1"/>
  <c r="F201" i="1"/>
  <c r="G201" i="1" s="1"/>
  <c r="J201" i="1" s="1"/>
  <c r="E209" i="1"/>
  <c r="F209" i="1" s="1"/>
  <c r="G209" i="1" s="1"/>
  <c r="J209" i="1" s="1"/>
  <c r="E224" i="1"/>
  <c r="F224" i="1" s="1"/>
  <c r="G224" i="1" s="1"/>
  <c r="J224" i="1" s="1"/>
  <c r="E240" i="1"/>
  <c r="F240" i="1"/>
  <c r="G240" i="1" s="1"/>
  <c r="J240" i="1" s="1"/>
  <c r="E256" i="1"/>
  <c r="F256" i="1" s="1"/>
  <c r="G256" i="1" s="1"/>
  <c r="J256" i="1" s="1"/>
  <c r="E272" i="1"/>
  <c r="F272" i="1"/>
  <c r="G272" i="1" s="1"/>
  <c r="J272" i="1" s="1"/>
  <c r="E288" i="1"/>
  <c r="F288" i="1"/>
  <c r="G288" i="1" s="1"/>
  <c r="J288" i="1" s="1"/>
  <c r="E147" i="1"/>
  <c r="E155" i="1"/>
  <c r="F155" i="1" s="1"/>
  <c r="G155" i="1" s="1"/>
  <c r="J155" i="1" s="1"/>
  <c r="E163" i="1"/>
  <c r="F163" i="1" s="1"/>
  <c r="G163" i="1" s="1"/>
  <c r="J163" i="1" s="1"/>
  <c r="E180" i="1"/>
  <c r="F180" i="1"/>
  <c r="E196" i="1"/>
  <c r="F196" i="1" s="1"/>
  <c r="G196" i="1" s="1"/>
  <c r="J196" i="1" s="1"/>
  <c r="E204" i="1"/>
  <c r="F204" i="1" s="1"/>
  <c r="G204" i="1" s="1"/>
  <c r="J204" i="1" s="1"/>
  <c r="E230" i="1"/>
  <c r="F230" i="1" s="1"/>
  <c r="G230" i="1" s="1"/>
  <c r="J230" i="1" s="1"/>
  <c r="E262" i="1"/>
  <c r="F262" i="1" s="1"/>
  <c r="G262" i="1" s="1"/>
  <c r="J262" i="1" s="1"/>
  <c r="E294" i="1"/>
  <c r="E139" i="2" s="1"/>
  <c r="E142" i="1"/>
  <c r="E158" i="1"/>
  <c r="E171" i="1"/>
  <c r="F171" i="1" s="1"/>
  <c r="G171" i="1" s="1"/>
  <c r="J171" i="1" s="1"/>
  <c r="E188" i="1"/>
  <c r="F188" i="1" s="1"/>
  <c r="G188" i="1" s="1"/>
  <c r="J188" i="1" s="1"/>
  <c r="E214" i="1"/>
  <c r="F214" i="1" s="1"/>
  <c r="G214" i="1" s="1"/>
  <c r="J214" i="1" s="1"/>
  <c r="E246" i="1"/>
  <c r="F246" i="1" s="1"/>
  <c r="G246" i="1" s="1"/>
  <c r="J246" i="1" s="1"/>
  <c r="E278" i="1"/>
  <c r="F278" i="1" s="1"/>
  <c r="E150" i="1"/>
  <c r="F150" i="1" s="1"/>
  <c r="G150" i="1" s="1"/>
  <c r="J150" i="1" s="1"/>
  <c r="E166" i="1"/>
  <c r="F166" i="1"/>
  <c r="G166" i="1" s="1"/>
  <c r="J166" i="1" s="1"/>
  <c r="E174" i="1"/>
  <c r="F174" i="1" s="1"/>
  <c r="G174" i="1" s="1"/>
  <c r="J174" i="1" s="1"/>
  <c r="E183" i="1"/>
  <c r="F183" i="1" s="1"/>
  <c r="G183" i="1" s="1"/>
  <c r="J183" i="1" s="1"/>
  <c r="E191" i="1"/>
  <c r="F191" i="1" s="1"/>
  <c r="G191" i="1" s="1"/>
  <c r="J191" i="1" s="1"/>
  <c r="E199" i="1"/>
  <c r="F199" i="1"/>
  <c r="G199" i="1" s="1"/>
  <c r="J199" i="1" s="1"/>
  <c r="E207" i="1"/>
  <c r="F207" i="1" s="1"/>
  <c r="G207" i="1" s="1"/>
  <c r="J207" i="1" s="1"/>
  <c r="E220" i="1"/>
  <c r="F220" i="1" s="1"/>
  <c r="G220" i="1" s="1"/>
  <c r="J220" i="1" s="1"/>
  <c r="E236" i="1"/>
  <c r="F236" i="1" s="1"/>
  <c r="G236" i="1" s="1"/>
  <c r="J236" i="1" s="1"/>
  <c r="E252" i="1"/>
  <c r="E268" i="1"/>
  <c r="F268" i="1" s="1"/>
  <c r="G268" i="1" s="1"/>
  <c r="J268" i="1" s="1"/>
  <c r="E284" i="1"/>
  <c r="F284" i="1" s="1"/>
  <c r="G284" i="1" s="1"/>
  <c r="J284" i="1" s="1"/>
  <c r="E300" i="1"/>
  <c r="F300" i="1" s="1"/>
  <c r="E145" i="1"/>
  <c r="F145" i="1" s="1"/>
  <c r="G145" i="1" s="1"/>
  <c r="J145" i="1" s="1"/>
  <c r="E153" i="1"/>
  <c r="F153" i="1" s="1"/>
  <c r="G153" i="1" s="1"/>
  <c r="J153" i="1" s="1"/>
  <c r="E164" i="1"/>
  <c r="F164" i="1" s="1"/>
  <c r="G164" i="1" s="1"/>
  <c r="J164" i="1" s="1"/>
  <c r="E172" i="1"/>
  <c r="E181" i="1"/>
  <c r="F181" i="1" s="1"/>
  <c r="G181" i="1" s="1"/>
  <c r="J181" i="1" s="1"/>
  <c r="E189" i="1"/>
  <c r="F189" i="1" s="1"/>
  <c r="E197" i="1"/>
  <c r="F197" i="1" s="1"/>
  <c r="G197" i="1" s="1"/>
  <c r="J197" i="1" s="1"/>
  <c r="E205" i="1"/>
  <c r="E216" i="1"/>
  <c r="F216" i="1" s="1"/>
  <c r="G216" i="1" s="1"/>
  <c r="J216" i="1" s="1"/>
  <c r="E232" i="1"/>
  <c r="F232" i="1" s="1"/>
  <c r="G232" i="1" s="1"/>
  <c r="J232" i="1" s="1"/>
  <c r="E248" i="1"/>
  <c r="F248" i="1" s="1"/>
  <c r="E264" i="1"/>
  <c r="F264" i="1"/>
  <c r="G264" i="1" s="1"/>
  <c r="J264" i="1" s="1"/>
  <c r="E280" i="1"/>
  <c r="F280" i="1" s="1"/>
  <c r="G280" i="1" s="1"/>
  <c r="J280" i="1" s="1"/>
  <c r="E296" i="1"/>
  <c r="F296" i="1" s="1"/>
  <c r="G296" i="1" s="1"/>
  <c r="J296" i="1" s="1"/>
  <c r="G300" i="1"/>
  <c r="J300" i="1" s="1"/>
  <c r="E143" i="1"/>
  <c r="F143" i="1" s="1"/>
  <c r="G143" i="1" s="1"/>
  <c r="J143" i="1" s="1"/>
  <c r="E151" i="1"/>
  <c r="F151" i="1"/>
  <c r="E159" i="1"/>
  <c r="F159" i="1" s="1"/>
  <c r="G159" i="1" s="1"/>
  <c r="J159" i="1" s="1"/>
  <c r="E175" i="1"/>
  <c r="E62" i="2" s="1"/>
  <c r="E192" i="1"/>
  <c r="F192" i="1" s="1"/>
  <c r="G192" i="1" s="1"/>
  <c r="J192" i="1" s="1"/>
  <c r="E200" i="1"/>
  <c r="F200" i="1"/>
  <c r="G200" i="1" s="1"/>
  <c r="J200" i="1" s="1"/>
  <c r="G210" i="1"/>
  <c r="J210" i="1" s="1"/>
  <c r="E222" i="1"/>
  <c r="E238" i="1"/>
  <c r="E270" i="1"/>
  <c r="F270" i="1" s="1"/>
  <c r="G270" i="1" s="1"/>
  <c r="J270" i="1" s="1"/>
  <c r="E286" i="1"/>
  <c r="F286" i="1"/>
  <c r="G286" i="1" s="1"/>
  <c r="J286" i="1" s="1"/>
  <c r="E146" i="1"/>
  <c r="E154" i="1"/>
  <c r="E41" i="2" s="1"/>
  <c r="E167" i="1"/>
  <c r="F167" i="1"/>
  <c r="G167" i="1" s="1"/>
  <c r="J167" i="1" s="1"/>
  <c r="E184" i="1"/>
  <c r="F184" i="1"/>
  <c r="G184" i="1" s="1"/>
  <c r="J184" i="1" s="1"/>
  <c r="E208" i="1"/>
  <c r="F208" i="1"/>
  <c r="G208" i="1" s="1"/>
  <c r="J208" i="1" s="1"/>
  <c r="G242" i="1"/>
  <c r="J242" i="1" s="1"/>
  <c r="E254" i="1"/>
  <c r="F254" i="1"/>
  <c r="G254" i="1" s="1"/>
  <c r="J254" i="1" s="1"/>
  <c r="E302" i="1"/>
  <c r="F302" i="1"/>
  <c r="G302" i="1" s="1"/>
  <c r="J302" i="1" s="1"/>
  <c r="E162" i="1"/>
  <c r="F162" i="1" s="1"/>
  <c r="G162" i="1" s="1"/>
  <c r="J162" i="1" s="1"/>
  <c r="E170" i="1"/>
  <c r="F170" i="1"/>
  <c r="G170" i="1" s="1"/>
  <c r="J170" i="1" s="1"/>
  <c r="E179" i="1"/>
  <c r="F179" i="1" s="1"/>
  <c r="G179" i="1" s="1"/>
  <c r="J179" i="1" s="1"/>
  <c r="E187" i="1"/>
  <c r="F187" i="1"/>
  <c r="G187" i="1" s="1"/>
  <c r="J187" i="1" s="1"/>
  <c r="G189" i="1"/>
  <c r="J189" i="1" s="1"/>
  <c r="E195" i="1"/>
  <c r="F195" i="1"/>
  <c r="G195" i="1" s="1"/>
  <c r="J195" i="1" s="1"/>
  <c r="E203" i="1"/>
  <c r="F203" i="1" s="1"/>
  <c r="G203" i="1" s="1"/>
  <c r="J203" i="1" s="1"/>
  <c r="E212" i="1"/>
  <c r="F212" i="1" s="1"/>
  <c r="G212" i="1" s="1"/>
  <c r="J212" i="1" s="1"/>
  <c r="E228" i="1"/>
  <c r="F228" i="1" s="1"/>
  <c r="G228" i="1"/>
  <c r="J228" i="1" s="1"/>
  <c r="E244" i="1"/>
  <c r="F244" i="1" s="1"/>
  <c r="G244" i="1" s="1"/>
  <c r="J244" i="1" s="1"/>
  <c r="G248" i="1"/>
  <c r="J248" i="1" s="1"/>
  <c r="E260" i="1"/>
  <c r="F260" i="1" s="1"/>
  <c r="G260" i="1" s="1"/>
  <c r="J260" i="1" s="1"/>
  <c r="E276" i="1"/>
  <c r="F276" i="1" s="1"/>
  <c r="G276" i="1" s="1"/>
  <c r="J276" i="1" s="1"/>
  <c r="E292" i="1"/>
  <c r="F292" i="1"/>
  <c r="G292" i="1" s="1"/>
  <c r="J292" i="1" s="1"/>
  <c r="E141" i="1"/>
  <c r="F141" i="1"/>
  <c r="G141" i="1" s="1"/>
  <c r="J141" i="1" s="1"/>
  <c r="E149" i="1"/>
  <c r="F149" i="1" s="1"/>
  <c r="G149" i="1" s="1"/>
  <c r="J149" i="1" s="1"/>
  <c r="G151" i="1"/>
  <c r="J151" i="1" s="1"/>
  <c r="E157" i="1"/>
  <c r="F157" i="1" s="1"/>
  <c r="G157" i="1" s="1"/>
  <c r="J157" i="1" s="1"/>
  <c r="E148" i="1"/>
  <c r="E250" i="1"/>
  <c r="F250" i="1" s="1"/>
  <c r="G250" i="1"/>
  <c r="J250" i="1" s="1"/>
  <c r="E198" i="1"/>
  <c r="F198" i="1" s="1"/>
  <c r="G198" i="1" s="1"/>
  <c r="J198" i="1" s="1"/>
  <c r="E290" i="1"/>
  <c r="E226" i="1"/>
  <c r="F226" i="1" s="1"/>
  <c r="G226" i="1" s="1"/>
  <c r="J226" i="1" s="1"/>
  <c r="E186" i="1"/>
  <c r="F186" i="1" s="1"/>
  <c r="G186" i="1" s="1"/>
  <c r="J186" i="1" s="1"/>
  <c r="E156" i="1"/>
  <c r="E266" i="1"/>
  <c r="F266" i="1"/>
  <c r="G266" i="1" s="1"/>
  <c r="J266" i="1" s="1"/>
  <c r="E206" i="1"/>
  <c r="F206" i="1"/>
  <c r="G206" i="1" s="1"/>
  <c r="J206" i="1" s="1"/>
  <c r="E173" i="1"/>
  <c r="F173" i="1" s="1"/>
  <c r="G173" i="1" s="1"/>
  <c r="J173" i="1" s="1"/>
  <c r="E218" i="1"/>
  <c r="F218" i="1"/>
  <c r="G218" i="1" s="1"/>
  <c r="J218" i="1" s="1"/>
  <c r="E182" i="1"/>
  <c r="F182" i="1"/>
  <c r="G182" i="1" s="1"/>
  <c r="J182" i="1" s="1"/>
  <c r="E211" i="1"/>
  <c r="F211" i="1" s="1"/>
  <c r="G211" i="1" s="1"/>
  <c r="J211" i="1" s="1"/>
  <c r="E282" i="1"/>
  <c r="F282" i="1" s="1"/>
  <c r="G282" i="1" s="1"/>
  <c r="J282" i="1" s="1"/>
  <c r="E152" i="1"/>
  <c r="G278" i="1"/>
  <c r="N278" i="1" s="1"/>
  <c r="E258" i="1"/>
  <c r="E202" i="1"/>
  <c r="F202" i="1" s="1"/>
  <c r="G202" i="1" s="1"/>
  <c r="J202" i="1" s="1"/>
  <c r="G180" i="1"/>
  <c r="J180" i="1" s="1"/>
  <c r="E169" i="1"/>
  <c r="E140" i="1"/>
  <c r="E298" i="1"/>
  <c r="F298" i="1" s="1"/>
  <c r="G298" i="1" s="1"/>
  <c r="J298" i="1" s="1"/>
  <c r="E234" i="1"/>
  <c r="F234" i="1"/>
  <c r="G234" i="1" s="1"/>
  <c r="J234" i="1" s="1"/>
  <c r="E190" i="1"/>
  <c r="F190" i="1" s="1"/>
  <c r="G190" i="1" s="1"/>
  <c r="J190" i="1" s="1"/>
  <c r="E53" i="2"/>
  <c r="E165" i="1"/>
  <c r="F165" i="1" s="1"/>
  <c r="G165" i="1"/>
  <c r="J165" i="1" s="1"/>
  <c r="F160" i="1"/>
  <c r="G160" i="1" s="1"/>
  <c r="J160" i="1" s="1"/>
  <c r="E47" i="2"/>
  <c r="E50" i="2"/>
  <c r="E74" i="2"/>
  <c r="E87" i="2"/>
  <c r="E93" i="2"/>
  <c r="E124" i="2"/>
  <c r="E143" i="2"/>
  <c r="E156" i="2"/>
  <c r="E172" i="2"/>
  <c r="E184" i="2"/>
  <c r="E188" i="2"/>
  <c r="E195" i="2"/>
  <c r="E199" i="2"/>
  <c r="E203" i="2"/>
  <c r="E14" i="2"/>
  <c r="E206" i="2"/>
  <c r="E210" i="2"/>
  <c r="E214" i="2"/>
  <c r="E19" i="2"/>
  <c r="E23" i="2"/>
  <c r="E229" i="2"/>
  <c r="E30" i="2"/>
  <c r="E38" i="2"/>
  <c r="E42" i="2"/>
  <c r="E51" i="2"/>
  <c r="E63" i="2"/>
  <c r="E68" i="2"/>
  <c r="E81" i="2"/>
  <c r="E94" i="2"/>
  <c r="E99" i="2"/>
  <c r="E112" i="2"/>
  <c r="E125" i="2"/>
  <c r="E131" i="2"/>
  <c r="E145" i="2"/>
  <c r="E152" i="2"/>
  <c r="E160" i="2"/>
  <c r="E168" i="2"/>
  <c r="E176" i="2"/>
  <c r="E192" i="2"/>
  <c r="E52" i="2"/>
  <c r="E230" i="2"/>
  <c r="E82" i="2"/>
  <c r="E95" i="2"/>
  <c r="E100" i="2"/>
  <c r="E113" i="2"/>
  <c r="E126" i="2"/>
  <c r="E132" i="2"/>
  <c r="E58" i="2"/>
  <c r="E83" i="2"/>
  <c r="E89" i="2"/>
  <c r="E107" i="2"/>
  <c r="E114" i="2"/>
  <c r="E120" i="2"/>
  <c r="E133" i="2"/>
  <c r="E64" i="2"/>
  <c r="E71" i="2"/>
  <c r="E77" i="2"/>
  <c r="E90" i="2"/>
  <c r="E96" i="2"/>
  <c r="E108" i="2"/>
  <c r="E127" i="2"/>
  <c r="E140" i="2"/>
  <c r="E11" i="2"/>
  <c r="E154" i="2"/>
  <c r="E162" i="2"/>
  <c r="E170" i="2"/>
  <c r="E186" i="2"/>
  <c r="E190" i="2"/>
  <c r="E197" i="2"/>
  <c r="E201" i="2"/>
  <c r="E205" i="2"/>
  <c r="E16" i="2"/>
  <c r="E208" i="2"/>
  <c r="E212" i="2"/>
  <c r="E216" i="2"/>
  <c r="E220" i="2"/>
  <c r="E222" i="2"/>
  <c r="E21" i="2"/>
  <c r="E225" i="2"/>
  <c r="E227" i="2"/>
  <c r="E28" i="2"/>
  <c r="E32" i="2"/>
  <c r="E40" i="2"/>
  <c r="E48" i="2"/>
  <c r="E65" i="2"/>
  <c r="E78" i="2"/>
  <c r="E84" i="2"/>
  <c r="E109" i="2"/>
  <c r="E122" i="2"/>
  <c r="E128" i="2"/>
  <c r="E141" i="2"/>
  <c r="E174" i="2"/>
  <c r="E193" i="2"/>
  <c r="E54" i="2"/>
  <c r="E66" i="2"/>
  <c r="E72" i="2"/>
  <c r="E85" i="2"/>
  <c r="E98" i="2"/>
  <c r="E110" i="2"/>
  <c r="E116" i="2"/>
  <c r="E129" i="2"/>
  <c r="E135" i="2"/>
  <c r="E142" i="2"/>
  <c r="E55" i="2"/>
  <c r="E61" i="2"/>
  <c r="E73" i="2"/>
  <c r="E86" i="2"/>
  <c r="E92" i="2"/>
  <c r="E104" i="2"/>
  <c r="E117" i="2"/>
  <c r="E123" i="2"/>
  <c r="E130" i="2"/>
  <c r="E136" i="2"/>
  <c r="G201" i="3"/>
  <c r="K201" i="3"/>
  <c r="E127" i="3"/>
  <c r="F127" i="3"/>
  <c r="G127" i="3"/>
  <c r="K127" i="3"/>
  <c r="E255" i="3"/>
  <c r="F255" i="3"/>
  <c r="E238" i="3"/>
  <c r="F238" i="3"/>
  <c r="E261" i="3"/>
  <c r="F261" i="3"/>
  <c r="G261" i="3"/>
  <c r="K261" i="3"/>
  <c r="G28" i="3"/>
  <c r="I28" i="3"/>
  <c r="G31" i="3"/>
  <c r="I31" i="3"/>
  <c r="G37" i="3"/>
  <c r="I37" i="3"/>
  <c r="G40" i="3"/>
  <c r="I40" i="3"/>
  <c r="G92" i="3"/>
  <c r="I92" i="3"/>
  <c r="G94" i="3"/>
  <c r="I94" i="3"/>
  <c r="G100" i="3"/>
  <c r="I100" i="3"/>
  <c r="G102" i="3"/>
  <c r="I102" i="3"/>
  <c r="G76" i="3"/>
  <c r="I76" i="3"/>
  <c r="G78" i="3"/>
  <c r="I78" i="3"/>
  <c r="G84" i="3"/>
  <c r="I84" i="3"/>
  <c r="G62" i="3"/>
  <c r="I62" i="3"/>
  <c r="G68" i="3"/>
  <c r="I68" i="3"/>
  <c r="G70" i="3"/>
  <c r="I70" i="3"/>
  <c r="G57" i="3"/>
  <c r="I57" i="3"/>
  <c r="G22" i="3"/>
  <c r="I22" i="3"/>
  <c r="G47" i="3"/>
  <c r="I47" i="3"/>
  <c r="G51" i="3"/>
  <c r="I51" i="3"/>
  <c r="G58" i="3"/>
  <c r="I58" i="3"/>
  <c r="G60" i="3"/>
  <c r="I60" i="3"/>
  <c r="G87" i="3"/>
  <c r="I87" i="3"/>
  <c r="G72" i="3"/>
  <c r="I72" i="3"/>
  <c r="G141" i="3"/>
  <c r="K141" i="3"/>
  <c r="G143" i="3"/>
  <c r="K143" i="3"/>
  <c r="G153" i="3"/>
  <c r="K153" i="3"/>
  <c r="G155" i="3"/>
  <c r="K155" i="3"/>
  <c r="G161" i="3"/>
  <c r="K161" i="3"/>
  <c r="G163" i="3"/>
  <c r="K163" i="3"/>
  <c r="G169" i="3"/>
  <c r="K169" i="3"/>
  <c r="G171" i="3"/>
  <c r="K171" i="3"/>
  <c r="G178" i="3"/>
  <c r="K178" i="3"/>
  <c r="G180" i="3"/>
  <c r="K180" i="3"/>
  <c r="G186" i="3"/>
  <c r="K186" i="3"/>
  <c r="G188" i="3"/>
  <c r="K188" i="3"/>
  <c r="G194" i="3"/>
  <c r="K194" i="3"/>
  <c r="G196" i="3"/>
  <c r="K196" i="3"/>
  <c r="E27" i="3"/>
  <c r="F27" i="3"/>
  <c r="E30" i="3"/>
  <c r="F30" i="3"/>
  <c r="E32" i="3"/>
  <c r="F32" i="3"/>
  <c r="G32" i="3"/>
  <c r="I32" i="3"/>
  <c r="E34" i="3"/>
  <c r="F34" i="3"/>
  <c r="E36" i="3"/>
  <c r="F36" i="3"/>
  <c r="E38" i="3"/>
  <c r="F38" i="3"/>
  <c r="E41" i="3"/>
  <c r="F41" i="3"/>
  <c r="G41" i="3"/>
  <c r="I41" i="3"/>
  <c r="E44" i="3"/>
  <c r="F44" i="3"/>
  <c r="E91" i="3"/>
  <c r="F91" i="3"/>
  <c r="E93" i="3"/>
  <c r="F93" i="3"/>
  <c r="E95" i="3"/>
  <c r="F95" i="3"/>
  <c r="G95" i="3"/>
  <c r="I95" i="3"/>
  <c r="E97" i="3"/>
  <c r="F97" i="3"/>
  <c r="E99" i="3"/>
  <c r="F99" i="3"/>
  <c r="E101" i="3"/>
  <c r="F101" i="3"/>
  <c r="E103" i="3"/>
  <c r="F103" i="3"/>
  <c r="G103" i="3"/>
  <c r="I103" i="3"/>
  <c r="E104" i="3"/>
  <c r="F104" i="3"/>
  <c r="E75" i="3"/>
  <c r="F75" i="3"/>
  <c r="E77" i="3"/>
  <c r="F77" i="3"/>
  <c r="E79" i="3"/>
  <c r="F79" i="3"/>
  <c r="G79" i="3"/>
  <c r="I79" i="3"/>
  <c r="E81" i="3"/>
  <c r="F81" i="3"/>
  <c r="E83" i="3"/>
  <c r="F83" i="3"/>
  <c r="E85" i="3"/>
  <c r="F85" i="3"/>
  <c r="E63" i="3"/>
  <c r="F63" i="3"/>
  <c r="G63" i="3"/>
  <c r="I63" i="3"/>
  <c r="E65" i="3"/>
  <c r="F65" i="3"/>
  <c r="E67" i="3"/>
  <c r="F67" i="3"/>
  <c r="E69" i="3"/>
  <c r="F69" i="3"/>
  <c r="E71" i="3"/>
  <c r="F71" i="3"/>
  <c r="G71" i="3"/>
  <c r="I71" i="3"/>
  <c r="E45" i="3"/>
  <c r="F45" i="3"/>
  <c r="E50" i="3"/>
  <c r="F50" i="3"/>
  <c r="E21" i="3"/>
  <c r="F21" i="3"/>
  <c r="E23" i="3"/>
  <c r="F23" i="3"/>
  <c r="G23" i="3"/>
  <c r="I23" i="3"/>
  <c r="E39" i="3"/>
  <c r="F39" i="3"/>
  <c r="E46" i="3"/>
  <c r="F46" i="3"/>
  <c r="E49" i="3"/>
  <c r="F49" i="3"/>
  <c r="E52" i="3"/>
  <c r="F52" i="3"/>
  <c r="G52" i="3"/>
  <c r="I52" i="3"/>
  <c r="E54" i="3"/>
  <c r="F54" i="3"/>
  <c r="E56" i="3"/>
  <c r="F56" i="3"/>
  <c r="E59" i="3"/>
  <c r="F59" i="3"/>
  <c r="E61" i="3"/>
  <c r="F61" i="3"/>
  <c r="G61" i="3"/>
  <c r="I61" i="3"/>
  <c r="E177" i="3"/>
  <c r="F177" i="3"/>
  <c r="E88" i="3"/>
  <c r="F88" i="3"/>
  <c r="E89" i="3"/>
  <c r="F89" i="3"/>
  <c r="E213" i="3"/>
  <c r="F213" i="3"/>
  <c r="G213" i="3"/>
  <c r="K213" i="3"/>
  <c r="E258" i="3"/>
  <c r="F258" i="3"/>
  <c r="E140" i="3"/>
  <c r="F140" i="3"/>
  <c r="E142" i="3"/>
  <c r="F142" i="3"/>
  <c r="E146" i="3"/>
  <c r="F146" i="3"/>
  <c r="G146" i="3"/>
  <c r="K146" i="3"/>
  <c r="E150" i="3"/>
  <c r="F150" i="3"/>
  <c r="E152" i="3"/>
  <c r="F152" i="3"/>
  <c r="E154" i="3"/>
  <c r="F154" i="3"/>
  <c r="E156" i="3"/>
  <c r="F156" i="3"/>
  <c r="G156" i="3"/>
  <c r="K156" i="3"/>
  <c r="E158" i="3"/>
  <c r="F158" i="3"/>
  <c r="E160" i="3"/>
  <c r="F160" i="3"/>
  <c r="E162" i="3"/>
  <c r="F162" i="3"/>
  <c r="E164" i="3"/>
  <c r="F164" i="3"/>
  <c r="G164" i="3"/>
  <c r="K164" i="3"/>
  <c r="E166" i="3"/>
  <c r="F166" i="3"/>
  <c r="E168" i="3"/>
  <c r="F168" i="3"/>
  <c r="E170" i="3"/>
  <c r="F170" i="3"/>
  <c r="E172" i="3"/>
  <c r="F172" i="3"/>
  <c r="G172" i="3"/>
  <c r="K172" i="3"/>
  <c r="E174" i="3"/>
  <c r="F174" i="3"/>
  <c r="E176" i="3"/>
  <c r="F176" i="3"/>
  <c r="G176" i="3"/>
  <c r="K176" i="3"/>
  <c r="E179" i="3"/>
  <c r="F179" i="3"/>
  <c r="E181" i="3"/>
  <c r="F181" i="3"/>
  <c r="E183" i="3"/>
  <c r="F183" i="3"/>
  <c r="E185" i="3"/>
  <c r="F185" i="3"/>
  <c r="E187" i="3"/>
  <c r="F187" i="3"/>
  <c r="E189" i="3"/>
  <c r="F189" i="3"/>
  <c r="G189" i="3"/>
  <c r="K189" i="3"/>
  <c r="E191" i="3"/>
  <c r="F191" i="3"/>
  <c r="E193" i="3"/>
  <c r="F193" i="3"/>
  <c r="G193" i="3"/>
  <c r="K193" i="3"/>
  <c r="E195" i="3"/>
  <c r="F195" i="3"/>
  <c r="G195" i="3"/>
  <c r="K195" i="3"/>
  <c r="E200" i="3"/>
  <c r="F200" i="3"/>
  <c r="E197" i="3"/>
  <c r="F197" i="3"/>
  <c r="E199" i="3"/>
  <c r="F199" i="3"/>
  <c r="E202" i="3"/>
  <c r="F202" i="3"/>
  <c r="E204" i="3"/>
  <c r="F204" i="3"/>
  <c r="G204" i="3"/>
  <c r="K204" i="3"/>
  <c r="E206" i="3"/>
  <c r="F206" i="3"/>
  <c r="E259" i="3"/>
  <c r="F259" i="3"/>
  <c r="G259" i="3"/>
  <c r="K259" i="3"/>
  <c r="G27" i="3"/>
  <c r="I27" i="3"/>
  <c r="G30" i="3"/>
  <c r="I30" i="3"/>
  <c r="G34" i="3"/>
  <c r="I34" i="3"/>
  <c r="G36" i="3"/>
  <c r="I36" i="3"/>
  <c r="G38" i="3"/>
  <c r="I38" i="3"/>
  <c r="G44" i="3"/>
  <c r="I44" i="3"/>
  <c r="G91" i="3"/>
  <c r="I91" i="3"/>
  <c r="G93" i="3"/>
  <c r="I93" i="3"/>
  <c r="G97" i="3"/>
  <c r="I97" i="3"/>
  <c r="G99" i="3"/>
  <c r="I99" i="3"/>
  <c r="G101" i="3"/>
  <c r="I101" i="3"/>
  <c r="G104" i="3"/>
  <c r="I104" i="3"/>
  <c r="G75" i="3"/>
  <c r="I75" i="3"/>
  <c r="G77" i="3"/>
  <c r="I77" i="3"/>
  <c r="G81" i="3"/>
  <c r="I81" i="3"/>
  <c r="G83" i="3"/>
  <c r="I83" i="3"/>
  <c r="G85" i="3"/>
  <c r="I85" i="3"/>
  <c r="G65" i="3"/>
  <c r="I65" i="3"/>
  <c r="G67" i="3"/>
  <c r="I67" i="3"/>
  <c r="G69" i="3"/>
  <c r="I69" i="3"/>
  <c r="G45" i="3"/>
  <c r="I45" i="3"/>
  <c r="G50" i="3"/>
  <c r="I50" i="3"/>
  <c r="G21" i="3"/>
  <c r="I21" i="3"/>
  <c r="G39" i="3"/>
  <c r="I39" i="3"/>
  <c r="G46" i="3"/>
  <c r="I46" i="3"/>
  <c r="G49" i="3"/>
  <c r="I49" i="3"/>
  <c r="G54" i="3"/>
  <c r="I54" i="3"/>
  <c r="G56" i="3"/>
  <c r="I56" i="3"/>
  <c r="G59" i="3"/>
  <c r="I59" i="3"/>
  <c r="G177" i="3"/>
  <c r="I177" i="3"/>
  <c r="G88" i="3"/>
  <c r="I88" i="3"/>
  <c r="G89" i="3"/>
  <c r="I89" i="3"/>
  <c r="G258" i="3"/>
  <c r="J258" i="3"/>
  <c r="G140" i="3"/>
  <c r="K140" i="3"/>
  <c r="G142" i="3"/>
  <c r="K142" i="3"/>
  <c r="G150" i="3"/>
  <c r="K150" i="3"/>
  <c r="G152" i="3"/>
  <c r="K152" i="3"/>
  <c r="G154" i="3"/>
  <c r="K154" i="3"/>
  <c r="G158" i="3"/>
  <c r="K158" i="3"/>
  <c r="G160" i="3"/>
  <c r="K160" i="3"/>
  <c r="G162" i="3"/>
  <c r="K162" i="3"/>
  <c r="G166" i="3"/>
  <c r="K166" i="3"/>
  <c r="G168" i="3"/>
  <c r="K168" i="3"/>
  <c r="G170" i="3"/>
  <c r="K170" i="3"/>
  <c r="E260" i="3"/>
  <c r="F260" i="3"/>
  <c r="G260" i="3"/>
  <c r="K260" i="3"/>
  <c r="E29" i="3"/>
  <c r="F29" i="3"/>
  <c r="G29" i="3"/>
  <c r="I29" i="3"/>
  <c r="E28" i="3"/>
  <c r="F28" i="3"/>
  <c r="E31" i="3"/>
  <c r="F31" i="3"/>
  <c r="E33" i="3"/>
  <c r="F33" i="3"/>
  <c r="G33" i="3"/>
  <c r="I33" i="3"/>
  <c r="E35" i="3"/>
  <c r="F35" i="3"/>
  <c r="G35" i="3"/>
  <c r="I35" i="3"/>
  <c r="E37" i="3"/>
  <c r="F37" i="3"/>
  <c r="E40" i="3"/>
  <c r="F40" i="3"/>
  <c r="E42" i="3"/>
  <c r="F42" i="3"/>
  <c r="G42" i="3"/>
  <c r="I42" i="3"/>
  <c r="E24" i="3"/>
  <c r="F24" i="3"/>
  <c r="G24" i="3"/>
  <c r="I24" i="3"/>
  <c r="E92" i="3"/>
  <c r="F92" i="3"/>
  <c r="E94" i="3"/>
  <c r="F94" i="3"/>
  <c r="E96" i="3"/>
  <c r="F96" i="3"/>
  <c r="G96" i="3"/>
  <c r="I96" i="3"/>
  <c r="E98" i="3"/>
  <c r="F98" i="3"/>
  <c r="G98" i="3"/>
  <c r="I98" i="3"/>
  <c r="E100" i="3"/>
  <c r="F100" i="3"/>
  <c r="E102" i="3"/>
  <c r="F102" i="3"/>
  <c r="E105" i="3"/>
  <c r="F105" i="3"/>
  <c r="G105" i="3"/>
  <c r="I105" i="3"/>
  <c r="E74" i="3"/>
  <c r="F74" i="3"/>
  <c r="G74" i="3"/>
  <c r="I74" i="3"/>
  <c r="E76" i="3"/>
  <c r="F76" i="3"/>
  <c r="E78" i="3"/>
  <c r="F78" i="3"/>
  <c r="E80" i="3"/>
  <c r="F80" i="3"/>
  <c r="G80" i="3"/>
  <c r="I80" i="3"/>
  <c r="E82" i="3"/>
  <c r="F82" i="3"/>
  <c r="G82" i="3"/>
  <c r="I82" i="3"/>
  <c r="E84" i="3"/>
  <c r="F84" i="3"/>
  <c r="E62" i="3"/>
  <c r="F62" i="3"/>
  <c r="E64" i="3"/>
  <c r="F64" i="3"/>
  <c r="G64" i="3"/>
  <c r="I64" i="3"/>
  <c r="E66" i="3"/>
  <c r="F66" i="3"/>
  <c r="G66" i="3"/>
  <c r="I66" i="3"/>
  <c r="E68" i="3"/>
  <c r="F68" i="3"/>
  <c r="E70" i="3"/>
  <c r="F70" i="3"/>
  <c r="E73" i="3"/>
  <c r="F73" i="3"/>
  <c r="G73" i="3"/>
  <c r="I73" i="3"/>
  <c r="E48" i="3"/>
  <c r="F48" i="3"/>
  <c r="G48" i="3"/>
  <c r="I48" i="3"/>
  <c r="E57" i="3"/>
  <c r="F57" i="3"/>
  <c r="E22" i="3"/>
  <c r="F22" i="3"/>
  <c r="E26" i="3"/>
  <c r="F26" i="3"/>
  <c r="G26" i="3"/>
  <c r="I26" i="3"/>
  <c r="E43" i="3"/>
  <c r="F43" i="3"/>
  <c r="G43" i="3"/>
  <c r="I43" i="3"/>
  <c r="E47" i="3"/>
  <c r="F47" i="3"/>
  <c r="E51" i="3"/>
  <c r="F51" i="3"/>
  <c r="E53" i="3"/>
  <c r="F53" i="3"/>
  <c r="G53" i="3"/>
  <c r="I53" i="3"/>
  <c r="E55" i="3"/>
  <c r="F55" i="3"/>
  <c r="G55" i="3"/>
  <c r="I55" i="3"/>
  <c r="E58" i="3"/>
  <c r="F58" i="3"/>
  <c r="E60" i="3"/>
  <c r="F60" i="3"/>
  <c r="E90" i="3"/>
  <c r="F90" i="3"/>
  <c r="G90" i="3"/>
  <c r="I90" i="3"/>
  <c r="E86" i="3"/>
  <c r="F86" i="3"/>
  <c r="G86" i="3"/>
  <c r="I86" i="3"/>
  <c r="E87" i="3"/>
  <c r="F87" i="3"/>
  <c r="E72" i="3"/>
  <c r="F72" i="3"/>
  <c r="E246" i="3"/>
  <c r="F246" i="3"/>
  <c r="G246" i="3"/>
  <c r="K246" i="3"/>
  <c r="E139" i="3"/>
  <c r="F139" i="3"/>
  <c r="G139" i="3"/>
  <c r="K139" i="3"/>
  <c r="E141" i="3"/>
  <c r="F141" i="3"/>
  <c r="E143" i="3"/>
  <c r="F143" i="3"/>
  <c r="E147" i="3"/>
  <c r="F147" i="3"/>
  <c r="G147" i="3"/>
  <c r="K147" i="3"/>
  <c r="E151" i="3"/>
  <c r="F151" i="3"/>
  <c r="G151" i="3"/>
  <c r="K151" i="3"/>
  <c r="E153" i="3"/>
  <c r="F153" i="3"/>
  <c r="E155" i="3"/>
  <c r="F155" i="3"/>
  <c r="E157" i="3"/>
  <c r="F157" i="3"/>
  <c r="G157" i="3"/>
  <c r="K157" i="3"/>
  <c r="E159" i="3"/>
  <c r="F159" i="3"/>
  <c r="G159" i="3"/>
  <c r="K159" i="3"/>
  <c r="E161" i="3"/>
  <c r="F161" i="3"/>
  <c r="E163" i="3"/>
  <c r="F163" i="3"/>
  <c r="E165" i="3"/>
  <c r="F165" i="3"/>
  <c r="G165" i="3"/>
  <c r="K165" i="3"/>
  <c r="E167" i="3"/>
  <c r="F167" i="3"/>
  <c r="G167" i="3"/>
  <c r="K167" i="3"/>
  <c r="E169" i="3"/>
  <c r="F169" i="3"/>
  <c r="E171" i="3"/>
  <c r="F171" i="3"/>
  <c r="E173" i="3"/>
  <c r="F173" i="3"/>
  <c r="G173" i="3"/>
  <c r="K173" i="3"/>
  <c r="E175" i="3"/>
  <c r="F175" i="3"/>
  <c r="G175" i="3"/>
  <c r="K175" i="3"/>
  <c r="E178" i="3"/>
  <c r="F178" i="3"/>
  <c r="E180" i="3"/>
  <c r="F180" i="3"/>
  <c r="E182" i="3"/>
  <c r="F182" i="3"/>
  <c r="G182" i="3"/>
  <c r="K182" i="3"/>
  <c r="E184" i="3"/>
  <c r="F184" i="3"/>
  <c r="G184" i="3"/>
  <c r="K184" i="3"/>
  <c r="E186" i="3"/>
  <c r="F186" i="3"/>
  <c r="E188" i="3"/>
  <c r="F188" i="3"/>
  <c r="E190" i="3"/>
  <c r="F190" i="3"/>
  <c r="G190" i="3"/>
  <c r="K190" i="3"/>
  <c r="E192" i="3"/>
  <c r="F192" i="3"/>
  <c r="G192" i="3"/>
  <c r="K192" i="3"/>
  <c r="E194" i="3"/>
  <c r="F194" i="3"/>
  <c r="E196" i="3"/>
  <c r="F196" i="3"/>
  <c r="E216" i="3"/>
  <c r="F216" i="3"/>
  <c r="G216" i="3"/>
  <c r="K216" i="3"/>
  <c r="E198" i="3"/>
  <c r="F198" i="3"/>
  <c r="G198" i="3"/>
  <c r="K198" i="3"/>
  <c r="E201" i="3"/>
  <c r="F201" i="3"/>
  <c r="E203" i="3"/>
  <c r="F203" i="3"/>
  <c r="G203" i="3"/>
  <c r="K203" i="3"/>
  <c r="E205" i="3"/>
  <c r="F205" i="3"/>
  <c r="E207" i="3"/>
  <c r="F207" i="3"/>
  <c r="G207" i="3"/>
  <c r="K207" i="3"/>
  <c r="E209" i="3"/>
  <c r="F209" i="3"/>
  <c r="E212" i="3"/>
  <c r="F212" i="3"/>
  <c r="E215" i="3"/>
  <c r="F215" i="3"/>
  <c r="G215" i="3"/>
  <c r="K215" i="3"/>
  <c r="E218" i="3"/>
  <c r="F218" i="3"/>
  <c r="G218" i="3"/>
  <c r="K218" i="3"/>
  <c r="E220" i="3"/>
  <c r="F220" i="3"/>
  <c r="E211" i="3"/>
  <c r="F211" i="3"/>
  <c r="G174" i="3"/>
  <c r="K174" i="3"/>
  <c r="G183" i="3"/>
  <c r="K183" i="3"/>
  <c r="G191" i="3"/>
  <c r="K191" i="3"/>
  <c r="E208" i="3"/>
  <c r="F208" i="3"/>
  <c r="G208" i="3"/>
  <c r="K208" i="3"/>
  <c r="E214" i="3"/>
  <c r="F214" i="3"/>
  <c r="G214" i="3"/>
  <c r="K214" i="3"/>
  <c r="E219" i="3"/>
  <c r="F219" i="3"/>
  <c r="G219" i="3"/>
  <c r="K219" i="3"/>
  <c r="E230" i="3"/>
  <c r="F230" i="3"/>
  <c r="G222" i="3"/>
  <c r="K222" i="3"/>
  <c r="G226" i="3"/>
  <c r="K226" i="3"/>
  <c r="G228" i="3"/>
  <c r="K228" i="3"/>
  <c r="G233" i="3"/>
  <c r="K233" i="3"/>
  <c r="G238" i="3"/>
  <c r="K238" i="3"/>
  <c r="G240" i="3"/>
  <c r="K240" i="3"/>
  <c r="G242" i="3"/>
  <c r="K242" i="3"/>
  <c r="G251" i="3"/>
  <c r="K251" i="3"/>
  <c r="G255" i="3"/>
  <c r="K255" i="3"/>
  <c r="G144" i="3"/>
  <c r="J144" i="3"/>
  <c r="G126" i="3"/>
  <c r="K126" i="3"/>
  <c r="G133" i="3"/>
  <c r="K133" i="3"/>
  <c r="G134" i="3"/>
  <c r="K134" i="3"/>
  <c r="G130" i="3"/>
  <c r="K130" i="3"/>
  <c r="G114" i="3"/>
  <c r="K114" i="3"/>
  <c r="G113" i="3"/>
  <c r="K113" i="3"/>
  <c r="G122" i="3"/>
  <c r="J122" i="3"/>
  <c r="E25" i="3"/>
  <c r="F25" i="3"/>
  <c r="G25" i="3"/>
  <c r="G179" i="3"/>
  <c r="K179" i="3"/>
  <c r="G187" i="3"/>
  <c r="K187" i="3"/>
  <c r="G199" i="3"/>
  <c r="K199" i="3"/>
  <c r="G205" i="3"/>
  <c r="K205" i="3"/>
  <c r="E210" i="3"/>
  <c r="F210" i="3"/>
  <c r="G210" i="3"/>
  <c r="K210" i="3"/>
  <c r="E217" i="3"/>
  <c r="F217" i="3"/>
  <c r="E221" i="3"/>
  <c r="F221" i="3"/>
  <c r="G221" i="3"/>
  <c r="K221" i="3"/>
  <c r="G231" i="3"/>
  <c r="K231" i="3"/>
  <c r="G237" i="3"/>
  <c r="K237" i="3"/>
  <c r="G223" i="3"/>
  <c r="K223" i="3"/>
  <c r="G225" i="3"/>
  <c r="K225" i="3"/>
  <c r="G227" i="3"/>
  <c r="K227" i="3"/>
  <c r="G234" i="3"/>
  <c r="K234" i="3"/>
  <c r="G239" i="3"/>
  <c r="K239" i="3"/>
  <c r="G241" i="3"/>
  <c r="K241" i="3"/>
  <c r="G243" i="3"/>
  <c r="K243" i="3"/>
  <c r="G248" i="3"/>
  <c r="K248" i="3"/>
  <c r="G250" i="3"/>
  <c r="G252" i="3"/>
  <c r="K252" i="3"/>
  <c r="G256" i="3"/>
  <c r="K256" i="3"/>
  <c r="G128" i="3"/>
  <c r="J128" i="3"/>
  <c r="G145" i="3"/>
  <c r="J145" i="3"/>
  <c r="G149" i="3"/>
  <c r="J149" i="3"/>
  <c r="G124" i="3"/>
  <c r="K124" i="3"/>
  <c r="G135" i="3"/>
  <c r="K135" i="3"/>
  <c r="G132" i="3"/>
  <c r="K132" i="3"/>
  <c r="G137" i="3"/>
  <c r="K137" i="3"/>
  <c r="G131" i="3"/>
  <c r="K131" i="3"/>
  <c r="G109" i="3"/>
  <c r="K109" i="3"/>
  <c r="G111" i="3"/>
  <c r="K111" i="3"/>
  <c r="G115" i="3"/>
  <c r="K115" i="3"/>
  <c r="G116" i="3"/>
  <c r="K116" i="3"/>
  <c r="G112" i="3"/>
  <c r="K112" i="3"/>
  <c r="G123" i="3"/>
  <c r="J123" i="3"/>
  <c r="G106" i="3"/>
  <c r="J106" i="3"/>
  <c r="G181" i="3"/>
  <c r="K181" i="3"/>
  <c r="G220" i="3"/>
  <c r="K220" i="3"/>
  <c r="E232" i="3"/>
  <c r="F232" i="3"/>
  <c r="G232" i="3"/>
  <c r="K232" i="3"/>
  <c r="E228" i="3"/>
  <c r="F228" i="3"/>
  <c r="E240" i="3"/>
  <c r="F240" i="3"/>
  <c r="E249" i="3"/>
  <c r="F249" i="3"/>
  <c r="G249" i="3"/>
  <c r="K249" i="3"/>
  <c r="E257" i="3"/>
  <c r="F257" i="3"/>
  <c r="G257" i="3"/>
  <c r="K257" i="3"/>
  <c r="E126" i="3"/>
  <c r="F126" i="3"/>
  <c r="E134" i="3"/>
  <c r="F134" i="3"/>
  <c r="E110" i="3"/>
  <c r="F110" i="3"/>
  <c r="G110" i="3"/>
  <c r="K110" i="3"/>
  <c r="E118" i="3"/>
  <c r="F118" i="3"/>
  <c r="G118" i="3"/>
  <c r="K118" i="3"/>
  <c r="G185" i="3"/>
  <c r="K185" i="3"/>
  <c r="G202" i="3"/>
  <c r="K202" i="3"/>
  <c r="G217" i="3"/>
  <c r="K217" i="3"/>
  <c r="G211" i="3"/>
  <c r="J211" i="3"/>
  <c r="E237" i="3"/>
  <c r="F237" i="3"/>
  <c r="E229" i="3"/>
  <c r="F229" i="3"/>
  <c r="G229" i="3"/>
  <c r="K229" i="3"/>
  <c r="E241" i="3"/>
  <c r="F241" i="3"/>
  <c r="E250" i="3"/>
  <c r="F250" i="3"/>
  <c r="E128" i="3"/>
  <c r="F128" i="3"/>
  <c r="E129" i="3"/>
  <c r="F129" i="3"/>
  <c r="G129" i="3"/>
  <c r="K129" i="3"/>
  <c r="E137" i="3"/>
  <c r="F137" i="3"/>
  <c r="E111" i="3"/>
  <c r="F111" i="3"/>
  <c r="E112" i="3"/>
  <c r="F112" i="3"/>
  <c r="G200" i="3"/>
  <c r="K200" i="3"/>
  <c r="G209" i="3"/>
  <c r="K209" i="3"/>
  <c r="G230" i="3"/>
  <c r="K230" i="3"/>
  <c r="E224" i="3"/>
  <c r="F224" i="3"/>
  <c r="G224" i="3"/>
  <c r="K224" i="3"/>
  <c r="E235" i="3"/>
  <c r="F235" i="3"/>
  <c r="G235" i="3"/>
  <c r="K235" i="3"/>
  <c r="E244" i="3"/>
  <c r="F244" i="3"/>
  <c r="G244" i="3"/>
  <c r="K244" i="3"/>
  <c r="E253" i="3"/>
  <c r="F253" i="3"/>
  <c r="G253" i="3"/>
  <c r="K253" i="3"/>
  <c r="E148" i="3"/>
  <c r="F148" i="3"/>
  <c r="G148" i="3"/>
  <c r="J148" i="3"/>
  <c r="E136" i="3"/>
  <c r="F136" i="3"/>
  <c r="G136" i="3"/>
  <c r="K136" i="3"/>
  <c r="E125" i="3"/>
  <c r="F125" i="3"/>
  <c r="G125" i="3"/>
  <c r="J125" i="3"/>
  <c r="E117" i="3"/>
  <c r="F117" i="3"/>
  <c r="G117" i="3"/>
  <c r="K117" i="3"/>
  <c r="E121" i="3"/>
  <c r="F121" i="3"/>
  <c r="G121" i="3"/>
  <c r="K121" i="3"/>
  <c r="G197" i="3"/>
  <c r="K197" i="3"/>
  <c r="G206" i="3"/>
  <c r="K206" i="3"/>
  <c r="G212" i="3"/>
  <c r="K212" i="3"/>
  <c r="E225" i="3"/>
  <c r="F225" i="3"/>
  <c r="E236" i="3"/>
  <c r="F236" i="3"/>
  <c r="G236" i="3"/>
  <c r="K236" i="3"/>
  <c r="E245" i="3"/>
  <c r="F245" i="3"/>
  <c r="G245" i="3"/>
  <c r="K245" i="3"/>
  <c r="E254" i="3"/>
  <c r="F254" i="3"/>
  <c r="G254" i="3"/>
  <c r="K254" i="3"/>
  <c r="E149" i="3"/>
  <c r="F149" i="3"/>
  <c r="E120" i="3"/>
  <c r="F120" i="3"/>
  <c r="G120" i="3"/>
  <c r="K120" i="3"/>
  <c r="E107" i="3"/>
  <c r="F107" i="3"/>
  <c r="G107" i="3"/>
  <c r="K107" i="3"/>
  <c r="E119" i="3"/>
  <c r="F119" i="3"/>
  <c r="G119" i="3"/>
  <c r="K119" i="3"/>
  <c r="E106" i="3"/>
  <c r="F106" i="3"/>
  <c r="E108" i="3"/>
  <c r="F108" i="3"/>
  <c r="G108" i="3"/>
  <c r="K108" i="3"/>
  <c r="E138" i="3"/>
  <c r="F138" i="3"/>
  <c r="G138" i="3"/>
  <c r="K138" i="3"/>
  <c r="E247" i="3"/>
  <c r="F247" i="3"/>
  <c r="G247" i="3"/>
  <c r="K247" i="3"/>
  <c r="E226" i="3"/>
  <c r="F226" i="3"/>
  <c r="K250" i="3"/>
  <c r="E101" i="2"/>
  <c r="E119" i="2"/>
  <c r="E57" i="2"/>
  <c r="E138" i="2"/>
  <c r="E180" i="2"/>
  <c r="J120" i="1"/>
  <c r="F36" i="1"/>
  <c r="G36" i="1" s="1"/>
  <c r="J36" i="1" s="1"/>
  <c r="F68" i="1"/>
  <c r="G68" i="1" s="1"/>
  <c r="J68" i="1" s="1"/>
  <c r="E189" i="2"/>
  <c r="F92" i="1"/>
  <c r="G92" i="1" s="1"/>
  <c r="J92" i="1" s="1"/>
  <c r="E207" i="2"/>
  <c r="F54" i="1"/>
  <c r="G54" i="1" s="1"/>
  <c r="J54" i="1" s="1"/>
  <c r="E175" i="2"/>
  <c r="F128" i="1"/>
  <c r="G128" i="1" s="1"/>
  <c r="J128" i="1" s="1"/>
  <c r="E25" i="2"/>
  <c r="F125" i="1"/>
  <c r="G125" i="1" s="1"/>
  <c r="J125" i="1" s="1"/>
  <c r="E24" i="2"/>
  <c r="F102" i="1"/>
  <c r="G102" i="1" s="1"/>
  <c r="J102" i="1" s="1"/>
  <c r="E217" i="2"/>
  <c r="F28" i="1"/>
  <c r="G28" i="1" s="1"/>
  <c r="J28" i="1" s="1"/>
  <c r="E149" i="2"/>
  <c r="F80" i="1"/>
  <c r="G80" i="1" s="1"/>
  <c r="J80" i="1" s="1"/>
  <c r="E200" i="2"/>
  <c r="F48" i="1"/>
  <c r="G48" i="1" s="1"/>
  <c r="J48" i="1" s="1"/>
  <c r="E169" i="2"/>
  <c r="F96" i="1"/>
  <c r="G96" i="1" s="1"/>
  <c r="J96" i="1" s="1"/>
  <c r="E211" i="2"/>
  <c r="F58" i="1"/>
  <c r="G58" i="1" s="1"/>
  <c r="J58" i="1" s="1"/>
  <c r="E179" i="2"/>
  <c r="F30" i="1"/>
  <c r="G30" i="1" s="1"/>
  <c r="J30" i="1" s="1"/>
  <c r="E151" i="2"/>
  <c r="E45" i="2"/>
  <c r="F158" i="1"/>
  <c r="G158" i="1"/>
  <c r="J158" i="1" s="1"/>
  <c r="F40" i="1"/>
  <c r="G40" i="1" s="1"/>
  <c r="J40" i="1" s="1"/>
  <c r="E161" i="2"/>
  <c r="F56" i="1"/>
  <c r="G56" i="1" s="1"/>
  <c r="J56" i="1" s="1"/>
  <c r="E177" i="2"/>
  <c r="F46" i="1"/>
  <c r="G46" i="1" s="1"/>
  <c r="J46" i="1" s="1"/>
  <c r="E167" i="2"/>
  <c r="E37" i="2"/>
  <c r="F32" i="1"/>
  <c r="G32" i="1" s="1"/>
  <c r="J32" i="1" s="1"/>
  <c r="E153" i="2"/>
  <c r="F90" i="1"/>
  <c r="G90" i="1" s="1"/>
  <c r="N90" i="1" s="1"/>
  <c r="E17" i="2"/>
  <c r="J134" i="1"/>
  <c r="E228" i="2"/>
  <c r="E165" i="2"/>
  <c r="F88" i="1"/>
  <c r="G88" i="1" s="1"/>
  <c r="I88" i="1"/>
  <c r="E15" i="2"/>
  <c r="F82" i="1"/>
  <c r="G82" i="1" s="1"/>
  <c r="J82" i="1"/>
  <c r="F23" i="1"/>
  <c r="G23" i="1" s="1"/>
  <c r="J23" i="1" s="1"/>
  <c r="E146" i="2"/>
  <c r="E70" i="2"/>
  <c r="E88" i="2"/>
  <c r="E106" i="2"/>
  <c r="E20" i="2"/>
  <c r="E148" i="2"/>
  <c r="F142" i="1"/>
  <c r="G142" i="1" s="1"/>
  <c r="J142" i="1" s="1"/>
  <c r="E31" i="2"/>
  <c r="F94" i="1"/>
  <c r="G94" i="1" s="1"/>
  <c r="J94" i="1" s="1"/>
  <c r="E209" i="2"/>
  <c r="F52" i="1"/>
  <c r="G52" i="1" s="1"/>
  <c r="J52" i="1" s="1"/>
  <c r="E173" i="2"/>
  <c r="F113" i="1"/>
  <c r="G113" i="1" s="1"/>
  <c r="J113" i="1" s="1"/>
  <c r="E221" i="2"/>
  <c r="F84" i="1"/>
  <c r="G84" i="1" s="1"/>
  <c r="J84" i="1" s="1"/>
  <c r="E204" i="2"/>
  <c r="F118" i="1"/>
  <c r="G118" i="1" s="1"/>
  <c r="J118" i="1" s="1"/>
  <c r="E223" i="2"/>
  <c r="F70" i="1"/>
  <c r="G70" i="1"/>
  <c r="J70" i="1" s="1"/>
  <c r="E191" i="2"/>
  <c r="F38" i="1"/>
  <c r="G38" i="1" s="1"/>
  <c r="J38" i="1" s="1"/>
  <c r="E159" i="2"/>
  <c r="F147" i="1"/>
  <c r="G147" i="1"/>
  <c r="J147" i="1" s="1"/>
  <c r="E35" i="2"/>
  <c r="F64" i="1"/>
  <c r="G64" i="1" s="1"/>
  <c r="J64" i="1" s="1"/>
  <c r="E185" i="2"/>
  <c r="F42" i="1"/>
  <c r="G42" i="1" s="1"/>
  <c r="J42" i="1" s="1"/>
  <c r="E163" i="2"/>
  <c r="F131" i="1"/>
  <c r="G131" i="1" s="1"/>
  <c r="J131" i="1" s="1"/>
  <c r="E226" i="2"/>
  <c r="F74" i="1"/>
  <c r="G74" i="1" s="1"/>
  <c r="J74" i="1" s="1"/>
  <c r="E194" i="2"/>
  <c r="E29" i="2"/>
  <c r="F140" i="1"/>
  <c r="G140" i="1" s="1"/>
  <c r="J140" i="1" s="1"/>
  <c r="F152" i="1"/>
  <c r="G152" i="1" s="1"/>
  <c r="J152" i="1" s="1"/>
  <c r="E39" i="2"/>
  <c r="F106" i="1"/>
  <c r="G106" i="1" s="1"/>
  <c r="J106" i="1" s="1"/>
  <c r="E18" i="2"/>
  <c r="F60" i="1"/>
  <c r="G60" i="1" s="1"/>
  <c r="J60" i="1" s="1"/>
  <c r="E181" i="2"/>
  <c r="F26" i="1"/>
  <c r="G26" i="1" s="1"/>
  <c r="J26" i="1" s="1"/>
  <c r="E147" i="2"/>
  <c r="F100" i="1"/>
  <c r="G100" i="1"/>
  <c r="J100" i="1" s="1"/>
  <c r="E215" i="2"/>
  <c r="E43" i="2"/>
  <c r="F156" i="1"/>
  <c r="G156" i="1" s="1"/>
  <c r="J156" i="1" s="1"/>
  <c r="F98" i="1"/>
  <c r="G98" i="1" s="1"/>
  <c r="J98" i="1" s="1"/>
  <c r="E213" i="2"/>
  <c r="F76" i="1"/>
  <c r="G76" i="1" s="1"/>
  <c r="J76" i="1" s="1"/>
  <c r="E196" i="2"/>
  <c r="F138" i="1"/>
  <c r="G138" i="1" s="1"/>
  <c r="J138" i="1" s="1"/>
  <c r="E27" i="2"/>
  <c r="F78" i="1"/>
  <c r="G78" i="1" s="1"/>
  <c r="J78" i="1" s="1"/>
  <c r="E198" i="2"/>
  <c r="E219" i="2"/>
  <c r="F66" i="1"/>
  <c r="G66" i="1" s="1"/>
  <c r="J66" i="1" s="1"/>
  <c r="E187" i="2"/>
  <c r="F34" i="1"/>
  <c r="G34" i="1" s="1"/>
  <c r="J34" i="1" s="1"/>
  <c r="E155" i="2"/>
  <c r="F123" i="1"/>
  <c r="G123" i="1" s="1"/>
  <c r="J123" i="1" s="1"/>
  <c r="E22" i="2"/>
  <c r="C12" i="3"/>
  <c r="C11" i="3"/>
  <c r="E13" i="2" l="1"/>
  <c r="E115" i="2"/>
  <c r="E178" i="2"/>
  <c r="E102" i="2"/>
  <c r="E12" i="2"/>
  <c r="E67" i="2"/>
  <c r="E144" i="2"/>
  <c r="F154" i="1"/>
  <c r="G154" i="1" s="1"/>
  <c r="J154" i="1" s="1"/>
  <c r="E166" i="2"/>
  <c r="E76" i="2"/>
  <c r="E69" i="2"/>
  <c r="E218" i="2"/>
  <c r="F175" i="1"/>
  <c r="G175" i="1" s="1"/>
  <c r="J175" i="1" s="1"/>
  <c r="E183" i="2"/>
  <c r="E134" i="2"/>
  <c r="E150" i="2"/>
  <c r="E80" i="2"/>
  <c r="F144" i="1"/>
  <c r="G144" i="1" s="1"/>
  <c r="J144" i="1" s="1"/>
  <c r="E46" i="2"/>
  <c r="E97" i="2"/>
  <c r="E49" i="2"/>
  <c r="E79" i="2"/>
  <c r="E60" i="2"/>
  <c r="E171" i="2"/>
  <c r="E164" i="2"/>
  <c r="F146" i="1"/>
  <c r="G146" i="1" s="1"/>
  <c r="J146" i="1" s="1"/>
  <c r="E34" i="2"/>
  <c r="E59" i="2"/>
  <c r="F172" i="1"/>
  <c r="G172" i="1" s="1"/>
  <c r="J172" i="1" s="1"/>
  <c r="F213" i="1"/>
  <c r="G213" i="1" s="1"/>
  <c r="J213" i="1" s="1"/>
  <c r="E231" i="2"/>
  <c r="F37" i="1"/>
  <c r="G37" i="1" s="1"/>
  <c r="J37" i="1" s="1"/>
  <c r="E158" i="2"/>
  <c r="F169" i="1"/>
  <c r="G169" i="1" s="1"/>
  <c r="J169" i="1" s="1"/>
  <c r="E56" i="2"/>
  <c r="F290" i="1"/>
  <c r="G290" i="1" s="1"/>
  <c r="J290" i="1" s="1"/>
  <c r="E137" i="2"/>
  <c r="E36" i="2"/>
  <c r="F148" i="1"/>
  <c r="G148" i="1" s="1"/>
  <c r="J148" i="1" s="1"/>
  <c r="F252" i="1"/>
  <c r="G252" i="1" s="1"/>
  <c r="J252" i="1" s="1"/>
  <c r="E118" i="2"/>
  <c r="E105" i="2"/>
  <c r="F238" i="1"/>
  <c r="G238" i="1" s="1"/>
  <c r="J238" i="1" s="1"/>
  <c r="E111" i="2"/>
  <c r="E91" i="2"/>
  <c r="F205" i="1"/>
  <c r="G205" i="1" s="1"/>
  <c r="J205" i="1" s="1"/>
  <c r="F129" i="1"/>
  <c r="G129" i="1" s="1"/>
  <c r="E26" i="2"/>
  <c r="F222" i="1"/>
  <c r="G222" i="1" s="1"/>
  <c r="J222" i="1" s="1"/>
  <c r="E103" i="2"/>
  <c r="F258" i="1"/>
  <c r="G258" i="1" s="1"/>
  <c r="J258" i="1" s="1"/>
  <c r="E121" i="2"/>
  <c r="E224" i="2"/>
  <c r="F294" i="1"/>
  <c r="G294" i="1" s="1"/>
  <c r="J294" i="1" s="1"/>
  <c r="F61" i="1"/>
  <c r="G61" i="1" s="1"/>
  <c r="J61" i="1" s="1"/>
  <c r="E44" i="2"/>
  <c r="E75" i="2"/>
  <c r="O148" i="3"/>
  <c r="O130" i="3"/>
  <c r="O178" i="3"/>
  <c r="O217" i="3"/>
  <c r="O218" i="3"/>
  <c r="O195" i="3"/>
  <c r="O27" i="3"/>
  <c r="O57" i="3"/>
  <c r="O239" i="3"/>
  <c r="O52" i="3"/>
  <c r="O106" i="3"/>
  <c r="O105" i="3"/>
  <c r="O38" i="3"/>
  <c r="O94" i="3"/>
  <c r="O55" i="3"/>
  <c r="O260" i="3"/>
  <c r="O75" i="3"/>
  <c r="O141" i="3"/>
  <c r="O210" i="3"/>
  <c r="O135" i="3"/>
  <c r="O213" i="3"/>
  <c r="O89" i="3"/>
  <c r="O151" i="3"/>
  <c r="O205" i="3"/>
  <c r="O162" i="3"/>
  <c r="O196" i="3"/>
  <c r="O246" i="3"/>
  <c r="O211" i="3"/>
  <c r="O40" i="3"/>
  <c r="O65" i="3"/>
  <c r="O80" i="3"/>
  <c r="O96" i="3"/>
  <c r="O232" i="3"/>
  <c r="O155" i="3"/>
  <c r="O181" i="3"/>
  <c r="O223" i="3"/>
  <c r="O91" i="3"/>
  <c r="O108" i="3"/>
  <c r="O146" i="3"/>
  <c r="O253" i="3"/>
  <c r="O215" i="3"/>
  <c r="O212" i="3"/>
  <c r="O34" i="3"/>
  <c r="O85" i="3"/>
  <c r="O39" i="3"/>
  <c r="O261" i="3"/>
  <c r="O70" i="3"/>
  <c r="O122" i="3"/>
  <c r="O198" i="3"/>
  <c r="O128" i="3"/>
  <c r="O132" i="3"/>
  <c r="O225" i="3"/>
  <c r="O114" i="3"/>
  <c r="O168" i="3"/>
  <c r="O190" i="3"/>
  <c r="O37" i="3"/>
  <c r="O51" i="3"/>
  <c r="O90" i="3"/>
  <c r="O241" i="3"/>
  <c r="O149" i="3"/>
  <c r="O147" i="3"/>
  <c r="O24" i="3"/>
  <c r="O73" i="3"/>
  <c r="O233" i="3"/>
  <c r="O214" i="3"/>
  <c r="O186" i="3"/>
  <c r="O248" i="3"/>
  <c r="O41" i="3"/>
  <c r="O235" i="3"/>
  <c r="O48" i="3"/>
  <c r="O103" i="3"/>
  <c r="O97" i="3"/>
  <c r="O66" i="3"/>
  <c r="O109" i="3"/>
  <c r="O174" i="3"/>
  <c r="O123" i="3"/>
  <c r="O118" i="3"/>
  <c r="O216" i="3"/>
  <c r="O177" i="3"/>
  <c r="O164" i="3"/>
  <c r="O175" i="3"/>
  <c r="O258" i="3"/>
  <c r="O35" i="3"/>
  <c r="O201" i="3"/>
  <c r="O153" i="3"/>
  <c r="O184" i="3"/>
  <c r="O224" i="3"/>
  <c r="O202" i="3"/>
  <c r="O36" i="3"/>
  <c r="O49" i="3"/>
  <c r="O63" i="3"/>
  <c r="O54" i="3"/>
  <c r="O127" i="3"/>
  <c r="O86" i="3"/>
  <c r="O107" i="3"/>
  <c r="O185" i="3"/>
  <c r="O124" i="3"/>
  <c r="O257" i="3"/>
  <c r="O136" i="3"/>
  <c r="O249" i="3"/>
  <c r="O191" i="3"/>
  <c r="O200" i="3"/>
  <c r="O30" i="3"/>
  <c r="O81" i="3"/>
  <c r="O21" i="3"/>
  <c r="O117" i="3"/>
  <c r="O104" i="3"/>
  <c r="O206" i="3"/>
  <c r="O99" i="3"/>
  <c r="O160" i="3"/>
  <c r="O166" i="3"/>
  <c r="O242" i="3"/>
  <c r="O256" i="3"/>
  <c r="O197" i="3"/>
  <c r="O139" i="3"/>
  <c r="O154" i="3"/>
  <c r="O194" i="3"/>
  <c r="O234" i="3"/>
  <c r="O237" i="3"/>
  <c r="O121" i="3"/>
  <c r="O133" i="3"/>
  <c r="O255" i="3"/>
  <c r="O68" i="3"/>
  <c r="O203" i="3"/>
  <c r="O88" i="3"/>
  <c r="O92" i="3"/>
  <c r="O173" i="3"/>
  <c r="O45" i="3"/>
  <c r="O221" i="3"/>
  <c r="O44" i="3"/>
  <c r="O82" i="3"/>
  <c r="O101" i="3"/>
  <c r="O62" i="3"/>
  <c r="O72" i="3"/>
  <c r="O145" i="3"/>
  <c r="O156" i="3"/>
  <c r="O157" i="3"/>
  <c r="O231" i="3"/>
  <c r="O240" i="3"/>
  <c r="O193" i="3"/>
  <c r="O125" i="3"/>
  <c r="O126" i="3"/>
  <c r="O182" i="3"/>
  <c r="O230" i="3"/>
  <c r="O228" i="3"/>
  <c r="O76" i="3"/>
  <c r="O131" i="3"/>
  <c r="O188" i="3"/>
  <c r="O32" i="3"/>
  <c r="O33" i="3"/>
  <c r="O47" i="3"/>
  <c r="O50" i="3"/>
  <c r="O113" i="3"/>
  <c r="O120" i="3"/>
  <c r="O144" i="3"/>
  <c r="O119" i="3"/>
  <c r="O165" i="3"/>
  <c r="O187" i="3"/>
  <c r="O26" i="3"/>
  <c r="O77" i="3"/>
  <c r="O244" i="3"/>
  <c r="O111" i="3"/>
  <c r="O100" i="3"/>
  <c r="O192" i="3"/>
  <c r="O78" i="3"/>
  <c r="O189" i="3"/>
  <c r="O112" i="3"/>
  <c r="O110" i="3"/>
  <c r="O158" i="3"/>
  <c r="O226" i="3"/>
  <c r="O219" i="3"/>
  <c r="O59" i="3"/>
  <c r="O95" i="3"/>
  <c r="O179" i="3"/>
  <c r="O28" i="3"/>
  <c r="O254" i="3"/>
  <c r="O31" i="3"/>
  <c r="O251" i="3"/>
  <c r="O64" i="3"/>
  <c r="O180" i="3"/>
  <c r="O25" i="3"/>
  <c r="O83" i="3"/>
  <c r="O159" i="3"/>
  <c r="O29" i="3"/>
  <c r="O176" i="3"/>
  <c r="O208" i="3"/>
  <c r="O69" i="3"/>
  <c r="O84" i="3"/>
  <c r="O58" i="3"/>
  <c r="O137" i="3"/>
  <c r="O129" i="3"/>
  <c r="O152" i="3"/>
  <c r="O143" i="3"/>
  <c r="O207" i="3"/>
  <c r="O229" i="3"/>
  <c r="O222" i="3"/>
  <c r="O204" i="3"/>
  <c r="O43" i="3"/>
  <c r="O74" i="3"/>
  <c r="O169" i="3"/>
  <c r="O22" i="3"/>
  <c r="O238" i="3"/>
  <c r="O252" i="3"/>
  <c r="O247" i="3"/>
  <c r="O60" i="3"/>
  <c r="O167" i="3"/>
  <c r="C15" i="3"/>
  <c r="O46" i="3"/>
  <c r="O102" i="3"/>
  <c r="O93" i="3"/>
  <c r="O140" i="3"/>
  <c r="O87" i="3"/>
  <c r="O142" i="3"/>
  <c r="O163" i="3"/>
  <c r="O209" i="3"/>
  <c r="O171" i="3"/>
  <c r="O220" i="3"/>
  <c r="O23" i="3"/>
  <c r="O138" i="3"/>
  <c r="O250" i="3"/>
  <c r="O170" i="3"/>
  <c r="O71" i="3"/>
  <c r="O79" i="3"/>
  <c r="O56" i="3"/>
  <c r="O183" i="3"/>
  <c r="O134" i="3"/>
  <c r="O172" i="3"/>
  <c r="O227" i="3"/>
  <c r="O61" i="3"/>
  <c r="O42" i="3"/>
  <c r="O199" i="3"/>
  <c r="O67" i="3"/>
  <c r="O150" i="3"/>
  <c r="O116" i="3"/>
  <c r="O98" i="3"/>
  <c r="O53" i="3"/>
  <c r="O243" i="3"/>
  <c r="O161" i="3"/>
  <c r="O236" i="3"/>
  <c r="O259" i="3"/>
  <c r="O115" i="3"/>
  <c r="O245" i="3"/>
  <c r="C16" i="3"/>
  <c r="D18" i="3" s="1"/>
  <c r="C12" i="1"/>
  <c r="C11" i="1"/>
  <c r="O306" i="1" l="1"/>
  <c r="O307" i="1"/>
  <c r="O222" i="1"/>
  <c r="O249" i="1"/>
  <c r="O235" i="1"/>
  <c r="O183" i="1"/>
  <c r="O287" i="1"/>
  <c r="O276" i="1"/>
  <c r="O223" i="1"/>
  <c r="O104" i="1"/>
  <c r="O73" i="1"/>
  <c r="O273" i="1"/>
  <c r="O259" i="1"/>
  <c r="O112" i="1"/>
  <c r="O101" i="1"/>
  <c r="O289" i="1"/>
  <c r="O204" i="1"/>
  <c r="O158" i="1"/>
  <c r="O125" i="1"/>
  <c r="O251" i="1"/>
  <c r="O130" i="1"/>
  <c r="O127" i="1"/>
  <c r="O148" i="1"/>
  <c r="O65" i="1"/>
  <c r="O297" i="1"/>
  <c r="O260" i="1"/>
  <c r="O114" i="1"/>
  <c r="O81" i="1"/>
  <c r="O233" i="1"/>
  <c r="O87" i="1"/>
  <c r="O177" i="1"/>
  <c r="O48" i="1"/>
  <c r="O234" i="1"/>
  <c r="O242" i="1"/>
  <c r="O219" i="1"/>
  <c r="O23" i="1"/>
  <c r="O211" i="1"/>
  <c r="O38" i="1"/>
  <c r="O218" i="1"/>
  <c r="O77" i="1"/>
  <c r="O155" i="1"/>
  <c r="O64" i="1"/>
  <c r="O134" i="1"/>
  <c r="O301" i="1"/>
  <c r="O172" i="1"/>
  <c r="O284" i="1"/>
  <c r="O296" i="1"/>
  <c r="O182" i="1"/>
  <c r="O195" i="1"/>
  <c r="O70" i="1"/>
  <c r="O116" i="1"/>
  <c r="O302" i="1"/>
  <c r="O135" i="1"/>
  <c r="O61" i="1"/>
  <c r="O267" i="1"/>
  <c r="O178" i="1"/>
  <c r="O137" i="1"/>
  <c r="O162" i="1"/>
  <c r="O62" i="1"/>
  <c r="O51" i="1"/>
  <c r="O164" i="1"/>
  <c r="O213" i="1"/>
  <c r="O168" i="1"/>
  <c r="O281" i="1"/>
  <c r="O181" i="1"/>
  <c r="O56" i="1"/>
  <c r="O102" i="1"/>
  <c r="O109" i="1"/>
  <c r="O150" i="1"/>
  <c r="O140" i="1"/>
  <c r="O100" i="1"/>
  <c r="O228" i="1"/>
  <c r="O128" i="1"/>
  <c r="O224" i="1"/>
  <c r="O46" i="1"/>
  <c r="O44" i="1"/>
  <c r="O298" i="1"/>
  <c r="O80" i="1"/>
  <c r="O304" i="1"/>
  <c r="O241" i="1"/>
  <c r="O173" i="1"/>
  <c r="O216" i="1"/>
  <c r="O174" i="1"/>
  <c r="O37" i="1"/>
  <c r="O247" i="1"/>
  <c r="O49" i="1"/>
  <c r="O131" i="1"/>
  <c r="O27" i="1"/>
  <c r="O154" i="1"/>
  <c r="O185" i="1"/>
  <c r="O58" i="1"/>
  <c r="O269" i="1"/>
  <c r="O277" i="1"/>
  <c r="O263" i="1"/>
  <c r="O210" i="1"/>
  <c r="O59" i="1"/>
  <c r="O96" i="1"/>
  <c r="O54" i="1"/>
  <c r="O63" i="1"/>
  <c r="O93" i="1"/>
  <c r="O163" i="1"/>
  <c r="O121" i="1"/>
  <c r="O149" i="1"/>
  <c r="O214" i="1"/>
  <c r="O198" i="1"/>
  <c r="O136" i="1"/>
  <c r="O290" i="1"/>
  <c r="O252" i="1"/>
  <c r="O250" i="1"/>
  <c r="O300" i="1"/>
  <c r="O258" i="1"/>
  <c r="O159" i="1"/>
  <c r="O39" i="1"/>
  <c r="O68" i="1"/>
  <c r="O97" i="1"/>
  <c r="O187" i="1"/>
  <c r="O160" i="1"/>
  <c r="O78" i="1"/>
  <c r="O232" i="1"/>
  <c r="O238" i="1"/>
  <c r="O293" i="1"/>
  <c r="O221" i="1"/>
  <c r="O147" i="1"/>
  <c r="O42" i="1"/>
  <c r="O111" i="1"/>
  <c r="O57" i="1"/>
  <c r="O193" i="1"/>
  <c r="O108" i="1"/>
  <c r="O244" i="1"/>
  <c r="O142" i="1"/>
  <c r="O83" i="1"/>
  <c r="O229" i="1"/>
  <c r="O32" i="1"/>
  <c r="O90" i="1"/>
  <c r="O299" i="1"/>
  <c r="O107" i="1"/>
  <c r="O220" i="1"/>
  <c r="O138" i="1"/>
  <c r="O175" i="1"/>
  <c r="O118" i="1"/>
  <c r="O203" i="1"/>
  <c r="O171" i="1"/>
  <c r="O215" i="1"/>
  <c r="O26" i="1"/>
  <c r="O274" i="1"/>
  <c r="O201" i="1"/>
  <c r="O99" i="1"/>
  <c r="O117" i="1"/>
  <c r="O129" i="1"/>
  <c r="O207" i="1"/>
  <c r="O91" i="1"/>
  <c r="O303" i="1"/>
  <c r="O272" i="1"/>
  <c r="O190" i="1"/>
  <c r="O305" i="1"/>
  <c r="O217" i="1"/>
  <c r="O246" i="1"/>
  <c r="O28" i="1"/>
  <c r="O227" i="1"/>
  <c r="O194" i="1"/>
  <c r="O47" i="1"/>
  <c r="O189" i="1"/>
  <c r="O146" i="1"/>
  <c r="O240" i="1"/>
  <c r="O22" i="1"/>
  <c r="O248" i="1"/>
  <c r="O123" i="1"/>
  <c r="O253" i="1"/>
  <c r="O170" i="1"/>
  <c r="O188" i="1"/>
  <c r="O205" i="1"/>
  <c r="O266" i="1"/>
  <c r="O144" i="1"/>
  <c r="O89" i="1"/>
  <c r="O180" i="1"/>
  <c r="O280" i="1"/>
  <c r="O192" i="1"/>
  <c r="O29" i="1"/>
  <c r="O157" i="1"/>
  <c r="O132" i="1"/>
  <c r="O264" i="1"/>
  <c r="O265" i="1"/>
  <c r="O169" i="1"/>
  <c r="O55" i="1"/>
  <c r="O231" i="1"/>
  <c r="O256" i="1"/>
  <c r="O25" i="1"/>
  <c r="O98" i="1"/>
  <c r="O82" i="1"/>
  <c r="O35" i="1"/>
  <c r="O239" i="1"/>
  <c r="O124" i="1"/>
  <c r="O66" i="1"/>
  <c r="O261" i="1"/>
  <c r="O151" i="1"/>
  <c r="O41" i="1"/>
  <c r="O126" i="1"/>
  <c r="O84" i="1"/>
  <c r="O33" i="1"/>
  <c r="O285" i="1"/>
  <c r="O202" i="1"/>
  <c r="O120" i="1"/>
  <c r="O88" i="1"/>
  <c r="O71" i="1"/>
  <c r="O145" i="1"/>
  <c r="O212" i="1"/>
  <c r="O268" i="1"/>
  <c r="O271" i="1"/>
  <c r="O115" i="1"/>
  <c r="O292" i="1"/>
  <c r="O167" i="1"/>
  <c r="O286" i="1"/>
  <c r="O156" i="1"/>
  <c r="O291" i="1"/>
  <c r="O143" i="1"/>
  <c r="O283" i="1"/>
  <c r="O288" i="1"/>
  <c r="O21" i="1"/>
  <c r="O295" i="1"/>
  <c r="O282" i="1"/>
  <c r="O122" i="1"/>
  <c r="O30" i="1"/>
  <c r="O110" i="1"/>
  <c r="O226" i="1"/>
  <c r="O105" i="1"/>
  <c r="O308" i="1"/>
  <c r="O257" i="1"/>
  <c r="O165" i="1"/>
  <c r="O206" i="1"/>
  <c r="O133" i="1"/>
  <c r="O225" i="1"/>
  <c r="O161" i="1"/>
  <c r="O200" i="1"/>
  <c r="O74" i="1"/>
  <c r="O50" i="1"/>
  <c r="O69" i="1"/>
  <c r="O191" i="1"/>
  <c r="O152" i="1"/>
  <c r="O36" i="1"/>
  <c r="O40" i="1"/>
  <c r="O72" i="1"/>
  <c r="O179" i="1"/>
  <c r="O45" i="1"/>
  <c r="O196" i="1"/>
  <c r="O278" i="1"/>
  <c r="O255" i="1"/>
  <c r="O270" i="1"/>
  <c r="O75" i="1"/>
  <c r="O92" i="1"/>
  <c r="O184" i="1"/>
  <c r="O279" i="1"/>
  <c r="O85" i="1"/>
  <c r="O236" i="1"/>
  <c r="O24" i="1"/>
  <c r="O95" i="1"/>
  <c r="O208" i="1"/>
  <c r="O67" i="1"/>
  <c r="O209" i="1"/>
  <c r="O199" i="1"/>
  <c r="O141" i="1"/>
  <c r="O262" i="1"/>
  <c r="O53" i="1"/>
  <c r="O34" i="1"/>
  <c r="O243" i="1"/>
  <c r="O166" i="1"/>
  <c r="O275" i="1"/>
  <c r="O139" i="1"/>
  <c r="O60" i="1"/>
  <c r="O106" i="1"/>
  <c r="O197" i="1"/>
  <c r="O254" i="1"/>
  <c r="O43" i="1"/>
  <c r="O86" i="1"/>
  <c r="O230" i="1"/>
  <c r="O94" i="1"/>
  <c r="O76" i="1"/>
  <c r="O294" i="1"/>
  <c r="O186" i="1"/>
  <c r="O31" i="1"/>
  <c r="O176" i="1"/>
  <c r="O119" i="1"/>
  <c r="O113" i="1"/>
  <c r="O79" i="1"/>
  <c r="O245" i="1"/>
  <c r="O153" i="1"/>
  <c r="O237" i="1"/>
  <c r="C15" i="1"/>
  <c r="O52" i="1"/>
  <c r="O103" i="1"/>
  <c r="C16" i="1"/>
  <c r="D18" i="1" s="1"/>
  <c r="J129" i="1"/>
  <c r="C18" i="3"/>
  <c r="F18" i="3"/>
  <c r="F19" i="3" s="1"/>
  <c r="E16" i="1" l="1"/>
  <c r="E17" i="1" s="1"/>
  <c r="C18" i="1"/>
</calcChain>
</file>

<file path=xl/sharedStrings.xml><?xml version="1.0" encoding="utf-8"?>
<sst xmlns="http://schemas.openxmlformats.org/spreadsheetml/2006/main" count="3723" uniqueCount="794">
  <si>
    <t>IBVS 6196</t>
  </si>
  <si>
    <t>0.0001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</si>
  <si>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</si>
  <si>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</si>
  <si>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</si>
  <si>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</si>
  <si>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</si>
  <si>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</si>
  <si>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</si>
  <si>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</si>
  <si>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</si>
  <si>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</si>
  <si>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</si>
  <si>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</si>
  <si>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</si>
  <si>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</si>
  <si>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</si>
  <si>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</si>
  <si>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</si>
  <si>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</si>
  <si>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</si>
  <si>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</si>
  <si>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</si>
  <si>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</si>
  <si>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</si>
  <si>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</si>
  <si>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</si>
  <si>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</si>
  <si>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</si>
  <si>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Diethelm R</t>
  </si>
  <si>
    <t>BBSAG Bull.25</t>
  </si>
  <si>
    <t>B</t>
  </si>
  <si>
    <t>Vandenbroere J</t>
  </si>
  <si>
    <t>BBSAG Bull.107</t>
  </si>
  <si>
    <t>BBSAG Bull.115</t>
  </si>
  <si>
    <t>Blaettler E</t>
  </si>
  <si>
    <t>BBSAG Bull.114</t>
  </si>
  <si>
    <t>Paschke A</t>
  </si>
  <si>
    <t>BBSAG Bull.117</t>
  </si>
  <si>
    <t>BBSAG</t>
  </si>
  <si>
    <t>IBVS 5487</t>
  </si>
  <si>
    <t>IBVS</t>
  </si>
  <si>
    <t>IBVS 5484</t>
  </si>
  <si>
    <t>Dvorak</t>
  </si>
  <si>
    <t>IBVS 5577</t>
  </si>
  <si>
    <t>I</t>
  </si>
  <si>
    <t>II</t>
  </si>
  <si>
    <t>IBVS 5603</t>
  </si>
  <si>
    <t>Nelson</t>
  </si>
  <si>
    <t>IBVS 5657</t>
  </si>
  <si>
    <t>IBVS 5670</t>
  </si>
  <si>
    <t>EA/DM</t>
  </si>
  <si>
    <t>IBVS 5672</t>
  </si>
  <si>
    <t>AP And / GSC 03639-00915</t>
  </si>
  <si>
    <t># of data points:</t>
  </si>
  <si>
    <t>IBVS 5731</t>
  </si>
  <si>
    <t>IBVS 5764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</si>
  <si>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</si>
  <si>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</si>
  <si>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</si>
  <si>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</si>
  <si>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</si>
  <si>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</si>
  <si>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</si>
  <si>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Start of linear fit &gt;&gt;&gt;&gt;&gt;&gt;&gt;&gt;&gt;&gt;&gt;&gt;&gt;&gt;&gt;&gt;&gt;&gt;&gt;&gt;&gt;</t>
  </si>
  <si>
    <t>IBVS 5910</t>
  </si>
  <si>
    <t>IBVS 5920</t>
  </si>
  <si>
    <t>IBVS 5972</t>
  </si>
  <si>
    <t>IBVS 5960</t>
  </si>
  <si>
    <t>.0005</t>
  </si>
  <si>
    <t>.0006</t>
  </si>
  <si>
    <t>IBVS 6014</t>
  </si>
  <si>
    <t>IBVS 6005</t>
  </si>
  <si>
    <t>Add cycle</t>
  </si>
  <si>
    <t>Old Cycle</t>
  </si>
  <si>
    <t>IBVS 6046</t>
  </si>
  <si>
    <t>OEJV 0160</t>
  </si>
  <si>
    <t>2013JAVSO..41..122</t>
  </si>
  <si>
    <t>IBVS 6098</t>
  </si>
  <si>
    <t>IBVS 6152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</si>
  <si>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</si>
  <si>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</si>
  <si>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</si>
  <si>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</si>
  <si>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</si>
  <si>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</si>
  <si>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</si>
  <si>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</si>
  <si>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</si>
  <si>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</si>
  <si>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</si>
  <si>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</si>
  <si>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</si>
  <si>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</si>
  <si>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2425865.488 </t>
  </si>
  <si>
    <t> 10.09.1929 23:42 </t>
  </si>
  <si>
    <t> 0.019 </t>
  </si>
  <si>
    <t>P </t>
  </si>
  <si>
    <t> H.Huth </t>
  </si>
  <si>
    <t> MVS 455 </t>
  </si>
  <si>
    <t>2425981.350 </t>
  </si>
  <si>
    <t> 04.01.1930 20:24 </t>
  </si>
  <si>
    <t> 0.009 </t>
  </si>
  <si>
    <t>2426273.400 </t>
  </si>
  <si>
    <t> 23.10.1930 21:36 </t>
  </si>
  <si>
    <t>2426565.460 </t>
  </si>
  <si>
    <t> 11.08.1931 23:02 </t>
  </si>
  <si>
    <t> -0.004 </t>
  </si>
  <si>
    <t> K.Lassovsky </t>
  </si>
  <si>
    <t> AN 245.350 </t>
  </si>
  <si>
    <t>2428407.516 </t>
  </si>
  <si>
    <t> 27.08.1936 00:23 </t>
  </si>
  <si>
    <t> 0.000 </t>
  </si>
  <si>
    <t>2430675.751 </t>
  </si>
  <si>
    <t> 12.11.1942 06:01 </t>
  </si>
  <si>
    <t> B.S.Whitney </t>
  </si>
  <si>
    <t> AJ 62.373 </t>
  </si>
  <si>
    <t>2430695.589 </t>
  </si>
  <si>
    <t> 02.12.1942 02:08 </t>
  </si>
  <si>
    <t> -0.007 </t>
  </si>
  <si>
    <t>2430962.271 </t>
  </si>
  <si>
    <t> 25.08.1943 18:30 </t>
  </si>
  <si>
    <t> 0.011 </t>
  </si>
  <si>
    <t> A.Soloviev </t>
  </si>
  <si>
    <t> AC 39.4 </t>
  </si>
  <si>
    <t>2431402.735 </t>
  </si>
  <si>
    <t> 08.11.1944 05:38 </t>
  </si>
  <si>
    <t> 0.001 </t>
  </si>
  <si>
    <t>2431468.605 </t>
  </si>
  <si>
    <t> 13.01.1945 02:31 </t>
  </si>
  <si>
    <t> -0.001 </t>
  </si>
  <si>
    <t>2431702.730 </t>
  </si>
  <si>
    <t> 04.09.1945 05:31 </t>
  </si>
  <si>
    <t> -0.002 </t>
  </si>
  <si>
    <t>2432063.840 </t>
  </si>
  <si>
    <t> 31.08.1946 08:09 </t>
  </si>
  <si>
    <t> -0.000 </t>
  </si>
  <si>
    <t>2432067.809 </t>
  </si>
  <si>
    <t> 04.09.1946 07:24 </t>
  </si>
  <si>
    <t>2432445.583 </t>
  </si>
  <si>
    <t> 17.09.1947 01:59 </t>
  </si>
  <si>
    <t>2432552.724 </t>
  </si>
  <si>
    <t> 02.01.1948 05:22 </t>
  </si>
  <si>
    <t>2433187.642 </t>
  </si>
  <si>
    <t> 28.09.1949 03:24 </t>
  </si>
  <si>
    <t>2433672.569 </t>
  </si>
  <si>
    <t> 26.01.1951 01:39 </t>
  </si>
  <si>
    <t>2434284.516 </t>
  </si>
  <si>
    <t> 29.09.1952 00:23 </t>
  </si>
  <si>
    <t> 0.056 </t>
  </si>
  <si>
    <t> K.Löchel </t>
  </si>
  <si>
    <t>2434387.634 </t>
  </si>
  <si>
    <t> 10.01.1953 03:12 </t>
  </si>
  <si>
    <t>2434683.674 </t>
  </si>
  <si>
    <t> 02.11.1953 04:10 </t>
  </si>
  <si>
    <t> 0.010 </t>
  </si>
  <si>
    <t>2435391.595 </t>
  </si>
  <si>
    <t> 11.10.1955 02:16 </t>
  </si>
  <si>
    <t>2435718.513 </t>
  </si>
  <si>
    <t> 02.09.1956 00:18 </t>
  </si>
  <si>
    <t> -0.065 </t>
  </si>
  <si>
    <t>2435810.643 </t>
  </si>
  <si>
    <t> 03.12.1956 03:25 </t>
  </si>
  <si>
    <t> 0.002 </t>
  </si>
  <si>
    <t>2435835.238 </t>
  </si>
  <si>
    <t> 27.12.1956 17:42 </t>
  </si>
  <si>
    <t> -0.006 </t>
  </si>
  <si>
    <t> G.Romano </t>
  </si>
  <si>
    <t> MSAI 40.265 </t>
  </si>
  <si>
    <t>2436053.484 </t>
  </si>
  <si>
    <t> 02.08.1957 23:36 </t>
  </si>
  <si>
    <t> -0.012 </t>
  </si>
  <si>
    <t>2436053.509 </t>
  </si>
  <si>
    <t> 03.08.1957 00:12 </t>
  </si>
  <si>
    <t> 0.013 </t>
  </si>
  <si>
    <t>2436162.248 </t>
  </si>
  <si>
    <t> 19.11.1957 17:57 </t>
  </si>
  <si>
    <t> 0.022 </t>
  </si>
  <si>
    <t>2436399.533 </t>
  </si>
  <si>
    <t> 15.07.1958 00:47 </t>
  </si>
  <si>
    <t> 0.007 </t>
  </si>
  <si>
    <t>2436403.502 </t>
  </si>
  <si>
    <t> 19.07.1958 00:02 </t>
  </si>
  <si>
    <t> 0.008 </t>
  </si>
  <si>
    <t>2436426.524 </t>
  </si>
  <si>
    <t> 11.08.1958 00:34 </t>
  </si>
  <si>
    <t> 0.014 </t>
  </si>
  <si>
    <t>2436484.435 </t>
  </si>
  <si>
    <t> 07.10.1958 22:26 </t>
  </si>
  <si>
    <t> -0.011 </t>
  </si>
  <si>
    <t>2436484.470 </t>
  </si>
  <si>
    <t> 07.10.1958 23:16 </t>
  </si>
  <si>
    <t> 0.024 </t>
  </si>
  <si>
    <t>2436526.483 </t>
  </si>
  <si>
    <t> 18.11.1958 23:35 </t>
  </si>
  <si>
    <t> -0.026 </t>
  </si>
  <si>
    <t>2436807.431 </t>
  </si>
  <si>
    <t> 26.08.1959 22:20 </t>
  </si>
  <si>
    <t> -0.029 </t>
  </si>
  <si>
    <t>2436818.555 </t>
  </si>
  <si>
    <t> 07.09.1959 01:19 </t>
  </si>
  <si>
    <t> -0.016 </t>
  </si>
  <si>
    <t>2436819.366 </t>
  </si>
  <si>
    <t> 07.09.1959 20:47 </t>
  </si>
  <si>
    <t>2436819.385 </t>
  </si>
  <si>
    <t> 07.09.1959 21:14 </t>
  </si>
  <si>
    <t> 0.021 </t>
  </si>
  <si>
    <t>2438323.326 </t>
  </si>
  <si>
    <t> 20.10.1963 19:49 </t>
  </si>
  <si>
    <t> 0.004 </t>
  </si>
  <si>
    <t> I.A.Daube </t>
  </si>
  <si>
    <t> PZ 17.25 </t>
  </si>
  <si>
    <t>2438642.372 </t>
  </si>
  <si>
    <t> 03.09.1964 20:55 </t>
  </si>
  <si>
    <t>2438650.308 </t>
  </si>
  <si>
    <t> 11.09.1964 19:23 </t>
  </si>
  <si>
    <t>2439026.502 </t>
  </si>
  <si>
    <t> 23.09.1965 00:02 </t>
  </si>
  <si>
    <t> K.Häussler </t>
  </si>
  <si>
    <t> HABZ 77 </t>
  </si>
  <si>
    <t>2439057.457 </t>
  </si>
  <si>
    <t> 23.10.1965 22:58 </t>
  </si>
  <si>
    <t> 0.012 </t>
  </si>
  <si>
    <t>2439061.409 </t>
  </si>
  <si>
    <t> 27.10.1965 21:48 </t>
  </si>
  <si>
    <t>2439088.397 </t>
  </si>
  <si>
    <t> 23.11.1965 21:31 </t>
  </si>
  <si>
    <t>2439387.599 </t>
  </si>
  <si>
    <t> 19.09.1966 02:22 </t>
  </si>
  <si>
    <t>2439388.416 </t>
  </si>
  <si>
    <t> 19.09.1966 21:59 </t>
  </si>
  <si>
    <t>2441596.329 </t>
  </si>
  <si>
    <t> 05.10.1972 19:53 </t>
  </si>
  <si>
    <t>2441599.484 </t>
  </si>
  <si>
    <t> 08.10.1972 23:36 </t>
  </si>
  <si>
    <t>2441973.304 </t>
  </si>
  <si>
    <t> 17.10.1973 19:17 </t>
  </si>
  <si>
    <t> 0.006 </t>
  </si>
  <si>
    <t>2442427.232 </t>
  </si>
  <si>
    <t> 14.01.1975 17:34 </t>
  </si>
  <si>
    <t> -0.031 </t>
  </si>
  <si>
    <t>2442777.261 </t>
  </si>
  <si>
    <t> 30.12.1975 18:15 </t>
  </si>
  <si>
    <t>V </t>
  </si>
  <si>
    <t> R.Diethelm </t>
  </si>
  <si>
    <t> BBS 25 </t>
  </si>
  <si>
    <t>2443015.345 </t>
  </si>
  <si>
    <t> 24.08.1976 20:16 </t>
  </si>
  <si>
    <t> -0.010 </t>
  </si>
  <si>
    <t>2448087.540 </t>
  </si>
  <si>
    <t> 15.07.1990 00:57 </t>
  </si>
  <si>
    <t> J.Vandenbroere </t>
  </si>
  <si>
    <t> GEOS 22 </t>
  </si>
  <si>
    <t>2448176.409 </t>
  </si>
  <si>
    <t> 11.10.1990 21:48 </t>
  </si>
  <si>
    <t> -0.022 </t>
  </si>
  <si>
    <t>2448495.481 </t>
  </si>
  <si>
    <t> 26.08.1991 23:32 </t>
  </si>
  <si>
    <t>2448499.432 </t>
  </si>
  <si>
    <t> 30.08.1991 22:22 </t>
  </si>
  <si>
    <t> -0.013 </t>
  </si>
  <si>
    <t> R.Boninsegna </t>
  </si>
  <si>
    <t>2448499.457 </t>
  </si>
  <si>
    <t> 30.08.1991 22:58 </t>
  </si>
  <si>
    <t>2448538.342 </t>
  </si>
  <si>
    <t> 08.10.1991 20:12 </t>
  </si>
  <si>
    <t>2448588.328 </t>
  </si>
  <si>
    <t> 27.11.1991 19:52 </t>
  </si>
  <si>
    <t> -0.005 </t>
  </si>
  <si>
    <t>2448596.264 </t>
  </si>
  <si>
    <t> 05.12.1991 18:20 </t>
  </si>
  <si>
    <t>2448603.415 </t>
  </si>
  <si>
    <t> 12.12.1991 21:57 </t>
  </si>
  <si>
    <t>2448619.284 </t>
  </si>
  <si>
    <t> 28.12.1991 18:48 </t>
  </si>
  <si>
    <t>E </t>
  </si>
  <si>
    <t>?</t>
  </si>
  <si>
    <t> PHO </t>
  </si>
  <si>
    <t>2448915.331 </t>
  </si>
  <si>
    <t> 19.10.1992 19:56 </t>
  </si>
  <si>
    <t> 0.016 </t>
  </si>
  <si>
    <t>2449210.537 </t>
  </si>
  <si>
    <t> 11.08.1993 00:53 </t>
  </si>
  <si>
    <t> -0.014 </t>
  </si>
  <si>
    <t>2449311.337 </t>
  </si>
  <si>
    <t> 19.11.1993 20:05 </t>
  </si>
  <si>
    <t> BBS 107 </t>
  </si>
  <si>
    <t>2450314.506 </t>
  </si>
  <si>
    <t> 19.08.1996 00:08 </t>
  </si>
  <si>
    <t> BBS 115 </t>
  </si>
  <si>
    <t>2450465.3030 </t>
  </si>
  <si>
    <t> 16.01.1997 19:16 </t>
  </si>
  <si>
    <t> -0.0019 </t>
  </si>
  <si>
    <t> E.Blättler </t>
  </si>
  <si>
    <t> BBS 114 </t>
  </si>
  <si>
    <t>2450725.622 </t>
  </si>
  <si>
    <t> 04.10.1997 02:55 </t>
  </si>
  <si>
    <t> A.Paschke </t>
  </si>
  <si>
    <t> BBS 117 </t>
  </si>
  <si>
    <t>2450744.670 </t>
  </si>
  <si>
    <t> 23.10.1997 04:04 </t>
  </si>
  <si>
    <t> S.Cook </t>
  </si>
  <si>
    <t> JAAVSO 41;122 </t>
  </si>
  <si>
    <t>2451434.353 </t>
  </si>
  <si>
    <t> 12.09.1999 20:28 </t>
  </si>
  <si>
    <t> J.Verrot </t>
  </si>
  <si>
    <t> BBS 120 </t>
  </si>
  <si>
    <t>2451438.315 </t>
  </si>
  <si>
    <t> 16.09.1999 19:33 </t>
  </si>
  <si>
    <t>2451457.363 </t>
  </si>
  <si>
    <t> 05.10.1999 20:42 </t>
  </si>
  <si>
    <t>2451492.282 </t>
  </si>
  <si>
    <t> 09.11.1999 18:46 </t>
  </si>
  <si>
    <t>2451519.273 </t>
  </si>
  <si>
    <t> 06.12.1999 18:33 </t>
  </si>
  <si>
    <t>2451757.388 </t>
  </si>
  <si>
    <t> 31.07.2000 21:18 </t>
  </si>
  <si>
    <t> 0.028 </t>
  </si>
  <si>
    <t> BBS 123 </t>
  </si>
  <si>
    <t>2451776.410 </t>
  </si>
  <si>
    <t> 19.08.2000 21:50 </t>
  </si>
  <si>
    <t> 0.003 </t>
  </si>
  <si>
    <t>2451780.381 </t>
  </si>
  <si>
    <t> 23.08.2000 21:08 </t>
  </si>
  <si>
    <t> 0.005 </t>
  </si>
  <si>
    <t>2451784.345 </t>
  </si>
  <si>
    <t> 27.08.2000 20:16 </t>
  </si>
  <si>
    <t> BBS 124 </t>
  </si>
  <si>
    <t>2451811.335 </t>
  </si>
  <si>
    <t> 23.09.2000 20:02 </t>
  </si>
  <si>
    <t>2451815.303 </t>
  </si>
  <si>
    <t> 27.09.2000 19:16 </t>
  </si>
  <si>
    <t>2451819.286 </t>
  </si>
  <si>
    <t> 01.10.2000 18:51 </t>
  </si>
  <si>
    <t>2451842.291 </t>
  </si>
  <si>
    <t> 24.10.2000 18:59 </t>
  </si>
  <si>
    <t>2451873.232 </t>
  </si>
  <si>
    <t> 24.11.2000 17:34 </t>
  </si>
  <si>
    <t>2452195.4518 </t>
  </si>
  <si>
    <t> 12.10.2001 22:50 </t>
  </si>
  <si>
    <t> -0.0003 </t>
  </si>
  <si>
    <t> BBS 126 </t>
  </si>
  <si>
    <t>2452530.3705 </t>
  </si>
  <si>
    <t> 12.09.2002 20:53 </t>
  </si>
  <si>
    <t> -0.0000 </t>
  </si>
  <si>
    <t>o</t>
  </si>
  <si>
    <t> K.&amp; M.Rätz </t>
  </si>
  <si>
    <t>BAVM 158 </t>
  </si>
  <si>
    <t>2453006.5578 </t>
  </si>
  <si>
    <t> 02.01.2004 01:23 </t>
  </si>
  <si>
    <t> S.Dvorak </t>
  </si>
  <si>
    <t>IBVS 5603 </t>
  </si>
  <si>
    <t>2453201.7947 </t>
  </si>
  <si>
    <t> 15.07.2004 07:04 </t>
  </si>
  <si>
    <t> 0.0001 </t>
  </si>
  <si>
    <t> C. Lacy </t>
  </si>
  <si>
    <t>IBVS 5577 </t>
  </si>
  <si>
    <t>2453205.7635 </t>
  </si>
  <si>
    <t> 19.07.2004 06:19 </t>
  </si>
  <si>
    <t> 0.0007 </t>
  </si>
  <si>
    <t>2453220.8420 </t>
  </si>
  <si>
    <t> 03.08.2004 08:12 </t>
  </si>
  <si>
    <t> -0.0001 </t>
  </si>
  <si>
    <t>2453302.5867 </t>
  </si>
  <si>
    <t> 24.10.2004 02:04 </t>
  </si>
  <si>
    <t> -0.0009 </t>
  </si>
  <si>
    <t>2453348.6189 </t>
  </si>
  <si>
    <t> 09.12.2004 02:51 </t>
  </si>
  <si>
    <t>IBVS 5670 </t>
  </si>
  <si>
    <t>2453349.4139 </t>
  </si>
  <si>
    <t> 09.12.2004 21:56 </t>
  </si>
  <si>
    <t> 0.0012 </t>
  </si>
  <si>
    <t> H.Jungbluth </t>
  </si>
  <si>
    <t>BAVM 173 </t>
  </si>
  <si>
    <t>2453411.3168 </t>
  </si>
  <si>
    <t> 09.02.2005 19:36 </t>
  </si>
  <si>
    <t> -0.0002 </t>
  </si>
  <si>
    <t> U.Schmidt </t>
  </si>
  <si>
    <t>2453574.8078 </t>
  </si>
  <si>
    <t> 23.07.2005 07:23 </t>
  </si>
  <si>
    <t>2453618.4586 </t>
  </si>
  <si>
    <t> 04.09.2005 23:00 </t>
  </si>
  <si>
    <t>C </t>
  </si>
  <si>
    <t>-I</t>
  </si>
  <si>
    <t> Agerer </t>
  </si>
  <si>
    <t>BAVM 178 </t>
  </si>
  <si>
    <t>2453631.9504 </t>
  </si>
  <si>
    <t> 18.09.2005 10:48 </t>
  </si>
  <si>
    <t>713</t>
  </si>
  <si>
    <t>2453660.5213 </t>
  </si>
  <si>
    <t> 17.10.2005 00:30 </t>
  </si>
  <si>
    <t>731</t>
  </si>
  <si>
    <t> -0.0004 </t>
  </si>
  <si>
    <t> Rätz </t>
  </si>
  <si>
    <t>2453670.83898 </t>
  </si>
  <si>
    <t> 27.10.2005 08:08 </t>
  </si>
  <si>
    <t>737.5</t>
  </si>
  <si>
    <t> -0.00013 </t>
  </si>
  <si>
    <t>2453671.6327 </t>
  </si>
  <si>
    <t> 28.10.2005 03:11 </t>
  </si>
  <si>
    <t>738</t>
  </si>
  <si>
    <t> R. Nelson </t>
  </si>
  <si>
    <t>IBVS 5672 </t>
  </si>
  <si>
    <t>2453671.6328 </t>
  </si>
  <si>
    <t> 0.0000 </t>
  </si>
  <si>
    <t>2453698.6165 </t>
  </si>
  <si>
    <t> 24.11.2005 02:47 </t>
  </si>
  <si>
    <t>755</t>
  </si>
  <si>
    <t>2453706.5532 </t>
  </si>
  <si>
    <t> 02.12.2005 01:16 </t>
  </si>
  <si>
    <t>760</t>
  </si>
  <si>
    <t>2453733.5372 </t>
  </si>
  <si>
    <t> 29.12.2005 00:53 </t>
  </si>
  <si>
    <t>777</t>
  </si>
  <si>
    <t>IBVS 5764 </t>
  </si>
  <si>
    <t>2453736.7119 </t>
  </si>
  <si>
    <t> 01.01.2006 05:05 </t>
  </si>
  <si>
    <t>779</t>
  </si>
  <si>
    <t> 0.0002 </t>
  </si>
  <si>
    <t>2453916.8694 </t>
  </si>
  <si>
    <t> 30.06.2006 08:51 </t>
  </si>
  <si>
    <t>892.5</t>
  </si>
  <si>
    <t>2453998.6147 </t>
  </si>
  <si>
    <t> 20.09.2006 02:45 </t>
  </si>
  <si>
    <t>944</t>
  </si>
  <si>
    <t>2454009.7256 </t>
  </si>
  <si>
    <t> 01.10.2006 05:24 </t>
  </si>
  <si>
    <t>951</t>
  </si>
  <si>
    <t>2454017.6619 </t>
  </si>
  <si>
    <t> 09.10.2006 03:53 </t>
  </si>
  <si>
    <t>956</t>
  </si>
  <si>
    <t>2454017.6636 </t>
  </si>
  <si>
    <t> 09.10.2006 03:55 </t>
  </si>
  <si>
    <t> 0.0014 </t>
  </si>
  <si>
    <t> F. Agerer </t>
  </si>
  <si>
    <t>BAVM 183 </t>
  </si>
  <si>
    <t>2454021.6302 </t>
  </si>
  <si>
    <t> 13.10.2006 03:07 </t>
  </si>
  <si>
    <t>958.5</t>
  </si>
  <si>
    <t>2454021.6303 </t>
  </si>
  <si>
    <t>2454026.3903 </t>
  </si>
  <si>
    <t> 17.10.2006 21:22 </t>
  </si>
  <si>
    <t>961.5</t>
  </si>
  <si>
    <t> -0.0020 </t>
  </si>
  <si>
    <t>2454028.7733 </t>
  </si>
  <si>
    <t> 20.10.2006 06:33 </t>
  </si>
  <si>
    <t>963</t>
  </si>
  <si>
    <t>2454029.5670 </t>
  </si>
  <si>
    <t> 21.10.2006 01:36 </t>
  </si>
  <si>
    <t>963.5</t>
  </si>
  <si>
    <t>2454032.7414 </t>
  </si>
  <si>
    <t> 24.10.2006 05:47 </t>
  </si>
  <si>
    <t>965.5</t>
  </si>
  <si>
    <t>2454048.6143 </t>
  </si>
  <si>
    <t> 09.11.2006 02:44 </t>
  </si>
  <si>
    <t>975.5</t>
  </si>
  <si>
    <t>2454051.7892 </t>
  </si>
  <si>
    <t> 12.11.2006 06:56 </t>
  </si>
  <si>
    <t>977.5</t>
  </si>
  <si>
    <t>2454052.5824 </t>
  </si>
  <si>
    <t> 13.11.2006 01:58 </t>
  </si>
  <si>
    <t>978</t>
  </si>
  <si>
    <t>2454059.7253 </t>
  </si>
  <si>
    <t> 20.11.2006 05:24 </t>
  </si>
  <si>
    <t>982.5</t>
  </si>
  <si>
    <t>2454063.6939 </t>
  </si>
  <si>
    <t> 24.11.2006 04:39 </t>
  </si>
  <si>
    <t>985</t>
  </si>
  <si>
    <t> 0.0003 </t>
  </si>
  <si>
    <t>2454067.6620 </t>
  </si>
  <si>
    <t> 28.11.2006 03:53 </t>
  </si>
  <si>
    <t>987.5</t>
  </si>
  <si>
    <t>2454071.6299 </t>
  </si>
  <si>
    <t> 02.12.2006 03:07 </t>
  </si>
  <si>
    <t>990</t>
  </si>
  <si>
    <t>2454071.6304 </t>
  </si>
  <si>
    <t>2454075.5982 </t>
  </si>
  <si>
    <t> 06.12.2006 02:21 </t>
  </si>
  <si>
    <t>992.5</t>
  </si>
  <si>
    <t>2454082.7410 </t>
  </si>
  <si>
    <t> 13.12.2006 05:47 </t>
  </si>
  <si>
    <t>997</t>
  </si>
  <si>
    <t>2454086.7091 </t>
  </si>
  <si>
    <t> 17.12.2006 05:01 </t>
  </si>
  <si>
    <t>999.5</t>
  </si>
  <si>
    <t>2454094.6458 </t>
  </si>
  <si>
    <t> 25.12.2006 03:29 </t>
  </si>
  <si>
    <t>1004.5</t>
  </si>
  <si>
    <t>2454110.5186 </t>
  </si>
  <si>
    <t> 10.01.2007 00:26 </t>
  </si>
  <si>
    <t>1014.5</t>
  </si>
  <si>
    <t>2454285.9143 </t>
  </si>
  <si>
    <t> 04.07.2007 09:56 </t>
  </si>
  <si>
    <t>1125</t>
  </si>
  <si>
    <t> C.Lacy </t>
  </si>
  <si>
    <t>IBVS 5910 </t>
  </si>
  <si>
    <t>2454289.8826 </t>
  </si>
  <si>
    <t> 08.07.2007 09:10 </t>
  </si>
  <si>
    <t>1127.5</t>
  </si>
  <si>
    <t>2454317.6601 </t>
  </si>
  <si>
    <t> 05.08.2007 03:50 </t>
  </si>
  <si>
    <t>1145</t>
  </si>
  <si>
    <t>2454327.9778 </t>
  </si>
  <si>
    <t> 15.08.2007 11:28 </t>
  </si>
  <si>
    <t>1151.5</t>
  </si>
  <si>
    <t>2454328.7708 </t>
  </si>
  <si>
    <t> 16.08.2007 06:29 </t>
  </si>
  <si>
    <t>1152</t>
  </si>
  <si>
    <t>2454328.7713 </t>
  </si>
  <si>
    <t> 16.08.2007 06:30 </t>
  </si>
  <si>
    <t>2454331.9456 </t>
  </si>
  <si>
    <t> 19.08.2007 10:41 </t>
  </si>
  <si>
    <t>1154</t>
  </si>
  <si>
    <t>2454339.8823 </t>
  </si>
  <si>
    <t> 27.08.2007 09:10 </t>
  </si>
  <si>
    <t>1159</t>
  </si>
  <si>
    <t>2454339.8830 </t>
  </si>
  <si>
    <t> 27.08.2007 09:11 </t>
  </si>
  <si>
    <t>2454343.8510 </t>
  </si>
  <si>
    <t> 31.08.2007 08:25 </t>
  </si>
  <si>
    <t>1161.5</t>
  </si>
  <si>
    <t> 0.0005 </t>
  </si>
  <si>
    <t>2454347.8194 </t>
  </si>
  <si>
    <t> 04.09.2007 07:39 </t>
  </si>
  <si>
    <t>1164</t>
  </si>
  <si>
    <t>2454360.5174 </t>
  </si>
  <si>
    <t> 17.09.2007 00:25 </t>
  </si>
  <si>
    <t>1172</t>
  </si>
  <si>
    <t> F.Agerer </t>
  </si>
  <si>
    <t>BAVM 193 </t>
  </si>
  <si>
    <t>2454367.6601 </t>
  </si>
  <si>
    <t> 24.09.2007 03:50 </t>
  </si>
  <si>
    <t>1176.5</t>
  </si>
  <si>
    <t>2454371.6281 </t>
  </si>
  <si>
    <t> 28.09.2007 03:04 </t>
  </si>
  <si>
    <t>1179</t>
  </si>
  <si>
    <t>2454386.7074 </t>
  </si>
  <si>
    <t> 13.10.2007 04:58 </t>
  </si>
  <si>
    <t>1188.5</t>
  </si>
  <si>
    <t>2454389.8824 </t>
  </si>
  <si>
    <t> 16.10.2007 09:10 </t>
  </si>
  <si>
    <t>1190.5</t>
  </si>
  <si>
    <t>2454393.8503 </t>
  </si>
  <si>
    <t> 20.10.2007 08:24 </t>
  </si>
  <si>
    <t>1193</t>
  </si>
  <si>
    <t>2454394.6440 </t>
  </si>
  <si>
    <t> 21.10.2007 03:27 </t>
  </si>
  <si>
    <t>1193.5</t>
  </si>
  <si>
    <t>2454398.6122 </t>
  </si>
  <si>
    <t> 25.10.2007 02:41 </t>
  </si>
  <si>
    <t>1196</t>
  </si>
  <si>
    <t>2454401.7865 </t>
  </si>
  <si>
    <t> 28.10.2007 06:52 </t>
  </si>
  <si>
    <t>1198</t>
  </si>
  <si>
    <t>2454401.7867 </t>
  </si>
  <si>
    <t>2454405.7550 </t>
  </si>
  <si>
    <t> 01.11.2007 06:07 </t>
  </si>
  <si>
    <t>1200.5</t>
  </si>
  <si>
    <t>2454409.7229 </t>
  </si>
  <si>
    <t> 05.11.2007 05:20 </t>
  </si>
  <si>
    <t>1203</t>
  </si>
  <si>
    <t>2454413.6911 </t>
  </si>
  <si>
    <t> 09.11.2007 04:35 </t>
  </si>
  <si>
    <t>1205.5</t>
  </si>
  <si>
    <t>2454413.6914 </t>
  </si>
  <si>
    <t>2454421.6278 </t>
  </si>
  <si>
    <t> 17.11.2007 03:04 </t>
  </si>
  <si>
    <t>1210.5</t>
  </si>
  <si>
    <t>2454459.7226 </t>
  </si>
  <si>
    <t> 25.12.2007 05:20 </t>
  </si>
  <si>
    <t>1234.5</t>
  </si>
  <si>
    <t>2454463.6909 </t>
  </si>
  <si>
    <t> 29.12.2007 04:34 </t>
  </si>
  <si>
    <t>1237</t>
  </si>
  <si>
    <t>2454475.5954 </t>
  </si>
  <si>
    <t> 10.01.2008 02:17 </t>
  </si>
  <si>
    <t>1244.5</t>
  </si>
  <si>
    <t>2454498.6113 </t>
  </si>
  <si>
    <t> 02.02.2008 02:40 </t>
  </si>
  <si>
    <t>1259</t>
  </si>
  <si>
    <t>2455097.8142 </t>
  </si>
  <si>
    <t> 23.09.2009 07:32 </t>
  </si>
  <si>
    <t>1636.5</t>
  </si>
  <si>
    <t>2455121.6229 </t>
  </si>
  <si>
    <t> 17.10.2009 02:56 </t>
  </si>
  <si>
    <t>1651.5</t>
  </si>
  <si>
    <t>IBVS 5972 </t>
  </si>
  <si>
    <t>2455139.8769 </t>
  </si>
  <si>
    <t> 04.11.2009 09:02 </t>
  </si>
  <si>
    <t>1663</t>
  </si>
  <si>
    <t>2455144.6391 </t>
  </si>
  <si>
    <t> 09.11.2009 03:20 </t>
  </si>
  <si>
    <t>1666</t>
  </si>
  <si>
    <t>2455144.6406 </t>
  </si>
  <si>
    <t> 09.11.2009 03:22 </t>
  </si>
  <si>
    <t> 0.0018 </t>
  </si>
  <si>
    <t>IBVS 5920 </t>
  </si>
  <si>
    <t>2455152.5755 </t>
  </si>
  <si>
    <t> 17.11.2009 01:48 </t>
  </si>
  <si>
    <t>1671</t>
  </si>
  <si>
    <t>2455159.7179 </t>
  </si>
  <si>
    <t> 24.11.2009 05:13 </t>
  </si>
  <si>
    <t>1675.5</t>
  </si>
  <si>
    <t>2455358.9230 </t>
  </si>
  <si>
    <t> 11.06.2010 10:09 </t>
  </si>
  <si>
    <t>1801</t>
  </si>
  <si>
    <t>2455412.8911 </t>
  </si>
  <si>
    <t> 04.08.2010 09:23 </t>
  </si>
  <si>
    <t>1835</t>
  </si>
  <si>
    <t>2455432.7316 </t>
  </si>
  <si>
    <t> 24.08.2010 05:33 </t>
  </si>
  <si>
    <t>1847.5</t>
  </si>
  <si>
    <t> -0.0005 </t>
  </si>
  <si>
    <t>2455451.7796 </t>
  </si>
  <si>
    <t> 12.09.2010 06:42 </t>
  </si>
  <si>
    <t>1859.5</t>
  </si>
  <si>
    <t>2455466.8587 </t>
  </si>
  <si>
    <t> 27.09.2010 08:36 </t>
  </si>
  <si>
    <t>1869</t>
  </si>
  <si>
    <t>2455467.6531 </t>
  </si>
  <si>
    <t> 28.09.2010 03:40 </t>
  </si>
  <si>
    <t>1869.5</t>
  </si>
  <si>
    <t> 0.0006 </t>
  </si>
  <si>
    <t>2455478.7642 </t>
  </si>
  <si>
    <t> 09.10.2010 06:20 </t>
  </si>
  <si>
    <t>1876.5</t>
  </si>
  <si>
    <t>2455486.7003 </t>
  </si>
  <si>
    <t> 17.10.2010 04:48 </t>
  </si>
  <si>
    <t>1881.5</t>
  </si>
  <si>
    <t>2455491.4625 </t>
  </si>
  <si>
    <t> 21.10.2010 23:06 </t>
  </si>
  <si>
    <t>1884.5</t>
  </si>
  <si>
    <t>BAVM 215 </t>
  </si>
  <si>
    <t>2455494.6360 </t>
  </si>
  <si>
    <t> 25.10.2010 03:15 </t>
  </si>
  <si>
    <t>1886.5</t>
  </si>
  <si>
    <t>2455497.0176 </t>
  </si>
  <si>
    <t> 27.10.2010 12:25 </t>
  </si>
  <si>
    <t>1888</t>
  </si>
  <si>
    <t>Rc</t>
  </si>
  <si>
    <t> K.Shiokawa </t>
  </si>
  <si>
    <t>VSB 51 </t>
  </si>
  <si>
    <t>2455497.8112 </t>
  </si>
  <si>
    <t> 28.10.2010 07:28 </t>
  </si>
  <si>
    <t>1888.5</t>
  </si>
  <si>
    <t>2455509.7156 </t>
  </si>
  <si>
    <t> 09.11.2010 05:10 </t>
  </si>
  <si>
    <t>1896</t>
  </si>
  <si>
    <t>2455513.6845 </t>
  </si>
  <si>
    <t> 13.11.2010 04:25 </t>
  </si>
  <si>
    <t>1898.5</t>
  </si>
  <si>
    <t>IBVS 5960 </t>
  </si>
  <si>
    <t>2455528.7633 </t>
  </si>
  <si>
    <t> 28.11.2010 06:19 </t>
  </si>
  <si>
    <t>1908</t>
  </si>
  <si>
    <t>2455555.7470 </t>
  </si>
  <si>
    <t> 25.12.2010 05:55 </t>
  </si>
  <si>
    <t>1925</t>
  </si>
  <si>
    <t>2455563.6837 </t>
  </si>
  <si>
    <t> 02.01.2011 04:24 </t>
  </si>
  <si>
    <t>1930</t>
  </si>
  <si>
    <t>2455575.5884 </t>
  </si>
  <si>
    <t> 14.01.2011 02:07 </t>
  </si>
  <si>
    <t>1937.5</t>
  </si>
  <si>
    <t>2455575.5885 </t>
  </si>
  <si>
    <t>2455743.8409 </t>
  </si>
  <si>
    <t> 01.07.2011 08:10 </t>
  </si>
  <si>
    <t>2043.5</t>
  </si>
  <si>
    <t>IBVS 6014 </t>
  </si>
  <si>
    <t>2455758.9206 </t>
  </si>
  <si>
    <t> 16.07.2011 10:05 </t>
  </si>
  <si>
    <t>2053</t>
  </si>
  <si>
    <t>2455770.8254 </t>
  </si>
  <si>
    <t> 28.07.2011 07:48 </t>
  </si>
  <si>
    <t>2060.5</t>
  </si>
  <si>
    <t>2455801.7772 </t>
  </si>
  <si>
    <t> 28.08.2011 06:39 </t>
  </si>
  <si>
    <t>2080</t>
  </si>
  <si>
    <t>2455809.7138 </t>
  </si>
  <si>
    <t> 05.09.2011 05:07 </t>
  </si>
  <si>
    <t>2085</t>
  </si>
  <si>
    <t>2455816.8562 </t>
  </si>
  <si>
    <t> 12.09.2011 08:32 </t>
  </si>
  <si>
    <t>2089.5</t>
  </si>
  <si>
    <t>2455824.7931 </t>
  </si>
  <si>
    <t> 20.09.2011 07:02 </t>
  </si>
  <si>
    <t>2094.5</t>
  </si>
  <si>
    <t>2455835.9046 </t>
  </si>
  <si>
    <t> 01.10.2011 09:42 </t>
  </si>
  <si>
    <t>2101.5</t>
  </si>
  <si>
    <t>2455837.4916 </t>
  </si>
  <si>
    <t> 02.10.2011 23:47 </t>
  </si>
  <si>
    <t>2102.5</t>
  </si>
  <si>
    <t>m</t>
  </si>
  <si>
    <t> A.Liakos &amp; P.Niarchos </t>
  </si>
  <si>
    <t>IBVS 6005 </t>
  </si>
  <si>
    <t>2455838.2851 </t>
  </si>
  <si>
    <t> 03.10.2011 18:50 </t>
  </si>
  <si>
    <t>2103</t>
  </si>
  <si>
    <t>2455841.4597 </t>
  </si>
  <si>
    <t> 06.10.2011 23:01 </t>
  </si>
  <si>
    <t>2105</t>
  </si>
  <si>
    <t>2455848.6023 </t>
  </si>
  <si>
    <t> 14.10.2011 02:27 </t>
  </si>
  <si>
    <t>2109.5</t>
  </si>
  <si>
    <t>2455848.6029 </t>
  </si>
  <si>
    <t> 14.10.2011 02:28 </t>
  </si>
  <si>
    <t>2455851.7769 </t>
  </si>
  <si>
    <t> 17.10.2011 06:38 </t>
  </si>
  <si>
    <t>2111.5</t>
  </si>
  <si>
    <t>2455851.7772 </t>
  </si>
  <si>
    <t> 17.10.2011 06:39 </t>
  </si>
  <si>
    <t>2455853.3646 </t>
  </si>
  <si>
    <t> 18.10.2011 20:45 </t>
  </si>
  <si>
    <t>2112.5</t>
  </si>
  <si>
    <t> 0.0004 </t>
  </si>
  <si>
    <t>2455856.5392 </t>
  </si>
  <si>
    <t> 22.10.2011 00:56 </t>
  </si>
  <si>
    <t>2114.5</t>
  </si>
  <si>
    <t>2455866.8566 </t>
  </si>
  <si>
    <t> 01.11.2011 08:33 </t>
  </si>
  <si>
    <t>2121</t>
  </si>
  <si>
    <t>2455875.5867 </t>
  </si>
  <si>
    <t> 10.11.2011 02:04 </t>
  </si>
  <si>
    <t>2126.5</t>
  </si>
  <si>
    <t>2455890.6658 </t>
  </si>
  <si>
    <t> 25.11.2011 03:58 </t>
  </si>
  <si>
    <t>2136</t>
  </si>
  <si>
    <t>2455894.6339 </t>
  </si>
  <si>
    <t> 29.11.2011 03:12 </t>
  </si>
  <si>
    <t>2138.5</t>
  </si>
  <si>
    <t>2455925.5864 </t>
  </si>
  <si>
    <t> 30.12.2011 02:04 </t>
  </si>
  <si>
    <t>2158</t>
  </si>
  <si>
    <t>2456085.9022 </t>
  </si>
  <si>
    <t> 07.06.2012 09:39 </t>
  </si>
  <si>
    <t>2259</t>
  </si>
  <si>
    <t>IBVS 6046 </t>
  </si>
  <si>
    <t>2456120.8227 </t>
  </si>
  <si>
    <t> 12.07.2012 07:44 </t>
  </si>
  <si>
    <t>2281</t>
  </si>
  <si>
    <t>2456179.55308 </t>
  </si>
  <si>
    <t> 09.09.2012 01:16 </t>
  </si>
  <si>
    <t>2318</t>
  </si>
  <si>
    <t> 0.00054 </t>
  </si>
  <si>
    <t> M.Magris </t>
  </si>
  <si>
    <t>OEJV 0160 </t>
  </si>
  <si>
    <t>2456186.6957 </t>
  </si>
  <si>
    <t> 16.09.2012 04:41 </t>
  </si>
  <si>
    <t>2322.5</t>
  </si>
  <si>
    <t>2456190.6635 </t>
  </si>
  <si>
    <t> 20.09.2012 03:55 </t>
  </si>
  <si>
    <t>2325</t>
  </si>
  <si>
    <t>2456225.5845 </t>
  </si>
  <si>
    <t> 25.10.2012 02:01 </t>
  </si>
  <si>
    <t>2347</t>
  </si>
  <si>
    <t>2456298.5993 </t>
  </si>
  <si>
    <t> 06.01.2013 02:22 </t>
  </si>
  <si>
    <t>2393</t>
  </si>
  <si>
    <t>2456566.8518 </t>
  </si>
  <si>
    <t> 01.10.2013 08:26 </t>
  </si>
  <si>
    <t>2562</t>
  </si>
  <si>
    <t>IBVS 6098 </t>
  </si>
  <si>
    <t>2456567.6454 </t>
  </si>
  <si>
    <t> 02.10.2013 03:29 </t>
  </si>
  <si>
    <t>2562.5</t>
  </si>
  <si>
    <t>2456586.6927 </t>
  </si>
  <si>
    <t> 21.10.2013 04:37 </t>
  </si>
  <si>
    <t>2574.5</t>
  </si>
  <si>
    <t>2456593.8361 </t>
  </si>
  <si>
    <t> 28.10.2013 08:03 </t>
  </si>
  <si>
    <t>2579</t>
  </si>
  <si>
    <t>2456597.8046 </t>
  </si>
  <si>
    <t> 01.11.2013 07:18 </t>
  </si>
  <si>
    <t>2581.5</t>
  </si>
  <si>
    <t> 0.0009 </t>
  </si>
  <si>
    <t>2456598.5976 </t>
  </si>
  <si>
    <t> 02.11.2013 02:20 </t>
  </si>
  <si>
    <t>2582</t>
  </si>
  <si>
    <t>2456628.7560 </t>
  </si>
  <si>
    <t> 02.12.2013 06:08 </t>
  </si>
  <si>
    <t>2601</t>
  </si>
  <si>
    <t>2456965.2623 </t>
  </si>
  <si>
    <t> 03.11.2014 18:17 </t>
  </si>
  <si>
    <t>2813</t>
  </si>
  <si>
    <t>BAVM 239 </t>
  </si>
  <si>
    <t>s5</t>
  </si>
  <si>
    <t>s6</t>
  </si>
  <si>
    <t>s7</t>
  </si>
  <si>
    <t>CCD?</t>
  </si>
  <si>
    <t>RHN 2021</t>
  </si>
  <si>
    <t>JBAV, 60</t>
  </si>
  <si>
    <t>CCd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</si>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</sst>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8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8"/>
      <name val="Arial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1"/>
      <color rgb="FF00B05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0" xfId="0" quotePrefix="1">
      <alignment vertical="top"/>
    </xf>
    <xf numFmtId="0" fontId="5" fillId="24" borderId="15" xfId="0" applyFont="1" applyFill="1" applyBorder="1" applyAlignment="1">
      <alignment horizontal="left" vertical="top" wrapText="1" indent="1"/>
    </xf>
    <xf numFmtId="0" fontId="5" fillId="24" borderId="15" xfId="0" applyFont="1" applyFill="1" applyBorder="1" applyAlignment="1">
      <alignment horizontal="center" vertical="top" wrapText="1"/>
    </xf>
    <xf numFmtId="0" fontId="5" fillId="24" borderId="15" xfId="0" applyFont="1" applyFill="1" applyBorder="1" applyAlignment="1">
      <alignment horizontal="right" vertical="top" wrapText="1"/>
    </xf>
    <xf numFmtId="0" fontId="19" fillId="24" borderId="15" xfId="38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/>
    </xf>
    <xf numFmtId="0" fontId="5" fillId="0" borderId="16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center" vertical="top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4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7" fillId="0" borderId="0" xfId="0" applyFont="1" applyAlignment="1"/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14" fillId="0" borderId="0" xfId="0" applyFont="1" applyAlignment="1">
      <alignment horizontal="right" vertical="top"/>
    </xf>
    <xf numFmtId="165" fontId="38" fillId="0" borderId="0" xfId="0" applyNumberFormat="1" applyFont="1" applyAlignment="1">
      <alignment vertical="center" wrapText="1"/>
    </xf>
    <xf numFmtId="0" fontId="39" fillId="0" borderId="0" xfId="0" applyFont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 (2)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And - O-C Diagr.</a:t>
            </a:r>
          </a:p>
        </c:rich>
      </c:tx>
      <c:layout>
        <c:manualLayout>
          <c:xMode val="edge"/>
          <c:yMode val="edge"/>
          <c:x val="0.35911660213743996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47914594689865"/>
          <c:y val="0.15141955835962145"/>
          <c:w val="0.76243231042873505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05-401B-937C-1E94B59F36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51">
                  <c:v>-5.8419999986654148E-3</c:v>
                </c:pt>
                <c:pt idx="65">
                  <c:v>-1.735999999800697E-2</c:v>
                </c:pt>
                <c:pt idx="66">
                  <c:v>-1.6903999996429775E-2</c:v>
                </c:pt>
                <c:pt idx="67">
                  <c:v>-1.264400000218302E-2</c:v>
                </c:pt>
                <c:pt idx="68">
                  <c:v>-9.5319999963976443E-3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05-401B-937C-1E94B59F36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2.0000000000000001E-4</c:v>
                  </c:pt>
                  <c:pt idx="203">
                    <c:v>1E-4</c:v>
                  </c:pt>
                  <c:pt idx="204">
                    <c:v>1E-4</c:v>
                  </c:pt>
                  <c:pt idx="205">
                    <c:v>2.0000000000000001E-4</c:v>
                  </c:pt>
                  <c:pt idx="206">
                    <c:v>2.0000000000000001E-4</c:v>
                  </c:pt>
                  <c:pt idx="207">
                    <c:v>2.0000000000000001E-4</c:v>
                  </c:pt>
                  <c:pt idx="208">
                    <c:v>2.0000000000000001E-4</c:v>
                  </c:pt>
                  <c:pt idx="209">
                    <c:v>2.0000000000000001E-4</c:v>
                  </c:pt>
                  <c:pt idx="210">
                    <c:v>2.0000000000000001E-4</c:v>
                  </c:pt>
                  <c:pt idx="211">
                    <c:v>2.9999999999999997E-4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2.0000000000000001E-4</c:v>
                  </c:pt>
                  <c:pt idx="216">
                    <c:v>2.0000000000000001E-4</c:v>
                  </c:pt>
                  <c:pt idx="217">
                    <c:v>1E-4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2.9999999999999997E-4</c:v>
                  </c:pt>
                  <c:pt idx="221">
                    <c:v>1E-4</c:v>
                  </c:pt>
                  <c:pt idx="222">
                    <c:v>1E-4</c:v>
                  </c:pt>
                  <c:pt idx="223">
                    <c:v>2.9999999999999997E-4</c:v>
                  </c:pt>
                  <c:pt idx="224">
                    <c:v>2.9999999999999997E-4</c:v>
                  </c:pt>
                  <c:pt idx="225">
                    <c:v>1E-4</c:v>
                  </c:pt>
                  <c:pt idx="226">
                    <c:v>1E-4</c:v>
                  </c:pt>
                  <c:pt idx="227">
                    <c:v>2.0000000000000001E-4</c:v>
                  </c:pt>
                  <c:pt idx="228">
                    <c:v>2.0000000000000001E-4</c:v>
                  </c:pt>
                  <c:pt idx="229">
                    <c:v>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1E-4</c:v>
                  </c:pt>
                  <c:pt idx="239">
                    <c:v>1E-4</c:v>
                  </c:pt>
                  <c:pt idx="240">
                    <c:v>1E-4</c:v>
                  </c:pt>
                  <c:pt idx="241">
                    <c:v>2.9999999999999997E-4</c:v>
                  </c:pt>
                  <c:pt idx="242">
                    <c:v>2.9999999999999997E-4</c:v>
                  </c:pt>
                  <c:pt idx="243">
                    <c:v>1E-4</c:v>
                  </c:pt>
                  <c:pt idx="244">
                    <c:v>1E-4</c:v>
                  </c:pt>
                  <c:pt idx="245">
                    <c:v>2.9999999999999997E-4</c:v>
                  </c:pt>
                  <c:pt idx="246">
                    <c:v>2.9999999999999997E-4</c:v>
                  </c:pt>
                  <c:pt idx="247">
                    <c:v>2.0000000000000001E-4</c:v>
                  </c:pt>
                  <c:pt idx="248">
                    <c:v>2.0000000000000001E-4</c:v>
                  </c:pt>
                  <c:pt idx="249">
                    <c:v>1E-4</c:v>
                  </c:pt>
                  <c:pt idx="250">
                    <c:v>1E-4</c:v>
                  </c:pt>
                  <c:pt idx="251">
                    <c:v>2.0000000000000001E-4</c:v>
                  </c:pt>
                  <c:pt idx="252">
                    <c:v>2.0000000000000001E-4</c:v>
                  </c:pt>
                  <c:pt idx="253">
                    <c:v>2.9999999999999997E-4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2.0000000000000001E-4</c:v>
                  </c:pt>
                  <c:pt idx="257">
                    <c:v>6.9999999999999999E-4</c:v>
                  </c:pt>
                  <c:pt idx="258">
                    <c:v>6.9999999999999999E-4</c:v>
                  </c:pt>
                  <c:pt idx="259">
                    <c:v>2.0000000000000001E-4</c:v>
                  </c:pt>
                  <c:pt idx="260">
                    <c:v>2.0000000000000001E-4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2.9999999999999997E-4</c:v>
                  </c:pt>
                  <c:pt idx="264">
                    <c:v>2.9999999999999997E-4</c:v>
                  </c:pt>
                  <c:pt idx="265">
                    <c:v>2.0000000000000001E-4</c:v>
                  </c:pt>
                  <c:pt idx="266">
                    <c:v>2.0000000000000001E-4</c:v>
                  </c:pt>
                  <c:pt idx="267">
                    <c:v>1E-4</c:v>
                  </c:pt>
                  <c:pt idx="268">
                    <c:v>1E-4</c:v>
                  </c:pt>
                  <c:pt idx="269">
                    <c:v>2.0000000000000001E-4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2.9999999999999997E-4</c:v>
                  </c:pt>
                  <c:pt idx="273">
                    <c:v>2.9999999999999997E-4</c:v>
                  </c:pt>
                  <c:pt idx="274">
                    <c:v>2.9999999999999997E-4</c:v>
                  </c:pt>
                  <c:pt idx="275">
                    <c:v>2.0000000000000001E-4</c:v>
                  </c:pt>
                  <c:pt idx="276">
                    <c:v>2.0000000000000001E-4</c:v>
                  </c:pt>
                  <c:pt idx="277">
                    <c:v>2.0000000000000001E-4</c:v>
                  </c:pt>
                  <c:pt idx="278">
                    <c:v>2.0000000000000001E-4</c:v>
                  </c:pt>
                  <c:pt idx="279">
                    <c:v>5.0000000000000001E-4</c:v>
                  </c:pt>
                  <c:pt idx="280">
                    <c:v>5.0000000000000001E-4</c:v>
                  </c:pt>
                  <c:pt idx="281">
                    <c:v>2.8999999999999998E-3</c:v>
                  </c:pt>
                  <c:pt idx="282">
                    <c:v>2.8999999999999998E-3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5.0000000000000001E-4</c:v>
                  </c:pt>
                  <c:pt idx="286">
                    <c:v>6.9999999999999999E-4</c:v>
                  </c:pt>
                  <c:pt idx="287">
                    <c:v>2.0000000000000001E-4</c:v>
                  </c:pt>
                </c:numCache>
              </c:numRef>
            </c:plus>
            <c:minus>
              <c:numRef>
                <c:f>Active!$D$21:$D$938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2.0000000000000001E-4</c:v>
                  </c:pt>
                  <c:pt idx="203">
                    <c:v>1E-4</c:v>
                  </c:pt>
                  <c:pt idx="204">
                    <c:v>1E-4</c:v>
                  </c:pt>
                  <c:pt idx="205">
                    <c:v>2.0000000000000001E-4</c:v>
                  </c:pt>
                  <c:pt idx="206">
                    <c:v>2.0000000000000001E-4</c:v>
                  </c:pt>
                  <c:pt idx="207">
                    <c:v>2.0000000000000001E-4</c:v>
                  </c:pt>
                  <c:pt idx="208">
                    <c:v>2.0000000000000001E-4</c:v>
                  </c:pt>
                  <c:pt idx="209">
                    <c:v>2.0000000000000001E-4</c:v>
                  </c:pt>
                  <c:pt idx="210">
                    <c:v>2.0000000000000001E-4</c:v>
                  </c:pt>
                  <c:pt idx="211">
                    <c:v>2.9999999999999997E-4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2.0000000000000001E-4</c:v>
                  </c:pt>
                  <c:pt idx="216">
                    <c:v>2.0000000000000001E-4</c:v>
                  </c:pt>
                  <c:pt idx="217">
                    <c:v>1E-4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2.9999999999999997E-4</c:v>
                  </c:pt>
                  <c:pt idx="221">
                    <c:v>1E-4</c:v>
                  </c:pt>
                  <c:pt idx="222">
                    <c:v>1E-4</c:v>
                  </c:pt>
                  <c:pt idx="223">
                    <c:v>2.9999999999999997E-4</c:v>
                  </c:pt>
                  <c:pt idx="224">
                    <c:v>2.9999999999999997E-4</c:v>
                  </c:pt>
                  <c:pt idx="225">
                    <c:v>1E-4</c:v>
                  </c:pt>
                  <c:pt idx="226">
                    <c:v>1E-4</c:v>
                  </c:pt>
                  <c:pt idx="227">
                    <c:v>2.0000000000000001E-4</c:v>
                  </c:pt>
                  <c:pt idx="228">
                    <c:v>2.0000000000000001E-4</c:v>
                  </c:pt>
                  <c:pt idx="229">
                    <c:v>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1E-4</c:v>
                  </c:pt>
                  <c:pt idx="239">
                    <c:v>1E-4</c:v>
                  </c:pt>
                  <c:pt idx="240">
                    <c:v>1E-4</c:v>
                  </c:pt>
                  <c:pt idx="241">
                    <c:v>2.9999999999999997E-4</c:v>
                  </c:pt>
                  <c:pt idx="242">
                    <c:v>2.9999999999999997E-4</c:v>
                  </c:pt>
                  <c:pt idx="243">
                    <c:v>1E-4</c:v>
                  </c:pt>
                  <c:pt idx="244">
                    <c:v>1E-4</c:v>
                  </c:pt>
                  <c:pt idx="245">
                    <c:v>2.9999999999999997E-4</c:v>
                  </c:pt>
                  <c:pt idx="246">
                    <c:v>2.9999999999999997E-4</c:v>
                  </c:pt>
                  <c:pt idx="247">
                    <c:v>2.0000000000000001E-4</c:v>
                  </c:pt>
                  <c:pt idx="248">
                    <c:v>2.0000000000000001E-4</c:v>
                  </c:pt>
                  <c:pt idx="249">
                    <c:v>1E-4</c:v>
                  </c:pt>
                  <c:pt idx="250">
                    <c:v>1E-4</c:v>
                  </c:pt>
                  <c:pt idx="251">
                    <c:v>2.0000000000000001E-4</c:v>
                  </c:pt>
                  <c:pt idx="252">
                    <c:v>2.0000000000000001E-4</c:v>
                  </c:pt>
                  <c:pt idx="253">
                    <c:v>2.9999999999999997E-4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2.0000000000000001E-4</c:v>
                  </c:pt>
                  <c:pt idx="257">
                    <c:v>6.9999999999999999E-4</c:v>
                  </c:pt>
                  <c:pt idx="258">
                    <c:v>6.9999999999999999E-4</c:v>
                  </c:pt>
                  <c:pt idx="259">
                    <c:v>2.0000000000000001E-4</c:v>
                  </c:pt>
                  <c:pt idx="260">
                    <c:v>2.0000000000000001E-4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2.9999999999999997E-4</c:v>
                  </c:pt>
                  <c:pt idx="264">
                    <c:v>2.9999999999999997E-4</c:v>
                  </c:pt>
                  <c:pt idx="265">
                    <c:v>2.0000000000000001E-4</c:v>
                  </c:pt>
                  <c:pt idx="266">
                    <c:v>2.0000000000000001E-4</c:v>
                  </c:pt>
                  <c:pt idx="267">
                    <c:v>1E-4</c:v>
                  </c:pt>
                  <c:pt idx="268">
                    <c:v>1E-4</c:v>
                  </c:pt>
                  <c:pt idx="269">
                    <c:v>2.0000000000000001E-4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2.9999999999999997E-4</c:v>
                  </c:pt>
                  <c:pt idx="273">
                    <c:v>2.9999999999999997E-4</c:v>
                  </c:pt>
                  <c:pt idx="274">
                    <c:v>2.9999999999999997E-4</c:v>
                  </c:pt>
                  <c:pt idx="275">
                    <c:v>2.0000000000000001E-4</c:v>
                  </c:pt>
                  <c:pt idx="276">
                    <c:v>2.0000000000000001E-4</c:v>
                  </c:pt>
                  <c:pt idx="277">
                    <c:v>2.0000000000000001E-4</c:v>
                  </c:pt>
                  <c:pt idx="278">
                    <c:v>2.0000000000000001E-4</c:v>
                  </c:pt>
                  <c:pt idx="279">
                    <c:v>5.0000000000000001E-4</c:v>
                  </c:pt>
                  <c:pt idx="280">
                    <c:v>5.0000000000000001E-4</c:v>
                  </c:pt>
                  <c:pt idx="281">
                    <c:v>2.8999999999999998E-3</c:v>
                  </c:pt>
                  <c:pt idx="282">
                    <c:v>2.8999999999999998E-3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5.0000000000000001E-4</c:v>
                  </c:pt>
                  <c:pt idx="286">
                    <c:v>6.9999999999999999E-4</c:v>
                  </c:pt>
                  <c:pt idx="28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0">
                  <c:v>2.3772000000462867E-2</c:v>
                </c:pt>
                <c:pt idx="1">
                  <c:v>1.3456000000587665E-2</c:v>
                </c:pt>
                <c:pt idx="2">
                  <c:v>1.728000002913177E-3</c:v>
                </c:pt>
                <c:pt idx="4">
                  <c:v>0</c:v>
                </c:pt>
                <c:pt idx="5">
                  <c:v>3.6340000006021E-3</c:v>
                </c:pt>
                <c:pt idx="6">
                  <c:v>-1.6339999965566676E-3</c:v>
                </c:pt>
                <c:pt idx="7">
                  <c:v>-4.7839999970165081E-3</c:v>
                </c:pt>
                <c:pt idx="8">
                  <c:v>1.2160000002040761E-2</c:v>
                </c:pt>
                <c:pt idx="9">
                  <c:v>2.630000002682209E-3</c:v>
                </c:pt>
                <c:pt idx="10">
                  <c:v>1.2000000424450263E-5</c:v>
                </c:pt>
                <c:pt idx="11">
                  <c:v>-5.5799999972805381E-4</c:v>
                </c:pt>
                <c:pt idx="12">
                  <c:v>5.1200000234530307E-4</c:v>
                </c:pt>
                <c:pt idx="13">
                  <c:v>1.282000001083361E-3</c:v>
                </c:pt>
                <c:pt idx="14">
                  <c:v>-2.1399999968707561E-4</c:v>
                </c:pt>
                <c:pt idx="15">
                  <c:v>-1.4240000018617138E-3</c:v>
                </c:pt>
                <c:pt idx="16">
                  <c:v>-2.2399999579647556E-4</c:v>
                </c:pt>
                <c:pt idx="17">
                  <c:v>9.0700000073411502E-3</c:v>
                </c:pt>
                <c:pt idx="18">
                  <c:v>5.5004000001645181E-2</c:v>
                </c:pt>
                <c:pt idx="19">
                  <c:v>-9.7600000299280509E-4</c:v>
                </c:pt>
                <c:pt idx="20">
                  <c:v>9.0659999987110496E-3</c:v>
                </c:pt>
                <c:pt idx="21">
                  <c:v>-2.1659999983967282E-3</c:v>
                </c:pt>
                <c:pt idx="22">
                  <c:v>-6.6317999997409061E-2</c:v>
                </c:pt>
                <c:pt idx="23">
                  <c:v>7.4599999788915738E-4</c:v>
                </c:pt>
                <c:pt idx="24">
                  <c:v>-7.2800000052666292E-3</c:v>
                </c:pt>
                <c:pt idx="25">
                  <c:v>-1.3930000000982545E-2</c:v>
                </c:pt>
                <c:pt idx="26">
                  <c:v>1.1070000000472646E-2</c:v>
                </c:pt>
                <c:pt idx="27">
                  <c:v>2.056799999991199E-2</c:v>
                </c:pt>
                <c:pt idx="28">
                  <c:v>5.4140000065672211E-3</c:v>
                </c:pt>
                <c:pt idx="29">
                  <c:v>6.184000005305279E-3</c:v>
                </c:pt>
                <c:pt idx="30">
                  <c:v>1.2450000001990702E-2</c:v>
                </c:pt>
                <c:pt idx="31">
                  <c:v>-1.2708000002021436E-2</c:v>
                </c:pt>
                <c:pt idx="32">
                  <c:v>2.2292000001471024E-2</c:v>
                </c:pt>
                <c:pt idx="33">
                  <c:v>-2.7945999994699378E-2</c:v>
                </c:pt>
                <c:pt idx="34">
                  <c:v>-3.0630000001110602E-2</c:v>
                </c:pt>
                <c:pt idx="35">
                  <c:v>-1.7673999995167833E-2</c:v>
                </c:pt>
                <c:pt idx="36">
                  <c:v>-3.1999999919207767E-4</c:v>
                </c:pt>
                <c:pt idx="37">
                  <c:v>1.8680000001040753E-2</c:v>
                </c:pt>
                <c:pt idx="38">
                  <c:v>5.0999999803025275E-4</c:v>
                </c:pt>
                <c:pt idx="39">
                  <c:v>8.1800000043585896E-4</c:v>
                </c:pt>
                <c:pt idx="40">
                  <c:v>3.5799999750452116E-4</c:v>
                </c:pt>
                <c:pt idx="41">
                  <c:v>6.154000002425164E-3</c:v>
                </c:pt>
                <c:pt idx="42">
                  <c:v>8.9599999992060475E-3</c:v>
                </c:pt>
                <c:pt idx="43">
                  <c:v>-7.2700000018812716E-3</c:v>
                </c:pt>
                <c:pt idx="44">
                  <c:v>-3.2340000034309924E-3</c:v>
                </c:pt>
                <c:pt idx="45">
                  <c:v>-5.7759999981499277E-3</c:v>
                </c:pt>
                <c:pt idx="46">
                  <c:v>1.7577999999048188E-2</c:v>
                </c:pt>
                <c:pt idx="47">
                  <c:v>7.4059999969904311E-3</c:v>
                </c:pt>
                <c:pt idx="48">
                  <c:v>-1.2178000004496425E-2</c:v>
                </c:pt>
                <c:pt idx="49">
                  <c:v>5.559999990509823E-4</c:v>
                </c:pt>
                <c:pt idx="50">
                  <c:v>-3.6955999996280298E-2</c:v>
                </c:pt>
                <c:pt idx="52">
                  <c:v>-1.564199999847915E-2</c:v>
                </c:pt>
                <c:pt idx="53">
                  <c:v>-1.222799999959534E-2</c:v>
                </c:pt>
                <c:pt idx="54">
                  <c:v>-3.1579999995301478E-2</c:v>
                </c:pt>
                <c:pt idx="55">
                  <c:v>-5.2719999948749319E-3</c:v>
                </c:pt>
                <c:pt idx="56">
                  <c:v>-2.2501999992527999E-2</c:v>
                </c:pt>
                <c:pt idx="57">
                  <c:v>2.4980000089271925E-3</c:v>
                </c:pt>
                <c:pt idx="58">
                  <c:v>-1.1560000057215802E-3</c:v>
                </c:pt>
                <c:pt idx="59">
                  <c:v>-1.4854000000923406E-2</c:v>
                </c:pt>
                <c:pt idx="60">
                  <c:v>-1.5313999996578787E-2</c:v>
                </c:pt>
                <c:pt idx="61">
                  <c:v>-7.12799999746494E-3</c:v>
                </c:pt>
                <c:pt idx="62">
                  <c:v>-1.1048000000300817E-2</c:v>
                </c:pt>
                <c:pt idx="63">
                  <c:v>5.9939999991911463E-3</c:v>
                </c:pt>
                <c:pt idx="64">
                  <c:v>-2.4317999996128492E-2</c:v>
                </c:pt>
                <c:pt idx="70">
                  <c:v>-4.4099999940954149E-3</c:v>
                </c:pt>
                <c:pt idx="71">
                  <c:v>-1.0639999993145466E-2</c:v>
                </c:pt>
                <c:pt idx="72">
                  <c:v>-1.0143999999854714E-2</c:v>
                </c:pt>
                <c:pt idx="73">
                  <c:v>-1.156799999444047E-2</c:v>
                </c:pt>
                <c:pt idx="74">
                  <c:v>-4.5319999917410314E-3</c:v>
                </c:pt>
                <c:pt idx="75">
                  <c:v>1.6668000003846828E-2</c:v>
                </c:pt>
                <c:pt idx="76">
                  <c:v>-8.8359999936074018E-3</c:v>
                </c:pt>
                <c:pt idx="77">
                  <c:v>-6.0659999944618903E-3</c:v>
                </c:pt>
                <c:pt idx="78">
                  <c:v>-1.0295999993104488E-2</c:v>
                </c:pt>
                <c:pt idx="79">
                  <c:v>-4.2599999942467548E-3</c:v>
                </c:pt>
                <c:pt idx="80">
                  <c:v>-4.4899999993504025E-3</c:v>
                </c:pt>
                <c:pt idx="81">
                  <c:v>1.0280000002239831E-2</c:v>
                </c:pt>
                <c:pt idx="82">
                  <c:v>-4.5400000090012327E-4</c:v>
                </c:pt>
                <c:pt idx="83">
                  <c:v>-1.1647999999695458E-2</c:v>
                </c:pt>
                <c:pt idx="84">
                  <c:v>-1.2123999993491452E-2</c:v>
                </c:pt>
                <c:pt idx="85">
                  <c:v>-1.2036000000080094E-2</c:v>
                </c:pt>
                <c:pt idx="86">
                  <c:v>-1.2225999998918269E-2</c:v>
                </c:pt>
                <c:pt idx="87">
                  <c:v>-1.23739999908139E-2</c:v>
                </c:pt>
                <c:pt idx="88">
                  <c:v>-1.1930000000575092E-2</c:v>
                </c:pt>
                <c:pt idx="89">
                  <c:v>-1.2039999994158279E-2</c:v>
                </c:pt>
                <c:pt idx="90">
                  <c:v>-1.2238000002980698E-2</c:v>
                </c:pt>
                <c:pt idx="92">
                  <c:v>-1.2351999997918028E-2</c:v>
                </c:pt>
                <c:pt idx="93">
                  <c:v>-1.2331999998423271E-2</c:v>
                </c:pt>
                <c:pt idx="94">
                  <c:v>-1.1792000004788861E-2</c:v>
                </c:pt>
                <c:pt idx="95">
                  <c:v>-1.1782000001403503E-2</c:v>
                </c:pt>
                <c:pt idx="96">
                  <c:v>-1.2585999997099862E-2</c:v>
                </c:pt>
                <c:pt idx="97">
                  <c:v>-1.2556000001495704E-2</c:v>
                </c:pt>
                <c:pt idx="98">
                  <c:v>-1.3393999994150363E-2</c:v>
                </c:pt>
                <c:pt idx="99">
                  <c:v>-1.2661999993724748E-2</c:v>
                </c:pt>
                <c:pt idx="100">
                  <c:v>-1.2621999994735233E-2</c:v>
                </c:pt>
                <c:pt idx="101">
                  <c:v>-1.1308000001008622E-2</c:v>
                </c:pt>
                <c:pt idx="102">
                  <c:v>-1.2795999995432794E-2</c:v>
                </c:pt>
                <c:pt idx="103">
                  <c:v>-1.2871999999333639E-2</c:v>
                </c:pt>
                <c:pt idx="104">
                  <c:v>-1.2602000002516434E-2</c:v>
                </c:pt>
                <c:pt idx="105">
                  <c:v>-1.2793999994755723E-2</c:v>
                </c:pt>
                <c:pt idx="106">
                  <c:v>-1.2783999991370365E-2</c:v>
                </c:pt>
                <c:pt idx="107">
                  <c:v>-1.314000000274973E-2</c:v>
                </c:pt>
                <c:pt idx="108">
                  <c:v>-1.2858000001870096E-2</c:v>
                </c:pt>
                <c:pt idx="110">
                  <c:v>-1.2783999991370365E-2</c:v>
                </c:pt>
                <c:pt idx="111">
                  <c:v>-1.2683999993896578E-2</c:v>
                </c:pt>
                <c:pt idx="112">
                  <c:v>-1.267399999051122E-2</c:v>
                </c:pt>
                <c:pt idx="113">
                  <c:v>-1.2947999995958526E-2</c:v>
                </c:pt>
                <c:pt idx="114">
                  <c:v>-1.2917999993078411E-2</c:v>
                </c:pt>
                <c:pt idx="115">
                  <c:v>-1.2757999997120351E-2</c:v>
                </c:pt>
                <c:pt idx="116">
                  <c:v>-1.2707999994745478E-2</c:v>
                </c:pt>
                <c:pt idx="117">
                  <c:v>-1.2672000004386064E-2</c:v>
                </c:pt>
                <c:pt idx="118">
                  <c:v>-1.2555999994219746E-2</c:v>
                </c:pt>
                <c:pt idx="119">
                  <c:v>-1.2697999998636078E-2</c:v>
                </c:pt>
                <c:pt idx="120">
                  <c:v>-1.2935999999172054E-2</c:v>
                </c:pt>
                <c:pt idx="121">
                  <c:v>-1.30799999969895E-2</c:v>
                </c:pt>
                <c:pt idx="122">
                  <c:v>-1.3240000000223517E-2</c:v>
                </c:pt>
                <c:pt idx="123">
                  <c:v>-1.1539999999513384E-2</c:v>
                </c:pt>
                <c:pt idx="124">
                  <c:v>-1.1539999999513384E-2</c:v>
                </c:pt>
                <c:pt idx="125">
                  <c:v>-1.3169999998353887E-2</c:v>
                </c:pt>
                <c:pt idx="126">
                  <c:v>-1.30700000008801E-2</c:v>
                </c:pt>
                <c:pt idx="127">
                  <c:v>-1.4945999995688908E-2</c:v>
                </c:pt>
                <c:pt idx="128">
                  <c:v>-1.4945999995688908E-2</c:v>
                </c:pt>
                <c:pt idx="129">
                  <c:v>-1.288399999612011E-2</c:v>
                </c:pt>
                <c:pt idx="130">
                  <c:v>-1.2829999999667052E-2</c:v>
                </c:pt>
                <c:pt idx="131">
                  <c:v>-1.3013999996474013E-2</c:v>
                </c:pt>
                <c:pt idx="132">
                  <c:v>-1.303399999596877E-2</c:v>
                </c:pt>
                <c:pt idx="133">
                  <c:v>-1.2717999998130836E-2</c:v>
                </c:pt>
                <c:pt idx="134">
                  <c:v>-1.316400000359863E-2</c:v>
                </c:pt>
                <c:pt idx="135">
                  <c:v>-1.3077999996312428E-2</c:v>
                </c:pt>
                <c:pt idx="136">
                  <c:v>-1.2707999994745478E-2</c:v>
                </c:pt>
                <c:pt idx="137">
                  <c:v>-1.2838000002375338E-2</c:v>
                </c:pt>
                <c:pt idx="138">
                  <c:v>-1.3167999997676816E-2</c:v>
                </c:pt>
                <c:pt idx="139">
                  <c:v>-1.2667999995755963E-2</c:v>
                </c:pt>
                <c:pt idx="140">
                  <c:v>-1.3097999995807186E-2</c:v>
                </c:pt>
                <c:pt idx="141">
                  <c:v>-1.3111999993270729E-2</c:v>
                </c:pt>
                <c:pt idx="142">
                  <c:v>-1.3241999993624631E-2</c:v>
                </c:pt>
                <c:pt idx="143">
                  <c:v>-1.3001999999687541E-2</c:v>
                </c:pt>
                <c:pt idx="144">
                  <c:v>-1.3121999996656086E-2</c:v>
                </c:pt>
                <c:pt idx="145">
                  <c:v>-1.3188000004447531E-2</c:v>
                </c:pt>
                <c:pt idx="146">
                  <c:v>-1.3118000002577901E-2</c:v>
                </c:pt>
                <c:pt idx="147">
                  <c:v>-1.3227999996161088E-2</c:v>
                </c:pt>
                <c:pt idx="148">
                  <c:v>-1.2925999995786697E-2</c:v>
                </c:pt>
                <c:pt idx="149">
                  <c:v>-1.3571999996202067E-2</c:v>
                </c:pt>
                <c:pt idx="150">
                  <c:v>-1.3071999994281214E-2</c:v>
                </c:pt>
                <c:pt idx="151">
                  <c:v>-1.3356000003113877E-2</c:v>
                </c:pt>
                <c:pt idx="152">
                  <c:v>-1.3116000001900829E-2</c:v>
                </c:pt>
                <c:pt idx="153">
                  <c:v>-1.2415999997756444E-2</c:v>
                </c:pt>
                <c:pt idx="154">
                  <c:v>-1.2645999995584134E-2</c:v>
                </c:pt>
                <c:pt idx="155">
                  <c:v>-1.2475999996240716E-2</c:v>
                </c:pt>
                <c:pt idx="156">
                  <c:v>-1.2812000000849366E-2</c:v>
                </c:pt>
                <c:pt idx="157">
                  <c:v>-1.2925999995786697E-2</c:v>
                </c:pt>
                <c:pt idx="158">
                  <c:v>-1.3156000000890344E-2</c:v>
                </c:pt>
                <c:pt idx="159">
                  <c:v>-1.3129999999364372E-2</c:v>
                </c:pt>
                <c:pt idx="160">
                  <c:v>-1.2713999996776693E-2</c:v>
                </c:pt>
                <c:pt idx="161">
                  <c:v>-1.3043999999354128E-2</c:v>
                </c:pt>
                <c:pt idx="162">
                  <c:v>-1.299000000290107E-2</c:v>
                </c:pt>
                <c:pt idx="163">
                  <c:v>-1.3019999998505227E-2</c:v>
                </c:pt>
                <c:pt idx="164">
                  <c:v>-1.3303999992785975E-2</c:v>
                </c:pt>
                <c:pt idx="165">
                  <c:v>-1.31039999978384E-2</c:v>
                </c:pt>
                <c:pt idx="166">
                  <c:v>-1.303399999596877E-2</c:v>
                </c:pt>
                <c:pt idx="167">
                  <c:v>-1.3363999998546205E-2</c:v>
                </c:pt>
                <c:pt idx="168">
                  <c:v>-1.3394000001426321E-2</c:v>
                </c:pt>
                <c:pt idx="169">
                  <c:v>-1.3093999994453043E-2</c:v>
                </c:pt>
                <c:pt idx="170">
                  <c:v>-1.3154000000213273E-2</c:v>
                </c:pt>
                <c:pt idx="171">
                  <c:v>-1.3361999997869134E-2</c:v>
                </c:pt>
                <c:pt idx="172">
                  <c:v>-1.3291999995999504E-2</c:v>
                </c:pt>
                <c:pt idx="173">
                  <c:v>-1.3482000002113637E-2</c:v>
                </c:pt>
                <c:pt idx="174">
                  <c:v>-1.3316000004124362E-2</c:v>
                </c:pt>
                <c:pt idx="175">
                  <c:v>-1.3145999997504987E-2</c:v>
                </c:pt>
                <c:pt idx="176">
                  <c:v>-1.3825999994878657E-2</c:v>
                </c:pt>
                <c:pt idx="177">
                  <c:v>-1.3683999990462326E-2</c:v>
                </c:pt>
                <c:pt idx="178">
                  <c:v>-1.3359999997192062E-2</c:v>
                </c:pt>
                <c:pt idx="179">
                  <c:v>-1.1859999998705462E-2</c:v>
                </c:pt>
                <c:pt idx="180">
                  <c:v>-1.3419999995676335E-2</c:v>
                </c:pt>
                <c:pt idx="181">
                  <c:v>-1.3833999997586943E-2</c:v>
                </c:pt>
                <c:pt idx="182">
                  <c:v>-1.3879999991331715E-2</c:v>
                </c:pt>
                <c:pt idx="183">
                  <c:v>-1.3707999998587184E-2</c:v>
                </c:pt>
                <c:pt idx="184">
                  <c:v>-1.4358000000356697E-2</c:v>
                </c:pt>
                <c:pt idx="185">
                  <c:v>-1.3861999999789987E-2</c:v>
                </c:pt>
                <c:pt idx="186">
                  <c:v>-1.4036000000487547E-2</c:v>
                </c:pt>
                <c:pt idx="187">
                  <c:v>-1.3281999992614146E-2</c:v>
                </c:pt>
                <c:pt idx="188">
                  <c:v>-1.3226000002759974E-2</c:v>
                </c:pt>
                <c:pt idx="189">
                  <c:v>-1.3586000000941567E-2</c:v>
                </c:pt>
                <c:pt idx="190">
                  <c:v>-1.3262000000395346E-2</c:v>
                </c:pt>
                <c:pt idx="191">
                  <c:v>-1.4345999996294267E-2</c:v>
                </c:pt>
                <c:pt idx="192">
                  <c:v>-1.3683999997738283E-2</c:v>
                </c:pt>
                <c:pt idx="193">
                  <c:v>-1.373000000603497E-2</c:v>
                </c:pt>
                <c:pt idx="195">
                  <c:v>-1.4019999995070975E-2</c:v>
                </c:pt>
                <c:pt idx="197">
                  <c:v>-1.3349999993806705E-2</c:v>
                </c:pt>
                <c:pt idx="199">
                  <c:v>-1.3824000001477543E-2</c:v>
                </c:pt>
                <c:pt idx="201">
                  <c:v>-1.4087999996263534E-2</c:v>
                </c:pt>
                <c:pt idx="203">
                  <c:v>-1.3847999995050486E-2</c:v>
                </c:pt>
                <c:pt idx="205">
                  <c:v>-1.3837999998941086E-2</c:v>
                </c:pt>
                <c:pt idx="207">
                  <c:v>-1.3738000001467299E-2</c:v>
                </c:pt>
                <c:pt idx="209">
                  <c:v>-1.4289999999164138E-2</c:v>
                </c:pt>
                <c:pt idx="211">
                  <c:v>-1.3864000000467058E-2</c:v>
                </c:pt>
                <c:pt idx="213">
                  <c:v>-1.3753999999607913E-2</c:v>
                </c:pt>
                <c:pt idx="215">
                  <c:v>-1.4148000002023764E-2</c:v>
                </c:pt>
                <c:pt idx="217">
                  <c:v>-1.4007999998284504E-2</c:v>
                </c:pt>
                <c:pt idx="219">
                  <c:v>-1.4422000000195112E-2</c:v>
                </c:pt>
                <c:pt idx="221">
                  <c:v>-1.3981999996758532E-2</c:v>
                </c:pt>
                <c:pt idx="223">
                  <c:v>-1.3525999995181337E-2</c:v>
                </c:pt>
                <c:pt idx="225">
                  <c:v>-1.3817999999446329E-2</c:v>
                </c:pt>
                <c:pt idx="227">
                  <c:v>-1.3963999997940846E-2</c:v>
                </c:pt>
                <c:pt idx="229">
                  <c:v>-1.3947999999800231E-2</c:v>
                </c:pt>
                <c:pt idx="231">
                  <c:v>-1.4161999999487307E-2</c:v>
                </c:pt>
                <c:pt idx="233">
                  <c:v>-1.3562000000092667E-2</c:v>
                </c:pt>
                <c:pt idx="235">
                  <c:v>-1.4146000001346692E-2</c:v>
                </c:pt>
                <c:pt idx="237">
                  <c:v>-1.3846000001649372E-2</c:v>
                </c:pt>
                <c:pt idx="239">
                  <c:v>-1.3737999994191341E-2</c:v>
                </c:pt>
                <c:pt idx="241">
                  <c:v>-1.3722000003326684E-2</c:v>
                </c:pt>
                <c:pt idx="243">
                  <c:v>-1.3720000002649613E-2</c:v>
                </c:pt>
                <c:pt idx="245">
                  <c:v>-1.372599999740487E-2</c:v>
                </c:pt>
                <c:pt idx="247">
                  <c:v>-1.3899999990826473E-2</c:v>
                </c:pt>
                <c:pt idx="249">
                  <c:v>-1.4029999998456333E-2</c:v>
                </c:pt>
                <c:pt idx="251">
                  <c:v>-1.3723999996727798E-2</c:v>
                </c:pt>
                <c:pt idx="253">
                  <c:v>-1.4416000005439855E-2</c:v>
                </c:pt>
                <c:pt idx="255">
                  <c:v>-1.4340000001539011E-2</c:v>
                </c:pt>
                <c:pt idx="259">
                  <c:v>-1.3957999995909631E-2</c:v>
                </c:pt>
                <c:pt idx="261">
                  <c:v>-1.4387999995960854E-2</c:v>
                </c:pt>
                <c:pt idx="263">
                  <c:v>-1.3812000004691072E-2</c:v>
                </c:pt>
                <c:pt idx="265">
                  <c:v>-1.4444000000366941E-2</c:v>
                </c:pt>
                <c:pt idx="267">
                  <c:v>-1.429199999984121E-2</c:v>
                </c:pt>
                <c:pt idx="269">
                  <c:v>-1.4338000000861939E-2</c:v>
                </c:pt>
                <c:pt idx="271">
                  <c:v>-1.4541999997163657E-2</c:v>
                </c:pt>
                <c:pt idx="273">
                  <c:v>-1.395599999523256E-2</c:v>
                </c:pt>
                <c:pt idx="275">
                  <c:v>-1.3685999991139397E-2</c:v>
                </c:pt>
                <c:pt idx="277">
                  <c:v>-1.4331999998830725E-2</c:v>
                </c:pt>
                <c:pt idx="279">
                  <c:v>-1.4479999998002313E-2</c:v>
                </c:pt>
                <c:pt idx="281">
                  <c:v>-1.4083999994909391E-2</c:v>
                </c:pt>
                <c:pt idx="282">
                  <c:v>-1.4083999994909391E-2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05-401B-937C-1E94B59F36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Dvorak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91">
                  <c:v>-1.2335999992501456E-2</c:v>
                </c:pt>
                <c:pt idx="194">
                  <c:v>-1.373000000603497E-2</c:v>
                </c:pt>
                <c:pt idx="196">
                  <c:v>-1.4019999995070975E-2</c:v>
                </c:pt>
                <c:pt idx="198">
                  <c:v>-1.3349999993806705E-2</c:v>
                </c:pt>
                <c:pt idx="200">
                  <c:v>-1.3824000001477543E-2</c:v>
                </c:pt>
                <c:pt idx="202">
                  <c:v>-1.4087999996263534E-2</c:v>
                </c:pt>
                <c:pt idx="204">
                  <c:v>-1.3847999995050486E-2</c:v>
                </c:pt>
                <c:pt idx="206">
                  <c:v>-1.3837999998941086E-2</c:v>
                </c:pt>
                <c:pt idx="208">
                  <c:v>-1.3738000001467299E-2</c:v>
                </c:pt>
                <c:pt idx="210">
                  <c:v>-1.4289999999164138E-2</c:v>
                </c:pt>
                <c:pt idx="212">
                  <c:v>-1.3864000000467058E-2</c:v>
                </c:pt>
                <c:pt idx="214">
                  <c:v>-1.3753999999607913E-2</c:v>
                </c:pt>
                <c:pt idx="216">
                  <c:v>-1.4148000002023764E-2</c:v>
                </c:pt>
                <c:pt idx="218">
                  <c:v>-1.4007999998284504E-2</c:v>
                </c:pt>
                <c:pt idx="220">
                  <c:v>-1.4422000000195112E-2</c:v>
                </c:pt>
                <c:pt idx="222">
                  <c:v>-1.3981999996758532E-2</c:v>
                </c:pt>
                <c:pt idx="224">
                  <c:v>-1.3525999995181337E-2</c:v>
                </c:pt>
                <c:pt idx="226">
                  <c:v>-1.3817999999446329E-2</c:v>
                </c:pt>
                <c:pt idx="228">
                  <c:v>-1.3963999997940846E-2</c:v>
                </c:pt>
                <c:pt idx="230">
                  <c:v>-1.3947999999800231E-2</c:v>
                </c:pt>
                <c:pt idx="232">
                  <c:v>-1.4161999999487307E-2</c:v>
                </c:pt>
                <c:pt idx="234">
                  <c:v>-1.3562000000092667E-2</c:v>
                </c:pt>
                <c:pt idx="236">
                  <c:v>-1.4146000001346692E-2</c:v>
                </c:pt>
                <c:pt idx="238">
                  <c:v>-1.3846000001649372E-2</c:v>
                </c:pt>
                <c:pt idx="240">
                  <c:v>-1.3737999994191341E-2</c:v>
                </c:pt>
                <c:pt idx="242">
                  <c:v>-1.3722000003326684E-2</c:v>
                </c:pt>
                <c:pt idx="244">
                  <c:v>-1.3720000002649613E-2</c:v>
                </c:pt>
                <c:pt idx="246">
                  <c:v>-1.372599999740487E-2</c:v>
                </c:pt>
                <c:pt idx="248">
                  <c:v>-1.3899999990826473E-2</c:v>
                </c:pt>
                <c:pt idx="250">
                  <c:v>-1.4029999998456333E-2</c:v>
                </c:pt>
                <c:pt idx="252">
                  <c:v>-1.3723999996727798E-2</c:v>
                </c:pt>
                <c:pt idx="254">
                  <c:v>-1.4416000005439855E-2</c:v>
                </c:pt>
                <c:pt idx="256">
                  <c:v>-1.4340000001539011E-2</c:v>
                </c:pt>
                <c:pt idx="258">
                  <c:v>-1.3764000002993271E-2</c:v>
                </c:pt>
                <c:pt idx="260">
                  <c:v>-1.3957999995909631E-2</c:v>
                </c:pt>
                <c:pt idx="262">
                  <c:v>-1.4387999995960854E-2</c:v>
                </c:pt>
                <c:pt idx="264">
                  <c:v>-1.3812000004691072E-2</c:v>
                </c:pt>
                <c:pt idx="266">
                  <c:v>-1.4444000000366941E-2</c:v>
                </c:pt>
                <c:pt idx="268">
                  <c:v>-1.429199999984121E-2</c:v>
                </c:pt>
                <c:pt idx="270">
                  <c:v>-1.4338000000861939E-2</c:v>
                </c:pt>
                <c:pt idx="272">
                  <c:v>-1.4541999997163657E-2</c:v>
                </c:pt>
                <c:pt idx="274">
                  <c:v>-1.395599999523256E-2</c:v>
                </c:pt>
                <c:pt idx="276">
                  <c:v>-1.3685999991139397E-2</c:v>
                </c:pt>
                <c:pt idx="278">
                  <c:v>-1.4331999998830725E-2</c:v>
                </c:pt>
                <c:pt idx="280">
                  <c:v>-1.4479999998002313E-2</c:v>
                </c:pt>
                <c:pt idx="283">
                  <c:v>-1.4620000001741573E-2</c:v>
                </c:pt>
                <c:pt idx="284">
                  <c:v>-1.4849999999569263E-2</c:v>
                </c:pt>
                <c:pt idx="285">
                  <c:v>-1.6172000003280118E-2</c:v>
                </c:pt>
                <c:pt idx="286">
                  <c:v>-1.6303999997035135E-2</c:v>
                </c:pt>
                <c:pt idx="287">
                  <c:v>-1.617199999600416E-2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05-401B-937C-1E94B59F36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plus>
            <c:minus>
              <c:numRef>
                <c:f>Active!$D$21:$D$183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109">
                  <c:v>-1.281399999425048E-2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05-401B-937C-1E94B59F36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05-401B-937C-1E94B59F36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69">
                  <c:v>-9.0360000031068921E-3</c:v>
                </c:pt>
                <c:pt idx="257">
                  <c:v>-1.3764000002993271E-2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05-401B-937C-1E94B59F36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6.4957189482677475E-3</c:v>
                </c:pt>
                <c:pt idx="1">
                  <c:v>6.4171242422303692E-3</c:v>
                </c:pt>
                <c:pt idx="2">
                  <c:v>6.2190225174238271E-3</c:v>
                </c:pt>
                <c:pt idx="3">
                  <c:v>6.0209207926172851E-3</c:v>
                </c:pt>
                <c:pt idx="4">
                  <c:v>6.0209207926172851E-3</c:v>
                </c:pt>
                <c:pt idx="5">
                  <c:v>4.7714802945847193E-3</c:v>
                </c:pt>
                <c:pt idx="6">
                  <c:v>3.2329620079078253E-3</c:v>
                </c:pt>
                <c:pt idx="7">
                  <c:v>3.2195040102986853E-3</c:v>
                </c:pt>
                <c:pt idx="8">
                  <c:v>3.0386285224318424E-3</c:v>
                </c:pt>
                <c:pt idx="9">
                  <c:v>2.739860975508933E-3</c:v>
                </c:pt>
                <c:pt idx="10">
                  <c:v>2.6951804234465878E-3</c:v>
                </c:pt>
                <c:pt idx="11">
                  <c:v>2.5363760516587345E-3</c:v>
                </c:pt>
                <c:pt idx="12">
                  <c:v>2.2914404951723854E-3</c:v>
                </c:pt>
                <c:pt idx="13">
                  <c:v>2.2887488956505574E-3</c:v>
                </c:pt>
                <c:pt idx="14">
                  <c:v>2.0325086211725298E-3</c:v>
                </c:pt>
                <c:pt idx="15">
                  <c:v>1.9598354340831731E-3</c:v>
                </c:pt>
                <c:pt idx="16">
                  <c:v>1.5291795105906907E-3</c:v>
                </c:pt>
                <c:pt idx="17">
                  <c:v>1.2002660490233073E-3</c:v>
                </c:pt>
                <c:pt idx="18">
                  <c:v>7.8522140275742724E-4</c:v>
                </c:pt>
                <c:pt idx="19">
                  <c:v>7.1523981518989855E-4</c:v>
                </c:pt>
                <c:pt idx="20">
                  <c:v>5.1444649086152851E-4</c:v>
                </c:pt>
                <c:pt idx="21">
                  <c:v>3.426513616741015E-5</c:v>
                </c:pt>
                <c:pt idx="22">
                  <c:v>-1.8752266443121824E-4</c:v>
                </c:pt>
                <c:pt idx="23">
                  <c:v>-2.4996777333762855E-4</c:v>
                </c:pt>
                <c:pt idx="24">
                  <c:v>-2.6665569037296211E-4</c:v>
                </c:pt>
                <c:pt idx="25">
                  <c:v>-4.1469366407350262E-4</c:v>
                </c:pt>
                <c:pt idx="26">
                  <c:v>-4.1469366407350262E-4</c:v>
                </c:pt>
                <c:pt idx="27">
                  <c:v>-4.884434909715905E-4</c:v>
                </c:pt>
                <c:pt idx="28">
                  <c:v>-6.4940114237690624E-4</c:v>
                </c:pt>
                <c:pt idx="29">
                  <c:v>-6.5209274189873424E-4</c:v>
                </c:pt>
                <c:pt idx="30">
                  <c:v>-6.677040191253366E-4</c:v>
                </c:pt>
                <c:pt idx="31">
                  <c:v>-7.070013721440253E-4</c:v>
                </c:pt>
                <c:pt idx="32">
                  <c:v>-7.070013721440253E-4</c:v>
                </c:pt>
                <c:pt idx="33">
                  <c:v>-7.3553232707540203E-4</c:v>
                </c:pt>
                <c:pt idx="34">
                  <c:v>-9.260975732208257E-4</c:v>
                </c:pt>
                <c:pt idx="35">
                  <c:v>-9.3363405188194408E-4</c:v>
                </c:pt>
                <c:pt idx="36">
                  <c:v>-9.3417237178630968E-4</c:v>
                </c:pt>
                <c:pt idx="37">
                  <c:v>-9.3417237178630968E-4</c:v>
                </c:pt>
                <c:pt idx="38">
                  <c:v>-1.9542885905591278E-3</c:v>
                </c:pt>
                <c:pt idx="39">
                  <c:v>-2.1706931921141003E-3</c:v>
                </c:pt>
                <c:pt idx="40">
                  <c:v>-2.1760763911577562E-3</c:v>
                </c:pt>
                <c:pt idx="41">
                  <c:v>-2.4312400258270535E-3</c:v>
                </c:pt>
                <c:pt idx="42">
                  <c:v>-2.452234502097311E-3</c:v>
                </c:pt>
                <c:pt idx="43">
                  <c:v>-2.4549261016191398E-3</c:v>
                </c:pt>
                <c:pt idx="44">
                  <c:v>-2.4732289783675702E-3</c:v>
                </c:pt>
                <c:pt idx="45">
                  <c:v>-2.6761755823134017E-3</c:v>
                </c:pt>
                <c:pt idx="46">
                  <c:v>-2.6767139022177682E-3</c:v>
                </c:pt>
                <c:pt idx="47">
                  <c:v>-4.1743198761628759E-3</c:v>
                </c:pt>
                <c:pt idx="48">
                  <c:v>-4.1764731557803383E-3</c:v>
                </c:pt>
                <c:pt idx="49">
                  <c:v>-4.4300218307365379E-3</c:v>
                </c:pt>
                <c:pt idx="50">
                  <c:v>-4.7379408160336638E-3</c:v>
                </c:pt>
                <c:pt idx="51">
                  <c:v>-4.9753398938588937E-3</c:v>
                </c:pt>
                <c:pt idx="52">
                  <c:v>-5.136835865168575E-3</c:v>
                </c:pt>
                <c:pt idx="53">
                  <c:v>-8.5772383739691465E-3</c:v>
                </c:pt>
                <c:pt idx="54">
                  <c:v>-8.6375302032580936E-3</c:v>
                </c:pt>
                <c:pt idx="55">
                  <c:v>-8.853934804813066E-3</c:v>
                </c:pt>
                <c:pt idx="56">
                  <c:v>-8.8566264043348948E-3</c:v>
                </c:pt>
                <c:pt idx="57">
                  <c:v>-8.8566264043348948E-3</c:v>
                </c:pt>
                <c:pt idx="58">
                  <c:v>-8.8830040796488083E-3</c:v>
                </c:pt>
                <c:pt idx="59">
                  <c:v>-8.9169182336238419E-3</c:v>
                </c:pt>
                <c:pt idx="60">
                  <c:v>-8.9223014326674979E-3</c:v>
                </c:pt>
                <c:pt idx="61">
                  <c:v>-8.9271463118067891E-3</c:v>
                </c:pt>
                <c:pt idx="62">
                  <c:v>-8.9379127098941011E-3</c:v>
                </c:pt>
                <c:pt idx="63">
                  <c:v>-9.1387060342224703E-3</c:v>
                </c:pt>
                <c:pt idx="64">
                  <c:v>-9.3389610386464747E-3</c:v>
                </c:pt>
                <c:pt idx="65">
                  <c:v>-9.4073276665009066E-3</c:v>
                </c:pt>
                <c:pt idx="66">
                  <c:v>-1.0087764025619029E-2</c:v>
                </c:pt>
                <c:pt idx="67">
                  <c:v>-1.0190044807448494E-2</c:v>
                </c:pt>
                <c:pt idx="68">
                  <c:v>-1.036661373608041E-2</c:v>
                </c:pt>
                <c:pt idx="69">
                  <c:v>-1.0379533413785185E-2</c:v>
                </c:pt>
                <c:pt idx="70">
                  <c:v>-1.0847333410678896E-2</c:v>
                </c:pt>
                <c:pt idx="71">
                  <c:v>-1.0850025010200723E-2</c:v>
                </c:pt>
                <c:pt idx="72">
                  <c:v>-1.0862944687905498E-2</c:v>
                </c:pt>
                <c:pt idx="73">
                  <c:v>-1.0886630763697584E-2</c:v>
                </c:pt>
                <c:pt idx="74">
                  <c:v>-1.0904933640446016E-2</c:v>
                </c:pt>
                <c:pt idx="75">
                  <c:v>-1.1066429611755696E-2</c:v>
                </c:pt>
                <c:pt idx="76">
                  <c:v>-1.107934928946047E-2</c:v>
                </c:pt>
                <c:pt idx="77">
                  <c:v>-1.1082040888982297E-2</c:v>
                </c:pt>
                <c:pt idx="78">
                  <c:v>-1.1084732488504128E-2</c:v>
                </c:pt>
                <c:pt idx="79">
                  <c:v>-1.1103035365252556E-2</c:v>
                </c:pt>
                <c:pt idx="80">
                  <c:v>-1.1105726964774383E-2</c:v>
                </c:pt>
                <c:pt idx="81">
                  <c:v>-1.1108418564296214E-2</c:v>
                </c:pt>
                <c:pt idx="82">
                  <c:v>-1.1124029841522816E-2</c:v>
                </c:pt>
                <c:pt idx="83">
                  <c:v>-1.1145024317793075E-2</c:v>
                </c:pt>
                <c:pt idx="84">
                  <c:v>-1.136358219896551E-2</c:v>
                </c:pt>
                <c:pt idx="85">
                  <c:v>-1.1590753198607794E-2</c:v>
                </c:pt>
                <c:pt idx="86">
                  <c:v>-1.1814155958919518E-2</c:v>
                </c:pt>
                <c:pt idx="87">
                  <c:v>-1.1839995314329067E-2</c:v>
                </c:pt>
                <c:pt idx="88">
                  <c:v>-1.1840533634233435E-2</c:v>
                </c:pt>
                <c:pt idx="89">
                  <c:v>-1.1843225233755262E-2</c:v>
                </c:pt>
                <c:pt idx="90">
                  <c:v>-1.1866372989642984E-2</c:v>
                </c:pt>
                <c:pt idx="91">
                  <c:v>-1.1913745141227157E-2</c:v>
                </c:pt>
                <c:pt idx="92">
                  <c:v>-1.2046171837701096E-2</c:v>
                </c:pt>
                <c:pt idx="93">
                  <c:v>-1.2046171837701096E-2</c:v>
                </c:pt>
                <c:pt idx="94">
                  <c:v>-1.2048863437222923E-2</c:v>
                </c:pt>
                <c:pt idx="95">
                  <c:v>-1.2048863437222923E-2</c:v>
                </c:pt>
                <c:pt idx="96">
                  <c:v>-1.205909151540587E-2</c:v>
                </c:pt>
                <c:pt idx="97">
                  <c:v>-1.205909151540587E-2</c:v>
                </c:pt>
                <c:pt idx="98">
                  <c:v>-1.2114538465555524E-2</c:v>
                </c:pt>
                <c:pt idx="99">
                  <c:v>-1.214576102000873E-2</c:v>
                </c:pt>
                <c:pt idx="100">
                  <c:v>-1.214576102000873E-2</c:v>
                </c:pt>
                <c:pt idx="101">
                  <c:v>-1.2146299339913095E-2</c:v>
                </c:pt>
                <c:pt idx="102">
                  <c:v>-1.2188288292453614E-2</c:v>
                </c:pt>
                <c:pt idx="103">
                  <c:v>-1.2299182192752929E-2</c:v>
                </c:pt>
                <c:pt idx="104">
                  <c:v>-1.2328789787493038E-2</c:v>
                </c:pt>
                <c:pt idx="105">
                  <c:v>-1.2337941225867252E-2</c:v>
                </c:pt>
                <c:pt idx="106">
                  <c:v>-1.2337941225867252E-2</c:v>
                </c:pt>
                <c:pt idx="107">
                  <c:v>-1.2357320742424413E-2</c:v>
                </c:pt>
                <c:pt idx="108">
                  <c:v>-1.2364318901181165E-2</c:v>
                </c:pt>
                <c:pt idx="109">
                  <c:v>-1.236485722108553E-2</c:v>
                </c:pt>
                <c:pt idx="110">
                  <c:v>-1.236485722108553E-2</c:v>
                </c:pt>
                <c:pt idx="111">
                  <c:v>-1.236485722108553E-2</c:v>
                </c:pt>
                <c:pt idx="112">
                  <c:v>-1.236485722108553E-2</c:v>
                </c:pt>
                <c:pt idx="113">
                  <c:v>-1.2383160097833962E-2</c:v>
                </c:pt>
                <c:pt idx="114">
                  <c:v>-1.2383160097833962E-2</c:v>
                </c:pt>
                <c:pt idx="115">
                  <c:v>-1.2388543296877616E-2</c:v>
                </c:pt>
                <c:pt idx="116">
                  <c:v>-1.2388543296877616E-2</c:v>
                </c:pt>
                <c:pt idx="117">
                  <c:v>-1.2406846173626048E-2</c:v>
                </c:pt>
                <c:pt idx="118">
                  <c:v>-1.2408999453243511E-2</c:v>
                </c:pt>
                <c:pt idx="119">
                  <c:v>-1.2531198071534503E-2</c:v>
                </c:pt>
                <c:pt idx="120">
                  <c:v>-1.258664502168416E-2</c:v>
                </c:pt>
                <c:pt idx="121">
                  <c:v>-1.2594181500345277E-2</c:v>
                </c:pt>
                <c:pt idx="122">
                  <c:v>-1.2599564699388935E-2</c:v>
                </c:pt>
                <c:pt idx="123">
                  <c:v>-1.2599564699388935E-2</c:v>
                </c:pt>
                <c:pt idx="124">
                  <c:v>-1.2599564699388935E-2</c:v>
                </c:pt>
                <c:pt idx="125">
                  <c:v>-1.2602256298910762E-2</c:v>
                </c:pt>
                <c:pt idx="126">
                  <c:v>-1.2602256298910762E-2</c:v>
                </c:pt>
                <c:pt idx="127">
                  <c:v>-1.2605486218336957E-2</c:v>
                </c:pt>
                <c:pt idx="128">
                  <c:v>-1.2605486218336957E-2</c:v>
                </c:pt>
                <c:pt idx="129">
                  <c:v>-1.2607101178050051E-2</c:v>
                </c:pt>
                <c:pt idx="130">
                  <c:v>-1.2607639497954419E-2</c:v>
                </c:pt>
                <c:pt idx="131">
                  <c:v>-1.2609792777571882E-2</c:v>
                </c:pt>
                <c:pt idx="132">
                  <c:v>-1.2620559175659194E-2</c:v>
                </c:pt>
                <c:pt idx="133">
                  <c:v>-1.2622712455276656E-2</c:v>
                </c:pt>
                <c:pt idx="134">
                  <c:v>-1.2623250775181021E-2</c:v>
                </c:pt>
                <c:pt idx="135">
                  <c:v>-1.262809565432031E-2</c:v>
                </c:pt>
                <c:pt idx="136">
                  <c:v>-1.2630787253842141E-2</c:v>
                </c:pt>
                <c:pt idx="137">
                  <c:v>-1.2633478853363968E-2</c:v>
                </c:pt>
                <c:pt idx="138">
                  <c:v>-1.2636170452885795E-2</c:v>
                </c:pt>
                <c:pt idx="139">
                  <c:v>-1.2636170452885795E-2</c:v>
                </c:pt>
                <c:pt idx="140">
                  <c:v>-1.2638862052407622E-2</c:v>
                </c:pt>
                <c:pt idx="141">
                  <c:v>-1.2643706931546915E-2</c:v>
                </c:pt>
                <c:pt idx="142">
                  <c:v>-1.2646398531068742E-2</c:v>
                </c:pt>
                <c:pt idx="143">
                  <c:v>-1.2651781730112397E-2</c:v>
                </c:pt>
                <c:pt idx="144">
                  <c:v>-1.2662548128199709E-2</c:v>
                </c:pt>
                <c:pt idx="145">
                  <c:v>-1.2781516827064509E-2</c:v>
                </c:pt>
                <c:pt idx="146">
                  <c:v>-1.2784208426586336E-2</c:v>
                </c:pt>
                <c:pt idx="147">
                  <c:v>-1.2803049623239133E-2</c:v>
                </c:pt>
                <c:pt idx="148">
                  <c:v>-1.2810047781995884E-2</c:v>
                </c:pt>
                <c:pt idx="149">
                  <c:v>-1.2810586101900249E-2</c:v>
                </c:pt>
                <c:pt idx="150">
                  <c:v>-1.2810586101900249E-2</c:v>
                </c:pt>
                <c:pt idx="151">
                  <c:v>-1.2812739381517712E-2</c:v>
                </c:pt>
                <c:pt idx="152">
                  <c:v>-1.2818122580561369E-2</c:v>
                </c:pt>
                <c:pt idx="153">
                  <c:v>-1.2818122580561369E-2</c:v>
                </c:pt>
                <c:pt idx="154">
                  <c:v>-1.2820814180083196E-2</c:v>
                </c:pt>
                <c:pt idx="155">
                  <c:v>-1.2823505779605027E-2</c:v>
                </c:pt>
                <c:pt idx="156">
                  <c:v>-1.2832118898074877E-2</c:v>
                </c:pt>
                <c:pt idx="157">
                  <c:v>-1.2836963777214166E-2</c:v>
                </c:pt>
                <c:pt idx="158">
                  <c:v>-1.2839655376735993E-2</c:v>
                </c:pt>
                <c:pt idx="159">
                  <c:v>-1.2849883454918941E-2</c:v>
                </c:pt>
                <c:pt idx="160">
                  <c:v>-1.2852036734536403E-2</c:v>
                </c:pt>
                <c:pt idx="161">
                  <c:v>-1.285472833405823E-2</c:v>
                </c:pt>
                <c:pt idx="162">
                  <c:v>-1.2855266653962595E-2</c:v>
                </c:pt>
                <c:pt idx="163">
                  <c:v>-1.2857958253484425E-2</c:v>
                </c:pt>
                <c:pt idx="164">
                  <c:v>-1.2860111533101888E-2</c:v>
                </c:pt>
                <c:pt idx="165">
                  <c:v>-1.2860111533101888E-2</c:v>
                </c:pt>
                <c:pt idx="166">
                  <c:v>-1.2862803132623715E-2</c:v>
                </c:pt>
                <c:pt idx="167">
                  <c:v>-1.2865494732145542E-2</c:v>
                </c:pt>
                <c:pt idx="168">
                  <c:v>-1.2868186331667369E-2</c:v>
                </c:pt>
                <c:pt idx="169">
                  <c:v>-1.2868186331667369E-2</c:v>
                </c:pt>
                <c:pt idx="170">
                  <c:v>-1.2873569530711027E-2</c:v>
                </c:pt>
                <c:pt idx="171">
                  <c:v>-1.2899408886120576E-2</c:v>
                </c:pt>
                <c:pt idx="172">
                  <c:v>-1.2902100485642403E-2</c:v>
                </c:pt>
                <c:pt idx="173">
                  <c:v>-1.2910175284207888E-2</c:v>
                </c:pt>
                <c:pt idx="174">
                  <c:v>-1.2925786561434489E-2</c:v>
                </c:pt>
                <c:pt idx="175">
                  <c:v>-1.333221808923052E-2</c:v>
                </c:pt>
                <c:pt idx="176">
                  <c:v>-1.334836768636149E-2</c:v>
                </c:pt>
                <c:pt idx="177">
                  <c:v>-1.3360749044161896E-2</c:v>
                </c:pt>
                <c:pt idx="178">
                  <c:v>-1.3363978963588092E-2</c:v>
                </c:pt>
                <c:pt idx="179">
                  <c:v>-1.3363978963588092E-2</c:v>
                </c:pt>
                <c:pt idx="180">
                  <c:v>-1.3369362162631746E-2</c:v>
                </c:pt>
                <c:pt idx="181">
                  <c:v>-1.3374207041771039E-2</c:v>
                </c:pt>
                <c:pt idx="182">
                  <c:v>-1.3509325337766805E-2</c:v>
                </c:pt>
                <c:pt idx="183">
                  <c:v>-1.3545931091263666E-2</c:v>
                </c:pt>
                <c:pt idx="184">
                  <c:v>-1.3559389088872805E-2</c:v>
                </c:pt>
                <c:pt idx="185">
                  <c:v>-1.3572308766577579E-2</c:v>
                </c:pt>
                <c:pt idx="186">
                  <c:v>-1.3582536844760526E-2</c:v>
                </c:pt>
                <c:pt idx="187">
                  <c:v>-1.3583075164664891E-2</c:v>
                </c:pt>
                <c:pt idx="188">
                  <c:v>-1.3590611643326011E-2</c:v>
                </c:pt>
                <c:pt idx="189">
                  <c:v>-1.3595994842369665E-2</c:v>
                </c:pt>
                <c:pt idx="190">
                  <c:v>-1.3599224761795861E-2</c:v>
                </c:pt>
                <c:pt idx="191">
                  <c:v>-1.3601378041413323E-2</c:v>
                </c:pt>
                <c:pt idx="192">
                  <c:v>-1.3602993001126417E-2</c:v>
                </c:pt>
                <c:pt idx="193">
                  <c:v>-1.3603531321030786E-2</c:v>
                </c:pt>
                <c:pt idx="194">
                  <c:v>-1.3603531321030786E-2</c:v>
                </c:pt>
                <c:pt idx="195">
                  <c:v>-1.3611606119596267E-2</c:v>
                </c:pt>
                <c:pt idx="196">
                  <c:v>-1.3611606119596267E-2</c:v>
                </c:pt>
                <c:pt idx="197">
                  <c:v>-1.3614297719118098E-2</c:v>
                </c:pt>
                <c:pt idx="198">
                  <c:v>-1.3614297719118098E-2</c:v>
                </c:pt>
                <c:pt idx="199">
                  <c:v>-1.3624525797301045E-2</c:v>
                </c:pt>
                <c:pt idx="200">
                  <c:v>-1.3624525797301045E-2</c:v>
                </c:pt>
                <c:pt idx="201">
                  <c:v>-1.3642828674049473E-2</c:v>
                </c:pt>
                <c:pt idx="202">
                  <c:v>-1.3642828674049473E-2</c:v>
                </c:pt>
                <c:pt idx="203">
                  <c:v>-1.3648211873093131E-2</c:v>
                </c:pt>
                <c:pt idx="204">
                  <c:v>-1.3648211873093131E-2</c:v>
                </c:pt>
                <c:pt idx="205">
                  <c:v>-1.3656286671658613E-2</c:v>
                </c:pt>
                <c:pt idx="206">
                  <c:v>-1.3656286671658613E-2</c:v>
                </c:pt>
                <c:pt idx="207">
                  <c:v>-1.3656286671658613E-2</c:v>
                </c:pt>
                <c:pt idx="208">
                  <c:v>-1.3656286671658613E-2</c:v>
                </c:pt>
                <c:pt idx="209">
                  <c:v>-1.3770410491384123E-2</c:v>
                </c:pt>
                <c:pt idx="210">
                  <c:v>-1.3770410491384123E-2</c:v>
                </c:pt>
                <c:pt idx="211">
                  <c:v>-1.3780638569567067E-2</c:v>
                </c:pt>
                <c:pt idx="212">
                  <c:v>-1.3780638569567067E-2</c:v>
                </c:pt>
                <c:pt idx="213">
                  <c:v>-1.3788713368132552E-2</c:v>
                </c:pt>
                <c:pt idx="214">
                  <c:v>-1.3788713368132552E-2</c:v>
                </c:pt>
                <c:pt idx="215">
                  <c:v>-1.3809707844402811E-2</c:v>
                </c:pt>
                <c:pt idx="216">
                  <c:v>-1.3809707844402811E-2</c:v>
                </c:pt>
                <c:pt idx="217">
                  <c:v>-1.3815091043446465E-2</c:v>
                </c:pt>
                <c:pt idx="218">
                  <c:v>-1.3815091043446465E-2</c:v>
                </c:pt>
                <c:pt idx="219">
                  <c:v>-1.3819935922585758E-2</c:v>
                </c:pt>
                <c:pt idx="220">
                  <c:v>-1.3819935922585758E-2</c:v>
                </c:pt>
                <c:pt idx="221">
                  <c:v>-1.3825319121629412E-2</c:v>
                </c:pt>
                <c:pt idx="222">
                  <c:v>-1.3825319121629412E-2</c:v>
                </c:pt>
                <c:pt idx="223">
                  <c:v>-1.3832855600290532E-2</c:v>
                </c:pt>
                <c:pt idx="224">
                  <c:v>-1.3832855600290532E-2</c:v>
                </c:pt>
                <c:pt idx="225">
                  <c:v>-1.3833932240099262E-2</c:v>
                </c:pt>
                <c:pt idx="226">
                  <c:v>-1.3833932240099262E-2</c:v>
                </c:pt>
                <c:pt idx="227">
                  <c:v>-1.383447056000363E-2</c:v>
                </c:pt>
                <c:pt idx="228">
                  <c:v>-1.383447056000363E-2</c:v>
                </c:pt>
                <c:pt idx="229">
                  <c:v>-1.3836623839621092E-2</c:v>
                </c:pt>
                <c:pt idx="230">
                  <c:v>-1.3836623839621092E-2</c:v>
                </c:pt>
                <c:pt idx="231">
                  <c:v>-1.3841468718760382E-2</c:v>
                </c:pt>
                <c:pt idx="232">
                  <c:v>-1.3841468718760382E-2</c:v>
                </c:pt>
                <c:pt idx="233">
                  <c:v>-1.3841468718760382E-2</c:v>
                </c:pt>
                <c:pt idx="234">
                  <c:v>-1.3841468718760382E-2</c:v>
                </c:pt>
                <c:pt idx="235">
                  <c:v>-1.3843621998377844E-2</c:v>
                </c:pt>
                <c:pt idx="236">
                  <c:v>-1.3843621998377844E-2</c:v>
                </c:pt>
                <c:pt idx="237">
                  <c:v>-1.3843621998377844E-2</c:v>
                </c:pt>
                <c:pt idx="238">
                  <c:v>-1.3843621998377844E-2</c:v>
                </c:pt>
                <c:pt idx="239">
                  <c:v>-1.3844698638186574E-2</c:v>
                </c:pt>
                <c:pt idx="240">
                  <c:v>-1.3844698638186574E-2</c:v>
                </c:pt>
                <c:pt idx="241">
                  <c:v>-1.3846851917804036E-2</c:v>
                </c:pt>
                <c:pt idx="242">
                  <c:v>-1.3846851917804036E-2</c:v>
                </c:pt>
                <c:pt idx="243">
                  <c:v>-1.3853850076560792E-2</c:v>
                </c:pt>
                <c:pt idx="244">
                  <c:v>-1.3853850076560792E-2</c:v>
                </c:pt>
                <c:pt idx="245">
                  <c:v>-1.3859771595508811E-2</c:v>
                </c:pt>
                <c:pt idx="246">
                  <c:v>-1.3859771595508811E-2</c:v>
                </c:pt>
                <c:pt idx="247">
                  <c:v>-1.3869999673691758E-2</c:v>
                </c:pt>
                <c:pt idx="248">
                  <c:v>-1.3869999673691758E-2</c:v>
                </c:pt>
                <c:pt idx="249">
                  <c:v>-1.3872691273213585E-2</c:v>
                </c:pt>
                <c:pt idx="250">
                  <c:v>-1.3872691273213585E-2</c:v>
                </c:pt>
                <c:pt idx="251">
                  <c:v>-1.3893685749483844E-2</c:v>
                </c:pt>
                <c:pt idx="252">
                  <c:v>-1.3893685749483844E-2</c:v>
                </c:pt>
                <c:pt idx="253">
                  <c:v>-1.4002426370165697E-2</c:v>
                </c:pt>
                <c:pt idx="254">
                  <c:v>-1.4002426370165697E-2</c:v>
                </c:pt>
                <c:pt idx="255">
                  <c:v>-1.4026112445957783E-2</c:v>
                </c:pt>
                <c:pt idx="256">
                  <c:v>-1.4026112445957783E-2</c:v>
                </c:pt>
                <c:pt idx="257">
                  <c:v>-1.4065948118880839E-2</c:v>
                </c:pt>
                <c:pt idx="258">
                  <c:v>-1.4065948118880839E-2</c:v>
                </c:pt>
                <c:pt idx="259">
                  <c:v>-1.4070792998020129E-2</c:v>
                </c:pt>
                <c:pt idx="260">
                  <c:v>-1.4070792998020129E-2</c:v>
                </c:pt>
                <c:pt idx="261">
                  <c:v>-1.4073484597541956E-2</c:v>
                </c:pt>
                <c:pt idx="262">
                  <c:v>-1.4073484597541956E-2</c:v>
                </c:pt>
                <c:pt idx="263">
                  <c:v>-1.4097170673334042E-2</c:v>
                </c:pt>
                <c:pt idx="264">
                  <c:v>-1.4097170673334042E-2</c:v>
                </c:pt>
                <c:pt idx="265">
                  <c:v>-1.4146696104535677E-2</c:v>
                </c:pt>
                <c:pt idx="266">
                  <c:v>-1.4146696104535677E-2</c:v>
                </c:pt>
                <c:pt idx="267">
                  <c:v>-1.4328648232211251E-2</c:v>
                </c:pt>
                <c:pt idx="268">
                  <c:v>-1.4328648232211251E-2</c:v>
                </c:pt>
                <c:pt idx="269">
                  <c:v>-1.432918655211562E-2</c:v>
                </c:pt>
                <c:pt idx="270">
                  <c:v>-1.432918655211562E-2</c:v>
                </c:pt>
                <c:pt idx="271">
                  <c:v>-1.4342106229820394E-2</c:v>
                </c:pt>
                <c:pt idx="272">
                  <c:v>-1.4342106229820394E-2</c:v>
                </c:pt>
                <c:pt idx="273">
                  <c:v>-1.4346951108959683E-2</c:v>
                </c:pt>
                <c:pt idx="274">
                  <c:v>-1.4346951108959683E-2</c:v>
                </c:pt>
                <c:pt idx="275">
                  <c:v>-1.4349642708481511E-2</c:v>
                </c:pt>
                <c:pt idx="276">
                  <c:v>-1.4349642708481511E-2</c:v>
                </c:pt>
                <c:pt idx="277">
                  <c:v>-1.4350181028385875E-2</c:v>
                </c:pt>
                <c:pt idx="278">
                  <c:v>-1.4350181028385875E-2</c:v>
                </c:pt>
                <c:pt idx="279">
                  <c:v>-1.437063718475177E-2</c:v>
                </c:pt>
                <c:pt idx="280">
                  <c:v>-1.437063718475177E-2</c:v>
                </c:pt>
                <c:pt idx="281">
                  <c:v>-1.4598884824202784E-2</c:v>
                </c:pt>
                <c:pt idx="282">
                  <c:v>-1.4598884824202784E-2</c:v>
                </c:pt>
                <c:pt idx="283">
                  <c:v>-1.4822825904418876E-2</c:v>
                </c:pt>
                <c:pt idx="284">
                  <c:v>-1.4825517503940703E-2</c:v>
                </c:pt>
                <c:pt idx="285">
                  <c:v>-1.6121253513748712E-2</c:v>
                </c:pt>
                <c:pt idx="286">
                  <c:v>-1.6278442925823471E-2</c:v>
                </c:pt>
                <c:pt idx="287">
                  <c:v>-1.6282749485058395E-2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05-401B-937C-1E94B59F3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37352"/>
        <c:axId val="1"/>
      </c:scatterChart>
      <c:valAx>
        <c:axId val="841637352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91256893993222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248812130527881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37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456915261282943E-2"/>
          <c:y val="0.917981072555205"/>
          <c:w val="0.9281785356940879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And - O-C Diagr.</a:t>
            </a:r>
          </a:p>
        </c:rich>
      </c:tx>
      <c:layout>
        <c:manualLayout>
          <c:xMode val="edge"/>
          <c:yMode val="edge"/>
          <c:x val="0.38333396961743416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33353061897879"/>
          <c:y val="0.14953316519776211"/>
          <c:w val="0.81969818255531268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79-4982-8CA7-8DD97D6A72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51">
                  <c:v>-5.8419999986654148E-3</c:v>
                </c:pt>
                <c:pt idx="65">
                  <c:v>-1.735999999800697E-2</c:v>
                </c:pt>
                <c:pt idx="66">
                  <c:v>-1.6903999996429775E-2</c:v>
                </c:pt>
                <c:pt idx="67">
                  <c:v>-1.264400000218302E-2</c:v>
                </c:pt>
                <c:pt idx="68">
                  <c:v>-9.5319999963976443E-3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79-4982-8CA7-8DD97D6A72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0">
                  <c:v>2.3772000000462867E-2</c:v>
                </c:pt>
                <c:pt idx="1">
                  <c:v>1.3456000000587665E-2</c:v>
                </c:pt>
                <c:pt idx="2">
                  <c:v>1.728000002913177E-3</c:v>
                </c:pt>
                <c:pt idx="4">
                  <c:v>0</c:v>
                </c:pt>
                <c:pt idx="5">
                  <c:v>3.6340000006021E-3</c:v>
                </c:pt>
                <c:pt idx="6">
                  <c:v>-1.6339999965566676E-3</c:v>
                </c:pt>
                <c:pt idx="7">
                  <c:v>-4.7839999970165081E-3</c:v>
                </c:pt>
                <c:pt idx="8">
                  <c:v>1.2160000002040761E-2</c:v>
                </c:pt>
                <c:pt idx="9">
                  <c:v>2.630000002682209E-3</c:v>
                </c:pt>
                <c:pt idx="10">
                  <c:v>1.2000000424450263E-5</c:v>
                </c:pt>
                <c:pt idx="11">
                  <c:v>-5.5799999972805381E-4</c:v>
                </c:pt>
                <c:pt idx="12">
                  <c:v>5.1200000234530307E-4</c:v>
                </c:pt>
                <c:pt idx="13">
                  <c:v>1.282000001083361E-3</c:v>
                </c:pt>
                <c:pt idx="14">
                  <c:v>-2.1399999968707561E-4</c:v>
                </c:pt>
                <c:pt idx="15">
                  <c:v>-1.4240000018617138E-3</c:v>
                </c:pt>
                <c:pt idx="16">
                  <c:v>-2.2399999579647556E-4</c:v>
                </c:pt>
                <c:pt idx="17">
                  <c:v>9.0700000073411502E-3</c:v>
                </c:pt>
                <c:pt idx="18">
                  <c:v>5.5004000001645181E-2</c:v>
                </c:pt>
                <c:pt idx="19">
                  <c:v>-9.7600000299280509E-4</c:v>
                </c:pt>
                <c:pt idx="20">
                  <c:v>9.0659999987110496E-3</c:v>
                </c:pt>
                <c:pt idx="21">
                  <c:v>-2.1659999983967282E-3</c:v>
                </c:pt>
                <c:pt idx="22">
                  <c:v>-6.6317999997409061E-2</c:v>
                </c:pt>
                <c:pt idx="23">
                  <c:v>7.4599999788915738E-4</c:v>
                </c:pt>
                <c:pt idx="24">
                  <c:v>-7.2800000052666292E-3</c:v>
                </c:pt>
                <c:pt idx="25">
                  <c:v>-1.3930000000982545E-2</c:v>
                </c:pt>
                <c:pt idx="26">
                  <c:v>1.1070000000472646E-2</c:v>
                </c:pt>
                <c:pt idx="27">
                  <c:v>2.056799999991199E-2</c:v>
                </c:pt>
                <c:pt idx="28">
                  <c:v>5.4140000065672211E-3</c:v>
                </c:pt>
                <c:pt idx="29">
                  <c:v>6.184000005305279E-3</c:v>
                </c:pt>
                <c:pt idx="30">
                  <c:v>1.2450000001990702E-2</c:v>
                </c:pt>
                <c:pt idx="31">
                  <c:v>-1.2708000002021436E-2</c:v>
                </c:pt>
                <c:pt idx="32">
                  <c:v>2.2292000001471024E-2</c:v>
                </c:pt>
                <c:pt idx="33">
                  <c:v>-2.7945999994699378E-2</c:v>
                </c:pt>
                <c:pt idx="34">
                  <c:v>-3.0630000001110602E-2</c:v>
                </c:pt>
                <c:pt idx="35">
                  <c:v>-1.7673999995167833E-2</c:v>
                </c:pt>
                <c:pt idx="36">
                  <c:v>-3.1999999919207767E-4</c:v>
                </c:pt>
                <c:pt idx="37">
                  <c:v>1.8680000001040753E-2</c:v>
                </c:pt>
                <c:pt idx="38">
                  <c:v>5.0999999803025275E-4</c:v>
                </c:pt>
                <c:pt idx="39">
                  <c:v>8.1800000043585896E-4</c:v>
                </c:pt>
                <c:pt idx="40">
                  <c:v>3.5799999750452116E-4</c:v>
                </c:pt>
                <c:pt idx="41">
                  <c:v>6.154000002425164E-3</c:v>
                </c:pt>
                <c:pt idx="42">
                  <c:v>8.9599999992060475E-3</c:v>
                </c:pt>
                <c:pt idx="43">
                  <c:v>-7.2700000018812716E-3</c:v>
                </c:pt>
                <c:pt idx="44">
                  <c:v>-3.2340000034309924E-3</c:v>
                </c:pt>
                <c:pt idx="45">
                  <c:v>-5.7759999981499277E-3</c:v>
                </c:pt>
                <c:pt idx="46">
                  <c:v>1.7577999999048188E-2</c:v>
                </c:pt>
                <c:pt idx="47">
                  <c:v>7.4059999969904311E-3</c:v>
                </c:pt>
                <c:pt idx="48">
                  <c:v>-1.2178000004496425E-2</c:v>
                </c:pt>
                <c:pt idx="49">
                  <c:v>5.559999990509823E-4</c:v>
                </c:pt>
                <c:pt idx="50">
                  <c:v>-3.6955999996280298E-2</c:v>
                </c:pt>
                <c:pt idx="52">
                  <c:v>-1.564199999847915E-2</c:v>
                </c:pt>
                <c:pt idx="53">
                  <c:v>-1.222799999959534E-2</c:v>
                </c:pt>
                <c:pt idx="54">
                  <c:v>-3.1579999995301478E-2</c:v>
                </c:pt>
                <c:pt idx="55">
                  <c:v>-5.2719999948749319E-3</c:v>
                </c:pt>
                <c:pt idx="56">
                  <c:v>-2.2501999992527999E-2</c:v>
                </c:pt>
                <c:pt idx="57">
                  <c:v>2.4980000089271925E-3</c:v>
                </c:pt>
                <c:pt idx="58">
                  <c:v>-1.1560000057215802E-3</c:v>
                </c:pt>
                <c:pt idx="59">
                  <c:v>-1.4854000000923406E-2</c:v>
                </c:pt>
                <c:pt idx="60">
                  <c:v>-1.5313999996578787E-2</c:v>
                </c:pt>
                <c:pt idx="61">
                  <c:v>-7.12799999746494E-3</c:v>
                </c:pt>
                <c:pt idx="62">
                  <c:v>-1.1048000000300817E-2</c:v>
                </c:pt>
                <c:pt idx="63">
                  <c:v>5.9939999991911463E-3</c:v>
                </c:pt>
                <c:pt idx="64">
                  <c:v>-2.4317999996128492E-2</c:v>
                </c:pt>
                <c:pt idx="70">
                  <c:v>-4.4099999940954149E-3</c:v>
                </c:pt>
                <c:pt idx="71">
                  <c:v>-1.0639999993145466E-2</c:v>
                </c:pt>
                <c:pt idx="72">
                  <c:v>-1.0143999999854714E-2</c:v>
                </c:pt>
                <c:pt idx="73">
                  <c:v>-1.156799999444047E-2</c:v>
                </c:pt>
                <c:pt idx="74">
                  <c:v>-4.5319999917410314E-3</c:v>
                </c:pt>
                <c:pt idx="75">
                  <c:v>1.6668000003846828E-2</c:v>
                </c:pt>
                <c:pt idx="76">
                  <c:v>-8.8359999936074018E-3</c:v>
                </c:pt>
                <c:pt idx="77">
                  <c:v>-6.0659999944618903E-3</c:v>
                </c:pt>
                <c:pt idx="78">
                  <c:v>-1.0295999993104488E-2</c:v>
                </c:pt>
                <c:pt idx="79">
                  <c:v>-4.2599999942467548E-3</c:v>
                </c:pt>
                <c:pt idx="80">
                  <c:v>-4.4899999993504025E-3</c:v>
                </c:pt>
                <c:pt idx="81">
                  <c:v>1.0280000002239831E-2</c:v>
                </c:pt>
                <c:pt idx="82">
                  <c:v>-4.5400000090012327E-4</c:v>
                </c:pt>
                <c:pt idx="83">
                  <c:v>-1.1647999999695458E-2</c:v>
                </c:pt>
                <c:pt idx="84">
                  <c:v>-1.2123999993491452E-2</c:v>
                </c:pt>
                <c:pt idx="85">
                  <c:v>-1.2036000000080094E-2</c:v>
                </c:pt>
                <c:pt idx="86">
                  <c:v>-1.2225999998918269E-2</c:v>
                </c:pt>
                <c:pt idx="87">
                  <c:v>-1.23739999908139E-2</c:v>
                </c:pt>
                <c:pt idx="88">
                  <c:v>-1.1930000000575092E-2</c:v>
                </c:pt>
                <c:pt idx="89">
                  <c:v>-1.2039999994158279E-2</c:v>
                </c:pt>
                <c:pt idx="90">
                  <c:v>-1.2238000002980698E-2</c:v>
                </c:pt>
                <c:pt idx="92">
                  <c:v>-1.2351999997918028E-2</c:v>
                </c:pt>
                <c:pt idx="93">
                  <c:v>-1.2331999998423271E-2</c:v>
                </c:pt>
                <c:pt idx="94">
                  <c:v>-1.1792000004788861E-2</c:v>
                </c:pt>
                <c:pt idx="95">
                  <c:v>-1.1782000001403503E-2</c:v>
                </c:pt>
                <c:pt idx="96">
                  <c:v>-1.2585999997099862E-2</c:v>
                </c:pt>
                <c:pt idx="97">
                  <c:v>-1.2556000001495704E-2</c:v>
                </c:pt>
                <c:pt idx="98">
                  <c:v>-1.3393999994150363E-2</c:v>
                </c:pt>
                <c:pt idx="99">
                  <c:v>-1.2661999993724748E-2</c:v>
                </c:pt>
                <c:pt idx="100">
                  <c:v>-1.2621999994735233E-2</c:v>
                </c:pt>
                <c:pt idx="101">
                  <c:v>-1.1308000001008622E-2</c:v>
                </c:pt>
                <c:pt idx="102">
                  <c:v>-1.2795999995432794E-2</c:v>
                </c:pt>
                <c:pt idx="103">
                  <c:v>-1.2871999999333639E-2</c:v>
                </c:pt>
                <c:pt idx="104">
                  <c:v>-1.2602000002516434E-2</c:v>
                </c:pt>
                <c:pt idx="105">
                  <c:v>-1.2793999994755723E-2</c:v>
                </c:pt>
                <c:pt idx="106">
                  <c:v>-1.2783999991370365E-2</c:v>
                </c:pt>
                <c:pt idx="107">
                  <c:v>-1.314000000274973E-2</c:v>
                </c:pt>
                <c:pt idx="108">
                  <c:v>-1.2858000001870096E-2</c:v>
                </c:pt>
                <c:pt idx="110">
                  <c:v>-1.2783999991370365E-2</c:v>
                </c:pt>
                <c:pt idx="111">
                  <c:v>-1.2683999993896578E-2</c:v>
                </c:pt>
                <c:pt idx="112">
                  <c:v>-1.267399999051122E-2</c:v>
                </c:pt>
                <c:pt idx="113">
                  <c:v>-1.2947999995958526E-2</c:v>
                </c:pt>
                <c:pt idx="114">
                  <c:v>-1.2917999993078411E-2</c:v>
                </c:pt>
                <c:pt idx="115">
                  <c:v>-1.2757999997120351E-2</c:v>
                </c:pt>
                <c:pt idx="116">
                  <c:v>-1.2707999994745478E-2</c:v>
                </c:pt>
                <c:pt idx="117">
                  <c:v>-1.2672000004386064E-2</c:v>
                </c:pt>
                <c:pt idx="118">
                  <c:v>-1.2555999994219746E-2</c:v>
                </c:pt>
                <c:pt idx="119">
                  <c:v>-1.2697999998636078E-2</c:v>
                </c:pt>
                <c:pt idx="120">
                  <c:v>-1.2935999999172054E-2</c:v>
                </c:pt>
                <c:pt idx="121">
                  <c:v>-1.30799999969895E-2</c:v>
                </c:pt>
                <c:pt idx="122">
                  <c:v>-1.3240000000223517E-2</c:v>
                </c:pt>
                <c:pt idx="123">
                  <c:v>-1.1539999999513384E-2</c:v>
                </c:pt>
                <c:pt idx="124">
                  <c:v>-1.1539999999513384E-2</c:v>
                </c:pt>
                <c:pt idx="125">
                  <c:v>-1.3169999998353887E-2</c:v>
                </c:pt>
                <c:pt idx="126">
                  <c:v>-1.30700000008801E-2</c:v>
                </c:pt>
                <c:pt idx="127">
                  <c:v>-1.4945999995688908E-2</c:v>
                </c:pt>
                <c:pt idx="128">
                  <c:v>-1.4945999995688908E-2</c:v>
                </c:pt>
                <c:pt idx="129">
                  <c:v>-1.288399999612011E-2</c:v>
                </c:pt>
                <c:pt idx="130">
                  <c:v>-1.2829999999667052E-2</c:v>
                </c:pt>
                <c:pt idx="131">
                  <c:v>-1.3013999996474013E-2</c:v>
                </c:pt>
                <c:pt idx="132">
                  <c:v>-1.303399999596877E-2</c:v>
                </c:pt>
                <c:pt idx="133">
                  <c:v>-1.2717999998130836E-2</c:v>
                </c:pt>
                <c:pt idx="134">
                  <c:v>-1.316400000359863E-2</c:v>
                </c:pt>
                <c:pt idx="135">
                  <c:v>-1.3077999996312428E-2</c:v>
                </c:pt>
                <c:pt idx="136">
                  <c:v>-1.2707999994745478E-2</c:v>
                </c:pt>
                <c:pt idx="137">
                  <c:v>-1.2838000002375338E-2</c:v>
                </c:pt>
                <c:pt idx="138">
                  <c:v>-1.3167999997676816E-2</c:v>
                </c:pt>
                <c:pt idx="139">
                  <c:v>-1.2667999995755963E-2</c:v>
                </c:pt>
                <c:pt idx="140">
                  <c:v>-1.3097999995807186E-2</c:v>
                </c:pt>
                <c:pt idx="141">
                  <c:v>-1.3111999993270729E-2</c:v>
                </c:pt>
                <c:pt idx="142">
                  <c:v>-1.3241999993624631E-2</c:v>
                </c:pt>
                <c:pt idx="143">
                  <c:v>-1.3001999999687541E-2</c:v>
                </c:pt>
                <c:pt idx="144">
                  <c:v>-1.3121999996656086E-2</c:v>
                </c:pt>
                <c:pt idx="145">
                  <c:v>-1.3188000004447531E-2</c:v>
                </c:pt>
                <c:pt idx="146">
                  <c:v>-1.3118000002577901E-2</c:v>
                </c:pt>
                <c:pt idx="147">
                  <c:v>-1.3227999996161088E-2</c:v>
                </c:pt>
                <c:pt idx="148">
                  <c:v>-1.2925999995786697E-2</c:v>
                </c:pt>
                <c:pt idx="149">
                  <c:v>-1.3571999996202067E-2</c:v>
                </c:pt>
                <c:pt idx="150">
                  <c:v>-1.3071999994281214E-2</c:v>
                </c:pt>
                <c:pt idx="151">
                  <c:v>-1.3356000003113877E-2</c:v>
                </c:pt>
                <c:pt idx="152">
                  <c:v>-1.3116000001900829E-2</c:v>
                </c:pt>
                <c:pt idx="153">
                  <c:v>-1.2415999997756444E-2</c:v>
                </c:pt>
                <c:pt idx="154">
                  <c:v>-1.2645999995584134E-2</c:v>
                </c:pt>
                <c:pt idx="155">
                  <c:v>-1.2475999996240716E-2</c:v>
                </c:pt>
                <c:pt idx="156">
                  <c:v>-1.2812000000849366E-2</c:v>
                </c:pt>
                <c:pt idx="157">
                  <c:v>-1.2925999995786697E-2</c:v>
                </c:pt>
                <c:pt idx="158">
                  <c:v>-1.3156000000890344E-2</c:v>
                </c:pt>
                <c:pt idx="159">
                  <c:v>-1.3129999999364372E-2</c:v>
                </c:pt>
                <c:pt idx="160">
                  <c:v>-1.2713999996776693E-2</c:v>
                </c:pt>
                <c:pt idx="161">
                  <c:v>-1.3043999999354128E-2</c:v>
                </c:pt>
                <c:pt idx="162">
                  <c:v>-1.299000000290107E-2</c:v>
                </c:pt>
                <c:pt idx="163">
                  <c:v>-1.3019999998505227E-2</c:v>
                </c:pt>
                <c:pt idx="164">
                  <c:v>-1.3303999992785975E-2</c:v>
                </c:pt>
                <c:pt idx="165">
                  <c:v>-1.31039999978384E-2</c:v>
                </c:pt>
                <c:pt idx="166">
                  <c:v>-1.303399999596877E-2</c:v>
                </c:pt>
                <c:pt idx="167">
                  <c:v>-1.3363999998546205E-2</c:v>
                </c:pt>
                <c:pt idx="168">
                  <c:v>-1.3394000001426321E-2</c:v>
                </c:pt>
                <c:pt idx="169">
                  <c:v>-1.3093999994453043E-2</c:v>
                </c:pt>
                <c:pt idx="170">
                  <c:v>-1.3154000000213273E-2</c:v>
                </c:pt>
                <c:pt idx="171">
                  <c:v>-1.3361999997869134E-2</c:v>
                </c:pt>
                <c:pt idx="172">
                  <c:v>-1.3291999995999504E-2</c:v>
                </c:pt>
                <c:pt idx="173">
                  <c:v>-1.3482000002113637E-2</c:v>
                </c:pt>
                <c:pt idx="174">
                  <c:v>-1.3316000004124362E-2</c:v>
                </c:pt>
                <c:pt idx="175">
                  <c:v>-1.3145999997504987E-2</c:v>
                </c:pt>
                <c:pt idx="176">
                  <c:v>-1.3825999994878657E-2</c:v>
                </c:pt>
                <c:pt idx="177">
                  <c:v>-1.3683999990462326E-2</c:v>
                </c:pt>
                <c:pt idx="178">
                  <c:v>-1.3359999997192062E-2</c:v>
                </c:pt>
                <c:pt idx="179">
                  <c:v>-1.1859999998705462E-2</c:v>
                </c:pt>
                <c:pt idx="180">
                  <c:v>-1.3419999995676335E-2</c:v>
                </c:pt>
                <c:pt idx="181">
                  <c:v>-1.3833999997586943E-2</c:v>
                </c:pt>
                <c:pt idx="182">
                  <c:v>-1.3879999991331715E-2</c:v>
                </c:pt>
                <c:pt idx="183">
                  <c:v>-1.3707999998587184E-2</c:v>
                </c:pt>
                <c:pt idx="184">
                  <c:v>-1.4358000000356697E-2</c:v>
                </c:pt>
                <c:pt idx="185">
                  <c:v>-1.3861999999789987E-2</c:v>
                </c:pt>
                <c:pt idx="186">
                  <c:v>-1.4036000000487547E-2</c:v>
                </c:pt>
                <c:pt idx="187">
                  <c:v>-1.3281999992614146E-2</c:v>
                </c:pt>
                <c:pt idx="188">
                  <c:v>-1.3226000002759974E-2</c:v>
                </c:pt>
                <c:pt idx="189">
                  <c:v>-1.3586000000941567E-2</c:v>
                </c:pt>
                <c:pt idx="190">
                  <c:v>-1.3262000000395346E-2</c:v>
                </c:pt>
                <c:pt idx="191">
                  <c:v>-1.4345999996294267E-2</c:v>
                </c:pt>
                <c:pt idx="192">
                  <c:v>-1.3683999997738283E-2</c:v>
                </c:pt>
                <c:pt idx="193">
                  <c:v>-1.373000000603497E-2</c:v>
                </c:pt>
                <c:pt idx="195">
                  <c:v>-1.4019999995070975E-2</c:v>
                </c:pt>
                <c:pt idx="197">
                  <c:v>-1.3349999993806705E-2</c:v>
                </c:pt>
                <c:pt idx="199">
                  <c:v>-1.3824000001477543E-2</c:v>
                </c:pt>
                <c:pt idx="201">
                  <c:v>-1.4087999996263534E-2</c:v>
                </c:pt>
                <c:pt idx="203">
                  <c:v>-1.3847999995050486E-2</c:v>
                </c:pt>
                <c:pt idx="205">
                  <c:v>-1.3837999998941086E-2</c:v>
                </c:pt>
                <c:pt idx="207">
                  <c:v>-1.3738000001467299E-2</c:v>
                </c:pt>
                <c:pt idx="209">
                  <c:v>-1.4289999999164138E-2</c:v>
                </c:pt>
                <c:pt idx="211">
                  <c:v>-1.3864000000467058E-2</c:v>
                </c:pt>
                <c:pt idx="213">
                  <c:v>-1.3753999999607913E-2</c:v>
                </c:pt>
                <c:pt idx="215">
                  <c:v>-1.4148000002023764E-2</c:v>
                </c:pt>
                <c:pt idx="217">
                  <c:v>-1.4007999998284504E-2</c:v>
                </c:pt>
                <c:pt idx="219">
                  <c:v>-1.4422000000195112E-2</c:v>
                </c:pt>
                <c:pt idx="221">
                  <c:v>-1.3981999996758532E-2</c:v>
                </c:pt>
                <c:pt idx="223">
                  <c:v>-1.3525999995181337E-2</c:v>
                </c:pt>
                <c:pt idx="225">
                  <c:v>-1.3817999999446329E-2</c:v>
                </c:pt>
                <c:pt idx="227">
                  <c:v>-1.3963999997940846E-2</c:v>
                </c:pt>
                <c:pt idx="229">
                  <c:v>-1.3947999999800231E-2</c:v>
                </c:pt>
                <c:pt idx="231">
                  <c:v>-1.4161999999487307E-2</c:v>
                </c:pt>
                <c:pt idx="233">
                  <c:v>-1.3562000000092667E-2</c:v>
                </c:pt>
                <c:pt idx="235">
                  <c:v>-1.4146000001346692E-2</c:v>
                </c:pt>
                <c:pt idx="237">
                  <c:v>-1.3846000001649372E-2</c:v>
                </c:pt>
                <c:pt idx="239">
                  <c:v>-1.3737999994191341E-2</c:v>
                </c:pt>
                <c:pt idx="241">
                  <c:v>-1.3722000003326684E-2</c:v>
                </c:pt>
                <c:pt idx="243">
                  <c:v>-1.3720000002649613E-2</c:v>
                </c:pt>
                <c:pt idx="245">
                  <c:v>-1.372599999740487E-2</c:v>
                </c:pt>
                <c:pt idx="247">
                  <c:v>-1.3899999990826473E-2</c:v>
                </c:pt>
                <c:pt idx="249">
                  <c:v>-1.4029999998456333E-2</c:v>
                </c:pt>
                <c:pt idx="251">
                  <c:v>-1.3723999996727798E-2</c:v>
                </c:pt>
                <c:pt idx="253">
                  <c:v>-1.4416000005439855E-2</c:v>
                </c:pt>
                <c:pt idx="255">
                  <c:v>-1.4340000001539011E-2</c:v>
                </c:pt>
                <c:pt idx="259">
                  <c:v>-1.3957999995909631E-2</c:v>
                </c:pt>
                <c:pt idx="261">
                  <c:v>-1.4387999995960854E-2</c:v>
                </c:pt>
                <c:pt idx="263">
                  <c:v>-1.3812000004691072E-2</c:v>
                </c:pt>
                <c:pt idx="265">
                  <c:v>-1.4444000000366941E-2</c:v>
                </c:pt>
                <c:pt idx="267">
                  <c:v>-1.429199999984121E-2</c:v>
                </c:pt>
                <c:pt idx="269">
                  <c:v>-1.4338000000861939E-2</c:v>
                </c:pt>
                <c:pt idx="271">
                  <c:v>-1.4541999997163657E-2</c:v>
                </c:pt>
                <c:pt idx="273">
                  <c:v>-1.395599999523256E-2</c:v>
                </c:pt>
                <c:pt idx="275">
                  <c:v>-1.3685999991139397E-2</c:v>
                </c:pt>
                <c:pt idx="277">
                  <c:v>-1.4331999998830725E-2</c:v>
                </c:pt>
                <c:pt idx="279">
                  <c:v>-1.4479999998002313E-2</c:v>
                </c:pt>
                <c:pt idx="281">
                  <c:v>-1.4083999994909391E-2</c:v>
                </c:pt>
                <c:pt idx="282">
                  <c:v>-1.4083999994909391E-2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79-4982-8CA7-8DD97D6A72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Dvorak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91">
                  <c:v>-1.2335999992501456E-2</c:v>
                </c:pt>
                <c:pt idx="194">
                  <c:v>-1.373000000603497E-2</c:v>
                </c:pt>
                <c:pt idx="196">
                  <c:v>-1.4019999995070975E-2</c:v>
                </c:pt>
                <c:pt idx="198">
                  <c:v>-1.3349999993806705E-2</c:v>
                </c:pt>
                <c:pt idx="200">
                  <c:v>-1.3824000001477543E-2</c:v>
                </c:pt>
                <c:pt idx="202">
                  <c:v>-1.4087999996263534E-2</c:v>
                </c:pt>
                <c:pt idx="204">
                  <c:v>-1.3847999995050486E-2</c:v>
                </c:pt>
                <c:pt idx="206">
                  <c:v>-1.3837999998941086E-2</c:v>
                </c:pt>
                <c:pt idx="208">
                  <c:v>-1.3738000001467299E-2</c:v>
                </c:pt>
                <c:pt idx="210">
                  <c:v>-1.4289999999164138E-2</c:v>
                </c:pt>
                <c:pt idx="212">
                  <c:v>-1.3864000000467058E-2</c:v>
                </c:pt>
                <c:pt idx="214">
                  <c:v>-1.3753999999607913E-2</c:v>
                </c:pt>
                <c:pt idx="216">
                  <c:v>-1.4148000002023764E-2</c:v>
                </c:pt>
                <c:pt idx="218">
                  <c:v>-1.4007999998284504E-2</c:v>
                </c:pt>
                <c:pt idx="220">
                  <c:v>-1.4422000000195112E-2</c:v>
                </c:pt>
                <c:pt idx="222">
                  <c:v>-1.3981999996758532E-2</c:v>
                </c:pt>
                <c:pt idx="224">
                  <c:v>-1.3525999995181337E-2</c:v>
                </c:pt>
                <c:pt idx="226">
                  <c:v>-1.3817999999446329E-2</c:v>
                </c:pt>
                <c:pt idx="228">
                  <c:v>-1.3963999997940846E-2</c:v>
                </c:pt>
                <c:pt idx="230">
                  <c:v>-1.3947999999800231E-2</c:v>
                </c:pt>
                <c:pt idx="232">
                  <c:v>-1.4161999999487307E-2</c:v>
                </c:pt>
                <c:pt idx="234">
                  <c:v>-1.3562000000092667E-2</c:v>
                </c:pt>
                <c:pt idx="236">
                  <c:v>-1.4146000001346692E-2</c:v>
                </c:pt>
                <c:pt idx="238">
                  <c:v>-1.3846000001649372E-2</c:v>
                </c:pt>
                <c:pt idx="240">
                  <c:v>-1.3737999994191341E-2</c:v>
                </c:pt>
                <c:pt idx="242">
                  <c:v>-1.3722000003326684E-2</c:v>
                </c:pt>
                <c:pt idx="244">
                  <c:v>-1.3720000002649613E-2</c:v>
                </c:pt>
                <c:pt idx="246">
                  <c:v>-1.372599999740487E-2</c:v>
                </c:pt>
                <c:pt idx="248">
                  <c:v>-1.3899999990826473E-2</c:v>
                </c:pt>
                <c:pt idx="250">
                  <c:v>-1.4029999998456333E-2</c:v>
                </c:pt>
                <c:pt idx="252">
                  <c:v>-1.3723999996727798E-2</c:v>
                </c:pt>
                <c:pt idx="254">
                  <c:v>-1.4416000005439855E-2</c:v>
                </c:pt>
                <c:pt idx="256">
                  <c:v>-1.4340000001539011E-2</c:v>
                </c:pt>
                <c:pt idx="258">
                  <c:v>-1.3764000002993271E-2</c:v>
                </c:pt>
                <c:pt idx="260">
                  <c:v>-1.3957999995909631E-2</c:v>
                </c:pt>
                <c:pt idx="262">
                  <c:v>-1.4387999995960854E-2</c:v>
                </c:pt>
                <c:pt idx="264">
                  <c:v>-1.3812000004691072E-2</c:v>
                </c:pt>
                <c:pt idx="266">
                  <c:v>-1.4444000000366941E-2</c:v>
                </c:pt>
                <c:pt idx="268">
                  <c:v>-1.429199999984121E-2</c:v>
                </c:pt>
                <c:pt idx="270">
                  <c:v>-1.4338000000861939E-2</c:v>
                </c:pt>
                <c:pt idx="272">
                  <c:v>-1.4541999997163657E-2</c:v>
                </c:pt>
                <c:pt idx="274">
                  <c:v>-1.395599999523256E-2</c:v>
                </c:pt>
                <c:pt idx="276">
                  <c:v>-1.3685999991139397E-2</c:v>
                </c:pt>
                <c:pt idx="278">
                  <c:v>-1.4331999998830725E-2</c:v>
                </c:pt>
                <c:pt idx="280">
                  <c:v>-1.4479999998002313E-2</c:v>
                </c:pt>
                <c:pt idx="283">
                  <c:v>-1.4620000001741573E-2</c:v>
                </c:pt>
                <c:pt idx="284">
                  <c:v>-1.4849999999569263E-2</c:v>
                </c:pt>
                <c:pt idx="285">
                  <c:v>-1.6172000003280118E-2</c:v>
                </c:pt>
                <c:pt idx="286">
                  <c:v>-1.6303999997035135E-2</c:v>
                </c:pt>
                <c:pt idx="287">
                  <c:v>-1.617199999600416E-2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79-4982-8CA7-8DD97D6A72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109">
                  <c:v>-1.281399999425048E-2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79-4982-8CA7-8DD97D6A72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79-4982-8CA7-8DD97D6A72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69">
                  <c:v>-9.0360000031068921E-3</c:v>
                </c:pt>
                <c:pt idx="257">
                  <c:v>-1.3764000002993271E-2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79-4982-8CA7-8DD97D6A72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6.4957189482677475E-3</c:v>
                </c:pt>
                <c:pt idx="1">
                  <c:v>6.4171242422303692E-3</c:v>
                </c:pt>
                <c:pt idx="2">
                  <c:v>6.2190225174238271E-3</c:v>
                </c:pt>
                <c:pt idx="3">
                  <c:v>6.0209207926172851E-3</c:v>
                </c:pt>
                <c:pt idx="4">
                  <c:v>6.0209207926172851E-3</c:v>
                </c:pt>
                <c:pt idx="5">
                  <c:v>4.7714802945847193E-3</c:v>
                </c:pt>
                <c:pt idx="6">
                  <c:v>3.2329620079078253E-3</c:v>
                </c:pt>
                <c:pt idx="7">
                  <c:v>3.2195040102986853E-3</c:v>
                </c:pt>
                <c:pt idx="8">
                  <c:v>3.0386285224318424E-3</c:v>
                </c:pt>
                <c:pt idx="9">
                  <c:v>2.739860975508933E-3</c:v>
                </c:pt>
                <c:pt idx="10">
                  <c:v>2.6951804234465878E-3</c:v>
                </c:pt>
                <c:pt idx="11">
                  <c:v>2.5363760516587345E-3</c:v>
                </c:pt>
                <c:pt idx="12">
                  <c:v>2.2914404951723854E-3</c:v>
                </c:pt>
                <c:pt idx="13">
                  <c:v>2.2887488956505574E-3</c:v>
                </c:pt>
                <c:pt idx="14">
                  <c:v>2.0325086211725298E-3</c:v>
                </c:pt>
                <c:pt idx="15">
                  <c:v>1.9598354340831731E-3</c:v>
                </c:pt>
                <c:pt idx="16">
                  <c:v>1.5291795105906907E-3</c:v>
                </c:pt>
                <c:pt idx="17">
                  <c:v>1.2002660490233073E-3</c:v>
                </c:pt>
                <c:pt idx="18">
                  <c:v>7.8522140275742724E-4</c:v>
                </c:pt>
                <c:pt idx="19">
                  <c:v>7.1523981518989855E-4</c:v>
                </c:pt>
                <c:pt idx="20">
                  <c:v>5.1444649086152851E-4</c:v>
                </c:pt>
                <c:pt idx="21">
                  <c:v>3.426513616741015E-5</c:v>
                </c:pt>
                <c:pt idx="22">
                  <c:v>-1.8752266443121824E-4</c:v>
                </c:pt>
                <c:pt idx="23">
                  <c:v>-2.4996777333762855E-4</c:v>
                </c:pt>
                <c:pt idx="24">
                  <c:v>-2.6665569037296211E-4</c:v>
                </c:pt>
                <c:pt idx="25">
                  <c:v>-4.1469366407350262E-4</c:v>
                </c:pt>
                <c:pt idx="26">
                  <c:v>-4.1469366407350262E-4</c:v>
                </c:pt>
                <c:pt idx="27">
                  <c:v>-4.884434909715905E-4</c:v>
                </c:pt>
                <c:pt idx="28">
                  <c:v>-6.4940114237690624E-4</c:v>
                </c:pt>
                <c:pt idx="29">
                  <c:v>-6.5209274189873424E-4</c:v>
                </c:pt>
                <c:pt idx="30">
                  <c:v>-6.677040191253366E-4</c:v>
                </c:pt>
                <c:pt idx="31">
                  <c:v>-7.070013721440253E-4</c:v>
                </c:pt>
                <c:pt idx="32">
                  <c:v>-7.070013721440253E-4</c:v>
                </c:pt>
                <c:pt idx="33">
                  <c:v>-7.3553232707540203E-4</c:v>
                </c:pt>
                <c:pt idx="34">
                  <c:v>-9.260975732208257E-4</c:v>
                </c:pt>
                <c:pt idx="35">
                  <c:v>-9.3363405188194408E-4</c:v>
                </c:pt>
                <c:pt idx="36">
                  <c:v>-9.3417237178630968E-4</c:v>
                </c:pt>
                <c:pt idx="37">
                  <c:v>-9.3417237178630968E-4</c:v>
                </c:pt>
                <c:pt idx="38">
                  <c:v>-1.9542885905591278E-3</c:v>
                </c:pt>
                <c:pt idx="39">
                  <c:v>-2.1706931921141003E-3</c:v>
                </c:pt>
                <c:pt idx="40">
                  <c:v>-2.1760763911577562E-3</c:v>
                </c:pt>
                <c:pt idx="41">
                  <c:v>-2.4312400258270535E-3</c:v>
                </c:pt>
                <c:pt idx="42">
                  <c:v>-2.452234502097311E-3</c:v>
                </c:pt>
                <c:pt idx="43">
                  <c:v>-2.4549261016191398E-3</c:v>
                </c:pt>
                <c:pt idx="44">
                  <c:v>-2.4732289783675702E-3</c:v>
                </c:pt>
                <c:pt idx="45">
                  <c:v>-2.6761755823134017E-3</c:v>
                </c:pt>
                <c:pt idx="46">
                  <c:v>-2.6767139022177682E-3</c:v>
                </c:pt>
                <c:pt idx="47">
                  <c:v>-4.1743198761628759E-3</c:v>
                </c:pt>
                <c:pt idx="48">
                  <c:v>-4.1764731557803383E-3</c:v>
                </c:pt>
                <c:pt idx="49">
                  <c:v>-4.4300218307365379E-3</c:v>
                </c:pt>
                <c:pt idx="50">
                  <c:v>-4.7379408160336638E-3</c:v>
                </c:pt>
                <c:pt idx="51">
                  <c:v>-4.9753398938588937E-3</c:v>
                </c:pt>
                <c:pt idx="52">
                  <c:v>-5.136835865168575E-3</c:v>
                </c:pt>
                <c:pt idx="53">
                  <c:v>-8.5772383739691465E-3</c:v>
                </c:pt>
                <c:pt idx="54">
                  <c:v>-8.6375302032580936E-3</c:v>
                </c:pt>
                <c:pt idx="55">
                  <c:v>-8.853934804813066E-3</c:v>
                </c:pt>
                <c:pt idx="56">
                  <c:v>-8.8566264043348948E-3</c:v>
                </c:pt>
                <c:pt idx="57">
                  <c:v>-8.8566264043348948E-3</c:v>
                </c:pt>
                <c:pt idx="58">
                  <c:v>-8.8830040796488083E-3</c:v>
                </c:pt>
                <c:pt idx="59">
                  <c:v>-8.9169182336238419E-3</c:v>
                </c:pt>
                <c:pt idx="60">
                  <c:v>-8.9223014326674979E-3</c:v>
                </c:pt>
                <c:pt idx="61">
                  <c:v>-8.9271463118067891E-3</c:v>
                </c:pt>
                <c:pt idx="62">
                  <c:v>-8.9379127098941011E-3</c:v>
                </c:pt>
                <c:pt idx="63">
                  <c:v>-9.1387060342224703E-3</c:v>
                </c:pt>
                <c:pt idx="64">
                  <c:v>-9.3389610386464747E-3</c:v>
                </c:pt>
                <c:pt idx="65">
                  <c:v>-9.4073276665009066E-3</c:v>
                </c:pt>
                <c:pt idx="66">
                  <c:v>-1.0087764025619029E-2</c:v>
                </c:pt>
                <c:pt idx="67">
                  <c:v>-1.0190044807448494E-2</c:v>
                </c:pt>
                <c:pt idx="68">
                  <c:v>-1.036661373608041E-2</c:v>
                </c:pt>
                <c:pt idx="69">
                  <c:v>-1.0379533413785185E-2</c:v>
                </c:pt>
                <c:pt idx="70">
                  <c:v>-1.0847333410678896E-2</c:v>
                </c:pt>
                <c:pt idx="71">
                  <c:v>-1.0850025010200723E-2</c:v>
                </c:pt>
                <c:pt idx="72">
                  <c:v>-1.0862944687905498E-2</c:v>
                </c:pt>
                <c:pt idx="73">
                  <c:v>-1.0886630763697584E-2</c:v>
                </c:pt>
                <c:pt idx="74">
                  <c:v>-1.0904933640446016E-2</c:v>
                </c:pt>
                <c:pt idx="75">
                  <c:v>-1.1066429611755696E-2</c:v>
                </c:pt>
                <c:pt idx="76">
                  <c:v>-1.107934928946047E-2</c:v>
                </c:pt>
                <c:pt idx="77">
                  <c:v>-1.1082040888982297E-2</c:v>
                </c:pt>
                <c:pt idx="78">
                  <c:v>-1.1084732488504128E-2</c:v>
                </c:pt>
                <c:pt idx="79">
                  <c:v>-1.1103035365252556E-2</c:v>
                </c:pt>
                <c:pt idx="80">
                  <c:v>-1.1105726964774383E-2</c:v>
                </c:pt>
                <c:pt idx="81">
                  <c:v>-1.1108418564296214E-2</c:v>
                </c:pt>
                <c:pt idx="82">
                  <c:v>-1.1124029841522816E-2</c:v>
                </c:pt>
                <c:pt idx="83">
                  <c:v>-1.1145024317793075E-2</c:v>
                </c:pt>
                <c:pt idx="84">
                  <c:v>-1.136358219896551E-2</c:v>
                </c:pt>
                <c:pt idx="85">
                  <c:v>-1.1590753198607794E-2</c:v>
                </c:pt>
                <c:pt idx="86">
                  <c:v>-1.1814155958919518E-2</c:v>
                </c:pt>
                <c:pt idx="87">
                  <c:v>-1.1839995314329067E-2</c:v>
                </c:pt>
                <c:pt idx="88">
                  <c:v>-1.1840533634233435E-2</c:v>
                </c:pt>
                <c:pt idx="89">
                  <c:v>-1.1843225233755262E-2</c:v>
                </c:pt>
                <c:pt idx="90">
                  <c:v>-1.1866372989642984E-2</c:v>
                </c:pt>
                <c:pt idx="91">
                  <c:v>-1.1913745141227157E-2</c:v>
                </c:pt>
                <c:pt idx="92">
                  <c:v>-1.2046171837701096E-2</c:v>
                </c:pt>
                <c:pt idx="93">
                  <c:v>-1.2046171837701096E-2</c:v>
                </c:pt>
                <c:pt idx="94">
                  <c:v>-1.2048863437222923E-2</c:v>
                </c:pt>
                <c:pt idx="95">
                  <c:v>-1.2048863437222923E-2</c:v>
                </c:pt>
                <c:pt idx="96">
                  <c:v>-1.205909151540587E-2</c:v>
                </c:pt>
                <c:pt idx="97">
                  <c:v>-1.205909151540587E-2</c:v>
                </c:pt>
                <c:pt idx="98">
                  <c:v>-1.2114538465555524E-2</c:v>
                </c:pt>
                <c:pt idx="99">
                  <c:v>-1.214576102000873E-2</c:v>
                </c:pt>
                <c:pt idx="100">
                  <c:v>-1.214576102000873E-2</c:v>
                </c:pt>
                <c:pt idx="101">
                  <c:v>-1.2146299339913095E-2</c:v>
                </c:pt>
                <c:pt idx="102">
                  <c:v>-1.2188288292453614E-2</c:v>
                </c:pt>
                <c:pt idx="103">
                  <c:v>-1.2299182192752929E-2</c:v>
                </c:pt>
                <c:pt idx="104">
                  <c:v>-1.2328789787493038E-2</c:v>
                </c:pt>
                <c:pt idx="105">
                  <c:v>-1.2337941225867252E-2</c:v>
                </c:pt>
                <c:pt idx="106">
                  <c:v>-1.2337941225867252E-2</c:v>
                </c:pt>
                <c:pt idx="107">
                  <c:v>-1.2357320742424413E-2</c:v>
                </c:pt>
                <c:pt idx="108">
                  <c:v>-1.2364318901181165E-2</c:v>
                </c:pt>
                <c:pt idx="109">
                  <c:v>-1.236485722108553E-2</c:v>
                </c:pt>
                <c:pt idx="110">
                  <c:v>-1.236485722108553E-2</c:v>
                </c:pt>
                <c:pt idx="111">
                  <c:v>-1.236485722108553E-2</c:v>
                </c:pt>
                <c:pt idx="112">
                  <c:v>-1.236485722108553E-2</c:v>
                </c:pt>
                <c:pt idx="113">
                  <c:v>-1.2383160097833962E-2</c:v>
                </c:pt>
                <c:pt idx="114">
                  <c:v>-1.2383160097833962E-2</c:v>
                </c:pt>
                <c:pt idx="115">
                  <c:v>-1.2388543296877616E-2</c:v>
                </c:pt>
                <c:pt idx="116">
                  <c:v>-1.2388543296877616E-2</c:v>
                </c:pt>
                <c:pt idx="117">
                  <c:v>-1.2406846173626048E-2</c:v>
                </c:pt>
                <c:pt idx="118">
                  <c:v>-1.2408999453243511E-2</c:v>
                </c:pt>
                <c:pt idx="119">
                  <c:v>-1.2531198071534503E-2</c:v>
                </c:pt>
                <c:pt idx="120">
                  <c:v>-1.258664502168416E-2</c:v>
                </c:pt>
                <c:pt idx="121">
                  <c:v>-1.2594181500345277E-2</c:v>
                </c:pt>
                <c:pt idx="122">
                  <c:v>-1.2599564699388935E-2</c:v>
                </c:pt>
                <c:pt idx="123">
                  <c:v>-1.2599564699388935E-2</c:v>
                </c:pt>
                <c:pt idx="124">
                  <c:v>-1.2599564699388935E-2</c:v>
                </c:pt>
                <c:pt idx="125">
                  <c:v>-1.2602256298910762E-2</c:v>
                </c:pt>
                <c:pt idx="126">
                  <c:v>-1.2602256298910762E-2</c:v>
                </c:pt>
                <c:pt idx="127">
                  <c:v>-1.2605486218336957E-2</c:v>
                </c:pt>
                <c:pt idx="128">
                  <c:v>-1.2605486218336957E-2</c:v>
                </c:pt>
                <c:pt idx="129">
                  <c:v>-1.2607101178050051E-2</c:v>
                </c:pt>
                <c:pt idx="130">
                  <c:v>-1.2607639497954419E-2</c:v>
                </c:pt>
                <c:pt idx="131">
                  <c:v>-1.2609792777571882E-2</c:v>
                </c:pt>
                <c:pt idx="132">
                  <c:v>-1.2620559175659194E-2</c:v>
                </c:pt>
                <c:pt idx="133">
                  <c:v>-1.2622712455276656E-2</c:v>
                </c:pt>
                <c:pt idx="134">
                  <c:v>-1.2623250775181021E-2</c:v>
                </c:pt>
                <c:pt idx="135">
                  <c:v>-1.262809565432031E-2</c:v>
                </c:pt>
                <c:pt idx="136">
                  <c:v>-1.2630787253842141E-2</c:v>
                </c:pt>
                <c:pt idx="137">
                  <c:v>-1.2633478853363968E-2</c:v>
                </c:pt>
                <c:pt idx="138">
                  <c:v>-1.2636170452885795E-2</c:v>
                </c:pt>
                <c:pt idx="139">
                  <c:v>-1.2636170452885795E-2</c:v>
                </c:pt>
                <c:pt idx="140">
                  <c:v>-1.2638862052407622E-2</c:v>
                </c:pt>
                <c:pt idx="141">
                  <c:v>-1.2643706931546915E-2</c:v>
                </c:pt>
                <c:pt idx="142">
                  <c:v>-1.2646398531068742E-2</c:v>
                </c:pt>
                <c:pt idx="143">
                  <c:v>-1.2651781730112397E-2</c:v>
                </c:pt>
                <c:pt idx="144">
                  <c:v>-1.2662548128199709E-2</c:v>
                </c:pt>
                <c:pt idx="145">
                  <c:v>-1.2781516827064509E-2</c:v>
                </c:pt>
                <c:pt idx="146">
                  <c:v>-1.2784208426586336E-2</c:v>
                </c:pt>
                <c:pt idx="147">
                  <c:v>-1.2803049623239133E-2</c:v>
                </c:pt>
                <c:pt idx="148">
                  <c:v>-1.2810047781995884E-2</c:v>
                </c:pt>
                <c:pt idx="149">
                  <c:v>-1.2810586101900249E-2</c:v>
                </c:pt>
                <c:pt idx="150">
                  <c:v>-1.2810586101900249E-2</c:v>
                </c:pt>
                <c:pt idx="151">
                  <c:v>-1.2812739381517712E-2</c:v>
                </c:pt>
                <c:pt idx="152">
                  <c:v>-1.2818122580561369E-2</c:v>
                </c:pt>
                <c:pt idx="153">
                  <c:v>-1.2818122580561369E-2</c:v>
                </c:pt>
                <c:pt idx="154">
                  <c:v>-1.2820814180083196E-2</c:v>
                </c:pt>
                <c:pt idx="155">
                  <c:v>-1.2823505779605027E-2</c:v>
                </c:pt>
                <c:pt idx="156">
                  <c:v>-1.2832118898074877E-2</c:v>
                </c:pt>
                <c:pt idx="157">
                  <c:v>-1.2836963777214166E-2</c:v>
                </c:pt>
                <c:pt idx="158">
                  <c:v>-1.2839655376735993E-2</c:v>
                </c:pt>
                <c:pt idx="159">
                  <c:v>-1.2849883454918941E-2</c:v>
                </c:pt>
                <c:pt idx="160">
                  <c:v>-1.2852036734536403E-2</c:v>
                </c:pt>
                <c:pt idx="161">
                  <c:v>-1.285472833405823E-2</c:v>
                </c:pt>
                <c:pt idx="162">
                  <c:v>-1.2855266653962595E-2</c:v>
                </c:pt>
                <c:pt idx="163">
                  <c:v>-1.2857958253484425E-2</c:v>
                </c:pt>
                <c:pt idx="164">
                  <c:v>-1.2860111533101888E-2</c:v>
                </c:pt>
                <c:pt idx="165">
                  <c:v>-1.2860111533101888E-2</c:v>
                </c:pt>
                <c:pt idx="166">
                  <c:v>-1.2862803132623715E-2</c:v>
                </c:pt>
                <c:pt idx="167">
                  <c:v>-1.2865494732145542E-2</c:v>
                </c:pt>
                <c:pt idx="168">
                  <c:v>-1.2868186331667369E-2</c:v>
                </c:pt>
                <c:pt idx="169">
                  <c:v>-1.2868186331667369E-2</c:v>
                </c:pt>
                <c:pt idx="170">
                  <c:v>-1.2873569530711027E-2</c:v>
                </c:pt>
                <c:pt idx="171">
                  <c:v>-1.2899408886120576E-2</c:v>
                </c:pt>
                <c:pt idx="172">
                  <c:v>-1.2902100485642403E-2</c:v>
                </c:pt>
                <c:pt idx="173">
                  <c:v>-1.2910175284207888E-2</c:v>
                </c:pt>
                <c:pt idx="174">
                  <c:v>-1.2925786561434489E-2</c:v>
                </c:pt>
                <c:pt idx="175">
                  <c:v>-1.333221808923052E-2</c:v>
                </c:pt>
                <c:pt idx="176">
                  <c:v>-1.334836768636149E-2</c:v>
                </c:pt>
                <c:pt idx="177">
                  <c:v>-1.3360749044161896E-2</c:v>
                </c:pt>
                <c:pt idx="178">
                  <c:v>-1.3363978963588092E-2</c:v>
                </c:pt>
                <c:pt idx="179">
                  <c:v>-1.3363978963588092E-2</c:v>
                </c:pt>
                <c:pt idx="180">
                  <c:v>-1.3369362162631746E-2</c:v>
                </c:pt>
                <c:pt idx="181">
                  <c:v>-1.3374207041771039E-2</c:v>
                </c:pt>
                <c:pt idx="182">
                  <c:v>-1.3509325337766805E-2</c:v>
                </c:pt>
                <c:pt idx="183">
                  <c:v>-1.3545931091263666E-2</c:v>
                </c:pt>
                <c:pt idx="184">
                  <c:v>-1.3559389088872805E-2</c:v>
                </c:pt>
                <c:pt idx="185">
                  <c:v>-1.3572308766577579E-2</c:v>
                </c:pt>
                <c:pt idx="186">
                  <c:v>-1.3582536844760526E-2</c:v>
                </c:pt>
                <c:pt idx="187">
                  <c:v>-1.3583075164664891E-2</c:v>
                </c:pt>
                <c:pt idx="188">
                  <c:v>-1.3590611643326011E-2</c:v>
                </c:pt>
                <c:pt idx="189">
                  <c:v>-1.3595994842369665E-2</c:v>
                </c:pt>
                <c:pt idx="190">
                  <c:v>-1.3599224761795861E-2</c:v>
                </c:pt>
                <c:pt idx="191">
                  <c:v>-1.3601378041413323E-2</c:v>
                </c:pt>
                <c:pt idx="192">
                  <c:v>-1.3602993001126417E-2</c:v>
                </c:pt>
                <c:pt idx="193">
                  <c:v>-1.3603531321030786E-2</c:v>
                </c:pt>
                <c:pt idx="194">
                  <c:v>-1.3603531321030786E-2</c:v>
                </c:pt>
                <c:pt idx="195">
                  <c:v>-1.3611606119596267E-2</c:v>
                </c:pt>
                <c:pt idx="196">
                  <c:v>-1.3611606119596267E-2</c:v>
                </c:pt>
                <c:pt idx="197">
                  <c:v>-1.3614297719118098E-2</c:v>
                </c:pt>
                <c:pt idx="198">
                  <c:v>-1.3614297719118098E-2</c:v>
                </c:pt>
                <c:pt idx="199">
                  <c:v>-1.3624525797301045E-2</c:v>
                </c:pt>
                <c:pt idx="200">
                  <c:v>-1.3624525797301045E-2</c:v>
                </c:pt>
                <c:pt idx="201">
                  <c:v>-1.3642828674049473E-2</c:v>
                </c:pt>
                <c:pt idx="202">
                  <c:v>-1.3642828674049473E-2</c:v>
                </c:pt>
                <c:pt idx="203">
                  <c:v>-1.3648211873093131E-2</c:v>
                </c:pt>
                <c:pt idx="204">
                  <c:v>-1.3648211873093131E-2</c:v>
                </c:pt>
                <c:pt idx="205">
                  <c:v>-1.3656286671658613E-2</c:v>
                </c:pt>
                <c:pt idx="206">
                  <c:v>-1.3656286671658613E-2</c:v>
                </c:pt>
                <c:pt idx="207">
                  <c:v>-1.3656286671658613E-2</c:v>
                </c:pt>
                <c:pt idx="208">
                  <c:v>-1.3656286671658613E-2</c:v>
                </c:pt>
                <c:pt idx="209">
                  <c:v>-1.3770410491384123E-2</c:v>
                </c:pt>
                <c:pt idx="210">
                  <c:v>-1.3770410491384123E-2</c:v>
                </c:pt>
                <c:pt idx="211">
                  <c:v>-1.3780638569567067E-2</c:v>
                </c:pt>
                <c:pt idx="212">
                  <c:v>-1.3780638569567067E-2</c:v>
                </c:pt>
                <c:pt idx="213">
                  <c:v>-1.3788713368132552E-2</c:v>
                </c:pt>
                <c:pt idx="214">
                  <c:v>-1.3788713368132552E-2</c:v>
                </c:pt>
                <c:pt idx="215">
                  <c:v>-1.3809707844402811E-2</c:v>
                </c:pt>
                <c:pt idx="216">
                  <c:v>-1.3809707844402811E-2</c:v>
                </c:pt>
                <c:pt idx="217">
                  <c:v>-1.3815091043446465E-2</c:v>
                </c:pt>
                <c:pt idx="218">
                  <c:v>-1.3815091043446465E-2</c:v>
                </c:pt>
                <c:pt idx="219">
                  <c:v>-1.3819935922585758E-2</c:v>
                </c:pt>
                <c:pt idx="220">
                  <c:v>-1.3819935922585758E-2</c:v>
                </c:pt>
                <c:pt idx="221">
                  <c:v>-1.3825319121629412E-2</c:v>
                </c:pt>
                <c:pt idx="222">
                  <c:v>-1.3825319121629412E-2</c:v>
                </c:pt>
                <c:pt idx="223">
                  <c:v>-1.3832855600290532E-2</c:v>
                </c:pt>
                <c:pt idx="224">
                  <c:v>-1.3832855600290532E-2</c:v>
                </c:pt>
                <c:pt idx="225">
                  <c:v>-1.3833932240099262E-2</c:v>
                </c:pt>
                <c:pt idx="226">
                  <c:v>-1.3833932240099262E-2</c:v>
                </c:pt>
                <c:pt idx="227">
                  <c:v>-1.383447056000363E-2</c:v>
                </c:pt>
                <c:pt idx="228">
                  <c:v>-1.383447056000363E-2</c:v>
                </c:pt>
                <c:pt idx="229">
                  <c:v>-1.3836623839621092E-2</c:v>
                </c:pt>
                <c:pt idx="230">
                  <c:v>-1.3836623839621092E-2</c:v>
                </c:pt>
                <c:pt idx="231">
                  <c:v>-1.3841468718760382E-2</c:v>
                </c:pt>
                <c:pt idx="232">
                  <c:v>-1.3841468718760382E-2</c:v>
                </c:pt>
                <c:pt idx="233">
                  <c:v>-1.3841468718760382E-2</c:v>
                </c:pt>
                <c:pt idx="234">
                  <c:v>-1.3841468718760382E-2</c:v>
                </c:pt>
                <c:pt idx="235">
                  <c:v>-1.3843621998377844E-2</c:v>
                </c:pt>
                <c:pt idx="236">
                  <c:v>-1.3843621998377844E-2</c:v>
                </c:pt>
                <c:pt idx="237">
                  <c:v>-1.3843621998377844E-2</c:v>
                </c:pt>
                <c:pt idx="238">
                  <c:v>-1.3843621998377844E-2</c:v>
                </c:pt>
                <c:pt idx="239">
                  <c:v>-1.3844698638186574E-2</c:v>
                </c:pt>
                <c:pt idx="240">
                  <c:v>-1.3844698638186574E-2</c:v>
                </c:pt>
                <c:pt idx="241">
                  <c:v>-1.3846851917804036E-2</c:v>
                </c:pt>
                <c:pt idx="242">
                  <c:v>-1.3846851917804036E-2</c:v>
                </c:pt>
                <c:pt idx="243">
                  <c:v>-1.3853850076560792E-2</c:v>
                </c:pt>
                <c:pt idx="244">
                  <c:v>-1.3853850076560792E-2</c:v>
                </c:pt>
                <c:pt idx="245">
                  <c:v>-1.3859771595508811E-2</c:v>
                </c:pt>
                <c:pt idx="246">
                  <c:v>-1.3859771595508811E-2</c:v>
                </c:pt>
                <c:pt idx="247">
                  <c:v>-1.3869999673691758E-2</c:v>
                </c:pt>
                <c:pt idx="248">
                  <c:v>-1.3869999673691758E-2</c:v>
                </c:pt>
                <c:pt idx="249">
                  <c:v>-1.3872691273213585E-2</c:v>
                </c:pt>
                <c:pt idx="250">
                  <c:v>-1.3872691273213585E-2</c:v>
                </c:pt>
                <c:pt idx="251">
                  <c:v>-1.3893685749483844E-2</c:v>
                </c:pt>
                <c:pt idx="252">
                  <c:v>-1.3893685749483844E-2</c:v>
                </c:pt>
                <c:pt idx="253">
                  <c:v>-1.4002426370165697E-2</c:v>
                </c:pt>
                <c:pt idx="254">
                  <c:v>-1.4002426370165697E-2</c:v>
                </c:pt>
                <c:pt idx="255">
                  <c:v>-1.4026112445957783E-2</c:v>
                </c:pt>
                <c:pt idx="256">
                  <c:v>-1.4026112445957783E-2</c:v>
                </c:pt>
                <c:pt idx="257">
                  <c:v>-1.4065948118880839E-2</c:v>
                </c:pt>
                <c:pt idx="258">
                  <c:v>-1.4065948118880839E-2</c:v>
                </c:pt>
                <c:pt idx="259">
                  <c:v>-1.4070792998020129E-2</c:v>
                </c:pt>
                <c:pt idx="260">
                  <c:v>-1.4070792998020129E-2</c:v>
                </c:pt>
                <c:pt idx="261">
                  <c:v>-1.4073484597541956E-2</c:v>
                </c:pt>
                <c:pt idx="262">
                  <c:v>-1.4073484597541956E-2</c:v>
                </c:pt>
                <c:pt idx="263">
                  <c:v>-1.4097170673334042E-2</c:v>
                </c:pt>
                <c:pt idx="264">
                  <c:v>-1.4097170673334042E-2</c:v>
                </c:pt>
                <c:pt idx="265">
                  <c:v>-1.4146696104535677E-2</c:v>
                </c:pt>
                <c:pt idx="266">
                  <c:v>-1.4146696104535677E-2</c:v>
                </c:pt>
                <c:pt idx="267">
                  <c:v>-1.4328648232211251E-2</c:v>
                </c:pt>
                <c:pt idx="268">
                  <c:v>-1.4328648232211251E-2</c:v>
                </c:pt>
                <c:pt idx="269">
                  <c:v>-1.432918655211562E-2</c:v>
                </c:pt>
                <c:pt idx="270">
                  <c:v>-1.432918655211562E-2</c:v>
                </c:pt>
                <c:pt idx="271">
                  <c:v>-1.4342106229820394E-2</c:v>
                </c:pt>
                <c:pt idx="272">
                  <c:v>-1.4342106229820394E-2</c:v>
                </c:pt>
                <c:pt idx="273">
                  <c:v>-1.4346951108959683E-2</c:v>
                </c:pt>
                <c:pt idx="274">
                  <c:v>-1.4346951108959683E-2</c:v>
                </c:pt>
                <c:pt idx="275">
                  <c:v>-1.4349642708481511E-2</c:v>
                </c:pt>
                <c:pt idx="276">
                  <c:v>-1.4349642708481511E-2</c:v>
                </c:pt>
                <c:pt idx="277">
                  <c:v>-1.4350181028385875E-2</c:v>
                </c:pt>
                <c:pt idx="278">
                  <c:v>-1.4350181028385875E-2</c:v>
                </c:pt>
                <c:pt idx="279">
                  <c:v>-1.437063718475177E-2</c:v>
                </c:pt>
                <c:pt idx="280">
                  <c:v>-1.437063718475177E-2</c:v>
                </c:pt>
                <c:pt idx="281">
                  <c:v>-1.4598884824202784E-2</c:v>
                </c:pt>
                <c:pt idx="282">
                  <c:v>-1.4598884824202784E-2</c:v>
                </c:pt>
                <c:pt idx="283">
                  <c:v>-1.4822825904418876E-2</c:v>
                </c:pt>
                <c:pt idx="284">
                  <c:v>-1.4825517503940703E-2</c:v>
                </c:pt>
                <c:pt idx="285">
                  <c:v>-1.6121253513748712E-2</c:v>
                </c:pt>
                <c:pt idx="286">
                  <c:v>-1.6278442925823471E-2</c:v>
                </c:pt>
                <c:pt idx="287">
                  <c:v>-1.6282749485058395E-2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79-4982-8CA7-8DD97D6A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39320"/>
        <c:axId val="1"/>
      </c:scatterChart>
      <c:valAx>
        <c:axId val="841639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80680823988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84848484848485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39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6062196770858"/>
          <c:y val="0.91900605882208652"/>
          <c:w val="0.7636374771335401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And - O-C Diagr.</a:t>
            </a:r>
          </a:p>
        </c:rich>
      </c:tx>
      <c:layout>
        <c:manualLayout>
          <c:xMode val="edge"/>
          <c:yMode val="edge"/>
          <c:x val="0.3591166021374399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42940231749667"/>
          <c:y val="0.15"/>
          <c:w val="0.77348205405813708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42-4B5F-A7A3-D62BCF9BB74A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'A (2)'!$D$21:$D$37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(2)'!$I$21:$I$992</c:f>
              <c:numCache>
                <c:formatCode>General</c:formatCode>
                <c:ptCount val="972"/>
                <c:pt idx="0">
                  <c:v>2.3772000000462867E-2</c:v>
                </c:pt>
                <c:pt idx="1">
                  <c:v>1.3456000000587665E-2</c:v>
                </c:pt>
                <c:pt idx="2">
                  <c:v>1.728000002913177E-3</c:v>
                </c:pt>
                <c:pt idx="3">
                  <c:v>0</c:v>
                </c:pt>
                <c:pt idx="5">
                  <c:v>3.6340000006021E-3</c:v>
                </c:pt>
                <c:pt idx="6">
                  <c:v>-1.6339999965566676E-3</c:v>
                </c:pt>
                <c:pt idx="7">
                  <c:v>-4.7839999970165081E-3</c:v>
                </c:pt>
                <c:pt idx="8">
                  <c:v>1.2160000002040761E-2</c:v>
                </c:pt>
                <c:pt idx="9">
                  <c:v>2.630000002682209E-3</c:v>
                </c:pt>
                <c:pt idx="10">
                  <c:v>1.2000000424450263E-5</c:v>
                </c:pt>
                <c:pt idx="11">
                  <c:v>-5.5799999972805381E-4</c:v>
                </c:pt>
                <c:pt idx="12">
                  <c:v>5.1200000234530307E-4</c:v>
                </c:pt>
                <c:pt idx="13">
                  <c:v>1.282000001083361E-3</c:v>
                </c:pt>
                <c:pt idx="14">
                  <c:v>-2.1399999968707561E-4</c:v>
                </c:pt>
                <c:pt idx="15">
                  <c:v>-1.4240000018617138E-3</c:v>
                </c:pt>
                <c:pt idx="16">
                  <c:v>-2.2399999579647556E-4</c:v>
                </c:pt>
                <c:pt idx="17">
                  <c:v>9.0700000073411502E-3</c:v>
                </c:pt>
                <c:pt idx="18">
                  <c:v>5.5004000001645181E-2</c:v>
                </c:pt>
                <c:pt idx="19">
                  <c:v>-9.7600000299280509E-4</c:v>
                </c:pt>
                <c:pt idx="20">
                  <c:v>9.0659999987110496E-3</c:v>
                </c:pt>
                <c:pt idx="21">
                  <c:v>-2.1659999983967282E-3</c:v>
                </c:pt>
                <c:pt idx="22">
                  <c:v>-6.6317999997409061E-2</c:v>
                </c:pt>
                <c:pt idx="23">
                  <c:v>7.4599999788915738E-4</c:v>
                </c:pt>
                <c:pt idx="24">
                  <c:v>-7.2800000052666292E-3</c:v>
                </c:pt>
                <c:pt idx="25">
                  <c:v>-1.3930000000982545E-2</c:v>
                </c:pt>
                <c:pt idx="26">
                  <c:v>1.1070000000472646E-2</c:v>
                </c:pt>
                <c:pt idx="27">
                  <c:v>2.056799999991199E-2</c:v>
                </c:pt>
                <c:pt idx="28">
                  <c:v>5.4140000065672211E-3</c:v>
                </c:pt>
                <c:pt idx="29">
                  <c:v>6.184000005305279E-3</c:v>
                </c:pt>
                <c:pt idx="30">
                  <c:v>1.2450000001990702E-2</c:v>
                </c:pt>
                <c:pt idx="31">
                  <c:v>-1.2708000002021436E-2</c:v>
                </c:pt>
                <c:pt idx="32">
                  <c:v>2.2292000001471024E-2</c:v>
                </c:pt>
                <c:pt idx="33">
                  <c:v>-2.7945999994699378E-2</c:v>
                </c:pt>
                <c:pt idx="34">
                  <c:v>-3.0630000001110602E-2</c:v>
                </c:pt>
                <c:pt idx="35">
                  <c:v>-1.7673999995167833E-2</c:v>
                </c:pt>
                <c:pt idx="36">
                  <c:v>-3.1999999919207767E-4</c:v>
                </c:pt>
                <c:pt idx="37">
                  <c:v>1.8680000001040753E-2</c:v>
                </c:pt>
                <c:pt idx="38">
                  <c:v>5.0999999803025275E-4</c:v>
                </c:pt>
                <c:pt idx="39">
                  <c:v>8.1800000043585896E-4</c:v>
                </c:pt>
                <c:pt idx="40">
                  <c:v>3.5799999750452116E-4</c:v>
                </c:pt>
                <c:pt idx="41">
                  <c:v>6.154000002425164E-3</c:v>
                </c:pt>
                <c:pt idx="42">
                  <c:v>8.9599999992060475E-3</c:v>
                </c:pt>
                <c:pt idx="43">
                  <c:v>-7.2700000018812716E-3</c:v>
                </c:pt>
                <c:pt idx="44">
                  <c:v>-3.2340000034309924E-3</c:v>
                </c:pt>
                <c:pt idx="45">
                  <c:v>-5.7759999981499277E-3</c:v>
                </c:pt>
                <c:pt idx="46">
                  <c:v>1.7577999999048188E-2</c:v>
                </c:pt>
                <c:pt idx="47">
                  <c:v>7.4059999969904311E-3</c:v>
                </c:pt>
                <c:pt idx="48">
                  <c:v>-1.2178000004496425E-2</c:v>
                </c:pt>
                <c:pt idx="49">
                  <c:v>5.559999990509823E-4</c:v>
                </c:pt>
                <c:pt idx="50">
                  <c:v>-3.6955999996280298E-2</c:v>
                </c:pt>
                <c:pt idx="51">
                  <c:v>-5.8419999986654148E-3</c:v>
                </c:pt>
                <c:pt idx="52">
                  <c:v>-1.564199999847915E-2</c:v>
                </c:pt>
                <c:pt idx="53">
                  <c:v>-1.222799999959534E-2</c:v>
                </c:pt>
                <c:pt idx="54">
                  <c:v>-3.1579999995301478E-2</c:v>
                </c:pt>
                <c:pt idx="55">
                  <c:v>-5.2719999948749319E-3</c:v>
                </c:pt>
                <c:pt idx="56">
                  <c:v>-2.2501999992527999E-2</c:v>
                </c:pt>
                <c:pt idx="57">
                  <c:v>2.4980000089271925E-3</c:v>
                </c:pt>
                <c:pt idx="58">
                  <c:v>-1.1560000057215802E-3</c:v>
                </c:pt>
                <c:pt idx="59">
                  <c:v>-1.4854000000923406E-2</c:v>
                </c:pt>
                <c:pt idx="60">
                  <c:v>-1.5313999996578787E-2</c:v>
                </c:pt>
                <c:pt idx="61">
                  <c:v>-7.12799999746494E-3</c:v>
                </c:pt>
                <c:pt idx="62">
                  <c:v>-1.1048000000300817E-2</c:v>
                </c:pt>
                <c:pt idx="63">
                  <c:v>5.9939999991911463E-3</c:v>
                </c:pt>
                <c:pt idx="64">
                  <c:v>-2.4317999996128492E-2</c:v>
                </c:pt>
                <c:pt idx="65">
                  <c:v>-1.735999999800697E-2</c:v>
                </c:pt>
                <c:pt idx="66">
                  <c:v>-1.6903999996429775E-2</c:v>
                </c:pt>
                <c:pt idx="67">
                  <c:v>-1.264400000218302E-2</c:v>
                </c:pt>
                <c:pt idx="68">
                  <c:v>-9.5319999963976443E-3</c:v>
                </c:pt>
                <c:pt idx="69">
                  <c:v>-9.0360000031068921E-3</c:v>
                </c:pt>
                <c:pt idx="70">
                  <c:v>-4.4099999940954149E-3</c:v>
                </c:pt>
                <c:pt idx="71">
                  <c:v>-1.0639999993145466E-2</c:v>
                </c:pt>
                <c:pt idx="72">
                  <c:v>-1.0143999999854714E-2</c:v>
                </c:pt>
                <c:pt idx="73">
                  <c:v>-1.156799999444047E-2</c:v>
                </c:pt>
                <c:pt idx="74">
                  <c:v>-4.5319999917410314E-3</c:v>
                </c:pt>
                <c:pt idx="75">
                  <c:v>1.6668000003846828E-2</c:v>
                </c:pt>
                <c:pt idx="76">
                  <c:v>-8.8359999936074018E-3</c:v>
                </c:pt>
                <c:pt idx="77">
                  <c:v>-6.0659999944618903E-3</c:v>
                </c:pt>
                <c:pt idx="78">
                  <c:v>-1.0295999993104488E-2</c:v>
                </c:pt>
                <c:pt idx="79">
                  <c:v>-4.2599999942467548E-3</c:v>
                </c:pt>
                <c:pt idx="80">
                  <c:v>-4.4899999993504025E-3</c:v>
                </c:pt>
                <c:pt idx="81">
                  <c:v>1.0280000002239831E-2</c:v>
                </c:pt>
                <c:pt idx="82">
                  <c:v>-4.5400000090012327E-4</c:v>
                </c:pt>
                <c:pt idx="83">
                  <c:v>-1.1647999999695458E-2</c:v>
                </c:pt>
                <c:pt idx="84">
                  <c:v>-1.2123999993491452E-2</c:v>
                </c:pt>
                <c:pt idx="156">
                  <c:v>-1.2812000000849366E-2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42-4B5F-A7A3-D62BCF9BB74A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2.9999999999999997E-4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2.9999999999999997E-4</c:v>
                  </c:pt>
                  <c:pt idx="207">
                    <c:v>1E-4</c:v>
                  </c:pt>
                  <c:pt idx="208">
                    <c:v>2.9999999999999997E-4</c:v>
                  </c:pt>
                  <c:pt idx="209">
                    <c:v>1E-4</c:v>
                  </c:pt>
                  <c:pt idx="210">
                    <c:v>2.0000000000000001E-4</c:v>
                  </c:pt>
                  <c:pt idx="211">
                    <c:v>1E-4</c:v>
                  </c:pt>
                  <c:pt idx="212">
                    <c:v>2.0000000000000001E-4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1E-4</c:v>
                  </c:pt>
                  <c:pt idx="216">
                    <c:v>1E-4</c:v>
                  </c:pt>
                  <c:pt idx="217">
                    <c:v>2.9999999999999997E-4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1E-4</c:v>
                  </c:pt>
                  <c:pt idx="222">
                    <c:v>2.0000000000000001E-4</c:v>
                  </c:pt>
                  <c:pt idx="223">
                    <c:v>2.9999999999999997E-4</c:v>
                  </c:pt>
                  <c:pt idx="224">
                    <c:v>2.0000000000000001E-4</c:v>
                  </c:pt>
                  <c:pt idx="225">
                    <c:v>6.9999999999999999E-4</c:v>
                  </c:pt>
                  <c:pt idx="226">
                    <c:v>2.0000000000000001E-4</c:v>
                  </c:pt>
                  <c:pt idx="227">
                    <c:v>2.9999999999999997E-4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2.9999999999999997E-4</c:v>
                  </c:pt>
                  <c:pt idx="233">
                    <c:v>2.9999999999999997E-4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5.0000000000000001E-4</c:v>
                  </c:pt>
                  <c:pt idx="237">
                    <c:v>2.8999999999999998E-3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2.0000000000000001E-4</c:v>
                  </c:pt>
                </c:numCache>
              </c:numRef>
            </c:plus>
            <c:minus>
              <c:numRef>
                <c:f>'A (2)'!$D$21:$D$938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2.9999999999999997E-4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2.9999999999999997E-4</c:v>
                  </c:pt>
                  <c:pt idx="207">
                    <c:v>1E-4</c:v>
                  </c:pt>
                  <c:pt idx="208">
                    <c:v>2.9999999999999997E-4</c:v>
                  </c:pt>
                  <c:pt idx="209">
                    <c:v>1E-4</c:v>
                  </c:pt>
                  <c:pt idx="210">
                    <c:v>2.0000000000000001E-4</c:v>
                  </c:pt>
                  <c:pt idx="211">
                    <c:v>1E-4</c:v>
                  </c:pt>
                  <c:pt idx="212">
                    <c:v>2.0000000000000001E-4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1E-4</c:v>
                  </c:pt>
                  <c:pt idx="216">
                    <c:v>1E-4</c:v>
                  </c:pt>
                  <c:pt idx="217">
                    <c:v>2.9999999999999997E-4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1E-4</c:v>
                  </c:pt>
                  <c:pt idx="222">
                    <c:v>2.0000000000000001E-4</c:v>
                  </c:pt>
                  <c:pt idx="223">
                    <c:v>2.9999999999999997E-4</c:v>
                  </c:pt>
                  <c:pt idx="224">
                    <c:v>2.0000000000000001E-4</c:v>
                  </c:pt>
                  <c:pt idx="225">
                    <c:v>6.9999999999999999E-4</c:v>
                  </c:pt>
                  <c:pt idx="226">
                    <c:v>2.0000000000000001E-4</c:v>
                  </c:pt>
                  <c:pt idx="227">
                    <c:v>2.9999999999999997E-4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2.9999999999999997E-4</c:v>
                  </c:pt>
                  <c:pt idx="233">
                    <c:v>2.9999999999999997E-4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5.0000000000000001E-4</c:v>
                  </c:pt>
                  <c:pt idx="237">
                    <c:v>2.8999999999999998E-3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(2)'!$J$21:$J$992</c:f>
              <c:numCache>
                <c:formatCode>General</c:formatCode>
                <c:ptCount val="972"/>
                <c:pt idx="85">
                  <c:v>-1.2036000000080094E-2</c:v>
                </c:pt>
                <c:pt idx="101">
                  <c:v>-1.1308000001008622E-2</c:v>
                </c:pt>
                <c:pt idx="102">
                  <c:v>-1.2795999995432794E-2</c:v>
                </c:pt>
                <c:pt idx="104">
                  <c:v>-1.2602000002516434E-2</c:v>
                </c:pt>
                <c:pt idx="107">
                  <c:v>-1.314000000274973E-2</c:v>
                </c:pt>
                <c:pt idx="123">
                  <c:v>-1.1539999999513384E-2</c:v>
                </c:pt>
                <c:pt idx="124">
                  <c:v>-1.1539999999513384E-2</c:v>
                </c:pt>
                <c:pt idx="127">
                  <c:v>-1.4945999995688908E-2</c:v>
                </c:pt>
                <c:pt idx="128">
                  <c:v>-1.4945999995688908E-2</c:v>
                </c:pt>
                <c:pt idx="190">
                  <c:v>-1.3262000000395346E-2</c:v>
                </c:pt>
                <c:pt idx="237">
                  <c:v>-1.4083999994909391E-2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42-4B5F-A7A3-D62BCF9BB74A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(2)'!$K$21:$K$992</c:f>
              <c:numCache>
                <c:formatCode>General</c:formatCode>
                <c:ptCount val="972"/>
                <c:pt idx="86">
                  <c:v>-1.2225999998918269E-2</c:v>
                </c:pt>
                <c:pt idx="87">
                  <c:v>-1.23739999908139E-2</c:v>
                </c:pt>
                <c:pt idx="88">
                  <c:v>-1.1930000000575092E-2</c:v>
                </c:pt>
                <c:pt idx="89">
                  <c:v>-1.2039999994158279E-2</c:v>
                </c:pt>
                <c:pt idx="90">
                  <c:v>-1.2238000002980698E-2</c:v>
                </c:pt>
                <c:pt idx="91">
                  <c:v>-1.2335999992501456E-2</c:v>
                </c:pt>
                <c:pt idx="92">
                  <c:v>-1.2351999997918028E-2</c:v>
                </c:pt>
                <c:pt idx="93">
                  <c:v>-1.2331999998423271E-2</c:v>
                </c:pt>
                <c:pt idx="94">
                  <c:v>-1.1792000004788861E-2</c:v>
                </c:pt>
                <c:pt idx="95">
                  <c:v>-1.1782000001403503E-2</c:v>
                </c:pt>
                <c:pt idx="96">
                  <c:v>-1.2585999997099862E-2</c:v>
                </c:pt>
                <c:pt idx="97">
                  <c:v>-1.2556000001495704E-2</c:v>
                </c:pt>
                <c:pt idx="98">
                  <c:v>-1.3393999994150363E-2</c:v>
                </c:pt>
                <c:pt idx="99">
                  <c:v>-1.2661999993724748E-2</c:v>
                </c:pt>
                <c:pt idx="100">
                  <c:v>-1.2621999994735233E-2</c:v>
                </c:pt>
                <c:pt idx="103">
                  <c:v>-1.2871999999333639E-2</c:v>
                </c:pt>
                <c:pt idx="105">
                  <c:v>-1.2793999994755723E-2</c:v>
                </c:pt>
                <c:pt idx="106">
                  <c:v>-1.2783999991370365E-2</c:v>
                </c:pt>
                <c:pt idx="108">
                  <c:v>-1.2858000001870096E-2</c:v>
                </c:pt>
                <c:pt idx="109">
                  <c:v>-1.281399999425048E-2</c:v>
                </c:pt>
                <c:pt idx="110">
                  <c:v>-1.2783999991370365E-2</c:v>
                </c:pt>
                <c:pt idx="111">
                  <c:v>-1.2683999993896578E-2</c:v>
                </c:pt>
                <c:pt idx="112">
                  <c:v>-1.267399999051122E-2</c:v>
                </c:pt>
                <c:pt idx="113">
                  <c:v>-1.2947999995958526E-2</c:v>
                </c:pt>
                <c:pt idx="114">
                  <c:v>-1.2917999993078411E-2</c:v>
                </c:pt>
                <c:pt idx="115">
                  <c:v>-1.2757999997120351E-2</c:v>
                </c:pt>
                <c:pt idx="116">
                  <c:v>-1.2707999994745478E-2</c:v>
                </c:pt>
                <c:pt idx="117">
                  <c:v>-1.2672000004386064E-2</c:v>
                </c:pt>
                <c:pt idx="118">
                  <c:v>-1.2555999994219746E-2</c:v>
                </c:pt>
                <c:pt idx="119">
                  <c:v>-1.2697999998636078E-2</c:v>
                </c:pt>
                <c:pt idx="120">
                  <c:v>-1.2935999999172054E-2</c:v>
                </c:pt>
                <c:pt idx="121">
                  <c:v>-1.30799999969895E-2</c:v>
                </c:pt>
                <c:pt idx="122">
                  <c:v>-1.3240000000223517E-2</c:v>
                </c:pt>
                <c:pt idx="125">
                  <c:v>-1.3169999998353887E-2</c:v>
                </c:pt>
                <c:pt idx="126">
                  <c:v>-1.30700000008801E-2</c:v>
                </c:pt>
                <c:pt idx="129">
                  <c:v>-1.288399999612011E-2</c:v>
                </c:pt>
                <c:pt idx="130">
                  <c:v>-1.2829999999667052E-2</c:v>
                </c:pt>
                <c:pt idx="131">
                  <c:v>-1.3013999996474013E-2</c:v>
                </c:pt>
                <c:pt idx="132">
                  <c:v>-1.303399999596877E-2</c:v>
                </c:pt>
                <c:pt idx="133">
                  <c:v>-1.2717999998130836E-2</c:v>
                </c:pt>
                <c:pt idx="134">
                  <c:v>-1.316400000359863E-2</c:v>
                </c:pt>
                <c:pt idx="135">
                  <c:v>-1.3077999996312428E-2</c:v>
                </c:pt>
                <c:pt idx="136">
                  <c:v>-1.2707999994745478E-2</c:v>
                </c:pt>
                <c:pt idx="137">
                  <c:v>-1.2838000002375338E-2</c:v>
                </c:pt>
                <c:pt idx="138">
                  <c:v>-1.3167999997676816E-2</c:v>
                </c:pt>
                <c:pt idx="139">
                  <c:v>-1.2667999995755963E-2</c:v>
                </c:pt>
                <c:pt idx="140">
                  <c:v>-1.3097999995807186E-2</c:v>
                </c:pt>
                <c:pt idx="141">
                  <c:v>-1.3111999993270729E-2</c:v>
                </c:pt>
                <c:pt idx="142">
                  <c:v>-1.3241999993624631E-2</c:v>
                </c:pt>
                <c:pt idx="143">
                  <c:v>-1.3001999999687541E-2</c:v>
                </c:pt>
                <c:pt idx="144">
                  <c:v>-1.3121999996656086E-2</c:v>
                </c:pt>
                <c:pt idx="145">
                  <c:v>-1.3188000004447531E-2</c:v>
                </c:pt>
                <c:pt idx="146">
                  <c:v>-1.3118000002577901E-2</c:v>
                </c:pt>
                <c:pt idx="147">
                  <c:v>-1.3227999996161088E-2</c:v>
                </c:pt>
                <c:pt idx="148">
                  <c:v>-1.2925999995786697E-2</c:v>
                </c:pt>
                <c:pt idx="149">
                  <c:v>-1.3571999996202067E-2</c:v>
                </c:pt>
                <c:pt idx="150">
                  <c:v>-1.3071999994281214E-2</c:v>
                </c:pt>
                <c:pt idx="151">
                  <c:v>-1.3356000003113877E-2</c:v>
                </c:pt>
                <c:pt idx="152">
                  <c:v>-1.3116000001900829E-2</c:v>
                </c:pt>
                <c:pt idx="153">
                  <c:v>-1.2415999997756444E-2</c:v>
                </c:pt>
                <c:pt idx="154">
                  <c:v>-1.2645999995584134E-2</c:v>
                </c:pt>
                <c:pt idx="155">
                  <c:v>-1.2475999996240716E-2</c:v>
                </c:pt>
                <c:pt idx="157">
                  <c:v>-1.2925999995786697E-2</c:v>
                </c:pt>
                <c:pt idx="158">
                  <c:v>-1.3156000000890344E-2</c:v>
                </c:pt>
                <c:pt idx="159">
                  <c:v>-1.3129999999364372E-2</c:v>
                </c:pt>
                <c:pt idx="160">
                  <c:v>-1.2713999996776693E-2</c:v>
                </c:pt>
                <c:pt idx="161">
                  <c:v>-1.3043999999354128E-2</c:v>
                </c:pt>
                <c:pt idx="162">
                  <c:v>-1.299000000290107E-2</c:v>
                </c:pt>
                <c:pt idx="163">
                  <c:v>-1.3019999998505227E-2</c:v>
                </c:pt>
                <c:pt idx="164">
                  <c:v>-1.3303999992785975E-2</c:v>
                </c:pt>
                <c:pt idx="165">
                  <c:v>-1.31039999978384E-2</c:v>
                </c:pt>
                <c:pt idx="166">
                  <c:v>-1.303399999596877E-2</c:v>
                </c:pt>
                <c:pt idx="167">
                  <c:v>-1.3363999998546205E-2</c:v>
                </c:pt>
                <c:pt idx="168">
                  <c:v>-1.3394000001426321E-2</c:v>
                </c:pt>
                <c:pt idx="169">
                  <c:v>-1.3093999994453043E-2</c:v>
                </c:pt>
                <c:pt idx="170">
                  <c:v>-1.3154000000213273E-2</c:v>
                </c:pt>
                <c:pt idx="171">
                  <c:v>-1.3361999997869134E-2</c:v>
                </c:pt>
                <c:pt idx="172">
                  <c:v>-1.3291999995999504E-2</c:v>
                </c:pt>
                <c:pt idx="173">
                  <c:v>-1.3482000002113637E-2</c:v>
                </c:pt>
                <c:pt idx="174">
                  <c:v>-1.3316000004124362E-2</c:v>
                </c:pt>
                <c:pt idx="175">
                  <c:v>-1.3145999997504987E-2</c:v>
                </c:pt>
                <c:pt idx="176">
                  <c:v>-1.3825999994878657E-2</c:v>
                </c:pt>
                <c:pt idx="177">
                  <c:v>-1.3683999990462326E-2</c:v>
                </c:pt>
                <c:pt idx="178">
                  <c:v>-1.3359999997192062E-2</c:v>
                </c:pt>
                <c:pt idx="179">
                  <c:v>-1.1859999998705462E-2</c:v>
                </c:pt>
                <c:pt idx="180">
                  <c:v>-1.3419999995676335E-2</c:v>
                </c:pt>
                <c:pt idx="181">
                  <c:v>-1.3833999997586943E-2</c:v>
                </c:pt>
                <c:pt idx="182">
                  <c:v>-1.3879999991331715E-2</c:v>
                </c:pt>
                <c:pt idx="183">
                  <c:v>-1.3707999998587184E-2</c:v>
                </c:pt>
                <c:pt idx="184">
                  <c:v>-1.4358000000356697E-2</c:v>
                </c:pt>
                <c:pt idx="185">
                  <c:v>-1.3861999999789987E-2</c:v>
                </c:pt>
                <c:pt idx="186">
                  <c:v>-1.4036000000487547E-2</c:v>
                </c:pt>
                <c:pt idx="187">
                  <c:v>-1.3281999992614146E-2</c:v>
                </c:pt>
                <c:pt idx="188">
                  <c:v>-1.3226000002759974E-2</c:v>
                </c:pt>
                <c:pt idx="189">
                  <c:v>-1.3586000000941567E-2</c:v>
                </c:pt>
                <c:pt idx="191">
                  <c:v>-1.4345999996294267E-2</c:v>
                </c:pt>
                <c:pt idx="192">
                  <c:v>-1.3683999997738283E-2</c:v>
                </c:pt>
                <c:pt idx="193">
                  <c:v>-1.373000000603497E-2</c:v>
                </c:pt>
                <c:pt idx="194">
                  <c:v>-1.4019999995070975E-2</c:v>
                </c:pt>
                <c:pt idx="195">
                  <c:v>-1.3349999993806705E-2</c:v>
                </c:pt>
                <c:pt idx="196">
                  <c:v>-1.3824000001477543E-2</c:v>
                </c:pt>
                <c:pt idx="197">
                  <c:v>-1.4087999996263534E-2</c:v>
                </c:pt>
                <c:pt idx="198">
                  <c:v>-1.3847999995050486E-2</c:v>
                </c:pt>
                <c:pt idx="199">
                  <c:v>-1.3837999998941086E-2</c:v>
                </c:pt>
                <c:pt idx="200">
                  <c:v>-1.3738000001467299E-2</c:v>
                </c:pt>
                <c:pt idx="201">
                  <c:v>-1.4289999999164138E-2</c:v>
                </c:pt>
                <c:pt idx="202">
                  <c:v>-1.3864000000467058E-2</c:v>
                </c:pt>
                <c:pt idx="203">
                  <c:v>-1.3753999999607913E-2</c:v>
                </c:pt>
                <c:pt idx="204">
                  <c:v>-1.4148000002023764E-2</c:v>
                </c:pt>
                <c:pt idx="205">
                  <c:v>-1.4007999998284504E-2</c:v>
                </c:pt>
                <c:pt idx="206">
                  <c:v>-1.4422000000195112E-2</c:v>
                </c:pt>
                <c:pt idx="207">
                  <c:v>-1.3981999996758532E-2</c:v>
                </c:pt>
                <c:pt idx="208">
                  <c:v>-1.3525999995181337E-2</c:v>
                </c:pt>
                <c:pt idx="209">
                  <c:v>-1.3817999999446329E-2</c:v>
                </c:pt>
                <c:pt idx="210">
                  <c:v>-1.3963999997940846E-2</c:v>
                </c:pt>
                <c:pt idx="211">
                  <c:v>-1.3947999999800231E-2</c:v>
                </c:pt>
                <c:pt idx="212">
                  <c:v>-1.4161999999487307E-2</c:v>
                </c:pt>
                <c:pt idx="213">
                  <c:v>-1.3562000000092667E-2</c:v>
                </c:pt>
                <c:pt idx="214">
                  <c:v>-1.4146000001346692E-2</c:v>
                </c:pt>
                <c:pt idx="215">
                  <c:v>-1.3846000001649372E-2</c:v>
                </c:pt>
                <c:pt idx="216">
                  <c:v>-1.3737999994191341E-2</c:v>
                </c:pt>
                <c:pt idx="217">
                  <c:v>-1.3722000003326684E-2</c:v>
                </c:pt>
                <c:pt idx="218">
                  <c:v>-1.3720000002649613E-2</c:v>
                </c:pt>
                <c:pt idx="219">
                  <c:v>-1.372599999740487E-2</c:v>
                </c:pt>
                <c:pt idx="220">
                  <c:v>-1.3899999990826473E-2</c:v>
                </c:pt>
                <c:pt idx="221">
                  <c:v>-1.4029999998456333E-2</c:v>
                </c:pt>
                <c:pt idx="222">
                  <c:v>-1.3723999996727798E-2</c:v>
                </c:pt>
                <c:pt idx="223">
                  <c:v>-1.4416000005439855E-2</c:v>
                </c:pt>
                <c:pt idx="224">
                  <c:v>-1.4340000001539011E-2</c:v>
                </c:pt>
                <c:pt idx="225">
                  <c:v>-1.3764000002993271E-2</c:v>
                </c:pt>
                <c:pt idx="226">
                  <c:v>-1.3957999995909631E-2</c:v>
                </c:pt>
                <c:pt idx="227">
                  <c:v>-1.4387999995960854E-2</c:v>
                </c:pt>
                <c:pt idx="228">
                  <c:v>-1.3812000004691072E-2</c:v>
                </c:pt>
                <c:pt idx="229">
                  <c:v>-1.4444000000366941E-2</c:v>
                </c:pt>
                <c:pt idx="230">
                  <c:v>-1.429199999984121E-2</c:v>
                </c:pt>
                <c:pt idx="231">
                  <c:v>-1.4338000000861939E-2</c:v>
                </c:pt>
                <c:pt idx="232">
                  <c:v>-1.4541999997163657E-2</c:v>
                </c:pt>
                <c:pt idx="233">
                  <c:v>-1.395599999523256E-2</c:v>
                </c:pt>
                <c:pt idx="234">
                  <c:v>-1.3685999991139397E-2</c:v>
                </c:pt>
                <c:pt idx="235">
                  <c:v>-1.4331999998830725E-2</c:v>
                </c:pt>
                <c:pt idx="236">
                  <c:v>-1.4479999998002313E-2</c:v>
                </c:pt>
                <c:pt idx="238">
                  <c:v>-1.4620000001741573E-2</c:v>
                </c:pt>
                <c:pt idx="239">
                  <c:v>-1.4849999999569263E-2</c:v>
                </c:pt>
                <c:pt idx="240">
                  <c:v>-1.617199999600416E-2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42-4B5F-A7A3-D62BCF9BB74A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plus>
            <c:minus>
              <c:numRef>
                <c:f>'A (2)'!$D$21:$D$183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42-4B5F-A7A3-D62BCF9BB74A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42-4B5F-A7A3-D62BCF9BB74A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42-4B5F-A7A3-D62BCF9BB74A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(2)'!$O$21:$O$992</c:f>
              <c:numCache>
                <c:formatCode>General</c:formatCode>
                <c:ptCount val="972"/>
                <c:pt idx="0">
                  <c:v>5.5991082844451378E-3</c:v>
                </c:pt>
                <c:pt idx="1">
                  <c:v>5.524258576513166E-3</c:v>
                </c:pt>
                <c:pt idx="2">
                  <c:v>5.3355962989860041E-3</c:v>
                </c:pt>
                <c:pt idx="3">
                  <c:v>5.1469340214588422E-3</c:v>
                </c:pt>
                <c:pt idx="4">
                  <c:v>5.1469340214588422E-3</c:v>
                </c:pt>
                <c:pt idx="5">
                  <c:v>3.9570287330334538E-3</c:v>
                </c:pt>
                <c:pt idx="6">
                  <c:v>2.4918200668034838E-3</c:v>
                </c:pt>
                <c:pt idx="7">
                  <c:v>2.4790033359932146E-3</c:v>
                </c:pt>
                <c:pt idx="8">
                  <c:v>2.3067464739031972E-3</c:v>
                </c:pt>
                <c:pt idx="9">
                  <c:v>2.0222150499152216E-3</c:v>
                </c:pt>
                <c:pt idx="10">
                  <c:v>1.9796635036251281E-3</c:v>
                </c:pt>
                <c:pt idx="11">
                  <c:v>1.8284260800639522E-3</c:v>
                </c:pt>
                <c:pt idx="12">
                  <c:v>1.5951615793170534E-3</c:v>
                </c:pt>
                <c:pt idx="13">
                  <c:v>1.5925982331549998E-3</c:v>
                </c:pt>
                <c:pt idx="14">
                  <c:v>1.3485676785274748E-3</c:v>
                </c:pt>
                <c:pt idx="15">
                  <c:v>1.2793573321520217E-3</c:v>
                </c:pt>
                <c:pt idx="16">
                  <c:v>8.6922194622340854E-4</c:v>
                </c:pt>
                <c:pt idx="17">
                  <c:v>5.5598104522043036E-4</c:v>
                </c:pt>
                <c:pt idx="18">
                  <c:v>1.6071306703172982E-4</c:v>
                </c:pt>
                <c:pt idx="19">
                  <c:v>9.4066066818329803E-5</c:v>
                </c:pt>
                <c:pt idx="20">
                  <c:v>-9.7159556870885649E-5</c:v>
                </c:pt>
                <c:pt idx="21">
                  <c:v>-5.5446051218128924E-4</c:v>
                </c:pt>
                <c:pt idx="22">
                  <c:v>-7.6568023593452487E-4</c:v>
                </c:pt>
                <c:pt idx="23">
                  <c:v>-8.2514986689417435E-4</c:v>
                </c:pt>
                <c:pt idx="24">
                  <c:v>-8.4104261309890776E-4</c:v>
                </c:pt>
                <c:pt idx="25">
                  <c:v>-9.8202665201186853E-4</c:v>
                </c:pt>
                <c:pt idx="26">
                  <c:v>-9.8202665201186853E-4</c:v>
                </c:pt>
                <c:pt idx="27">
                  <c:v>-1.0522623368521434E-3</c:v>
                </c:pt>
                <c:pt idx="28">
                  <c:v>-1.2055504373429627E-3</c:v>
                </c:pt>
                <c:pt idx="29">
                  <c:v>-1.2081137835050163E-3</c:v>
                </c:pt>
                <c:pt idx="30">
                  <c:v>-1.2229811912449285E-3</c:v>
                </c:pt>
                <c:pt idx="31">
                  <c:v>-1.2604060452109144E-3</c:v>
                </c:pt>
                <c:pt idx="32">
                  <c:v>-1.2604060452109144E-3</c:v>
                </c:pt>
                <c:pt idx="33">
                  <c:v>-1.2875775145286851E-3</c:v>
                </c:pt>
                <c:pt idx="34">
                  <c:v>-1.4690624228020964E-3</c:v>
                </c:pt>
                <c:pt idx="35">
                  <c:v>-1.476239792055847E-3</c:v>
                </c:pt>
                <c:pt idx="36">
                  <c:v>-1.476752461288258E-3</c:v>
                </c:pt>
                <c:pt idx="37">
                  <c:v>-1.476752461288258E-3</c:v>
                </c:pt>
                <c:pt idx="38">
                  <c:v>-2.4482606567066603E-3</c:v>
                </c:pt>
                <c:pt idx="39">
                  <c:v>-2.6543536881357879E-3</c:v>
                </c:pt>
                <c:pt idx="40">
                  <c:v>-2.6594803804598959E-3</c:v>
                </c:pt>
                <c:pt idx="41">
                  <c:v>-2.9024855966225983E-3</c:v>
                </c:pt>
                <c:pt idx="42">
                  <c:v>-2.9224796966866185E-3</c:v>
                </c:pt>
                <c:pt idx="43">
                  <c:v>-2.925043042848673E-3</c:v>
                </c:pt>
                <c:pt idx="44">
                  <c:v>-2.9424737967506387E-3</c:v>
                </c:pt>
                <c:pt idx="45">
                  <c:v>-3.1357500973694975E-3</c:v>
                </c:pt>
                <c:pt idx="46">
                  <c:v>-3.1362627666019077E-3</c:v>
                </c:pt>
                <c:pt idx="47">
                  <c:v>-4.5625085711686608E-3</c:v>
                </c:pt>
                <c:pt idx="48">
                  <c:v>-4.5645592480983033E-3</c:v>
                </c:pt>
                <c:pt idx="49">
                  <c:v>-4.8060264565637743E-3</c:v>
                </c:pt>
                <c:pt idx="50">
                  <c:v>-5.0992732575027323E-3</c:v>
                </c:pt>
                <c:pt idx="51">
                  <c:v>-5.3253603889958801E-3</c:v>
                </c:pt>
                <c:pt idx="52">
                  <c:v>-5.4791611587191105E-3</c:v>
                </c:pt>
                <c:pt idx="53">
                  <c:v>-8.7556302230563168E-3</c:v>
                </c:pt>
                <c:pt idx="54">
                  <c:v>-8.8130491770863229E-3</c:v>
                </c:pt>
                <c:pt idx="55">
                  <c:v>-9.0191422085154505E-3</c:v>
                </c:pt>
                <c:pt idx="56">
                  <c:v>-9.021705554677505E-3</c:v>
                </c:pt>
                <c:pt idx="57">
                  <c:v>-9.021705554677505E-3</c:v>
                </c:pt>
                <c:pt idx="58">
                  <c:v>-9.0468263470656323E-3</c:v>
                </c:pt>
                <c:pt idx="59">
                  <c:v>-9.0791245087075111E-3</c:v>
                </c:pt>
                <c:pt idx="60">
                  <c:v>-9.0842512010316182E-3</c:v>
                </c:pt>
                <c:pt idx="61">
                  <c:v>-9.0888652241233152E-3</c:v>
                </c:pt>
                <c:pt idx="62">
                  <c:v>-9.0991186087715312E-3</c:v>
                </c:pt>
                <c:pt idx="63">
                  <c:v>-9.2903442324607458E-3</c:v>
                </c:pt>
                <c:pt idx="64">
                  <c:v>-9.4810571869175519E-3</c:v>
                </c:pt>
                <c:pt idx="65">
                  <c:v>-9.5461661794337196E-3</c:v>
                </c:pt>
                <c:pt idx="66">
                  <c:v>-1.0194180089200927E-2</c:v>
                </c:pt>
                <c:pt idx="67">
                  <c:v>-1.0291587243358973E-2</c:v>
                </c:pt>
                <c:pt idx="68">
                  <c:v>-1.0459742751589705E-2</c:v>
                </c:pt>
                <c:pt idx="69">
                  <c:v>-1.0472046813167563E-2</c:v>
                </c:pt>
                <c:pt idx="70">
                  <c:v>-1.0917556376132518E-2</c:v>
                </c:pt>
                <c:pt idx="71">
                  <c:v>-1.0920119722294572E-2</c:v>
                </c:pt>
                <c:pt idx="72">
                  <c:v>-1.0932423783872431E-2</c:v>
                </c:pt>
                <c:pt idx="73">
                  <c:v>-1.0954981230098504E-2</c:v>
                </c:pt>
                <c:pt idx="74">
                  <c:v>-1.0972411984000471E-2</c:v>
                </c:pt>
                <c:pt idx="75">
                  <c:v>-1.11262127537237E-2</c:v>
                </c:pt>
                <c:pt idx="76">
                  <c:v>-1.1138516815301558E-2</c:v>
                </c:pt>
                <c:pt idx="77">
                  <c:v>-1.1141080161463613E-2</c:v>
                </c:pt>
                <c:pt idx="78">
                  <c:v>-1.1143643507625667E-2</c:v>
                </c:pt>
                <c:pt idx="79">
                  <c:v>-1.1161074261527631E-2</c:v>
                </c:pt>
                <c:pt idx="80">
                  <c:v>-1.1163637607689686E-2</c:v>
                </c:pt>
                <c:pt idx="81">
                  <c:v>-1.116620095385174E-2</c:v>
                </c:pt>
                <c:pt idx="82">
                  <c:v>-1.1181068361591653E-2</c:v>
                </c:pt>
                <c:pt idx="83">
                  <c:v>-1.1201062461655672E-2</c:v>
                </c:pt>
                <c:pt idx="84">
                  <c:v>-1.1409206170014443E-2</c:v>
                </c:pt>
                <c:pt idx="85">
                  <c:v>-1.1625552586091785E-2</c:v>
                </c:pt>
                <c:pt idx="86">
                  <c:v>-1.1838310317542256E-2</c:v>
                </c:pt>
                <c:pt idx="87">
                  <c:v>-1.1862918440697973E-2</c:v>
                </c:pt>
                <c:pt idx="88">
                  <c:v>-1.1863431109930383E-2</c:v>
                </c:pt>
                <c:pt idx="89">
                  <c:v>-1.1865994456092438E-2</c:v>
                </c:pt>
                <c:pt idx="90">
                  <c:v>-1.18880392330861E-2</c:v>
                </c:pt>
                <c:pt idx="91">
                  <c:v>-1.1933154125538246E-2</c:v>
                </c:pt>
                <c:pt idx="92">
                  <c:v>-1.2059270756711296E-2</c:v>
                </c:pt>
                <c:pt idx="93">
                  <c:v>-1.2059270756711296E-2</c:v>
                </c:pt>
                <c:pt idx="94">
                  <c:v>-1.2061834102873347E-2</c:v>
                </c:pt>
                <c:pt idx="95">
                  <c:v>-1.2061834102873347E-2</c:v>
                </c:pt>
                <c:pt idx="96">
                  <c:v>-1.2071574818289155E-2</c:v>
                </c:pt>
                <c:pt idx="97">
                  <c:v>-1.2071574818289155E-2</c:v>
                </c:pt>
                <c:pt idx="98">
                  <c:v>-1.2124379749227461E-2</c:v>
                </c:pt>
                <c:pt idx="99">
                  <c:v>-1.2154114564707287E-2</c:v>
                </c:pt>
                <c:pt idx="100">
                  <c:v>-1.2154114564707287E-2</c:v>
                </c:pt>
                <c:pt idx="101">
                  <c:v>-1.2154627233939697E-2</c:v>
                </c:pt>
                <c:pt idx="102">
                  <c:v>-1.2194615434067737E-2</c:v>
                </c:pt>
                <c:pt idx="103">
                  <c:v>-1.2300225295944356E-2</c:v>
                </c:pt>
                <c:pt idx="104">
                  <c:v>-1.2328422103726948E-2</c:v>
                </c:pt>
                <c:pt idx="105">
                  <c:v>-1.2337137480677931E-2</c:v>
                </c:pt>
                <c:pt idx="106">
                  <c:v>-1.2337137480677931E-2</c:v>
                </c:pt>
                <c:pt idx="107">
                  <c:v>-1.2355593573044719E-2</c:v>
                </c:pt>
                <c:pt idx="108">
                  <c:v>-1.2362258273066059E-2</c:v>
                </c:pt>
                <c:pt idx="109">
                  <c:v>-1.2362770942298469E-2</c:v>
                </c:pt>
                <c:pt idx="110">
                  <c:v>-1.2362770942298469E-2</c:v>
                </c:pt>
                <c:pt idx="111">
                  <c:v>-1.2362770942298469E-2</c:v>
                </c:pt>
                <c:pt idx="112">
                  <c:v>-1.2362770942298469E-2</c:v>
                </c:pt>
                <c:pt idx="113">
                  <c:v>-1.2380201696200436E-2</c:v>
                </c:pt>
                <c:pt idx="114">
                  <c:v>-1.2380201696200436E-2</c:v>
                </c:pt>
                <c:pt idx="115">
                  <c:v>-1.2385328388524542E-2</c:v>
                </c:pt>
                <c:pt idx="116">
                  <c:v>-1.2385328388524542E-2</c:v>
                </c:pt>
                <c:pt idx="117">
                  <c:v>-1.2402759142426509E-2</c:v>
                </c:pt>
                <c:pt idx="118">
                  <c:v>-1.240480981935615E-2</c:v>
                </c:pt>
                <c:pt idx="119">
                  <c:v>-1.2521185735113396E-2</c:v>
                </c:pt>
                <c:pt idx="120">
                  <c:v>-1.2573990666051705E-2</c:v>
                </c:pt>
                <c:pt idx="121">
                  <c:v>-1.2581168035305455E-2</c:v>
                </c:pt>
                <c:pt idx="122">
                  <c:v>-1.2586294727629564E-2</c:v>
                </c:pt>
                <c:pt idx="123">
                  <c:v>-1.2586294727629564E-2</c:v>
                </c:pt>
                <c:pt idx="124">
                  <c:v>-1.2586294727629564E-2</c:v>
                </c:pt>
                <c:pt idx="125">
                  <c:v>-1.2588858073791618E-2</c:v>
                </c:pt>
                <c:pt idx="126">
                  <c:v>-1.2588858073791618E-2</c:v>
                </c:pt>
                <c:pt idx="127">
                  <c:v>-1.2591934089186083E-2</c:v>
                </c:pt>
                <c:pt idx="128">
                  <c:v>-1.2591934089186083E-2</c:v>
                </c:pt>
                <c:pt idx="129">
                  <c:v>-1.2593472096883314E-2</c:v>
                </c:pt>
                <c:pt idx="130">
                  <c:v>-1.2593984766115724E-2</c:v>
                </c:pt>
                <c:pt idx="131">
                  <c:v>-1.2596035443045368E-2</c:v>
                </c:pt>
                <c:pt idx="132">
                  <c:v>-1.2606288827693582E-2</c:v>
                </c:pt>
                <c:pt idx="133">
                  <c:v>-1.2608339504623227E-2</c:v>
                </c:pt>
                <c:pt idx="134">
                  <c:v>-1.2608852173855637E-2</c:v>
                </c:pt>
                <c:pt idx="135">
                  <c:v>-1.2613466196947332E-2</c:v>
                </c:pt>
                <c:pt idx="136">
                  <c:v>-1.2616029543109386E-2</c:v>
                </c:pt>
                <c:pt idx="137">
                  <c:v>-1.2618592889271441E-2</c:v>
                </c:pt>
                <c:pt idx="138">
                  <c:v>-1.2621156235433495E-2</c:v>
                </c:pt>
                <c:pt idx="139">
                  <c:v>-1.2621156235433495E-2</c:v>
                </c:pt>
                <c:pt idx="140">
                  <c:v>-1.262371958159555E-2</c:v>
                </c:pt>
                <c:pt idx="141">
                  <c:v>-1.2628333604687245E-2</c:v>
                </c:pt>
                <c:pt idx="142">
                  <c:v>-1.2630896950849299E-2</c:v>
                </c:pt>
                <c:pt idx="143">
                  <c:v>-1.2636023643173408E-2</c:v>
                </c:pt>
                <c:pt idx="144">
                  <c:v>-1.2646277027821623E-2</c:v>
                </c:pt>
                <c:pt idx="145">
                  <c:v>-1.2759576928184401E-2</c:v>
                </c:pt>
                <c:pt idx="146">
                  <c:v>-1.2762140274346455E-2</c:v>
                </c:pt>
                <c:pt idx="147">
                  <c:v>-1.2780083697480833E-2</c:v>
                </c:pt>
                <c:pt idx="148">
                  <c:v>-1.2786748397502172E-2</c:v>
                </c:pt>
                <c:pt idx="149">
                  <c:v>-1.2787261066734583E-2</c:v>
                </c:pt>
                <c:pt idx="150">
                  <c:v>-1.2787261066734583E-2</c:v>
                </c:pt>
                <c:pt idx="151">
                  <c:v>-1.2789311743664227E-2</c:v>
                </c:pt>
                <c:pt idx="152">
                  <c:v>-1.2794438435988332E-2</c:v>
                </c:pt>
                <c:pt idx="153">
                  <c:v>-1.2794438435988332E-2</c:v>
                </c:pt>
                <c:pt idx="154">
                  <c:v>-1.2797001782150387E-2</c:v>
                </c:pt>
                <c:pt idx="155">
                  <c:v>-1.2799565128312441E-2</c:v>
                </c:pt>
                <c:pt idx="156">
                  <c:v>-1.2807767836031015E-2</c:v>
                </c:pt>
                <c:pt idx="157">
                  <c:v>-1.281238185912271E-2</c:v>
                </c:pt>
                <c:pt idx="158">
                  <c:v>-1.2814945205284764E-2</c:v>
                </c:pt>
                <c:pt idx="159">
                  <c:v>-1.2824685920700568E-2</c:v>
                </c:pt>
                <c:pt idx="160">
                  <c:v>-1.2826736597630213E-2</c:v>
                </c:pt>
                <c:pt idx="161">
                  <c:v>-1.2829299943792267E-2</c:v>
                </c:pt>
                <c:pt idx="162">
                  <c:v>-1.2829812613024677E-2</c:v>
                </c:pt>
                <c:pt idx="163">
                  <c:v>-1.2832375959186732E-2</c:v>
                </c:pt>
                <c:pt idx="164">
                  <c:v>-1.2834426636116373E-2</c:v>
                </c:pt>
                <c:pt idx="165">
                  <c:v>-1.2834426636116373E-2</c:v>
                </c:pt>
                <c:pt idx="166">
                  <c:v>-1.2836989982278427E-2</c:v>
                </c:pt>
                <c:pt idx="167">
                  <c:v>-1.2839553328440481E-2</c:v>
                </c:pt>
                <c:pt idx="168">
                  <c:v>-1.2842116674602536E-2</c:v>
                </c:pt>
                <c:pt idx="169">
                  <c:v>-1.2842116674602536E-2</c:v>
                </c:pt>
                <c:pt idx="170">
                  <c:v>-1.2847243366926641E-2</c:v>
                </c:pt>
                <c:pt idx="171">
                  <c:v>-1.2871851490082359E-2</c:v>
                </c:pt>
                <c:pt idx="172">
                  <c:v>-1.2874414836244413E-2</c:v>
                </c:pt>
                <c:pt idx="173">
                  <c:v>-1.2882104874730576E-2</c:v>
                </c:pt>
                <c:pt idx="174">
                  <c:v>-1.2896972282470486E-2</c:v>
                </c:pt>
                <c:pt idx="175">
                  <c:v>-1.3284037552940617E-2</c:v>
                </c:pt>
                <c:pt idx="176">
                  <c:v>-1.329941762991294E-2</c:v>
                </c:pt>
                <c:pt idx="177">
                  <c:v>-1.3311209022258385E-2</c:v>
                </c:pt>
                <c:pt idx="178">
                  <c:v>-1.331428503765285E-2</c:v>
                </c:pt>
                <c:pt idx="179">
                  <c:v>-1.331428503765285E-2</c:v>
                </c:pt>
                <c:pt idx="180">
                  <c:v>-1.3319411729976959E-2</c:v>
                </c:pt>
                <c:pt idx="181">
                  <c:v>-1.3324025753068654E-2</c:v>
                </c:pt>
                <c:pt idx="182">
                  <c:v>-1.3452705730403759E-2</c:v>
                </c:pt>
                <c:pt idx="183">
                  <c:v>-1.348756723820769E-2</c:v>
                </c:pt>
                <c:pt idx="184">
                  <c:v>-1.3500383969017959E-2</c:v>
                </c:pt>
                <c:pt idx="185">
                  <c:v>-1.3512688030595818E-2</c:v>
                </c:pt>
                <c:pt idx="186">
                  <c:v>-1.3522428746011622E-2</c:v>
                </c:pt>
                <c:pt idx="187">
                  <c:v>-1.3522941415244032E-2</c:v>
                </c:pt>
                <c:pt idx="188">
                  <c:v>-1.3530118784497785E-2</c:v>
                </c:pt>
                <c:pt idx="189">
                  <c:v>-1.3535245476821891E-2</c:v>
                </c:pt>
                <c:pt idx="190">
                  <c:v>-1.3538321492216355E-2</c:v>
                </c:pt>
                <c:pt idx="191">
                  <c:v>-1.3540372169145999E-2</c:v>
                </c:pt>
                <c:pt idx="192">
                  <c:v>-1.354191017684323E-2</c:v>
                </c:pt>
                <c:pt idx="193">
                  <c:v>-1.354242284607564E-2</c:v>
                </c:pt>
                <c:pt idx="194">
                  <c:v>-1.3550112884561804E-2</c:v>
                </c:pt>
                <c:pt idx="195">
                  <c:v>-1.3552676230723858E-2</c:v>
                </c:pt>
                <c:pt idx="196">
                  <c:v>-1.3562416946139662E-2</c:v>
                </c:pt>
                <c:pt idx="197">
                  <c:v>-1.3579847700041626E-2</c:v>
                </c:pt>
                <c:pt idx="198">
                  <c:v>-1.3584974392365735E-2</c:v>
                </c:pt>
                <c:pt idx="199">
                  <c:v>-1.3592664430851898E-2</c:v>
                </c:pt>
                <c:pt idx="200">
                  <c:v>-1.3592664430851898E-2</c:v>
                </c:pt>
                <c:pt idx="201">
                  <c:v>-1.3701350308122978E-2</c:v>
                </c:pt>
                <c:pt idx="202">
                  <c:v>-1.3711091023538785E-2</c:v>
                </c:pt>
                <c:pt idx="203">
                  <c:v>-1.3718781062024945E-2</c:v>
                </c:pt>
                <c:pt idx="204">
                  <c:v>-1.3738775162088964E-2</c:v>
                </c:pt>
                <c:pt idx="205">
                  <c:v>-1.3743901854413073E-2</c:v>
                </c:pt>
                <c:pt idx="206">
                  <c:v>-1.3748515877504771E-2</c:v>
                </c:pt>
                <c:pt idx="207">
                  <c:v>-1.3753642569828877E-2</c:v>
                </c:pt>
                <c:pt idx="208">
                  <c:v>-1.376081993908263E-2</c:v>
                </c:pt>
                <c:pt idx="209">
                  <c:v>-1.376184527754745E-2</c:v>
                </c:pt>
                <c:pt idx="210">
                  <c:v>-1.376235794677986E-2</c:v>
                </c:pt>
                <c:pt idx="211">
                  <c:v>-1.3764408623709505E-2</c:v>
                </c:pt>
                <c:pt idx="212">
                  <c:v>-1.37690226468012E-2</c:v>
                </c:pt>
                <c:pt idx="213">
                  <c:v>-1.37690226468012E-2</c:v>
                </c:pt>
                <c:pt idx="214">
                  <c:v>-1.3771073323730844E-2</c:v>
                </c:pt>
                <c:pt idx="215">
                  <c:v>-1.3771073323730844E-2</c:v>
                </c:pt>
                <c:pt idx="216">
                  <c:v>-1.3772098662195665E-2</c:v>
                </c:pt>
                <c:pt idx="217">
                  <c:v>-1.3774149339125309E-2</c:v>
                </c:pt>
                <c:pt idx="218">
                  <c:v>-1.3780814039146648E-2</c:v>
                </c:pt>
                <c:pt idx="219">
                  <c:v>-1.3786453400703167E-2</c:v>
                </c:pt>
                <c:pt idx="220">
                  <c:v>-1.3796194116118972E-2</c:v>
                </c:pt>
                <c:pt idx="221">
                  <c:v>-1.3798757462281026E-2</c:v>
                </c:pt>
                <c:pt idx="222">
                  <c:v>-1.3818751562345044E-2</c:v>
                </c:pt>
                <c:pt idx="223">
                  <c:v>-1.3922310747292018E-2</c:v>
                </c:pt>
                <c:pt idx="224">
                  <c:v>-1.3944868193518095E-2</c:v>
                </c:pt>
                <c:pt idx="225">
                  <c:v>-1.3982805716716491E-2</c:v>
                </c:pt>
                <c:pt idx="226">
                  <c:v>-1.3987419739808186E-2</c:v>
                </c:pt>
                <c:pt idx="227">
                  <c:v>-1.3989983085970241E-2</c:v>
                </c:pt>
                <c:pt idx="228">
                  <c:v>-1.4012540532196313E-2</c:v>
                </c:pt>
                <c:pt idx="229">
                  <c:v>-1.4059706101578104E-2</c:v>
                </c:pt>
                <c:pt idx="230">
                  <c:v>-1.4232988302132944E-2</c:v>
                </c:pt>
                <c:pt idx="231">
                  <c:v>-1.4233500971365354E-2</c:v>
                </c:pt>
                <c:pt idx="232">
                  <c:v>-1.4245805032943213E-2</c:v>
                </c:pt>
                <c:pt idx="233">
                  <c:v>-1.4250419056034911E-2</c:v>
                </c:pt>
                <c:pt idx="234">
                  <c:v>-1.4252982402196962E-2</c:v>
                </c:pt>
                <c:pt idx="235">
                  <c:v>-1.4253495071429376E-2</c:v>
                </c:pt>
                <c:pt idx="236">
                  <c:v>-1.4272976502260984E-2</c:v>
                </c:pt>
                <c:pt idx="237">
                  <c:v>-1.449034825680315E-2</c:v>
                </c:pt>
                <c:pt idx="238">
                  <c:v>-1.4703618657486027E-2</c:v>
                </c:pt>
                <c:pt idx="239">
                  <c:v>-1.4706182003648082E-2</c:v>
                </c:pt>
                <c:pt idx="240">
                  <c:v>-1.6093977615784023E-2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42-4B5F-A7A3-D62BCF9BB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43256"/>
        <c:axId val="1"/>
      </c:scatterChart>
      <c:valAx>
        <c:axId val="841643256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3877070614792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  <c:min val="-1.7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248812130527881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43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32082868094526"/>
          <c:y val="0.91874999999999996"/>
          <c:w val="0.747699327639293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And - O-C Diagr.</a:t>
            </a:r>
          </a:p>
        </c:rich>
      </c:tx>
      <c:layout>
        <c:manualLayout>
          <c:xMode val="edge"/>
          <c:yMode val="edge"/>
          <c:x val="0.388406405721023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43496721434444"/>
          <c:y val="0.14860681114551083"/>
          <c:w val="0.82463884827735545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CE-4CC6-9FCD-601658FF86EB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'A (2)'!$D$21:$D$37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(2)'!$I$21:$I$992</c:f>
              <c:numCache>
                <c:formatCode>General</c:formatCode>
                <c:ptCount val="972"/>
                <c:pt idx="0">
                  <c:v>2.3772000000462867E-2</c:v>
                </c:pt>
                <c:pt idx="1">
                  <c:v>1.3456000000587665E-2</c:v>
                </c:pt>
                <c:pt idx="2">
                  <c:v>1.728000002913177E-3</c:v>
                </c:pt>
                <c:pt idx="3">
                  <c:v>0</c:v>
                </c:pt>
                <c:pt idx="5">
                  <c:v>3.6340000006021E-3</c:v>
                </c:pt>
                <c:pt idx="6">
                  <c:v>-1.6339999965566676E-3</c:v>
                </c:pt>
                <c:pt idx="7">
                  <c:v>-4.7839999970165081E-3</c:v>
                </c:pt>
                <c:pt idx="8">
                  <c:v>1.2160000002040761E-2</c:v>
                </c:pt>
                <c:pt idx="9">
                  <c:v>2.630000002682209E-3</c:v>
                </c:pt>
                <c:pt idx="10">
                  <c:v>1.2000000424450263E-5</c:v>
                </c:pt>
                <c:pt idx="11">
                  <c:v>-5.5799999972805381E-4</c:v>
                </c:pt>
                <c:pt idx="12">
                  <c:v>5.1200000234530307E-4</c:v>
                </c:pt>
                <c:pt idx="13">
                  <c:v>1.282000001083361E-3</c:v>
                </c:pt>
                <c:pt idx="14">
                  <c:v>-2.1399999968707561E-4</c:v>
                </c:pt>
                <c:pt idx="15">
                  <c:v>-1.4240000018617138E-3</c:v>
                </c:pt>
                <c:pt idx="16">
                  <c:v>-2.2399999579647556E-4</c:v>
                </c:pt>
                <c:pt idx="17">
                  <c:v>9.0700000073411502E-3</c:v>
                </c:pt>
                <c:pt idx="18">
                  <c:v>5.5004000001645181E-2</c:v>
                </c:pt>
                <c:pt idx="19">
                  <c:v>-9.7600000299280509E-4</c:v>
                </c:pt>
                <c:pt idx="20">
                  <c:v>9.0659999987110496E-3</c:v>
                </c:pt>
                <c:pt idx="21">
                  <c:v>-2.1659999983967282E-3</c:v>
                </c:pt>
                <c:pt idx="22">
                  <c:v>-6.6317999997409061E-2</c:v>
                </c:pt>
                <c:pt idx="23">
                  <c:v>7.4599999788915738E-4</c:v>
                </c:pt>
                <c:pt idx="24">
                  <c:v>-7.2800000052666292E-3</c:v>
                </c:pt>
                <c:pt idx="25">
                  <c:v>-1.3930000000982545E-2</c:v>
                </c:pt>
                <c:pt idx="26">
                  <c:v>1.1070000000472646E-2</c:v>
                </c:pt>
                <c:pt idx="27">
                  <c:v>2.056799999991199E-2</c:v>
                </c:pt>
                <c:pt idx="28">
                  <c:v>5.4140000065672211E-3</c:v>
                </c:pt>
                <c:pt idx="29">
                  <c:v>6.184000005305279E-3</c:v>
                </c:pt>
                <c:pt idx="30">
                  <c:v>1.2450000001990702E-2</c:v>
                </c:pt>
                <c:pt idx="31">
                  <c:v>-1.2708000002021436E-2</c:v>
                </c:pt>
                <c:pt idx="32">
                  <c:v>2.2292000001471024E-2</c:v>
                </c:pt>
                <c:pt idx="33">
                  <c:v>-2.7945999994699378E-2</c:v>
                </c:pt>
                <c:pt idx="34">
                  <c:v>-3.0630000001110602E-2</c:v>
                </c:pt>
                <c:pt idx="35">
                  <c:v>-1.7673999995167833E-2</c:v>
                </c:pt>
                <c:pt idx="36">
                  <c:v>-3.1999999919207767E-4</c:v>
                </c:pt>
                <c:pt idx="37">
                  <c:v>1.8680000001040753E-2</c:v>
                </c:pt>
                <c:pt idx="38">
                  <c:v>5.0999999803025275E-4</c:v>
                </c:pt>
                <c:pt idx="39">
                  <c:v>8.1800000043585896E-4</c:v>
                </c:pt>
                <c:pt idx="40">
                  <c:v>3.5799999750452116E-4</c:v>
                </c:pt>
                <c:pt idx="41">
                  <c:v>6.154000002425164E-3</c:v>
                </c:pt>
                <c:pt idx="42">
                  <c:v>8.9599999992060475E-3</c:v>
                </c:pt>
                <c:pt idx="43">
                  <c:v>-7.2700000018812716E-3</c:v>
                </c:pt>
                <c:pt idx="44">
                  <c:v>-3.2340000034309924E-3</c:v>
                </c:pt>
                <c:pt idx="45">
                  <c:v>-5.7759999981499277E-3</c:v>
                </c:pt>
                <c:pt idx="46">
                  <c:v>1.7577999999048188E-2</c:v>
                </c:pt>
                <c:pt idx="47">
                  <c:v>7.4059999969904311E-3</c:v>
                </c:pt>
                <c:pt idx="48">
                  <c:v>-1.2178000004496425E-2</c:v>
                </c:pt>
                <c:pt idx="49">
                  <c:v>5.559999990509823E-4</c:v>
                </c:pt>
                <c:pt idx="50">
                  <c:v>-3.6955999996280298E-2</c:v>
                </c:pt>
                <c:pt idx="51">
                  <c:v>-5.8419999986654148E-3</c:v>
                </c:pt>
                <c:pt idx="52">
                  <c:v>-1.564199999847915E-2</c:v>
                </c:pt>
                <c:pt idx="53">
                  <c:v>-1.222799999959534E-2</c:v>
                </c:pt>
                <c:pt idx="54">
                  <c:v>-3.1579999995301478E-2</c:v>
                </c:pt>
                <c:pt idx="55">
                  <c:v>-5.2719999948749319E-3</c:v>
                </c:pt>
                <c:pt idx="56">
                  <c:v>-2.2501999992527999E-2</c:v>
                </c:pt>
                <c:pt idx="57">
                  <c:v>2.4980000089271925E-3</c:v>
                </c:pt>
                <c:pt idx="58">
                  <c:v>-1.1560000057215802E-3</c:v>
                </c:pt>
                <c:pt idx="59">
                  <c:v>-1.4854000000923406E-2</c:v>
                </c:pt>
                <c:pt idx="60">
                  <c:v>-1.5313999996578787E-2</c:v>
                </c:pt>
                <c:pt idx="61">
                  <c:v>-7.12799999746494E-3</c:v>
                </c:pt>
                <c:pt idx="62">
                  <c:v>-1.1048000000300817E-2</c:v>
                </c:pt>
                <c:pt idx="63">
                  <c:v>5.9939999991911463E-3</c:v>
                </c:pt>
                <c:pt idx="64">
                  <c:v>-2.4317999996128492E-2</c:v>
                </c:pt>
                <c:pt idx="65">
                  <c:v>-1.735999999800697E-2</c:v>
                </c:pt>
                <c:pt idx="66">
                  <c:v>-1.6903999996429775E-2</c:v>
                </c:pt>
                <c:pt idx="67">
                  <c:v>-1.264400000218302E-2</c:v>
                </c:pt>
                <c:pt idx="68">
                  <c:v>-9.5319999963976443E-3</c:v>
                </c:pt>
                <c:pt idx="69">
                  <c:v>-9.0360000031068921E-3</c:v>
                </c:pt>
                <c:pt idx="70">
                  <c:v>-4.4099999940954149E-3</c:v>
                </c:pt>
                <c:pt idx="71">
                  <c:v>-1.0639999993145466E-2</c:v>
                </c:pt>
                <c:pt idx="72">
                  <c:v>-1.0143999999854714E-2</c:v>
                </c:pt>
                <c:pt idx="73">
                  <c:v>-1.156799999444047E-2</c:v>
                </c:pt>
                <c:pt idx="74">
                  <c:v>-4.5319999917410314E-3</c:v>
                </c:pt>
                <c:pt idx="75">
                  <c:v>1.6668000003846828E-2</c:v>
                </c:pt>
                <c:pt idx="76">
                  <c:v>-8.8359999936074018E-3</c:v>
                </c:pt>
                <c:pt idx="77">
                  <c:v>-6.0659999944618903E-3</c:v>
                </c:pt>
                <c:pt idx="78">
                  <c:v>-1.0295999993104488E-2</c:v>
                </c:pt>
                <c:pt idx="79">
                  <c:v>-4.2599999942467548E-3</c:v>
                </c:pt>
                <c:pt idx="80">
                  <c:v>-4.4899999993504025E-3</c:v>
                </c:pt>
                <c:pt idx="81">
                  <c:v>1.0280000002239831E-2</c:v>
                </c:pt>
                <c:pt idx="82">
                  <c:v>-4.5400000090012327E-4</c:v>
                </c:pt>
                <c:pt idx="83">
                  <c:v>-1.1647999999695458E-2</c:v>
                </c:pt>
                <c:pt idx="84">
                  <c:v>-1.2123999993491452E-2</c:v>
                </c:pt>
                <c:pt idx="156">
                  <c:v>-1.2812000000849366E-2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CE-4CC6-9FCD-601658FF86EB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2.9999999999999997E-4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2.9999999999999997E-4</c:v>
                  </c:pt>
                  <c:pt idx="207">
                    <c:v>1E-4</c:v>
                  </c:pt>
                  <c:pt idx="208">
                    <c:v>2.9999999999999997E-4</c:v>
                  </c:pt>
                  <c:pt idx="209">
                    <c:v>1E-4</c:v>
                  </c:pt>
                  <c:pt idx="210">
                    <c:v>2.0000000000000001E-4</c:v>
                  </c:pt>
                  <c:pt idx="211">
                    <c:v>1E-4</c:v>
                  </c:pt>
                  <c:pt idx="212">
                    <c:v>2.0000000000000001E-4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1E-4</c:v>
                  </c:pt>
                  <c:pt idx="216">
                    <c:v>1E-4</c:v>
                  </c:pt>
                  <c:pt idx="217">
                    <c:v>2.9999999999999997E-4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1E-4</c:v>
                  </c:pt>
                  <c:pt idx="222">
                    <c:v>2.0000000000000001E-4</c:v>
                  </c:pt>
                  <c:pt idx="223">
                    <c:v>2.9999999999999997E-4</c:v>
                  </c:pt>
                  <c:pt idx="224">
                    <c:v>2.0000000000000001E-4</c:v>
                  </c:pt>
                  <c:pt idx="225">
                    <c:v>6.9999999999999999E-4</c:v>
                  </c:pt>
                  <c:pt idx="226">
                    <c:v>2.0000000000000001E-4</c:v>
                  </c:pt>
                  <c:pt idx="227">
                    <c:v>2.9999999999999997E-4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2.9999999999999997E-4</c:v>
                  </c:pt>
                  <c:pt idx="233">
                    <c:v>2.9999999999999997E-4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5.0000000000000001E-4</c:v>
                  </c:pt>
                  <c:pt idx="237">
                    <c:v>2.8999999999999998E-3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2.0000000000000001E-4</c:v>
                  </c:pt>
                </c:numCache>
              </c:numRef>
            </c:plus>
            <c:minus>
              <c:numRef>
                <c:f>'A (2)'!$D$21:$D$938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2.9999999999999997E-4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2.9999999999999997E-4</c:v>
                  </c:pt>
                  <c:pt idx="207">
                    <c:v>1E-4</c:v>
                  </c:pt>
                  <c:pt idx="208">
                    <c:v>2.9999999999999997E-4</c:v>
                  </c:pt>
                  <c:pt idx="209">
                    <c:v>1E-4</c:v>
                  </c:pt>
                  <c:pt idx="210">
                    <c:v>2.0000000000000001E-4</c:v>
                  </c:pt>
                  <c:pt idx="211">
                    <c:v>1E-4</c:v>
                  </c:pt>
                  <c:pt idx="212">
                    <c:v>2.0000000000000001E-4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1E-4</c:v>
                  </c:pt>
                  <c:pt idx="216">
                    <c:v>1E-4</c:v>
                  </c:pt>
                  <c:pt idx="217">
                    <c:v>2.9999999999999997E-4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1E-4</c:v>
                  </c:pt>
                  <c:pt idx="222">
                    <c:v>2.0000000000000001E-4</c:v>
                  </c:pt>
                  <c:pt idx="223">
                    <c:v>2.9999999999999997E-4</c:v>
                  </c:pt>
                  <c:pt idx="224">
                    <c:v>2.0000000000000001E-4</c:v>
                  </c:pt>
                  <c:pt idx="225">
                    <c:v>6.9999999999999999E-4</c:v>
                  </c:pt>
                  <c:pt idx="226">
                    <c:v>2.0000000000000001E-4</c:v>
                  </c:pt>
                  <c:pt idx="227">
                    <c:v>2.9999999999999997E-4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2.9999999999999997E-4</c:v>
                  </c:pt>
                  <c:pt idx="233">
                    <c:v>2.9999999999999997E-4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5.0000000000000001E-4</c:v>
                  </c:pt>
                  <c:pt idx="237">
                    <c:v>2.8999999999999998E-3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(2)'!$J$21:$J$992</c:f>
              <c:numCache>
                <c:formatCode>General</c:formatCode>
                <c:ptCount val="972"/>
                <c:pt idx="85">
                  <c:v>-1.2036000000080094E-2</c:v>
                </c:pt>
                <c:pt idx="101">
                  <c:v>-1.1308000001008622E-2</c:v>
                </c:pt>
                <c:pt idx="102">
                  <c:v>-1.2795999995432794E-2</c:v>
                </c:pt>
                <c:pt idx="104">
                  <c:v>-1.2602000002516434E-2</c:v>
                </c:pt>
                <c:pt idx="107">
                  <c:v>-1.314000000274973E-2</c:v>
                </c:pt>
                <c:pt idx="123">
                  <c:v>-1.1539999999513384E-2</c:v>
                </c:pt>
                <c:pt idx="124">
                  <c:v>-1.1539999999513384E-2</c:v>
                </c:pt>
                <c:pt idx="127">
                  <c:v>-1.4945999995688908E-2</c:v>
                </c:pt>
                <c:pt idx="128">
                  <c:v>-1.4945999995688908E-2</c:v>
                </c:pt>
                <c:pt idx="190">
                  <c:v>-1.3262000000395346E-2</c:v>
                </c:pt>
                <c:pt idx="237">
                  <c:v>-1.4083999994909391E-2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CE-4CC6-9FCD-601658FF86EB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(2)'!$K$21:$K$992</c:f>
              <c:numCache>
                <c:formatCode>General</c:formatCode>
                <c:ptCount val="972"/>
                <c:pt idx="86">
                  <c:v>-1.2225999998918269E-2</c:v>
                </c:pt>
                <c:pt idx="87">
                  <c:v>-1.23739999908139E-2</c:v>
                </c:pt>
                <c:pt idx="88">
                  <c:v>-1.1930000000575092E-2</c:v>
                </c:pt>
                <c:pt idx="89">
                  <c:v>-1.2039999994158279E-2</c:v>
                </c:pt>
                <c:pt idx="90">
                  <c:v>-1.2238000002980698E-2</c:v>
                </c:pt>
                <c:pt idx="91">
                  <c:v>-1.2335999992501456E-2</c:v>
                </c:pt>
                <c:pt idx="92">
                  <c:v>-1.2351999997918028E-2</c:v>
                </c:pt>
                <c:pt idx="93">
                  <c:v>-1.2331999998423271E-2</c:v>
                </c:pt>
                <c:pt idx="94">
                  <c:v>-1.1792000004788861E-2</c:v>
                </c:pt>
                <c:pt idx="95">
                  <c:v>-1.1782000001403503E-2</c:v>
                </c:pt>
                <c:pt idx="96">
                  <c:v>-1.2585999997099862E-2</c:v>
                </c:pt>
                <c:pt idx="97">
                  <c:v>-1.2556000001495704E-2</c:v>
                </c:pt>
                <c:pt idx="98">
                  <c:v>-1.3393999994150363E-2</c:v>
                </c:pt>
                <c:pt idx="99">
                  <c:v>-1.2661999993724748E-2</c:v>
                </c:pt>
                <c:pt idx="100">
                  <c:v>-1.2621999994735233E-2</c:v>
                </c:pt>
                <c:pt idx="103">
                  <c:v>-1.2871999999333639E-2</c:v>
                </c:pt>
                <c:pt idx="105">
                  <c:v>-1.2793999994755723E-2</c:v>
                </c:pt>
                <c:pt idx="106">
                  <c:v>-1.2783999991370365E-2</c:v>
                </c:pt>
                <c:pt idx="108">
                  <c:v>-1.2858000001870096E-2</c:v>
                </c:pt>
                <c:pt idx="109">
                  <c:v>-1.281399999425048E-2</c:v>
                </c:pt>
                <c:pt idx="110">
                  <c:v>-1.2783999991370365E-2</c:v>
                </c:pt>
                <c:pt idx="111">
                  <c:v>-1.2683999993896578E-2</c:v>
                </c:pt>
                <c:pt idx="112">
                  <c:v>-1.267399999051122E-2</c:v>
                </c:pt>
                <c:pt idx="113">
                  <c:v>-1.2947999995958526E-2</c:v>
                </c:pt>
                <c:pt idx="114">
                  <c:v>-1.2917999993078411E-2</c:v>
                </c:pt>
                <c:pt idx="115">
                  <c:v>-1.2757999997120351E-2</c:v>
                </c:pt>
                <c:pt idx="116">
                  <c:v>-1.2707999994745478E-2</c:v>
                </c:pt>
                <c:pt idx="117">
                  <c:v>-1.2672000004386064E-2</c:v>
                </c:pt>
                <c:pt idx="118">
                  <c:v>-1.2555999994219746E-2</c:v>
                </c:pt>
                <c:pt idx="119">
                  <c:v>-1.2697999998636078E-2</c:v>
                </c:pt>
                <c:pt idx="120">
                  <c:v>-1.2935999999172054E-2</c:v>
                </c:pt>
                <c:pt idx="121">
                  <c:v>-1.30799999969895E-2</c:v>
                </c:pt>
                <c:pt idx="122">
                  <c:v>-1.3240000000223517E-2</c:v>
                </c:pt>
                <c:pt idx="125">
                  <c:v>-1.3169999998353887E-2</c:v>
                </c:pt>
                <c:pt idx="126">
                  <c:v>-1.30700000008801E-2</c:v>
                </c:pt>
                <c:pt idx="129">
                  <c:v>-1.288399999612011E-2</c:v>
                </c:pt>
                <c:pt idx="130">
                  <c:v>-1.2829999999667052E-2</c:v>
                </c:pt>
                <c:pt idx="131">
                  <c:v>-1.3013999996474013E-2</c:v>
                </c:pt>
                <c:pt idx="132">
                  <c:v>-1.303399999596877E-2</c:v>
                </c:pt>
                <c:pt idx="133">
                  <c:v>-1.2717999998130836E-2</c:v>
                </c:pt>
                <c:pt idx="134">
                  <c:v>-1.316400000359863E-2</c:v>
                </c:pt>
                <c:pt idx="135">
                  <c:v>-1.3077999996312428E-2</c:v>
                </c:pt>
                <c:pt idx="136">
                  <c:v>-1.2707999994745478E-2</c:v>
                </c:pt>
                <c:pt idx="137">
                  <c:v>-1.2838000002375338E-2</c:v>
                </c:pt>
                <c:pt idx="138">
                  <c:v>-1.3167999997676816E-2</c:v>
                </c:pt>
                <c:pt idx="139">
                  <c:v>-1.2667999995755963E-2</c:v>
                </c:pt>
                <c:pt idx="140">
                  <c:v>-1.3097999995807186E-2</c:v>
                </c:pt>
                <c:pt idx="141">
                  <c:v>-1.3111999993270729E-2</c:v>
                </c:pt>
                <c:pt idx="142">
                  <c:v>-1.3241999993624631E-2</c:v>
                </c:pt>
                <c:pt idx="143">
                  <c:v>-1.3001999999687541E-2</c:v>
                </c:pt>
                <c:pt idx="144">
                  <c:v>-1.3121999996656086E-2</c:v>
                </c:pt>
                <c:pt idx="145">
                  <c:v>-1.3188000004447531E-2</c:v>
                </c:pt>
                <c:pt idx="146">
                  <c:v>-1.3118000002577901E-2</c:v>
                </c:pt>
                <c:pt idx="147">
                  <c:v>-1.3227999996161088E-2</c:v>
                </c:pt>
                <c:pt idx="148">
                  <c:v>-1.2925999995786697E-2</c:v>
                </c:pt>
                <c:pt idx="149">
                  <c:v>-1.3571999996202067E-2</c:v>
                </c:pt>
                <c:pt idx="150">
                  <c:v>-1.3071999994281214E-2</c:v>
                </c:pt>
                <c:pt idx="151">
                  <c:v>-1.3356000003113877E-2</c:v>
                </c:pt>
                <c:pt idx="152">
                  <c:v>-1.3116000001900829E-2</c:v>
                </c:pt>
                <c:pt idx="153">
                  <c:v>-1.2415999997756444E-2</c:v>
                </c:pt>
                <c:pt idx="154">
                  <c:v>-1.2645999995584134E-2</c:v>
                </c:pt>
                <c:pt idx="155">
                  <c:v>-1.2475999996240716E-2</c:v>
                </c:pt>
                <c:pt idx="157">
                  <c:v>-1.2925999995786697E-2</c:v>
                </c:pt>
                <c:pt idx="158">
                  <c:v>-1.3156000000890344E-2</c:v>
                </c:pt>
                <c:pt idx="159">
                  <c:v>-1.3129999999364372E-2</c:v>
                </c:pt>
                <c:pt idx="160">
                  <c:v>-1.2713999996776693E-2</c:v>
                </c:pt>
                <c:pt idx="161">
                  <c:v>-1.3043999999354128E-2</c:v>
                </c:pt>
                <c:pt idx="162">
                  <c:v>-1.299000000290107E-2</c:v>
                </c:pt>
                <c:pt idx="163">
                  <c:v>-1.3019999998505227E-2</c:v>
                </c:pt>
                <c:pt idx="164">
                  <c:v>-1.3303999992785975E-2</c:v>
                </c:pt>
                <c:pt idx="165">
                  <c:v>-1.31039999978384E-2</c:v>
                </c:pt>
                <c:pt idx="166">
                  <c:v>-1.303399999596877E-2</c:v>
                </c:pt>
                <c:pt idx="167">
                  <c:v>-1.3363999998546205E-2</c:v>
                </c:pt>
                <c:pt idx="168">
                  <c:v>-1.3394000001426321E-2</c:v>
                </c:pt>
                <c:pt idx="169">
                  <c:v>-1.3093999994453043E-2</c:v>
                </c:pt>
                <c:pt idx="170">
                  <c:v>-1.3154000000213273E-2</c:v>
                </c:pt>
                <c:pt idx="171">
                  <c:v>-1.3361999997869134E-2</c:v>
                </c:pt>
                <c:pt idx="172">
                  <c:v>-1.3291999995999504E-2</c:v>
                </c:pt>
                <c:pt idx="173">
                  <c:v>-1.3482000002113637E-2</c:v>
                </c:pt>
                <c:pt idx="174">
                  <c:v>-1.3316000004124362E-2</c:v>
                </c:pt>
                <c:pt idx="175">
                  <c:v>-1.3145999997504987E-2</c:v>
                </c:pt>
                <c:pt idx="176">
                  <c:v>-1.3825999994878657E-2</c:v>
                </c:pt>
                <c:pt idx="177">
                  <c:v>-1.3683999990462326E-2</c:v>
                </c:pt>
                <c:pt idx="178">
                  <c:v>-1.3359999997192062E-2</c:v>
                </c:pt>
                <c:pt idx="179">
                  <c:v>-1.1859999998705462E-2</c:v>
                </c:pt>
                <c:pt idx="180">
                  <c:v>-1.3419999995676335E-2</c:v>
                </c:pt>
                <c:pt idx="181">
                  <c:v>-1.3833999997586943E-2</c:v>
                </c:pt>
                <c:pt idx="182">
                  <c:v>-1.3879999991331715E-2</c:v>
                </c:pt>
                <c:pt idx="183">
                  <c:v>-1.3707999998587184E-2</c:v>
                </c:pt>
                <c:pt idx="184">
                  <c:v>-1.4358000000356697E-2</c:v>
                </c:pt>
                <c:pt idx="185">
                  <c:v>-1.3861999999789987E-2</c:v>
                </c:pt>
                <c:pt idx="186">
                  <c:v>-1.4036000000487547E-2</c:v>
                </c:pt>
                <c:pt idx="187">
                  <c:v>-1.3281999992614146E-2</c:v>
                </c:pt>
                <c:pt idx="188">
                  <c:v>-1.3226000002759974E-2</c:v>
                </c:pt>
                <c:pt idx="189">
                  <c:v>-1.3586000000941567E-2</c:v>
                </c:pt>
                <c:pt idx="191">
                  <c:v>-1.4345999996294267E-2</c:v>
                </c:pt>
                <c:pt idx="192">
                  <c:v>-1.3683999997738283E-2</c:v>
                </c:pt>
                <c:pt idx="193">
                  <c:v>-1.373000000603497E-2</c:v>
                </c:pt>
                <c:pt idx="194">
                  <c:v>-1.4019999995070975E-2</c:v>
                </c:pt>
                <c:pt idx="195">
                  <c:v>-1.3349999993806705E-2</c:v>
                </c:pt>
                <c:pt idx="196">
                  <c:v>-1.3824000001477543E-2</c:v>
                </c:pt>
                <c:pt idx="197">
                  <c:v>-1.4087999996263534E-2</c:v>
                </c:pt>
                <c:pt idx="198">
                  <c:v>-1.3847999995050486E-2</c:v>
                </c:pt>
                <c:pt idx="199">
                  <c:v>-1.3837999998941086E-2</c:v>
                </c:pt>
                <c:pt idx="200">
                  <c:v>-1.3738000001467299E-2</c:v>
                </c:pt>
                <c:pt idx="201">
                  <c:v>-1.4289999999164138E-2</c:v>
                </c:pt>
                <c:pt idx="202">
                  <c:v>-1.3864000000467058E-2</c:v>
                </c:pt>
                <c:pt idx="203">
                  <c:v>-1.3753999999607913E-2</c:v>
                </c:pt>
                <c:pt idx="204">
                  <c:v>-1.4148000002023764E-2</c:v>
                </c:pt>
                <c:pt idx="205">
                  <c:v>-1.4007999998284504E-2</c:v>
                </c:pt>
                <c:pt idx="206">
                  <c:v>-1.4422000000195112E-2</c:v>
                </c:pt>
                <c:pt idx="207">
                  <c:v>-1.3981999996758532E-2</c:v>
                </c:pt>
                <c:pt idx="208">
                  <c:v>-1.3525999995181337E-2</c:v>
                </c:pt>
                <c:pt idx="209">
                  <c:v>-1.3817999999446329E-2</c:v>
                </c:pt>
                <c:pt idx="210">
                  <c:v>-1.3963999997940846E-2</c:v>
                </c:pt>
                <c:pt idx="211">
                  <c:v>-1.3947999999800231E-2</c:v>
                </c:pt>
                <c:pt idx="212">
                  <c:v>-1.4161999999487307E-2</c:v>
                </c:pt>
                <c:pt idx="213">
                  <c:v>-1.3562000000092667E-2</c:v>
                </c:pt>
                <c:pt idx="214">
                  <c:v>-1.4146000001346692E-2</c:v>
                </c:pt>
                <c:pt idx="215">
                  <c:v>-1.3846000001649372E-2</c:v>
                </c:pt>
                <c:pt idx="216">
                  <c:v>-1.3737999994191341E-2</c:v>
                </c:pt>
                <c:pt idx="217">
                  <c:v>-1.3722000003326684E-2</c:v>
                </c:pt>
                <c:pt idx="218">
                  <c:v>-1.3720000002649613E-2</c:v>
                </c:pt>
                <c:pt idx="219">
                  <c:v>-1.372599999740487E-2</c:v>
                </c:pt>
                <c:pt idx="220">
                  <c:v>-1.3899999990826473E-2</c:v>
                </c:pt>
                <c:pt idx="221">
                  <c:v>-1.4029999998456333E-2</c:v>
                </c:pt>
                <c:pt idx="222">
                  <c:v>-1.3723999996727798E-2</c:v>
                </c:pt>
                <c:pt idx="223">
                  <c:v>-1.4416000005439855E-2</c:v>
                </c:pt>
                <c:pt idx="224">
                  <c:v>-1.4340000001539011E-2</c:v>
                </c:pt>
                <c:pt idx="225">
                  <c:v>-1.3764000002993271E-2</c:v>
                </c:pt>
                <c:pt idx="226">
                  <c:v>-1.3957999995909631E-2</c:v>
                </c:pt>
                <c:pt idx="227">
                  <c:v>-1.4387999995960854E-2</c:v>
                </c:pt>
                <c:pt idx="228">
                  <c:v>-1.3812000004691072E-2</c:v>
                </c:pt>
                <c:pt idx="229">
                  <c:v>-1.4444000000366941E-2</c:v>
                </c:pt>
                <c:pt idx="230">
                  <c:v>-1.429199999984121E-2</c:v>
                </c:pt>
                <c:pt idx="231">
                  <c:v>-1.4338000000861939E-2</c:v>
                </c:pt>
                <c:pt idx="232">
                  <c:v>-1.4541999997163657E-2</c:v>
                </c:pt>
                <c:pt idx="233">
                  <c:v>-1.395599999523256E-2</c:v>
                </c:pt>
                <c:pt idx="234">
                  <c:v>-1.3685999991139397E-2</c:v>
                </c:pt>
                <c:pt idx="235">
                  <c:v>-1.4331999998830725E-2</c:v>
                </c:pt>
                <c:pt idx="236">
                  <c:v>-1.4479999998002313E-2</c:v>
                </c:pt>
                <c:pt idx="238">
                  <c:v>-1.4620000001741573E-2</c:v>
                </c:pt>
                <c:pt idx="239">
                  <c:v>-1.4849999999569263E-2</c:v>
                </c:pt>
                <c:pt idx="240">
                  <c:v>-1.617199999600416E-2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CE-4CC6-9FCD-601658FF86EB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plus>
            <c:minus>
              <c:numRef>
                <c:f>'A (2)'!$D$21:$D$183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CE-4CC6-9FCD-601658FF86EB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CE-4CC6-9FCD-601658FF86EB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CE-4CC6-9FCD-601658FF86EB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(2)'!$O$21:$O$992</c:f>
              <c:numCache>
                <c:formatCode>General</c:formatCode>
                <c:ptCount val="972"/>
                <c:pt idx="0">
                  <c:v>5.5991082844451378E-3</c:v>
                </c:pt>
                <c:pt idx="1">
                  <c:v>5.524258576513166E-3</c:v>
                </c:pt>
                <c:pt idx="2">
                  <c:v>5.3355962989860041E-3</c:v>
                </c:pt>
                <c:pt idx="3">
                  <c:v>5.1469340214588422E-3</c:v>
                </c:pt>
                <c:pt idx="4">
                  <c:v>5.1469340214588422E-3</c:v>
                </c:pt>
                <c:pt idx="5">
                  <c:v>3.9570287330334538E-3</c:v>
                </c:pt>
                <c:pt idx="6">
                  <c:v>2.4918200668034838E-3</c:v>
                </c:pt>
                <c:pt idx="7">
                  <c:v>2.4790033359932146E-3</c:v>
                </c:pt>
                <c:pt idx="8">
                  <c:v>2.3067464739031972E-3</c:v>
                </c:pt>
                <c:pt idx="9">
                  <c:v>2.0222150499152216E-3</c:v>
                </c:pt>
                <c:pt idx="10">
                  <c:v>1.9796635036251281E-3</c:v>
                </c:pt>
                <c:pt idx="11">
                  <c:v>1.8284260800639522E-3</c:v>
                </c:pt>
                <c:pt idx="12">
                  <c:v>1.5951615793170534E-3</c:v>
                </c:pt>
                <c:pt idx="13">
                  <c:v>1.5925982331549998E-3</c:v>
                </c:pt>
                <c:pt idx="14">
                  <c:v>1.3485676785274748E-3</c:v>
                </c:pt>
                <c:pt idx="15">
                  <c:v>1.2793573321520217E-3</c:v>
                </c:pt>
                <c:pt idx="16">
                  <c:v>8.6922194622340854E-4</c:v>
                </c:pt>
                <c:pt idx="17">
                  <c:v>5.5598104522043036E-4</c:v>
                </c:pt>
                <c:pt idx="18">
                  <c:v>1.6071306703172982E-4</c:v>
                </c:pt>
                <c:pt idx="19">
                  <c:v>9.4066066818329803E-5</c:v>
                </c:pt>
                <c:pt idx="20">
                  <c:v>-9.7159556870885649E-5</c:v>
                </c:pt>
                <c:pt idx="21">
                  <c:v>-5.5446051218128924E-4</c:v>
                </c:pt>
                <c:pt idx="22">
                  <c:v>-7.6568023593452487E-4</c:v>
                </c:pt>
                <c:pt idx="23">
                  <c:v>-8.2514986689417435E-4</c:v>
                </c:pt>
                <c:pt idx="24">
                  <c:v>-8.4104261309890776E-4</c:v>
                </c:pt>
                <c:pt idx="25">
                  <c:v>-9.8202665201186853E-4</c:v>
                </c:pt>
                <c:pt idx="26">
                  <c:v>-9.8202665201186853E-4</c:v>
                </c:pt>
                <c:pt idx="27">
                  <c:v>-1.0522623368521434E-3</c:v>
                </c:pt>
                <c:pt idx="28">
                  <c:v>-1.2055504373429627E-3</c:v>
                </c:pt>
                <c:pt idx="29">
                  <c:v>-1.2081137835050163E-3</c:v>
                </c:pt>
                <c:pt idx="30">
                  <c:v>-1.2229811912449285E-3</c:v>
                </c:pt>
                <c:pt idx="31">
                  <c:v>-1.2604060452109144E-3</c:v>
                </c:pt>
                <c:pt idx="32">
                  <c:v>-1.2604060452109144E-3</c:v>
                </c:pt>
                <c:pt idx="33">
                  <c:v>-1.2875775145286851E-3</c:v>
                </c:pt>
                <c:pt idx="34">
                  <c:v>-1.4690624228020964E-3</c:v>
                </c:pt>
                <c:pt idx="35">
                  <c:v>-1.476239792055847E-3</c:v>
                </c:pt>
                <c:pt idx="36">
                  <c:v>-1.476752461288258E-3</c:v>
                </c:pt>
                <c:pt idx="37">
                  <c:v>-1.476752461288258E-3</c:v>
                </c:pt>
                <c:pt idx="38">
                  <c:v>-2.4482606567066603E-3</c:v>
                </c:pt>
                <c:pt idx="39">
                  <c:v>-2.6543536881357879E-3</c:v>
                </c:pt>
                <c:pt idx="40">
                  <c:v>-2.6594803804598959E-3</c:v>
                </c:pt>
                <c:pt idx="41">
                  <c:v>-2.9024855966225983E-3</c:v>
                </c:pt>
                <c:pt idx="42">
                  <c:v>-2.9224796966866185E-3</c:v>
                </c:pt>
                <c:pt idx="43">
                  <c:v>-2.925043042848673E-3</c:v>
                </c:pt>
                <c:pt idx="44">
                  <c:v>-2.9424737967506387E-3</c:v>
                </c:pt>
                <c:pt idx="45">
                  <c:v>-3.1357500973694975E-3</c:v>
                </c:pt>
                <c:pt idx="46">
                  <c:v>-3.1362627666019077E-3</c:v>
                </c:pt>
                <c:pt idx="47">
                  <c:v>-4.5625085711686608E-3</c:v>
                </c:pt>
                <c:pt idx="48">
                  <c:v>-4.5645592480983033E-3</c:v>
                </c:pt>
                <c:pt idx="49">
                  <c:v>-4.8060264565637743E-3</c:v>
                </c:pt>
                <c:pt idx="50">
                  <c:v>-5.0992732575027323E-3</c:v>
                </c:pt>
                <c:pt idx="51">
                  <c:v>-5.3253603889958801E-3</c:v>
                </c:pt>
                <c:pt idx="52">
                  <c:v>-5.4791611587191105E-3</c:v>
                </c:pt>
                <c:pt idx="53">
                  <c:v>-8.7556302230563168E-3</c:v>
                </c:pt>
                <c:pt idx="54">
                  <c:v>-8.8130491770863229E-3</c:v>
                </c:pt>
                <c:pt idx="55">
                  <c:v>-9.0191422085154505E-3</c:v>
                </c:pt>
                <c:pt idx="56">
                  <c:v>-9.021705554677505E-3</c:v>
                </c:pt>
                <c:pt idx="57">
                  <c:v>-9.021705554677505E-3</c:v>
                </c:pt>
                <c:pt idx="58">
                  <c:v>-9.0468263470656323E-3</c:v>
                </c:pt>
                <c:pt idx="59">
                  <c:v>-9.0791245087075111E-3</c:v>
                </c:pt>
                <c:pt idx="60">
                  <c:v>-9.0842512010316182E-3</c:v>
                </c:pt>
                <c:pt idx="61">
                  <c:v>-9.0888652241233152E-3</c:v>
                </c:pt>
                <c:pt idx="62">
                  <c:v>-9.0991186087715312E-3</c:v>
                </c:pt>
                <c:pt idx="63">
                  <c:v>-9.2903442324607458E-3</c:v>
                </c:pt>
                <c:pt idx="64">
                  <c:v>-9.4810571869175519E-3</c:v>
                </c:pt>
                <c:pt idx="65">
                  <c:v>-9.5461661794337196E-3</c:v>
                </c:pt>
                <c:pt idx="66">
                  <c:v>-1.0194180089200927E-2</c:v>
                </c:pt>
                <c:pt idx="67">
                  <c:v>-1.0291587243358973E-2</c:v>
                </c:pt>
                <c:pt idx="68">
                  <c:v>-1.0459742751589705E-2</c:v>
                </c:pt>
                <c:pt idx="69">
                  <c:v>-1.0472046813167563E-2</c:v>
                </c:pt>
                <c:pt idx="70">
                  <c:v>-1.0917556376132518E-2</c:v>
                </c:pt>
                <c:pt idx="71">
                  <c:v>-1.0920119722294572E-2</c:v>
                </c:pt>
                <c:pt idx="72">
                  <c:v>-1.0932423783872431E-2</c:v>
                </c:pt>
                <c:pt idx="73">
                  <c:v>-1.0954981230098504E-2</c:v>
                </c:pt>
                <c:pt idx="74">
                  <c:v>-1.0972411984000471E-2</c:v>
                </c:pt>
                <c:pt idx="75">
                  <c:v>-1.11262127537237E-2</c:v>
                </c:pt>
                <c:pt idx="76">
                  <c:v>-1.1138516815301558E-2</c:v>
                </c:pt>
                <c:pt idx="77">
                  <c:v>-1.1141080161463613E-2</c:v>
                </c:pt>
                <c:pt idx="78">
                  <c:v>-1.1143643507625667E-2</c:v>
                </c:pt>
                <c:pt idx="79">
                  <c:v>-1.1161074261527631E-2</c:v>
                </c:pt>
                <c:pt idx="80">
                  <c:v>-1.1163637607689686E-2</c:v>
                </c:pt>
                <c:pt idx="81">
                  <c:v>-1.116620095385174E-2</c:v>
                </c:pt>
                <c:pt idx="82">
                  <c:v>-1.1181068361591653E-2</c:v>
                </c:pt>
                <c:pt idx="83">
                  <c:v>-1.1201062461655672E-2</c:v>
                </c:pt>
                <c:pt idx="84">
                  <c:v>-1.1409206170014443E-2</c:v>
                </c:pt>
                <c:pt idx="85">
                  <c:v>-1.1625552586091785E-2</c:v>
                </c:pt>
                <c:pt idx="86">
                  <c:v>-1.1838310317542256E-2</c:v>
                </c:pt>
                <c:pt idx="87">
                  <c:v>-1.1862918440697973E-2</c:v>
                </c:pt>
                <c:pt idx="88">
                  <c:v>-1.1863431109930383E-2</c:v>
                </c:pt>
                <c:pt idx="89">
                  <c:v>-1.1865994456092438E-2</c:v>
                </c:pt>
                <c:pt idx="90">
                  <c:v>-1.18880392330861E-2</c:v>
                </c:pt>
                <c:pt idx="91">
                  <c:v>-1.1933154125538246E-2</c:v>
                </c:pt>
                <c:pt idx="92">
                  <c:v>-1.2059270756711296E-2</c:v>
                </c:pt>
                <c:pt idx="93">
                  <c:v>-1.2059270756711296E-2</c:v>
                </c:pt>
                <c:pt idx="94">
                  <c:v>-1.2061834102873347E-2</c:v>
                </c:pt>
                <c:pt idx="95">
                  <c:v>-1.2061834102873347E-2</c:v>
                </c:pt>
                <c:pt idx="96">
                  <c:v>-1.2071574818289155E-2</c:v>
                </c:pt>
                <c:pt idx="97">
                  <c:v>-1.2071574818289155E-2</c:v>
                </c:pt>
                <c:pt idx="98">
                  <c:v>-1.2124379749227461E-2</c:v>
                </c:pt>
                <c:pt idx="99">
                  <c:v>-1.2154114564707287E-2</c:v>
                </c:pt>
                <c:pt idx="100">
                  <c:v>-1.2154114564707287E-2</c:v>
                </c:pt>
                <c:pt idx="101">
                  <c:v>-1.2154627233939697E-2</c:v>
                </c:pt>
                <c:pt idx="102">
                  <c:v>-1.2194615434067737E-2</c:v>
                </c:pt>
                <c:pt idx="103">
                  <c:v>-1.2300225295944356E-2</c:v>
                </c:pt>
                <c:pt idx="104">
                  <c:v>-1.2328422103726948E-2</c:v>
                </c:pt>
                <c:pt idx="105">
                  <c:v>-1.2337137480677931E-2</c:v>
                </c:pt>
                <c:pt idx="106">
                  <c:v>-1.2337137480677931E-2</c:v>
                </c:pt>
                <c:pt idx="107">
                  <c:v>-1.2355593573044719E-2</c:v>
                </c:pt>
                <c:pt idx="108">
                  <c:v>-1.2362258273066059E-2</c:v>
                </c:pt>
                <c:pt idx="109">
                  <c:v>-1.2362770942298469E-2</c:v>
                </c:pt>
                <c:pt idx="110">
                  <c:v>-1.2362770942298469E-2</c:v>
                </c:pt>
                <c:pt idx="111">
                  <c:v>-1.2362770942298469E-2</c:v>
                </c:pt>
                <c:pt idx="112">
                  <c:v>-1.2362770942298469E-2</c:v>
                </c:pt>
                <c:pt idx="113">
                  <c:v>-1.2380201696200436E-2</c:v>
                </c:pt>
                <c:pt idx="114">
                  <c:v>-1.2380201696200436E-2</c:v>
                </c:pt>
                <c:pt idx="115">
                  <c:v>-1.2385328388524542E-2</c:v>
                </c:pt>
                <c:pt idx="116">
                  <c:v>-1.2385328388524542E-2</c:v>
                </c:pt>
                <c:pt idx="117">
                  <c:v>-1.2402759142426509E-2</c:v>
                </c:pt>
                <c:pt idx="118">
                  <c:v>-1.240480981935615E-2</c:v>
                </c:pt>
                <c:pt idx="119">
                  <c:v>-1.2521185735113396E-2</c:v>
                </c:pt>
                <c:pt idx="120">
                  <c:v>-1.2573990666051705E-2</c:v>
                </c:pt>
                <c:pt idx="121">
                  <c:v>-1.2581168035305455E-2</c:v>
                </c:pt>
                <c:pt idx="122">
                  <c:v>-1.2586294727629564E-2</c:v>
                </c:pt>
                <c:pt idx="123">
                  <c:v>-1.2586294727629564E-2</c:v>
                </c:pt>
                <c:pt idx="124">
                  <c:v>-1.2586294727629564E-2</c:v>
                </c:pt>
                <c:pt idx="125">
                  <c:v>-1.2588858073791618E-2</c:v>
                </c:pt>
                <c:pt idx="126">
                  <c:v>-1.2588858073791618E-2</c:v>
                </c:pt>
                <c:pt idx="127">
                  <c:v>-1.2591934089186083E-2</c:v>
                </c:pt>
                <c:pt idx="128">
                  <c:v>-1.2591934089186083E-2</c:v>
                </c:pt>
                <c:pt idx="129">
                  <c:v>-1.2593472096883314E-2</c:v>
                </c:pt>
                <c:pt idx="130">
                  <c:v>-1.2593984766115724E-2</c:v>
                </c:pt>
                <c:pt idx="131">
                  <c:v>-1.2596035443045368E-2</c:v>
                </c:pt>
                <c:pt idx="132">
                  <c:v>-1.2606288827693582E-2</c:v>
                </c:pt>
                <c:pt idx="133">
                  <c:v>-1.2608339504623227E-2</c:v>
                </c:pt>
                <c:pt idx="134">
                  <c:v>-1.2608852173855637E-2</c:v>
                </c:pt>
                <c:pt idx="135">
                  <c:v>-1.2613466196947332E-2</c:v>
                </c:pt>
                <c:pt idx="136">
                  <c:v>-1.2616029543109386E-2</c:v>
                </c:pt>
                <c:pt idx="137">
                  <c:v>-1.2618592889271441E-2</c:v>
                </c:pt>
                <c:pt idx="138">
                  <c:v>-1.2621156235433495E-2</c:v>
                </c:pt>
                <c:pt idx="139">
                  <c:v>-1.2621156235433495E-2</c:v>
                </c:pt>
                <c:pt idx="140">
                  <c:v>-1.262371958159555E-2</c:v>
                </c:pt>
                <c:pt idx="141">
                  <c:v>-1.2628333604687245E-2</c:v>
                </c:pt>
                <c:pt idx="142">
                  <c:v>-1.2630896950849299E-2</c:v>
                </c:pt>
                <c:pt idx="143">
                  <c:v>-1.2636023643173408E-2</c:v>
                </c:pt>
                <c:pt idx="144">
                  <c:v>-1.2646277027821623E-2</c:v>
                </c:pt>
                <c:pt idx="145">
                  <c:v>-1.2759576928184401E-2</c:v>
                </c:pt>
                <c:pt idx="146">
                  <c:v>-1.2762140274346455E-2</c:v>
                </c:pt>
                <c:pt idx="147">
                  <c:v>-1.2780083697480833E-2</c:v>
                </c:pt>
                <c:pt idx="148">
                  <c:v>-1.2786748397502172E-2</c:v>
                </c:pt>
                <c:pt idx="149">
                  <c:v>-1.2787261066734583E-2</c:v>
                </c:pt>
                <c:pt idx="150">
                  <c:v>-1.2787261066734583E-2</c:v>
                </c:pt>
                <c:pt idx="151">
                  <c:v>-1.2789311743664227E-2</c:v>
                </c:pt>
                <c:pt idx="152">
                  <c:v>-1.2794438435988332E-2</c:v>
                </c:pt>
                <c:pt idx="153">
                  <c:v>-1.2794438435988332E-2</c:v>
                </c:pt>
                <c:pt idx="154">
                  <c:v>-1.2797001782150387E-2</c:v>
                </c:pt>
                <c:pt idx="155">
                  <c:v>-1.2799565128312441E-2</c:v>
                </c:pt>
                <c:pt idx="156">
                  <c:v>-1.2807767836031015E-2</c:v>
                </c:pt>
                <c:pt idx="157">
                  <c:v>-1.281238185912271E-2</c:v>
                </c:pt>
                <c:pt idx="158">
                  <c:v>-1.2814945205284764E-2</c:v>
                </c:pt>
                <c:pt idx="159">
                  <c:v>-1.2824685920700568E-2</c:v>
                </c:pt>
                <c:pt idx="160">
                  <c:v>-1.2826736597630213E-2</c:v>
                </c:pt>
                <c:pt idx="161">
                  <c:v>-1.2829299943792267E-2</c:v>
                </c:pt>
                <c:pt idx="162">
                  <c:v>-1.2829812613024677E-2</c:v>
                </c:pt>
                <c:pt idx="163">
                  <c:v>-1.2832375959186732E-2</c:v>
                </c:pt>
                <c:pt idx="164">
                  <c:v>-1.2834426636116373E-2</c:v>
                </c:pt>
                <c:pt idx="165">
                  <c:v>-1.2834426636116373E-2</c:v>
                </c:pt>
                <c:pt idx="166">
                  <c:v>-1.2836989982278427E-2</c:v>
                </c:pt>
                <c:pt idx="167">
                  <c:v>-1.2839553328440481E-2</c:v>
                </c:pt>
                <c:pt idx="168">
                  <c:v>-1.2842116674602536E-2</c:v>
                </c:pt>
                <c:pt idx="169">
                  <c:v>-1.2842116674602536E-2</c:v>
                </c:pt>
                <c:pt idx="170">
                  <c:v>-1.2847243366926641E-2</c:v>
                </c:pt>
                <c:pt idx="171">
                  <c:v>-1.2871851490082359E-2</c:v>
                </c:pt>
                <c:pt idx="172">
                  <c:v>-1.2874414836244413E-2</c:v>
                </c:pt>
                <c:pt idx="173">
                  <c:v>-1.2882104874730576E-2</c:v>
                </c:pt>
                <c:pt idx="174">
                  <c:v>-1.2896972282470486E-2</c:v>
                </c:pt>
                <c:pt idx="175">
                  <c:v>-1.3284037552940617E-2</c:v>
                </c:pt>
                <c:pt idx="176">
                  <c:v>-1.329941762991294E-2</c:v>
                </c:pt>
                <c:pt idx="177">
                  <c:v>-1.3311209022258385E-2</c:v>
                </c:pt>
                <c:pt idx="178">
                  <c:v>-1.331428503765285E-2</c:v>
                </c:pt>
                <c:pt idx="179">
                  <c:v>-1.331428503765285E-2</c:v>
                </c:pt>
                <c:pt idx="180">
                  <c:v>-1.3319411729976959E-2</c:v>
                </c:pt>
                <c:pt idx="181">
                  <c:v>-1.3324025753068654E-2</c:v>
                </c:pt>
                <c:pt idx="182">
                  <c:v>-1.3452705730403759E-2</c:v>
                </c:pt>
                <c:pt idx="183">
                  <c:v>-1.348756723820769E-2</c:v>
                </c:pt>
                <c:pt idx="184">
                  <c:v>-1.3500383969017959E-2</c:v>
                </c:pt>
                <c:pt idx="185">
                  <c:v>-1.3512688030595818E-2</c:v>
                </c:pt>
                <c:pt idx="186">
                  <c:v>-1.3522428746011622E-2</c:v>
                </c:pt>
                <c:pt idx="187">
                  <c:v>-1.3522941415244032E-2</c:v>
                </c:pt>
                <c:pt idx="188">
                  <c:v>-1.3530118784497785E-2</c:v>
                </c:pt>
                <c:pt idx="189">
                  <c:v>-1.3535245476821891E-2</c:v>
                </c:pt>
                <c:pt idx="190">
                  <c:v>-1.3538321492216355E-2</c:v>
                </c:pt>
                <c:pt idx="191">
                  <c:v>-1.3540372169145999E-2</c:v>
                </c:pt>
                <c:pt idx="192">
                  <c:v>-1.354191017684323E-2</c:v>
                </c:pt>
                <c:pt idx="193">
                  <c:v>-1.354242284607564E-2</c:v>
                </c:pt>
                <c:pt idx="194">
                  <c:v>-1.3550112884561804E-2</c:v>
                </c:pt>
                <c:pt idx="195">
                  <c:v>-1.3552676230723858E-2</c:v>
                </c:pt>
                <c:pt idx="196">
                  <c:v>-1.3562416946139662E-2</c:v>
                </c:pt>
                <c:pt idx="197">
                  <c:v>-1.3579847700041626E-2</c:v>
                </c:pt>
                <c:pt idx="198">
                  <c:v>-1.3584974392365735E-2</c:v>
                </c:pt>
                <c:pt idx="199">
                  <c:v>-1.3592664430851898E-2</c:v>
                </c:pt>
                <c:pt idx="200">
                  <c:v>-1.3592664430851898E-2</c:v>
                </c:pt>
                <c:pt idx="201">
                  <c:v>-1.3701350308122978E-2</c:v>
                </c:pt>
                <c:pt idx="202">
                  <c:v>-1.3711091023538785E-2</c:v>
                </c:pt>
                <c:pt idx="203">
                  <c:v>-1.3718781062024945E-2</c:v>
                </c:pt>
                <c:pt idx="204">
                  <c:v>-1.3738775162088964E-2</c:v>
                </c:pt>
                <c:pt idx="205">
                  <c:v>-1.3743901854413073E-2</c:v>
                </c:pt>
                <c:pt idx="206">
                  <c:v>-1.3748515877504771E-2</c:v>
                </c:pt>
                <c:pt idx="207">
                  <c:v>-1.3753642569828877E-2</c:v>
                </c:pt>
                <c:pt idx="208">
                  <c:v>-1.376081993908263E-2</c:v>
                </c:pt>
                <c:pt idx="209">
                  <c:v>-1.376184527754745E-2</c:v>
                </c:pt>
                <c:pt idx="210">
                  <c:v>-1.376235794677986E-2</c:v>
                </c:pt>
                <c:pt idx="211">
                  <c:v>-1.3764408623709505E-2</c:v>
                </c:pt>
                <c:pt idx="212">
                  <c:v>-1.37690226468012E-2</c:v>
                </c:pt>
                <c:pt idx="213">
                  <c:v>-1.37690226468012E-2</c:v>
                </c:pt>
                <c:pt idx="214">
                  <c:v>-1.3771073323730844E-2</c:v>
                </c:pt>
                <c:pt idx="215">
                  <c:v>-1.3771073323730844E-2</c:v>
                </c:pt>
                <c:pt idx="216">
                  <c:v>-1.3772098662195665E-2</c:v>
                </c:pt>
                <c:pt idx="217">
                  <c:v>-1.3774149339125309E-2</c:v>
                </c:pt>
                <c:pt idx="218">
                  <c:v>-1.3780814039146648E-2</c:v>
                </c:pt>
                <c:pt idx="219">
                  <c:v>-1.3786453400703167E-2</c:v>
                </c:pt>
                <c:pt idx="220">
                  <c:v>-1.3796194116118972E-2</c:v>
                </c:pt>
                <c:pt idx="221">
                  <c:v>-1.3798757462281026E-2</c:v>
                </c:pt>
                <c:pt idx="222">
                  <c:v>-1.3818751562345044E-2</c:v>
                </c:pt>
                <c:pt idx="223">
                  <c:v>-1.3922310747292018E-2</c:v>
                </c:pt>
                <c:pt idx="224">
                  <c:v>-1.3944868193518095E-2</c:v>
                </c:pt>
                <c:pt idx="225">
                  <c:v>-1.3982805716716491E-2</c:v>
                </c:pt>
                <c:pt idx="226">
                  <c:v>-1.3987419739808186E-2</c:v>
                </c:pt>
                <c:pt idx="227">
                  <c:v>-1.3989983085970241E-2</c:v>
                </c:pt>
                <c:pt idx="228">
                  <c:v>-1.4012540532196313E-2</c:v>
                </c:pt>
                <c:pt idx="229">
                  <c:v>-1.4059706101578104E-2</c:v>
                </c:pt>
                <c:pt idx="230">
                  <c:v>-1.4232988302132944E-2</c:v>
                </c:pt>
                <c:pt idx="231">
                  <c:v>-1.4233500971365354E-2</c:v>
                </c:pt>
                <c:pt idx="232">
                  <c:v>-1.4245805032943213E-2</c:v>
                </c:pt>
                <c:pt idx="233">
                  <c:v>-1.4250419056034911E-2</c:v>
                </c:pt>
                <c:pt idx="234">
                  <c:v>-1.4252982402196962E-2</c:v>
                </c:pt>
                <c:pt idx="235">
                  <c:v>-1.4253495071429376E-2</c:v>
                </c:pt>
                <c:pt idx="236">
                  <c:v>-1.4272976502260984E-2</c:v>
                </c:pt>
                <c:pt idx="237">
                  <c:v>-1.449034825680315E-2</c:v>
                </c:pt>
                <c:pt idx="238">
                  <c:v>-1.4703618657486027E-2</c:v>
                </c:pt>
                <c:pt idx="239">
                  <c:v>-1.4706182003648082E-2</c:v>
                </c:pt>
                <c:pt idx="240">
                  <c:v>-1.6093977615784023E-2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CE-4CC6-9FCD-601658FF8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42928"/>
        <c:axId val="1"/>
      </c:scatterChart>
      <c:valAx>
        <c:axId val="841642928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63844193388876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75362318840582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42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82639126630909"/>
          <c:y val="0.91950464396284826"/>
          <c:w val="0.5884065578759176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0</xdr:rowOff>
    </xdr:from>
    <xdr:to>
      <xdr:col>14</xdr:col>
      <xdr:colOff>476250</xdr:colOff>
      <xdr:row>17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7497BC1-EBC7-F2A8-3CEF-D14139A20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25</xdr:col>
      <xdr:colOff>142875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8DFCC92E-3F92-C865-22F3-174AA7D53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85725</xdr:rowOff>
    </xdr:from>
    <xdr:to>
      <xdr:col>15</xdr:col>
      <xdr:colOff>152400</xdr:colOff>
      <xdr:row>18</xdr:row>
      <xdr:rowOff>57150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6A065B64-9B68-EC29-7333-313AA9CDB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200025</xdr:colOff>
      <xdr:row>0</xdr:row>
      <xdr:rowOff>28575</xdr:rowOff>
    </xdr:from>
    <xdr:to>
      <xdr:col>25</xdr:col>
      <xdr:colOff>114300</xdr:colOff>
      <xdr:row>18</xdr:row>
      <xdr:rowOff>28575</xdr:rowOff>
    </xdr:to>
    <xdr:graphicFrame macro="">
      <xdr:nvGraphicFramePr>
        <xdr:cNvPr id="50183" name="Chart 3">
          <a:extLst>
            <a:ext uri="{FF2B5EF4-FFF2-40B4-BE49-F238E27FC236}">
              <a16:creationId xmlns:a16="http://schemas.microsoft.com/office/drawing/2014/main" id="{8ADE3E73-4D38-4AD6-1E4D-8E72CDC7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183" TargetMode="External"/><Relationship Id="rId117" Type="http://schemas.openxmlformats.org/officeDocument/2006/relationships/hyperlink" Target="http://www.konkoly.hu/cgi-bin/IBVS?6005" TargetMode="External"/><Relationship Id="rId21" Type="http://schemas.openxmlformats.org/officeDocument/2006/relationships/hyperlink" Target="http://www.konkoly.hu/cgi-bin/IBVS?5764" TargetMode="External"/><Relationship Id="rId42" Type="http://schemas.openxmlformats.org/officeDocument/2006/relationships/hyperlink" Target="http://www.konkoly.hu/cgi-bin/IBVS?5764" TargetMode="External"/><Relationship Id="rId47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5910" TargetMode="External"/><Relationship Id="rId68" Type="http://schemas.openxmlformats.org/officeDocument/2006/relationships/hyperlink" Target="http://www.konkoly.hu/cgi-bin/IBVS?5910" TargetMode="External"/><Relationship Id="rId84" Type="http://schemas.openxmlformats.org/officeDocument/2006/relationships/hyperlink" Target="http://www.konkoly.hu/cgi-bin/IBVS?5972" TargetMode="External"/><Relationship Id="rId89" Type="http://schemas.openxmlformats.org/officeDocument/2006/relationships/hyperlink" Target="http://www.konkoly.hu/cgi-bin/IBVS?5972" TargetMode="External"/><Relationship Id="rId112" Type="http://schemas.openxmlformats.org/officeDocument/2006/relationships/hyperlink" Target="http://www.konkoly.hu/cgi-bin/IBVS?6005" TargetMode="External"/><Relationship Id="rId133" Type="http://schemas.openxmlformats.org/officeDocument/2006/relationships/hyperlink" Target="http://www.konkoly.hu/cgi-bin/IBVS?6098" TargetMode="External"/><Relationship Id="rId138" Type="http://schemas.openxmlformats.org/officeDocument/2006/relationships/hyperlink" Target="http://www.bav-astro.de/sfs/BAVM_link.php?BAVMnr=239" TargetMode="External"/><Relationship Id="rId16" Type="http://schemas.openxmlformats.org/officeDocument/2006/relationships/hyperlink" Target="http://www.konkoly.hu/cgi-bin/IBVS?5672" TargetMode="External"/><Relationship Id="rId107" Type="http://schemas.openxmlformats.org/officeDocument/2006/relationships/hyperlink" Target="http://www.konkoly.hu/cgi-bin/IBVS?6014" TargetMode="External"/><Relationship Id="rId11" Type="http://schemas.openxmlformats.org/officeDocument/2006/relationships/hyperlink" Target="http://www.konkoly.hu/cgi-bin/IBVS?5670" TargetMode="External"/><Relationship Id="rId32" Type="http://schemas.openxmlformats.org/officeDocument/2006/relationships/hyperlink" Target="http://www.konkoly.hu/cgi-bin/IBVS?5764" TargetMode="External"/><Relationship Id="rId37" Type="http://schemas.openxmlformats.org/officeDocument/2006/relationships/hyperlink" Target="http://www.konkoly.hu/cgi-bin/IBVS?5764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10" TargetMode="External"/><Relationship Id="rId74" Type="http://schemas.openxmlformats.org/officeDocument/2006/relationships/hyperlink" Target="http://www.konkoly.hu/cgi-bin/IBVS?5910" TargetMode="External"/><Relationship Id="rId79" Type="http://schemas.openxmlformats.org/officeDocument/2006/relationships/hyperlink" Target="http://www.konkoly.hu/cgi-bin/IBVS?5972" TargetMode="External"/><Relationship Id="rId102" Type="http://schemas.openxmlformats.org/officeDocument/2006/relationships/hyperlink" Target="http://www.konkoly.hu/cgi-bin/IBVS?6014" TargetMode="External"/><Relationship Id="rId123" Type="http://schemas.openxmlformats.org/officeDocument/2006/relationships/hyperlink" Target="http://www.konkoly.hu/cgi-bin/IBVS?6014" TargetMode="External"/><Relationship Id="rId128" Type="http://schemas.openxmlformats.org/officeDocument/2006/relationships/hyperlink" Target="http://www.konkoly.hu/cgi-bin/IBVS?6046" TargetMode="External"/><Relationship Id="rId5" Type="http://schemas.openxmlformats.org/officeDocument/2006/relationships/hyperlink" Target="http://www.konkoly.hu/cgi-bin/IBVS?5577" TargetMode="External"/><Relationship Id="rId90" Type="http://schemas.openxmlformats.org/officeDocument/2006/relationships/hyperlink" Target="http://www.konkoly.hu/cgi-bin/IBVS?5972" TargetMode="External"/><Relationship Id="rId95" Type="http://schemas.openxmlformats.org/officeDocument/2006/relationships/hyperlink" Target="http://www.konkoly.hu/cgi-bin/IBVS?5972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764" TargetMode="External"/><Relationship Id="rId35" Type="http://schemas.openxmlformats.org/officeDocument/2006/relationships/hyperlink" Target="http://www.konkoly.hu/cgi-bin/IBVS?5764" TargetMode="External"/><Relationship Id="rId43" Type="http://schemas.openxmlformats.org/officeDocument/2006/relationships/hyperlink" Target="http://www.konkoly.hu/cgi-bin/IBVS?5764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910" TargetMode="External"/><Relationship Id="rId64" Type="http://schemas.openxmlformats.org/officeDocument/2006/relationships/hyperlink" Target="http://www.konkoly.hu/cgi-bin/IBVS?5910" TargetMode="External"/><Relationship Id="rId69" Type="http://schemas.openxmlformats.org/officeDocument/2006/relationships/hyperlink" Target="http://www.konkoly.hu/cgi-bin/IBVS?5910" TargetMode="External"/><Relationship Id="rId77" Type="http://schemas.openxmlformats.org/officeDocument/2006/relationships/hyperlink" Target="http://www.konkoly.hu/cgi-bin/IBVS?5972" TargetMode="External"/><Relationship Id="rId100" Type="http://schemas.openxmlformats.org/officeDocument/2006/relationships/hyperlink" Target="http://www.konkoly.hu/cgi-bin/IBVS?5972" TargetMode="External"/><Relationship Id="rId105" Type="http://schemas.openxmlformats.org/officeDocument/2006/relationships/hyperlink" Target="http://www.konkoly.hu/cgi-bin/IBVS?6014" TargetMode="External"/><Relationship Id="rId113" Type="http://schemas.openxmlformats.org/officeDocument/2006/relationships/hyperlink" Target="http://www.konkoly.hu/cgi-bin/IBVS?6014" TargetMode="External"/><Relationship Id="rId118" Type="http://schemas.openxmlformats.org/officeDocument/2006/relationships/hyperlink" Target="http://www.konkoly.hu/cgi-bin/IBVS?6014" TargetMode="External"/><Relationship Id="rId126" Type="http://schemas.openxmlformats.org/officeDocument/2006/relationships/hyperlink" Target="http://var.astro.cz/oejv/issues/oejv0160.pdf" TargetMode="External"/><Relationship Id="rId134" Type="http://schemas.openxmlformats.org/officeDocument/2006/relationships/hyperlink" Target="http://www.konkoly.hu/cgi-bin/IBVS?6098" TargetMode="External"/><Relationship Id="rId8" Type="http://schemas.openxmlformats.org/officeDocument/2006/relationships/hyperlink" Target="http://www.konkoly.hu/cgi-bin/IBVS?5670" TargetMode="External"/><Relationship Id="rId51" Type="http://schemas.openxmlformats.org/officeDocument/2006/relationships/hyperlink" Target="http://www.konkoly.hu/cgi-bin/IBVS?5910" TargetMode="External"/><Relationship Id="rId72" Type="http://schemas.openxmlformats.org/officeDocument/2006/relationships/hyperlink" Target="http://www.konkoly.hu/cgi-bin/IBVS?5910" TargetMode="External"/><Relationship Id="rId80" Type="http://schemas.openxmlformats.org/officeDocument/2006/relationships/hyperlink" Target="http://www.konkoly.hu/cgi-bin/IBVS?5920" TargetMode="External"/><Relationship Id="rId85" Type="http://schemas.openxmlformats.org/officeDocument/2006/relationships/hyperlink" Target="http://www.konkoly.hu/cgi-bin/IBVS?5972" TargetMode="External"/><Relationship Id="rId93" Type="http://schemas.openxmlformats.org/officeDocument/2006/relationships/hyperlink" Target="http://vsolj.cetus-net.org/vsoljno51.pdf" TargetMode="External"/><Relationship Id="rId98" Type="http://schemas.openxmlformats.org/officeDocument/2006/relationships/hyperlink" Target="http://www.konkoly.hu/cgi-bin/IBVS?5972" TargetMode="External"/><Relationship Id="rId121" Type="http://schemas.openxmlformats.org/officeDocument/2006/relationships/hyperlink" Target="http://www.konkoly.hu/cgi-bin/IBVS?6014" TargetMode="External"/><Relationship Id="rId3" Type="http://schemas.openxmlformats.org/officeDocument/2006/relationships/hyperlink" Target="http://www.konkoly.hu/cgi-bin/IBVS?5603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670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konkoly.hu/cgi-bin/IBVS?5764" TargetMode="External"/><Relationship Id="rId38" Type="http://schemas.openxmlformats.org/officeDocument/2006/relationships/hyperlink" Target="http://www.konkoly.hu/cgi-bin/IBVS?5764" TargetMode="External"/><Relationship Id="rId46" Type="http://schemas.openxmlformats.org/officeDocument/2006/relationships/hyperlink" Target="http://www.konkoly.hu/cgi-bin/IBVS?5910" TargetMode="External"/><Relationship Id="rId59" Type="http://schemas.openxmlformats.org/officeDocument/2006/relationships/hyperlink" Target="http://www.konkoly.hu/cgi-bin/IBVS?5910" TargetMode="External"/><Relationship Id="rId67" Type="http://schemas.openxmlformats.org/officeDocument/2006/relationships/hyperlink" Target="http://www.konkoly.hu/cgi-bin/IBVS?5910" TargetMode="External"/><Relationship Id="rId103" Type="http://schemas.openxmlformats.org/officeDocument/2006/relationships/hyperlink" Target="http://www.konkoly.hu/cgi-bin/IBVS?6014" TargetMode="External"/><Relationship Id="rId108" Type="http://schemas.openxmlformats.org/officeDocument/2006/relationships/hyperlink" Target="http://www.konkoly.hu/cgi-bin/IBVS?6014" TargetMode="External"/><Relationship Id="rId116" Type="http://schemas.openxmlformats.org/officeDocument/2006/relationships/hyperlink" Target="http://www.konkoly.hu/cgi-bin/IBVS?6014" TargetMode="External"/><Relationship Id="rId124" Type="http://schemas.openxmlformats.org/officeDocument/2006/relationships/hyperlink" Target="http://www.konkoly.hu/cgi-bin/IBVS?6046" TargetMode="External"/><Relationship Id="rId129" Type="http://schemas.openxmlformats.org/officeDocument/2006/relationships/hyperlink" Target="http://www.konkoly.hu/cgi-bin/IBVS?6046" TargetMode="External"/><Relationship Id="rId137" Type="http://schemas.openxmlformats.org/officeDocument/2006/relationships/hyperlink" Target="http://www.konkoly.hu/cgi-bin/IBVS?6098" TargetMode="External"/><Relationship Id="rId20" Type="http://schemas.openxmlformats.org/officeDocument/2006/relationships/hyperlink" Target="http://www.konkoly.hu/cgi-bin/IBVS?5764" TargetMode="External"/><Relationship Id="rId41" Type="http://schemas.openxmlformats.org/officeDocument/2006/relationships/hyperlink" Target="http://www.konkoly.hu/cgi-bin/IBVS?5764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konkoly.hu/cgi-bin/IBVS?5910" TargetMode="External"/><Relationship Id="rId70" Type="http://schemas.openxmlformats.org/officeDocument/2006/relationships/hyperlink" Target="http://www.konkoly.hu/cgi-bin/IBVS?5910" TargetMode="External"/><Relationship Id="rId75" Type="http://schemas.openxmlformats.org/officeDocument/2006/relationships/hyperlink" Target="http://www.konkoly.hu/cgi-bin/IBVS?5910" TargetMode="External"/><Relationship Id="rId83" Type="http://schemas.openxmlformats.org/officeDocument/2006/relationships/hyperlink" Target="http://www.konkoly.hu/cgi-bin/IBVS?5972" TargetMode="External"/><Relationship Id="rId88" Type="http://schemas.openxmlformats.org/officeDocument/2006/relationships/hyperlink" Target="http://www.konkoly.hu/cgi-bin/IBVS?5972" TargetMode="External"/><Relationship Id="rId91" Type="http://schemas.openxmlformats.org/officeDocument/2006/relationships/hyperlink" Target="http://www.bav-astro.de/sfs/BAVM_link.php?BAVMnr=215" TargetMode="External"/><Relationship Id="rId96" Type="http://schemas.openxmlformats.org/officeDocument/2006/relationships/hyperlink" Target="http://www.konkoly.hu/cgi-bin/IBVS?5960" TargetMode="External"/><Relationship Id="rId111" Type="http://schemas.openxmlformats.org/officeDocument/2006/relationships/hyperlink" Target="http://www.konkoly.hu/cgi-bin/IBVS?6005" TargetMode="External"/><Relationship Id="rId132" Type="http://schemas.openxmlformats.org/officeDocument/2006/relationships/hyperlink" Target="http://www.konkoly.hu/cgi-bin/IBVS?609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577" TargetMode="External"/><Relationship Id="rId15" Type="http://schemas.openxmlformats.org/officeDocument/2006/relationships/hyperlink" Target="http://www.konkoly.hu/cgi-bin/IBVS?5670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5764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bav-astro.de/sfs/BAVM_link.php?BAVMnr=193" TargetMode="External"/><Relationship Id="rId106" Type="http://schemas.openxmlformats.org/officeDocument/2006/relationships/hyperlink" Target="http://www.konkoly.hu/cgi-bin/IBVS?6014" TargetMode="External"/><Relationship Id="rId114" Type="http://schemas.openxmlformats.org/officeDocument/2006/relationships/hyperlink" Target="http://www.konkoly.hu/cgi-bin/IBVS?6014" TargetMode="External"/><Relationship Id="rId119" Type="http://schemas.openxmlformats.org/officeDocument/2006/relationships/hyperlink" Target="http://www.konkoly.hu/cgi-bin/IBVS?6014" TargetMode="External"/><Relationship Id="rId127" Type="http://schemas.openxmlformats.org/officeDocument/2006/relationships/hyperlink" Target="http://www.konkoly.hu/cgi-bin/IBVS?6046" TargetMode="External"/><Relationship Id="rId10" Type="http://schemas.openxmlformats.org/officeDocument/2006/relationships/hyperlink" Target="http://www.bav-astro.de/sfs/BAVM_link.php?BAVMnr=173" TargetMode="External"/><Relationship Id="rId31" Type="http://schemas.openxmlformats.org/officeDocument/2006/relationships/hyperlink" Target="http://www.konkoly.hu/cgi-bin/IBVS?5764" TargetMode="External"/><Relationship Id="rId44" Type="http://schemas.openxmlformats.org/officeDocument/2006/relationships/hyperlink" Target="http://www.konkoly.hu/cgi-bin/IBVS?5764" TargetMode="External"/><Relationship Id="rId52" Type="http://schemas.openxmlformats.org/officeDocument/2006/relationships/hyperlink" Target="http://www.konkoly.hu/cgi-bin/IBVS?5910" TargetMode="External"/><Relationship Id="rId60" Type="http://schemas.openxmlformats.org/officeDocument/2006/relationships/hyperlink" Target="http://www.konkoly.hu/cgi-bin/IBVS?5910" TargetMode="External"/><Relationship Id="rId65" Type="http://schemas.openxmlformats.org/officeDocument/2006/relationships/hyperlink" Target="http://www.konkoly.hu/cgi-bin/IBVS?5910" TargetMode="External"/><Relationship Id="rId73" Type="http://schemas.openxmlformats.org/officeDocument/2006/relationships/hyperlink" Target="http://www.konkoly.hu/cgi-bin/IBVS?5910" TargetMode="External"/><Relationship Id="rId78" Type="http://schemas.openxmlformats.org/officeDocument/2006/relationships/hyperlink" Target="http://www.konkoly.hu/cgi-bin/IBVS?5972" TargetMode="External"/><Relationship Id="rId81" Type="http://schemas.openxmlformats.org/officeDocument/2006/relationships/hyperlink" Target="http://www.konkoly.hu/cgi-bin/IBVS?5972" TargetMode="External"/><Relationship Id="rId86" Type="http://schemas.openxmlformats.org/officeDocument/2006/relationships/hyperlink" Target="http://www.konkoly.hu/cgi-bin/IBVS?5972" TargetMode="External"/><Relationship Id="rId94" Type="http://schemas.openxmlformats.org/officeDocument/2006/relationships/hyperlink" Target="http://www.konkoly.hu/cgi-bin/IBVS?5972" TargetMode="External"/><Relationship Id="rId99" Type="http://schemas.openxmlformats.org/officeDocument/2006/relationships/hyperlink" Target="http://www.konkoly.hu/cgi-bin/IBVS?5972" TargetMode="External"/><Relationship Id="rId101" Type="http://schemas.openxmlformats.org/officeDocument/2006/relationships/hyperlink" Target="http://www.konkoly.hu/cgi-bin/IBVS?5972" TargetMode="External"/><Relationship Id="rId122" Type="http://schemas.openxmlformats.org/officeDocument/2006/relationships/hyperlink" Target="http://www.konkoly.hu/cgi-bin/IBVS?6014" TargetMode="External"/><Relationship Id="rId130" Type="http://schemas.openxmlformats.org/officeDocument/2006/relationships/hyperlink" Target="http://www.konkoly.hu/cgi-bin/IBVS?6046" TargetMode="External"/><Relationship Id="rId135" Type="http://schemas.openxmlformats.org/officeDocument/2006/relationships/hyperlink" Target="http://www.konkoly.hu/cgi-bin/IBVS?6098" TargetMode="External"/><Relationship Id="rId4" Type="http://schemas.openxmlformats.org/officeDocument/2006/relationships/hyperlink" Target="http://www.konkoly.hu/cgi-bin/IBVS?5577" TargetMode="External"/><Relationship Id="rId9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5670" TargetMode="External"/><Relationship Id="rId39" Type="http://schemas.openxmlformats.org/officeDocument/2006/relationships/hyperlink" Target="http://www.konkoly.hu/cgi-bin/IBVS?5764" TargetMode="External"/><Relationship Id="rId109" Type="http://schemas.openxmlformats.org/officeDocument/2006/relationships/hyperlink" Target="http://www.konkoly.hu/cgi-bin/IBVS?6014" TargetMode="External"/><Relationship Id="rId34" Type="http://schemas.openxmlformats.org/officeDocument/2006/relationships/hyperlink" Target="http://www.konkoly.hu/cgi-bin/IBVS?5764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76" Type="http://schemas.openxmlformats.org/officeDocument/2006/relationships/hyperlink" Target="http://www.konkoly.hu/cgi-bin/IBVS?5910" TargetMode="External"/><Relationship Id="rId97" Type="http://schemas.openxmlformats.org/officeDocument/2006/relationships/hyperlink" Target="http://www.konkoly.hu/cgi-bin/IBVS?5972" TargetMode="External"/><Relationship Id="rId104" Type="http://schemas.openxmlformats.org/officeDocument/2006/relationships/hyperlink" Target="http://www.konkoly.hu/cgi-bin/IBVS?6014" TargetMode="External"/><Relationship Id="rId120" Type="http://schemas.openxmlformats.org/officeDocument/2006/relationships/hyperlink" Target="http://www.konkoly.hu/cgi-bin/IBVS?6014" TargetMode="External"/><Relationship Id="rId125" Type="http://schemas.openxmlformats.org/officeDocument/2006/relationships/hyperlink" Target="http://www.konkoly.hu/cgi-bin/IBVS?6046" TargetMode="External"/><Relationship Id="rId7" Type="http://schemas.openxmlformats.org/officeDocument/2006/relationships/hyperlink" Target="http://www.konkoly.hu/cgi-bin/IBVS?5577" TargetMode="External"/><Relationship Id="rId71" Type="http://schemas.openxmlformats.org/officeDocument/2006/relationships/hyperlink" Target="http://www.konkoly.hu/cgi-bin/IBVS?5910" TargetMode="External"/><Relationship Id="rId92" Type="http://schemas.openxmlformats.org/officeDocument/2006/relationships/hyperlink" Target="http://www.konkoly.hu/cgi-bin/IBVS?5972" TargetMode="External"/><Relationship Id="rId2" Type="http://schemas.openxmlformats.org/officeDocument/2006/relationships/hyperlink" Target="http://www.bav-astro.de/sfs/BAVM_link.php?BAVMnr=158" TargetMode="External"/><Relationship Id="rId29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www.konkoly.hu/cgi-bin/IBVS?5764" TargetMode="External"/><Relationship Id="rId40" Type="http://schemas.openxmlformats.org/officeDocument/2006/relationships/hyperlink" Target="http://www.konkoly.hu/cgi-bin/IBVS?5764" TargetMode="External"/><Relationship Id="rId45" Type="http://schemas.openxmlformats.org/officeDocument/2006/relationships/hyperlink" Target="http://www.konkoly.hu/cgi-bin/IBVS?5764" TargetMode="External"/><Relationship Id="rId66" Type="http://schemas.openxmlformats.org/officeDocument/2006/relationships/hyperlink" Target="http://www.konkoly.hu/cgi-bin/IBVS?5910" TargetMode="External"/><Relationship Id="rId87" Type="http://schemas.openxmlformats.org/officeDocument/2006/relationships/hyperlink" Target="http://www.konkoly.hu/cgi-bin/IBVS?5972" TargetMode="External"/><Relationship Id="rId110" Type="http://schemas.openxmlformats.org/officeDocument/2006/relationships/hyperlink" Target="http://www.konkoly.hu/cgi-bin/IBVS?6005" TargetMode="External"/><Relationship Id="rId115" Type="http://schemas.openxmlformats.org/officeDocument/2006/relationships/hyperlink" Target="http://www.konkoly.hu/cgi-bin/IBVS?6014" TargetMode="External"/><Relationship Id="rId131" Type="http://schemas.openxmlformats.org/officeDocument/2006/relationships/hyperlink" Target="http://www.konkoly.hu/cgi-bin/IBVS?6098" TargetMode="External"/><Relationship Id="rId136" Type="http://schemas.openxmlformats.org/officeDocument/2006/relationships/hyperlink" Target="http://www.konkoly.hu/cgi-bin/IBVS?6098" TargetMode="External"/><Relationship Id="rId61" Type="http://schemas.openxmlformats.org/officeDocument/2006/relationships/hyperlink" Target="http://www.konkoly.hu/cgi-bin/IBVS?5910" TargetMode="External"/><Relationship Id="rId82" Type="http://schemas.openxmlformats.org/officeDocument/2006/relationships/hyperlink" Target="http://www.konkoly.hu/cgi-bin/IBVS?5972" TargetMode="External"/><Relationship Id="rId19" Type="http://schemas.openxmlformats.org/officeDocument/2006/relationships/hyperlink" Target="http://www.konkoly.hu/cgi-bin/IBVS?5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2"/>
  <sheetViews>
    <sheetView tabSelected="1" workbookViewId="0">
      <pane xSplit="5" ySplit="19" topLeftCell="F293" activePane="bottomRight" state="frozen"/>
      <selection pane="topRight" activeCell="F1" sqref="F1"/>
      <selection pane="bottomLeft" activeCell="A20" sqref="A20"/>
      <selection pane="bottomRight" activeCell="E11" sqref="E11"/>
    </sheetView>
  </sheetViews>
  <sheetFormatPr defaultColWidth="10.28515625" defaultRowHeight="12.75" x14ac:dyDescent="0.2"/>
  <cols>
    <col min="1" max="1" width="16.42578125" customWidth="1"/>
    <col min="2" max="2" width="5.140625" style="9" customWidth="1"/>
    <col min="3" max="3" width="13.5703125" style="43" customWidth="1"/>
    <col min="4" max="4" width="9.42578125" style="43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</row>
    <row r="2" spans="1:7" x14ac:dyDescent="0.2">
      <c r="A2" t="s">
        <v>26</v>
      </c>
      <c r="B2" s="60" t="s">
        <v>51</v>
      </c>
    </row>
    <row r="4" spans="1:7" x14ac:dyDescent="0.2">
      <c r="A4" s="4" t="s">
        <v>2</v>
      </c>
      <c r="C4" s="63">
        <v>26565.46</v>
      </c>
      <c r="D4" s="64">
        <v>1.5872919999999999</v>
      </c>
    </row>
    <row r="6" spans="1:7" x14ac:dyDescent="0.2">
      <c r="A6" s="4" t="s">
        <v>3</v>
      </c>
    </row>
    <row r="7" spans="1:7" x14ac:dyDescent="0.2">
      <c r="A7" t="s">
        <v>4</v>
      </c>
      <c r="C7" s="43">
        <v>26565.46</v>
      </c>
    </row>
    <row r="8" spans="1:7" x14ac:dyDescent="0.2">
      <c r="A8" t="s">
        <v>5</v>
      </c>
      <c r="C8" s="43">
        <v>1.5872919999999999</v>
      </c>
    </row>
    <row r="9" spans="1:7" x14ac:dyDescent="0.2">
      <c r="A9" s="15" t="s">
        <v>57</v>
      </c>
      <c r="B9" s="61"/>
      <c r="C9" s="79">
        <v>-9.5</v>
      </c>
      <c r="D9" s="58" t="s">
        <v>58</v>
      </c>
      <c r="E9" s="8"/>
    </row>
    <row r="10" spans="1:7" ht="13.5" thickBot="1" x14ac:dyDescent="0.25">
      <c r="A10" s="8"/>
      <c r="B10" s="61"/>
      <c r="C10" s="59" t="s">
        <v>22</v>
      </c>
      <c r="D10" s="59" t="s">
        <v>23</v>
      </c>
      <c r="E10" s="8"/>
    </row>
    <row r="11" spans="1:7" x14ac:dyDescent="0.2">
      <c r="A11" s="8" t="s">
        <v>18</v>
      </c>
      <c r="B11" s="61"/>
      <c r="C11" s="17">
        <f ca="1">INTERCEPT(INDIRECT($G$11):G992,INDIRECT($F$11):F992)</f>
        <v>6.0209207926172851E-3</v>
      </c>
      <c r="E11" s="8"/>
      <c r="F11" s="17" t="str">
        <f>"F"&amp;E19</f>
        <v>F21</v>
      </c>
      <c r="G11" s="18" t="str">
        <f>"G"&amp;E19</f>
        <v>G21</v>
      </c>
    </row>
    <row r="12" spans="1:7" x14ac:dyDescent="0.2">
      <c r="A12" s="8" t="s">
        <v>19</v>
      </c>
      <c r="B12" s="61"/>
      <c r="C12" s="17">
        <f ca="1">SLOPE(INDIRECT($G$11):G992,INDIRECT($F$11):F992)</f>
        <v>-1.0766398087312067E-6</v>
      </c>
      <c r="E12" s="8"/>
    </row>
    <row r="13" spans="1:7" x14ac:dyDescent="0.2">
      <c r="A13" s="8" t="s">
        <v>21</v>
      </c>
      <c r="B13" s="61"/>
      <c r="C13" s="43" t="s">
        <v>16</v>
      </c>
      <c r="D13" s="66" t="s">
        <v>73</v>
      </c>
      <c r="E13" s="16">
        <v>1</v>
      </c>
    </row>
    <row r="14" spans="1:7" x14ac:dyDescent="0.2">
      <c r="A14" s="8"/>
      <c r="B14" s="61"/>
      <c r="C14" s="58"/>
      <c r="D14" s="66" t="s">
        <v>59</v>
      </c>
      <c r="E14" s="21">
        <f ca="1">NOW()+15018.5+$C$9/24</f>
        <v>60163.526924652775</v>
      </c>
    </row>
    <row r="15" spans="1:7" x14ac:dyDescent="0.2">
      <c r="A15" s="19" t="s">
        <v>20</v>
      </c>
      <c r="B15" s="61"/>
      <c r="C15" s="56">
        <f ca="1">(C7+C11)+(C8+C12)*INT(MAX(F21:F3533))</f>
        <v>59447.784789250509</v>
      </c>
      <c r="D15" s="66" t="s">
        <v>74</v>
      </c>
      <c r="E15" s="21">
        <f ca="1">ROUND(2*(E14-$C$7)/$C$8,0)/2+E13</f>
        <v>21168</v>
      </c>
    </row>
    <row r="16" spans="1:7" x14ac:dyDescent="0.2">
      <c r="A16" s="22" t="s">
        <v>6</v>
      </c>
      <c r="B16" s="61"/>
      <c r="C16" s="67">
        <f ca="1">+C8+C12</f>
        <v>1.5872909233601913</v>
      </c>
      <c r="D16" s="66" t="s">
        <v>60</v>
      </c>
      <c r="E16" s="18">
        <f ca="1">ROUND(2*(E14-$C$15)/$C$16,0)/2+E13</f>
        <v>452</v>
      </c>
    </row>
    <row r="17" spans="1:17" ht="13.5" thickBot="1" x14ac:dyDescent="0.25">
      <c r="A17" s="20" t="s">
        <v>54</v>
      </c>
      <c r="B17" s="61"/>
      <c r="C17" s="78">
        <f>COUNT(C21:C2191)</f>
        <v>288</v>
      </c>
      <c r="D17" s="66" t="s">
        <v>61</v>
      </c>
      <c r="E17" s="23">
        <f ca="1">+$C$15+$C$16*E16-15018.5-$C$9/24</f>
        <v>45147.136119942654</v>
      </c>
    </row>
    <row r="18" spans="1:17" x14ac:dyDescent="0.2">
      <c r="A18" s="22" t="s">
        <v>7</v>
      </c>
      <c r="B18" s="61"/>
      <c r="C18" s="68">
        <f ca="1">+C15</f>
        <v>59447.784789250509</v>
      </c>
      <c r="D18" s="69">
        <f ca="1">+C16</f>
        <v>1.5872909233601913</v>
      </c>
      <c r="E18" s="24" t="s">
        <v>62</v>
      </c>
    </row>
    <row r="19" spans="1:17" ht="13.5" thickTop="1" x14ac:dyDescent="0.2">
      <c r="A19" s="25" t="s">
        <v>64</v>
      </c>
      <c r="E19" s="26">
        <v>21</v>
      </c>
    </row>
    <row r="20" spans="1:17" ht="13.5" thickBot="1" x14ac:dyDescent="0.25">
      <c r="A20" s="3" t="s">
        <v>8</v>
      </c>
      <c r="B20" s="3" t="s">
        <v>9</v>
      </c>
      <c r="C20" s="59" t="s">
        <v>10</v>
      </c>
      <c r="D20" s="59" t="s">
        <v>15</v>
      </c>
      <c r="E20" s="3" t="s">
        <v>11</v>
      </c>
      <c r="F20" s="3" t="s">
        <v>12</v>
      </c>
      <c r="G20" s="3" t="s">
        <v>13</v>
      </c>
      <c r="H20" s="6" t="s">
        <v>14</v>
      </c>
      <c r="I20" s="6" t="s">
        <v>39</v>
      </c>
      <c r="J20" s="6" t="s">
        <v>41</v>
      </c>
      <c r="K20" s="6" t="s">
        <v>43</v>
      </c>
      <c r="L20" s="6" t="s">
        <v>48</v>
      </c>
      <c r="M20" s="6" t="s">
        <v>27</v>
      </c>
      <c r="N20" s="6" t="s">
        <v>28</v>
      </c>
      <c r="O20" s="6" t="s">
        <v>25</v>
      </c>
      <c r="P20" s="5" t="s">
        <v>24</v>
      </c>
      <c r="Q20" s="3" t="s">
        <v>17</v>
      </c>
    </row>
    <row r="21" spans="1:17" x14ac:dyDescent="0.2">
      <c r="A21" s="18" t="s">
        <v>99</v>
      </c>
      <c r="B21" s="57" t="s">
        <v>45</v>
      </c>
      <c r="C21" s="56">
        <v>25865.488000000001</v>
      </c>
      <c r="D21" s="56" t="s">
        <v>91</v>
      </c>
      <c r="E21">
        <f t="shared" ref="E21:E84" si="0">+(C21-C$7)/C$8</f>
        <v>-440.98502354954098</v>
      </c>
      <c r="F21">
        <f t="shared" ref="F21:F84" si="1">ROUND(2*E21,0)/2</f>
        <v>-441</v>
      </c>
      <c r="G21">
        <f t="shared" ref="G21:G84" si="2">+C21-(C$7+F21*C$8)</f>
        <v>2.3772000000462867E-2</v>
      </c>
      <c r="J21">
        <f>G21</f>
        <v>2.3772000000462867E-2</v>
      </c>
      <c r="O21">
        <f t="shared" ref="O21:O84" ca="1" si="3">+C$11+C$12*F21</f>
        <v>6.4957189482677475E-3</v>
      </c>
      <c r="Q21" s="2">
        <f t="shared" ref="Q21:Q84" si="4">+C21-15018.5</f>
        <v>10846.988000000001</v>
      </c>
    </row>
    <row r="22" spans="1:17" x14ac:dyDescent="0.2">
      <c r="A22" s="18" t="s">
        <v>99</v>
      </c>
      <c r="B22" s="57" t="s">
        <v>45</v>
      </c>
      <c r="C22" s="56">
        <v>25981.35</v>
      </c>
      <c r="D22" s="56" t="s">
        <v>91</v>
      </c>
      <c r="E22">
        <f t="shared" si="0"/>
        <v>-367.9915226687973</v>
      </c>
      <c r="F22">
        <f t="shared" si="1"/>
        <v>-368</v>
      </c>
      <c r="G22">
        <f t="shared" si="2"/>
        <v>1.3456000000587665E-2</v>
      </c>
      <c r="J22">
        <f>G22</f>
        <v>1.3456000000587665E-2</v>
      </c>
      <c r="O22">
        <f t="shared" ca="1" si="3"/>
        <v>6.4171242422303692E-3</v>
      </c>
      <c r="Q22" s="2">
        <f t="shared" si="4"/>
        <v>10962.849999999999</v>
      </c>
    </row>
    <row r="23" spans="1:17" x14ac:dyDescent="0.2">
      <c r="A23" s="18" t="s">
        <v>99</v>
      </c>
      <c r="B23" s="57" t="s">
        <v>45</v>
      </c>
      <c r="C23" s="56">
        <v>26273.4</v>
      </c>
      <c r="D23" s="56" t="s">
        <v>91</v>
      </c>
      <c r="E23">
        <f t="shared" si="0"/>
        <v>-183.99891135342313</v>
      </c>
      <c r="F23">
        <f t="shared" si="1"/>
        <v>-184</v>
      </c>
      <c r="G23">
        <f t="shared" si="2"/>
        <v>1.728000002913177E-3</v>
      </c>
      <c r="J23">
        <f>G23</f>
        <v>1.728000002913177E-3</v>
      </c>
      <c r="O23">
        <f t="shared" ca="1" si="3"/>
        <v>6.2190225174238271E-3</v>
      </c>
      <c r="Q23" s="2">
        <f t="shared" si="4"/>
        <v>11254.900000000001</v>
      </c>
    </row>
    <row r="24" spans="1:17" x14ac:dyDescent="0.2">
      <c r="A24" s="14" t="s">
        <v>14</v>
      </c>
      <c r="B24" s="33"/>
      <c r="C24" s="10">
        <v>26565.46</v>
      </c>
      <c r="D24" s="10" t="s">
        <v>16</v>
      </c>
      <c r="E24">
        <f t="shared" si="0"/>
        <v>0</v>
      </c>
      <c r="F24">
        <f t="shared" si="1"/>
        <v>0</v>
      </c>
      <c r="G24">
        <f t="shared" si="2"/>
        <v>0</v>
      </c>
      <c r="H24">
        <f>+G24</f>
        <v>0</v>
      </c>
      <c r="O24">
        <f t="shared" ca="1" si="3"/>
        <v>6.0209207926172851E-3</v>
      </c>
      <c r="Q24" s="2">
        <f t="shared" si="4"/>
        <v>11546.96</v>
      </c>
    </row>
    <row r="25" spans="1:17" x14ac:dyDescent="0.2">
      <c r="A25" s="56" t="s">
        <v>109</v>
      </c>
      <c r="B25" s="57" t="s">
        <v>45</v>
      </c>
      <c r="C25" s="56">
        <v>26565.46</v>
      </c>
      <c r="D25" s="56" t="s">
        <v>91</v>
      </c>
      <c r="E25">
        <f t="shared" si="0"/>
        <v>0</v>
      </c>
      <c r="F25">
        <f t="shared" si="1"/>
        <v>0</v>
      </c>
      <c r="G25">
        <f t="shared" si="2"/>
        <v>0</v>
      </c>
      <c r="J25">
        <f t="shared" ref="J25:J71" si="5">G25</f>
        <v>0</v>
      </c>
      <c r="O25">
        <f t="shared" ca="1" si="3"/>
        <v>6.0209207926172851E-3</v>
      </c>
      <c r="Q25" s="2">
        <f t="shared" si="4"/>
        <v>11546.96</v>
      </c>
    </row>
    <row r="26" spans="1:17" x14ac:dyDescent="0.2">
      <c r="A26" s="18" t="s">
        <v>99</v>
      </c>
      <c r="B26" s="57" t="s">
        <v>46</v>
      </c>
      <c r="C26" s="56">
        <v>28407.516</v>
      </c>
      <c r="D26" s="56" t="s">
        <v>91</v>
      </c>
      <c r="E26">
        <f t="shared" si="0"/>
        <v>1160.5022894338285</v>
      </c>
      <c r="F26">
        <f t="shared" si="1"/>
        <v>1160.5</v>
      </c>
      <c r="G26">
        <f t="shared" si="2"/>
        <v>3.6340000006021E-3</v>
      </c>
      <c r="J26">
        <f t="shared" si="5"/>
        <v>3.6340000006021E-3</v>
      </c>
      <c r="O26">
        <f t="shared" ca="1" si="3"/>
        <v>4.7714802945847193E-3</v>
      </c>
      <c r="Q26" s="2">
        <f t="shared" si="4"/>
        <v>13389.016</v>
      </c>
    </row>
    <row r="27" spans="1:17" x14ac:dyDescent="0.2">
      <c r="A27" s="18" t="s">
        <v>116</v>
      </c>
      <c r="B27" s="57" t="s">
        <v>46</v>
      </c>
      <c r="C27" s="56">
        <v>30675.751</v>
      </c>
      <c r="D27" s="56" t="s">
        <v>91</v>
      </c>
      <c r="E27">
        <f t="shared" si="0"/>
        <v>2589.498970573783</v>
      </c>
      <c r="F27">
        <f t="shared" si="1"/>
        <v>2589.5</v>
      </c>
      <c r="G27">
        <f t="shared" si="2"/>
        <v>-1.6339999965566676E-3</v>
      </c>
      <c r="J27">
        <f t="shared" si="5"/>
        <v>-1.6339999965566676E-3</v>
      </c>
      <c r="O27">
        <f t="shared" ca="1" si="3"/>
        <v>3.2329620079078253E-3</v>
      </c>
      <c r="Q27" s="2">
        <f t="shared" si="4"/>
        <v>15657.251</v>
      </c>
    </row>
    <row r="28" spans="1:17" x14ac:dyDescent="0.2">
      <c r="A28" s="18" t="s">
        <v>116</v>
      </c>
      <c r="B28" s="57" t="s">
        <v>45</v>
      </c>
      <c r="C28" s="56">
        <v>30695.589</v>
      </c>
      <c r="D28" s="56" t="s">
        <v>91</v>
      </c>
      <c r="E28">
        <f t="shared" si="0"/>
        <v>2601.9969860617966</v>
      </c>
      <c r="F28">
        <f t="shared" si="1"/>
        <v>2602</v>
      </c>
      <c r="G28">
        <f t="shared" si="2"/>
        <v>-4.7839999970165081E-3</v>
      </c>
      <c r="J28">
        <f t="shared" si="5"/>
        <v>-4.7839999970165081E-3</v>
      </c>
      <c r="O28">
        <f t="shared" ca="1" si="3"/>
        <v>3.2195040102986853E-3</v>
      </c>
      <c r="Q28" s="2">
        <f t="shared" si="4"/>
        <v>15677.089</v>
      </c>
    </row>
    <row r="29" spans="1:17" ht="12.75" customHeight="1" x14ac:dyDescent="0.2">
      <c r="A29" s="18" t="s">
        <v>124</v>
      </c>
      <c r="B29" s="57" t="s">
        <v>45</v>
      </c>
      <c r="C29" s="56">
        <v>30962.271000000001</v>
      </c>
      <c r="D29" s="56" t="s">
        <v>91</v>
      </c>
      <c r="E29">
        <f t="shared" si="0"/>
        <v>2770.0076608462728</v>
      </c>
      <c r="F29">
        <f t="shared" si="1"/>
        <v>2770</v>
      </c>
      <c r="G29">
        <f t="shared" si="2"/>
        <v>1.2160000002040761E-2</v>
      </c>
      <c r="J29">
        <f t="shared" si="5"/>
        <v>1.2160000002040761E-2</v>
      </c>
      <c r="O29">
        <f t="shared" ca="1" si="3"/>
        <v>3.0386285224318424E-3</v>
      </c>
      <c r="Q29" s="2">
        <f t="shared" si="4"/>
        <v>15943.771000000001</v>
      </c>
    </row>
    <row r="30" spans="1:17" x14ac:dyDescent="0.2">
      <c r="A30" s="18" t="s">
        <v>116</v>
      </c>
      <c r="B30" s="57" t="s">
        <v>46</v>
      </c>
      <c r="C30" s="56">
        <v>31402.735000000001</v>
      </c>
      <c r="D30" s="56" t="s">
        <v>91</v>
      </c>
      <c r="E30">
        <f t="shared" si="0"/>
        <v>3047.5016569100089</v>
      </c>
      <c r="F30">
        <f t="shared" si="1"/>
        <v>3047.5</v>
      </c>
      <c r="G30">
        <f t="shared" si="2"/>
        <v>2.630000002682209E-3</v>
      </c>
      <c r="J30">
        <f t="shared" si="5"/>
        <v>2.630000002682209E-3</v>
      </c>
      <c r="O30">
        <f t="shared" ca="1" si="3"/>
        <v>2.739860975508933E-3</v>
      </c>
      <c r="Q30" s="2">
        <f t="shared" si="4"/>
        <v>16384.235000000001</v>
      </c>
    </row>
    <row r="31" spans="1:17" x14ac:dyDescent="0.2">
      <c r="A31" s="18" t="s">
        <v>116</v>
      </c>
      <c r="B31" s="57" t="s">
        <v>45</v>
      </c>
      <c r="C31" s="56">
        <v>31468.605</v>
      </c>
      <c r="D31" s="56" t="s">
        <v>91</v>
      </c>
      <c r="E31">
        <f t="shared" si="0"/>
        <v>3089.000007560046</v>
      </c>
      <c r="F31">
        <f t="shared" si="1"/>
        <v>3089</v>
      </c>
      <c r="G31">
        <f t="shared" si="2"/>
        <v>1.2000000424450263E-5</v>
      </c>
      <c r="J31">
        <f t="shared" si="5"/>
        <v>1.2000000424450263E-5</v>
      </c>
      <c r="O31">
        <f t="shared" ca="1" si="3"/>
        <v>2.6951804234465878E-3</v>
      </c>
      <c r="Q31" s="2">
        <f t="shared" si="4"/>
        <v>16450.105</v>
      </c>
    </row>
    <row r="32" spans="1:17" x14ac:dyDescent="0.2">
      <c r="A32" s="18" t="s">
        <v>116</v>
      </c>
      <c r="B32" s="57" t="s">
        <v>46</v>
      </c>
      <c r="C32" s="56">
        <v>31702.73</v>
      </c>
      <c r="D32" s="56" t="s">
        <v>91</v>
      </c>
      <c r="E32">
        <f t="shared" si="0"/>
        <v>3236.4996484578769</v>
      </c>
      <c r="F32">
        <f t="shared" si="1"/>
        <v>3236.5</v>
      </c>
      <c r="G32">
        <f t="shared" si="2"/>
        <v>-5.5799999972805381E-4</v>
      </c>
      <c r="J32">
        <f t="shared" si="5"/>
        <v>-5.5799999972805381E-4</v>
      </c>
      <c r="O32">
        <f t="shared" ca="1" si="3"/>
        <v>2.5363760516587345E-3</v>
      </c>
      <c r="Q32" s="2">
        <f t="shared" si="4"/>
        <v>16684.23</v>
      </c>
    </row>
    <row r="33" spans="1:17" x14ac:dyDescent="0.2">
      <c r="A33" s="18" t="s">
        <v>116</v>
      </c>
      <c r="B33" s="57" t="s">
        <v>45</v>
      </c>
      <c r="C33" s="56">
        <v>32063.84</v>
      </c>
      <c r="D33" s="56" t="s">
        <v>91</v>
      </c>
      <c r="E33">
        <f t="shared" si="0"/>
        <v>3464.0003225619489</v>
      </c>
      <c r="F33">
        <f t="shared" si="1"/>
        <v>3464</v>
      </c>
      <c r="G33">
        <f t="shared" si="2"/>
        <v>5.1200000234530307E-4</v>
      </c>
      <c r="J33">
        <f t="shared" si="5"/>
        <v>5.1200000234530307E-4</v>
      </c>
      <c r="O33">
        <f t="shared" ca="1" si="3"/>
        <v>2.2914404951723854E-3</v>
      </c>
      <c r="Q33" s="2">
        <f t="shared" si="4"/>
        <v>17045.34</v>
      </c>
    </row>
    <row r="34" spans="1:17" x14ac:dyDescent="0.2">
      <c r="A34" s="18" t="s">
        <v>116</v>
      </c>
      <c r="B34" s="57" t="s">
        <v>46</v>
      </c>
      <c r="C34" s="56">
        <v>32067.809000000001</v>
      </c>
      <c r="D34" s="56" t="s">
        <v>91</v>
      </c>
      <c r="E34">
        <f t="shared" si="0"/>
        <v>3466.5008076648796</v>
      </c>
      <c r="F34">
        <f t="shared" si="1"/>
        <v>3466.5</v>
      </c>
      <c r="G34">
        <f t="shared" si="2"/>
        <v>1.282000001083361E-3</v>
      </c>
      <c r="J34">
        <f t="shared" si="5"/>
        <v>1.282000001083361E-3</v>
      </c>
      <c r="O34">
        <f t="shared" ca="1" si="3"/>
        <v>2.2887488956505574E-3</v>
      </c>
      <c r="Q34" s="2">
        <f t="shared" si="4"/>
        <v>17049.309000000001</v>
      </c>
    </row>
    <row r="35" spans="1:17" x14ac:dyDescent="0.2">
      <c r="A35" s="18" t="s">
        <v>116</v>
      </c>
      <c r="B35" s="57" t="s">
        <v>46</v>
      </c>
      <c r="C35" s="56">
        <v>32445.582999999999</v>
      </c>
      <c r="D35" s="56" t="s">
        <v>91</v>
      </c>
      <c r="E35">
        <f t="shared" si="0"/>
        <v>3704.4998651791857</v>
      </c>
      <c r="F35">
        <f t="shared" si="1"/>
        <v>3704.5</v>
      </c>
      <c r="G35">
        <f t="shared" si="2"/>
        <v>-2.1399999968707561E-4</v>
      </c>
      <c r="J35">
        <f t="shared" si="5"/>
        <v>-2.1399999968707561E-4</v>
      </c>
      <c r="O35">
        <f t="shared" ca="1" si="3"/>
        <v>2.0325086211725298E-3</v>
      </c>
      <c r="Q35" s="2">
        <f t="shared" si="4"/>
        <v>17427.082999999999</v>
      </c>
    </row>
    <row r="36" spans="1:17" x14ac:dyDescent="0.2">
      <c r="A36" s="18" t="s">
        <v>116</v>
      </c>
      <c r="B36" s="57" t="s">
        <v>45</v>
      </c>
      <c r="C36" s="56">
        <v>32552.723999999998</v>
      </c>
      <c r="D36" s="56" t="s">
        <v>91</v>
      </c>
      <c r="E36">
        <f t="shared" si="0"/>
        <v>3771.9991028745812</v>
      </c>
      <c r="F36">
        <f t="shared" si="1"/>
        <v>3772</v>
      </c>
      <c r="G36">
        <f t="shared" si="2"/>
        <v>-1.4240000018617138E-3</v>
      </c>
      <c r="J36">
        <f t="shared" si="5"/>
        <v>-1.4240000018617138E-3</v>
      </c>
      <c r="O36">
        <f t="shared" ca="1" si="3"/>
        <v>1.9598354340831731E-3</v>
      </c>
      <c r="Q36" s="2">
        <f t="shared" si="4"/>
        <v>17534.223999999998</v>
      </c>
    </row>
    <row r="37" spans="1:17" x14ac:dyDescent="0.2">
      <c r="A37" s="18" t="s">
        <v>116</v>
      </c>
      <c r="B37" s="57" t="s">
        <v>45</v>
      </c>
      <c r="C37" s="56">
        <v>33187.642</v>
      </c>
      <c r="D37" s="56" t="s">
        <v>91</v>
      </c>
      <c r="E37">
        <f t="shared" si="0"/>
        <v>4171.9998588791486</v>
      </c>
      <c r="F37">
        <f t="shared" si="1"/>
        <v>4172</v>
      </c>
      <c r="G37">
        <f t="shared" si="2"/>
        <v>-2.2399999579647556E-4</v>
      </c>
      <c r="J37">
        <f t="shared" si="5"/>
        <v>-2.2399999579647556E-4</v>
      </c>
      <c r="O37">
        <f t="shared" ca="1" si="3"/>
        <v>1.5291795105906907E-3</v>
      </c>
      <c r="Q37" s="2">
        <f t="shared" si="4"/>
        <v>18169.142</v>
      </c>
    </row>
    <row r="38" spans="1:17" x14ac:dyDescent="0.2">
      <c r="A38" s="18" t="s">
        <v>116</v>
      </c>
      <c r="B38" s="57" t="s">
        <v>46</v>
      </c>
      <c r="C38" s="56">
        <v>33672.569000000003</v>
      </c>
      <c r="D38" s="56" t="s">
        <v>91</v>
      </c>
      <c r="E38">
        <f t="shared" si="0"/>
        <v>4477.505714134516</v>
      </c>
      <c r="F38">
        <f t="shared" si="1"/>
        <v>4477.5</v>
      </c>
      <c r="G38">
        <f t="shared" si="2"/>
        <v>9.0700000073411502E-3</v>
      </c>
      <c r="J38">
        <f t="shared" si="5"/>
        <v>9.0700000073411502E-3</v>
      </c>
      <c r="O38">
        <f t="shared" ca="1" si="3"/>
        <v>1.2002660490233073E-3</v>
      </c>
      <c r="Q38" s="2">
        <f t="shared" si="4"/>
        <v>18654.069000000003</v>
      </c>
    </row>
    <row r="39" spans="1:17" x14ac:dyDescent="0.2">
      <c r="A39" s="18" t="s">
        <v>99</v>
      </c>
      <c r="B39" s="57" t="s">
        <v>45</v>
      </c>
      <c r="C39" s="56">
        <v>34284.516000000003</v>
      </c>
      <c r="D39" s="56" t="s">
        <v>91</v>
      </c>
      <c r="E39">
        <f t="shared" si="0"/>
        <v>4863.034652729305</v>
      </c>
      <c r="F39">
        <f t="shared" si="1"/>
        <v>4863</v>
      </c>
      <c r="G39">
        <f t="shared" si="2"/>
        <v>5.5004000001645181E-2</v>
      </c>
      <c r="J39">
        <f t="shared" si="5"/>
        <v>5.5004000001645181E-2</v>
      </c>
      <c r="O39">
        <f t="shared" ca="1" si="3"/>
        <v>7.8522140275742724E-4</v>
      </c>
      <c r="Q39" s="2">
        <f t="shared" si="4"/>
        <v>19266.016000000003</v>
      </c>
    </row>
    <row r="40" spans="1:17" x14ac:dyDescent="0.2">
      <c r="A40" s="18" t="s">
        <v>116</v>
      </c>
      <c r="B40" s="57" t="s">
        <v>45</v>
      </c>
      <c r="C40" s="56">
        <v>34387.633999999998</v>
      </c>
      <c r="D40" s="56" t="s">
        <v>91</v>
      </c>
      <c r="E40">
        <f t="shared" si="0"/>
        <v>4927.9993851162853</v>
      </c>
      <c r="F40">
        <f t="shared" si="1"/>
        <v>4928</v>
      </c>
      <c r="G40">
        <f t="shared" si="2"/>
        <v>-9.7600000299280509E-4</v>
      </c>
      <c r="J40">
        <f t="shared" si="5"/>
        <v>-9.7600000299280509E-4</v>
      </c>
      <c r="O40">
        <f t="shared" ca="1" si="3"/>
        <v>7.1523981518989855E-4</v>
      </c>
      <c r="Q40" s="2">
        <f t="shared" si="4"/>
        <v>19369.133999999998</v>
      </c>
    </row>
    <row r="41" spans="1:17" x14ac:dyDescent="0.2">
      <c r="A41" s="18" t="s">
        <v>116</v>
      </c>
      <c r="B41" s="57" t="s">
        <v>46</v>
      </c>
      <c r="C41" s="56">
        <v>34683.673999999999</v>
      </c>
      <c r="D41" s="56" t="s">
        <v>91</v>
      </c>
      <c r="E41">
        <f t="shared" si="0"/>
        <v>5114.5057116144981</v>
      </c>
      <c r="F41">
        <f t="shared" si="1"/>
        <v>5114.5</v>
      </c>
      <c r="G41">
        <f t="shared" si="2"/>
        <v>9.0659999987110496E-3</v>
      </c>
      <c r="J41">
        <f t="shared" si="5"/>
        <v>9.0659999987110496E-3</v>
      </c>
      <c r="O41">
        <f t="shared" ca="1" si="3"/>
        <v>5.1444649086152851E-4</v>
      </c>
      <c r="Q41" s="2">
        <f t="shared" si="4"/>
        <v>19665.173999999999</v>
      </c>
    </row>
    <row r="42" spans="1:17" x14ac:dyDescent="0.2">
      <c r="A42" s="18" t="s">
        <v>116</v>
      </c>
      <c r="B42" s="57" t="s">
        <v>46</v>
      </c>
      <c r="C42" s="56">
        <v>35391.595000000001</v>
      </c>
      <c r="D42" s="56" t="s">
        <v>91</v>
      </c>
      <c r="E42">
        <f t="shared" si="0"/>
        <v>5560.4986354117591</v>
      </c>
      <c r="F42">
        <f t="shared" si="1"/>
        <v>5560.5</v>
      </c>
      <c r="G42">
        <f t="shared" si="2"/>
        <v>-2.1659999983967282E-3</v>
      </c>
      <c r="J42">
        <f t="shared" si="5"/>
        <v>-2.1659999983967282E-3</v>
      </c>
      <c r="O42">
        <f t="shared" ca="1" si="3"/>
        <v>3.426513616741015E-5</v>
      </c>
      <c r="Q42" s="2">
        <f t="shared" si="4"/>
        <v>20373.095000000001</v>
      </c>
    </row>
    <row r="43" spans="1:17" x14ac:dyDescent="0.2">
      <c r="A43" s="18" t="s">
        <v>99</v>
      </c>
      <c r="B43" s="57" t="s">
        <v>46</v>
      </c>
      <c r="C43" s="56">
        <v>35718.512999999999</v>
      </c>
      <c r="D43" s="56" t="s">
        <v>91</v>
      </c>
      <c r="E43">
        <f t="shared" si="0"/>
        <v>5766.4582194076456</v>
      </c>
      <c r="F43">
        <f t="shared" si="1"/>
        <v>5766.5</v>
      </c>
      <c r="G43">
        <f t="shared" si="2"/>
        <v>-6.6317999997409061E-2</v>
      </c>
      <c r="J43">
        <f t="shared" si="5"/>
        <v>-6.6317999997409061E-2</v>
      </c>
      <c r="O43">
        <f t="shared" ca="1" si="3"/>
        <v>-1.8752266443121824E-4</v>
      </c>
      <c r="Q43" s="2">
        <f t="shared" si="4"/>
        <v>20700.012999999999</v>
      </c>
    </row>
    <row r="44" spans="1:17" x14ac:dyDescent="0.2">
      <c r="A44" s="18" t="s">
        <v>116</v>
      </c>
      <c r="B44" s="57" t="s">
        <v>46</v>
      </c>
      <c r="C44" s="56">
        <v>35810.642999999996</v>
      </c>
      <c r="D44" s="56" t="s">
        <v>91</v>
      </c>
      <c r="E44">
        <f t="shared" si="0"/>
        <v>5824.5004699828369</v>
      </c>
      <c r="F44">
        <f t="shared" si="1"/>
        <v>5824.5</v>
      </c>
      <c r="G44">
        <f t="shared" si="2"/>
        <v>7.4599999788915738E-4</v>
      </c>
      <c r="J44">
        <f t="shared" si="5"/>
        <v>7.4599999788915738E-4</v>
      </c>
      <c r="O44">
        <f t="shared" ca="1" si="3"/>
        <v>-2.4996777333762855E-4</v>
      </c>
      <c r="Q44" s="2">
        <f t="shared" si="4"/>
        <v>20792.142999999996</v>
      </c>
    </row>
    <row r="45" spans="1:17" x14ac:dyDescent="0.2">
      <c r="A45" s="18" t="s">
        <v>168</v>
      </c>
      <c r="B45" s="57" t="s">
        <v>45</v>
      </c>
      <c r="C45" s="56">
        <v>35835.237999999998</v>
      </c>
      <c r="D45" s="56" t="s">
        <v>91</v>
      </c>
      <c r="E45">
        <f t="shared" si="0"/>
        <v>5839.9954135722974</v>
      </c>
      <c r="F45">
        <f t="shared" si="1"/>
        <v>5840</v>
      </c>
      <c r="G45">
        <f t="shared" si="2"/>
        <v>-7.2800000052666292E-3</v>
      </c>
      <c r="J45">
        <f t="shared" si="5"/>
        <v>-7.2800000052666292E-3</v>
      </c>
      <c r="O45">
        <f t="shared" ca="1" si="3"/>
        <v>-2.6665569037296211E-4</v>
      </c>
      <c r="Q45" s="2">
        <f t="shared" si="4"/>
        <v>20816.737999999998</v>
      </c>
    </row>
    <row r="46" spans="1:17" x14ac:dyDescent="0.2">
      <c r="A46" s="18" t="s">
        <v>99</v>
      </c>
      <c r="B46" s="57" t="s">
        <v>46</v>
      </c>
      <c r="C46" s="56">
        <v>36053.483999999997</v>
      </c>
      <c r="D46" s="56" t="s">
        <v>91</v>
      </c>
      <c r="E46">
        <f t="shared" si="0"/>
        <v>5977.4912240469921</v>
      </c>
      <c r="F46">
        <f t="shared" si="1"/>
        <v>5977.5</v>
      </c>
      <c r="G46">
        <f t="shared" si="2"/>
        <v>-1.3930000000982545E-2</v>
      </c>
      <c r="J46">
        <f t="shared" si="5"/>
        <v>-1.3930000000982545E-2</v>
      </c>
      <c r="O46">
        <f t="shared" ca="1" si="3"/>
        <v>-4.1469366407350262E-4</v>
      </c>
      <c r="Q46" s="2">
        <f t="shared" si="4"/>
        <v>21034.983999999997</v>
      </c>
    </row>
    <row r="47" spans="1:17" x14ac:dyDescent="0.2">
      <c r="A47" s="18" t="s">
        <v>99</v>
      </c>
      <c r="B47" s="57" t="s">
        <v>46</v>
      </c>
      <c r="C47" s="56">
        <v>36053.508999999998</v>
      </c>
      <c r="D47" s="56" t="s">
        <v>91</v>
      </c>
      <c r="E47">
        <f t="shared" si="0"/>
        <v>5977.5069741421239</v>
      </c>
      <c r="F47">
        <f t="shared" si="1"/>
        <v>5977.5</v>
      </c>
      <c r="G47">
        <f t="shared" si="2"/>
        <v>1.1070000000472646E-2</v>
      </c>
      <c r="J47">
        <f t="shared" si="5"/>
        <v>1.1070000000472646E-2</v>
      </c>
      <c r="O47">
        <f t="shared" ca="1" si="3"/>
        <v>-4.1469366407350262E-4</v>
      </c>
      <c r="Q47" s="2">
        <f t="shared" si="4"/>
        <v>21035.008999999998</v>
      </c>
    </row>
    <row r="48" spans="1:17" x14ac:dyDescent="0.2">
      <c r="A48" s="18" t="s">
        <v>168</v>
      </c>
      <c r="B48" s="57" t="s">
        <v>45</v>
      </c>
      <c r="C48" s="56">
        <v>36162.248</v>
      </c>
      <c r="D48" s="56" t="s">
        <v>91</v>
      </c>
      <c r="E48">
        <f t="shared" si="0"/>
        <v>6046.0129579182667</v>
      </c>
      <c r="F48">
        <f t="shared" si="1"/>
        <v>6046</v>
      </c>
      <c r="G48">
        <f t="shared" si="2"/>
        <v>2.056799999991199E-2</v>
      </c>
      <c r="J48">
        <f t="shared" si="5"/>
        <v>2.056799999991199E-2</v>
      </c>
      <c r="O48">
        <f t="shared" ca="1" si="3"/>
        <v>-4.884434909715905E-4</v>
      </c>
      <c r="Q48" s="2">
        <f t="shared" si="4"/>
        <v>21143.748</v>
      </c>
    </row>
    <row r="49" spans="1:17" x14ac:dyDescent="0.2">
      <c r="A49" s="18" t="s">
        <v>99</v>
      </c>
      <c r="B49" s="57" t="s">
        <v>46</v>
      </c>
      <c r="C49" s="56">
        <v>36399.533000000003</v>
      </c>
      <c r="D49" s="56" t="s">
        <v>91</v>
      </c>
      <c r="E49">
        <f t="shared" si="0"/>
        <v>6195.5034108406044</v>
      </c>
      <c r="F49">
        <f t="shared" si="1"/>
        <v>6195.5</v>
      </c>
      <c r="G49">
        <f t="shared" si="2"/>
        <v>5.4140000065672211E-3</v>
      </c>
      <c r="J49">
        <f t="shared" si="5"/>
        <v>5.4140000065672211E-3</v>
      </c>
      <c r="O49">
        <f t="shared" ca="1" si="3"/>
        <v>-6.4940114237690624E-4</v>
      </c>
      <c r="Q49" s="2">
        <f t="shared" si="4"/>
        <v>21381.033000000003</v>
      </c>
    </row>
    <row r="50" spans="1:17" x14ac:dyDescent="0.2">
      <c r="A50" s="18" t="s">
        <v>168</v>
      </c>
      <c r="B50" s="57" t="s">
        <v>45</v>
      </c>
      <c r="C50" s="56">
        <v>36403.502</v>
      </c>
      <c r="D50" s="56" t="s">
        <v>91</v>
      </c>
      <c r="E50">
        <f t="shared" si="0"/>
        <v>6198.0038959435324</v>
      </c>
      <c r="F50">
        <f t="shared" si="1"/>
        <v>6198</v>
      </c>
      <c r="G50">
        <f t="shared" si="2"/>
        <v>6.184000005305279E-3</v>
      </c>
      <c r="J50">
        <f t="shared" si="5"/>
        <v>6.184000005305279E-3</v>
      </c>
      <c r="O50">
        <f t="shared" ca="1" si="3"/>
        <v>-6.5209274189873424E-4</v>
      </c>
      <c r="Q50" s="2">
        <f t="shared" si="4"/>
        <v>21385.002</v>
      </c>
    </row>
    <row r="51" spans="1:17" x14ac:dyDescent="0.2">
      <c r="A51" s="18" t="s">
        <v>99</v>
      </c>
      <c r="B51" s="57" t="s">
        <v>46</v>
      </c>
      <c r="C51" s="56">
        <v>36426.523999999998</v>
      </c>
      <c r="D51" s="56" t="s">
        <v>91</v>
      </c>
      <c r="E51">
        <f t="shared" si="0"/>
        <v>6212.5078435473743</v>
      </c>
      <c r="F51">
        <f t="shared" si="1"/>
        <v>6212.5</v>
      </c>
      <c r="G51">
        <f t="shared" si="2"/>
        <v>1.2450000001990702E-2</v>
      </c>
      <c r="J51">
        <f t="shared" si="5"/>
        <v>1.2450000001990702E-2</v>
      </c>
      <c r="O51">
        <f t="shared" ca="1" si="3"/>
        <v>-6.677040191253366E-4</v>
      </c>
      <c r="Q51" s="2">
        <f t="shared" si="4"/>
        <v>21408.023999999998</v>
      </c>
    </row>
    <row r="52" spans="1:17" x14ac:dyDescent="0.2">
      <c r="A52" s="18" t="s">
        <v>99</v>
      </c>
      <c r="B52" s="57" t="s">
        <v>45</v>
      </c>
      <c r="C52" s="56">
        <v>36484.434999999998</v>
      </c>
      <c r="D52" s="56" t="s">
        <v>91</v>
      </c>
      <c r="E52">
        <f t="shared" si="0"/>
        <v>6248.9919939116426</v>
      </c>
      <c r="F52">
        <f t="shared" si="1"/>
        <v>6249</v>
      </c>
      <c r="G52">
        <f t="shared" si="2"/>
        <v>-1.2708000002021436E-2</v>
      </c>
      <c r="J52">
        <f t="shared" si="5"/>
        <v>-1.2708000002021436E-2</v>
      </c>
      <c r="O52">
        <f t="shared" ca="1" si="3"/>
        <v>-7.070013721440253E-4</v>
      </c>
      <c r="Q52" s="2">
        <f t="shared" si="4"/>
        <v>21465.934999999998</v>
      </c>
    </row>
    <row r="53" spans="1:17" x14ac:dyDescent="0.2">
      <c r="A53" s="18" t="s">
        <v>99</v>
      </c>
      <c r="B53" s="57" t="s">
        <v>45</v>
      </c>
      <c r="C53" s="56">
        <v>36484.47</v>
      </c>
      <c r="D53" s="56" t="s">
        <v>91</v>
      </c>
      <c r="E53">
        <f t="shared" si="0"/>
        <v>6249.0140440448276</v>
      </c>
      <c r="F53">
        <f t="shared" si="1"/>
        <v>6249</v>
      </c>
      <c r="G53">
        <f t="shared" si="2"/>
        <v>2.2292000001471024E-2</v>
      </c>
      <c r="J53">
        <f t="shared" si="5"/>
        <v>2.2292000001471024E-2</v>
      </c>
      <c r="O53">
        <f t="shared" ca="1" si="3"/>
        <v>-7.070013721440253E-4</v>
      </c>
      <c r="Q53" s="2">
        <f t="shared" si="4"/>
        <v>21465.97</v>
      </c>
    </row>
    <row r="54" spans="1:17" x14ac:dyDescent="0.2">
      <c r="A54" s="18" t="s">
        <v>99</v>
      </c>
      <c r="B54" s="57" t="s">
        <v>46</v>
      </c>
      <c r="C54" s="56">
        <v>36526.483</v>
      </c>
      <c r="D54" s="56" t="s">
        <v>91</v>
      </c>
      <c r="E54">
        <f t="shared" si="0"/>
        <v>6275.4823939136604</v>
      </c>
      <c r="F54">
        <f t="shared" si="1"/>
        <v>6275.5</v>
      </c>
      <c r="G54">
        <f t="shared" si="2"/>
        <v>-2.7945999994699378E-2</v>
      </c>
      <c r="J54">
        <f t="shared" si="5"/>
        <v>-2.7945999994699378E-2</v>
      </c>
      <c r="O54">
        <f t="shared" ca="1" si="3"/>
        <v>-7.3553232707540203E-4</v>
      </c>
      <c r="Q54" s="2">
        <f t="shared" si="4"/>
        <v>21507.983</v>
      </c>
    </row>
    <row r="55" spans="1:17" x14ac:dyDescent="0.2">
      <c r="A55" s="18" t="s">
        <v>99</v>
      </c>
      <c r="B55" s="57" t="s">
        <v>46</v>
      </c>
      <c r="C55" s="56">
        <v>36807.430999999997</v>
      </c>
      <c r="D55" s="56" t="s">
        <v>91</v>
      </c>
      <c r="E55">
        <f t="shared" si="0"/>
        <v>6452.4807029834446</v>
      </c>
      <c r="F55">
        <f t="shared" si="1"/>
        <v>6452.5</v>
      </c>
      <c r="G55">
        <f t="shared" si="2"/>
        <v>-3.0630000001110602E-2</v>
      </c>
      <c r="J55">
        <f t="shared" si="5"/>
        <v>-3.0630000001110602E-2</v>
      </c>
      <c r="O55">
        <f t="shared" ca="1" si="3"/>
        <v>-9.260975732208257E-4</v>
      </c>
      <c r="Q55" s="2">
        <f t="shared" si="4"/>
        <v>21788.930999999997</v>
      </c>
    </row>
    <row r="56" spans="1:17" x14ac:dyDescent="0.2">
      <c r="A56" s="18" t="s">
        <v>99</v>
      </c>
      <c r="B56" s="57" t="s">
        <v>46</v>
      </c>
      <c r="C56" s="56">
        <v>36818.555</v>
      </c>
      <c r="D56" s="56" t="s">
        <v>91</v>
      </c>
      <c r="E56">
        <f t="shared" si="0"/>
        <v>6459.4888653127473</v>
      </c>
      <c r="F56">
        <f t="shared" si="1"/>
        <v>6459.5</v>
      </c>
      <c r="G56">
        <f t="shared" si="2"/>
        <v>-1.7673999995167833E-2</v>
      </c>
      <c r="J56">
        <f t="shared" si="5"/>
        <v>-1.7673999995167833E-2</v>
      </c>
      <c r="O56">
        <f t="shared" ca="1" si="3"/>
        <v>-9.3363405188194408E-4</v>
      </c>
      <c r="Q56" s="2">
        <f t="shared" si="4"/>
        <v>21800.055</v>
      </c>
    </row>
    <row r="57" spans="1:17" x14ac:dyDescent="0.2">
      <c r="A57" s="18" t="s">
        <v>168</v>
      </c>
      <c r="B57" s="57" t="s">
        <v>45</v>
      </c>
      <c r="C57" s="56">
        <v>36819.366000000002</v>
      </c>
      <c r="D57" s="56" t="s">
        <v>91</v>
      </c>
      <c r="E57">
        <f t="shared" si="0"/>
        <v>6459.9997983987842</v>
      </c>
      <c r="F57">
        <f t="shared" si="1"/>
        <v>6460</v>
      </c>
      <c r="G57">
        <f t="shared" si="2"/>
        <v>-3.1999999919207767E-4</v>
      </c>
      <c r="J57">
        <f t="shared" si="5"/>
        <v>-3.1999999919207767E-4</v>
      </c>
      <c r="O57">
        <f t="shared" ca="1" si="3"/>
        <v>-9.3417237178630968E-4</v>
      </c>
      <c r="Q57" s="2">
        <f t="shared" si="4"/>
        <v>21800.866000000002</v>
      </c>
    </row>
    <row r="58" spans="1:17" x14ac:dyDescent="0.2">
      <c r="A58" s="18" t="s">
        <v>99</v>
      </c>
      <c r="B58" s="57" t="s">
        <v>45</v>
      </c>
      <c r="C58" s="56">
        <v>36819.385000000002</v>
      </c>
      <c r="D58" s="56" t="s">
        <v>91</v>
      </c>
      <c r="E58">
        <f t="shared" si="0"/>
        <v>6460.011768471084</v>
      </c>
      <c r="F58">
        <f t="shared" si="1"/>
        <v>6460</v>
      </c>
      <c r="G58">
        <f t="shared" si="2"/>
        <v>1.8680000001040753E-2</v>
      </c>
      <c r="J58">
        <f t="shared" si="5"/>
        <v>1.8680000001040753E-2</v>
      </c>
      <c r="O58">
        <f t="shared" ca="1" si="3"/>
        <v>-9.3417237178630968E-4</v>
      </c>
      <c r="Q58" s="2">
        <f t="shared" si="4"/>
        <v>21800.885000000002</v>
      </c>
    </row>
    <row r="59" spans="1:17" x14ac:dyDescent="0.2">
      <c r="A59" s="18" t="s">
        <v>211</v>
      </c>
      <c r="B59" s="57" t="s">
        <v>46</v>
      </c>
      <c r="C59" s="56">
        <v>38323.326000000001</v>
      </c>
      <c r="D59" s="56" t="s">
        <v>91</v>
      </c>
      <c r="E59">
        <f t="shared" si="0"/>
        <v>7407.5003213019418</v>
      </c>
      <c r="F59">
        <f t="shared" si="1"/>
        <v>7407.5</v>
      </c>
      <c r="G59">
        <f t="shared" si="2"/>
        <v>5.0999999803025275E-4</v>
      </c>
      <c r="J59">
        <f t="shared" si="5"/>
        <v>5.0999999803025275E-4</v>
      </c>
      <c r="O59">
        <f t="shared" ca="1" si="3"/>
        <v>-1.9542885905591278E-3</v>
      </c>
      <c r="Q59" s="2">
        <f t="shared" si="4"/>
        <v>23304.826000000001</v>
      </c>
    </row>
    <row r="60" spans="1:17" x14ac:dyDescent="0.2">
      <c r="A60" s="18" t="s">
        <v>211</v>
      </c>
      <c r="B60" s="57" t="s">
        <v>46</v>
      </c>
      <c r="C60" s="56">
        <v>38642.372000000003</v>
      </c>
      <c r="D60" s="56" t="s">
        <v>91</v>
      </c>
      <c r="E60">
        <f t="shared" si="0"/>
        <v>7608.5005153431157</v>
      </c>
      <c r="F60">
        <f t="shared" si="1"/>
        <v>7608.5</v>
      </c>
      <c r="G60">
        <f t="shared" si="2"/>
        <v>8.1800000043585896E-4</v>
      </c>
      <c r="J60">
        <f t="shared" si="5"/>
        <v>8.1800000043585896E-4</v>
      </c>
      <c r="O60">
        <f t="shared" ca="1" si="3"/>
        <v>-2.1706931921141003E-3</v>
      </c>
      <c r="Q60" s="2">
        <f t="shared" si="4"/>
        <v>23623.872000000003</v>
      </c>
    </row>
    <row r="61" spans="1:17" x14ac:dyDescent="0.2">
      <c r="A61" s="18" t="s">
        <v>211</v>
      </c>
      <c r="B61" s="57" t="s">
        <v>46</v>
      </c>
      <c r="C61" s="56">
        <v>38650.307999999997</v>
      </c>
      <c r="D61" s="56" t="s">
        <v>91</v>
      </c>
      <c r="E61">
        <f t="shared" si="0"/>
        <v>7613.500225541361</v>
      </c>
      <c r="F61">
        <f t="shared" si="1"/>
        <v>7613.5</v>
      </c>
      <c r="G61">
        <f t="shared" si="2"/>
        <v>3.5799999750452116E-4</v>
      </c>
      <c r="J61">
        <f t="shared" si="5"/>
        <v>3.5799999750452116E-4</v>
      </c>
      <c r="O61">
        <f t="shared" ca="1" si="3"/>
        <v>-2.1760763911577562E-3</v>
      </c>
      <c r="Q61" s="2">
        <f t="shared" si="4"/>
        <v>23631.807999999997</v>
      </c>
    </row>
    <row r="62" spans="1:17" x14ac:dyDescent="0.2">
      <c r="A62" s="18" t="s">
        <v>219</v>
      </c>
      <c r="B62" s="57" t="s">
        <v>46</v>
      </c>
      <c r="C62" s="56">
        <v>39026.502</v>
      </c>
      <c r="D62" s="56" t="s">
        <v>91</v>
      </c>
      <c r="E62">
        <f t="shared" si="0"/>
        <v>7850.5038770434185</v>
      </c>
      <c r="F62">
        <f t="shared" si="1"/>
        <v>7850.5</v>
      </c>
      <c r="G62">
        <f t="shared" si="2"/>
        <v>6.154000002425164E-3</v>
      </c>
      <c r="J62">
        <f t="shared" si="5"/>
        <v>6.154000002425164E-3</v>
      </c>
      <c r="O62">
        <f t="shared" ca="1" si="3"/>
        <v>-2.4312400258270535E-3</v>
      </c>
      <c r="Q62" s="2">
        <f t="shared" si="4"/>
        <v>24008.002</v>
      </c>
    </row>
    <row r="63" spans="1:17" x14ac:dyDescent="0.2">
      <c r="A63" s="18" t="s">
        <v>219</v>
      </c>
      <c r="B63" s="57" t="s">
        <v>45</v>
      </c>
      <c r="C63" s="56">
        <v>39057.457000000002</v>
      </c>
      <c r="D63" s="56" t="s">
        <v>91</v>
      </c>
      <c r="E63">
        <f t="shared" si="0"/>
        <v>7870.0056448340974</v>
      </c>
      <c r="F63">
        <f t="shared" si="1"/>
        <v>7870</v>
      </c>
      <c r="G63">
        <f t="shared" si="2"/>
        <v>8.9599999992060475E-3</v>
      </c>
      <c r="J63">
        <f t="shared" si="5"/>
        <v>8.9599999992060475E-3</v>
      </c>
      <c r="O63">
        <f t="shared" ca="1" si="3"/>
        <v>-2.452234502097311E-3</v>
      </c>
      <c r="Q63" s="2">
        <f t="shared" si="4"/>
        <v>24038.957000000002</v>
      </c>
    </row>
    <row r="64" spans="1:17" x14ac:dyDescent="0.2">
      <c r="A64" s="18" t="s">
        <v>219</v>
      </c>
      <c r="B64" s="57" t="s">
        <v>46</v>
      </c>
      <c r="C64" s="56">
        <v>39061.409</v>
      </c>
      <c r="D64" s="56" t="s">
        <v>91</v>
      </c>
      <c r="E64">
        <f t="shared" si="0"/>
        <v>7872.4954198723372</v>
      </c>
      <c r="F64">
        <f t="shared" si="1"/>
        <v>7872.5</v>
      </c>
      <c r="G64">
        <f t="shared" si="2"/>
        <v>-7.2700000018812716E-3</v>
      </c>
      <c r="J64">
        <f t="shared" si="5"/>
        <v>-7.2700000018812716E-3</v>
      </c>
      <c r="O64">
        <f t="shared" ca="1" si="3"/>
        <v>-2.4549261016191398E-3</v>
      </c>
      <c r="Q64" s="2">
        <f t="shared" si="4"/>
        <v>24042.909</v>
      </c>
    </row>
    <row r="65" spans="1:31" x14ac:dyDescent="0.2">
      <c r="A65" s="18" t="s">
        <v>219</v>
      </c>
      <c r="B65" s="57" t="s">
        <v>46</v>
      </c>
      <c r="C65" s="56">
        <v>39088.396999999997</v>
      </c>
      <c r="D65" s="56" t="s">
        <v>91</v>
      </c>
      <c r="E65">
        <f t="shared" si="0"/>
        <v>7889.4979625676933</v>
      </c>
      <c r="F65">
        <f t="shared" si="1"/>
        <v>7889.5</v>
      </c>
      <c r="G65">
        <f t="shared" si="2"/>
        <v>-3.2340000034309924E-3</v>
      </c>
      <c r="J65">
        <f t="shared" si="5"/>
        <v>-3.2340000034309924E-3</v>
      </c>
      <c r="O65">
        <f t="shared" ca="1" si="3"/>
        <v>-2.4732289783675702E-3</v>
      </c>
      <c r="Q65" s="2">
        <f t="shared" si="4"/>
        <v>24069.896999999997</v>
      </c>
    </row>
    <row r="66" spans="1:31" x14ac:dyDescent="0.2">
      <c r="A66" s="18" t="s">
        <v>219</v>
      </c>
      <c r="B66" s="57" t="s">
        <v>45</v>
      </c>
      <c r="C66" s="56">
        <v>39387.599000000002</v>
      </c>
      <c r="D66" s="56" t="s">
        <v>91</v>
      </c>
      <c r="E66">
        <f t="shared" si="0"/>
        <v>8077.996361098023</v>
      </c>
      <c r="F66">
        <f t="shared" si="1"/>
        <v>8078</v>
      </c>
      <c r="G66">
        <f t="shared" si="2"/>
        <v>-5.7759999981499277E-3</v>
      </c>
      <c r="J66">
        <f t="shared" si="5"/>
        <v>-5.7759999981499277E-3</v>
      </c>
      <c r="O66">
        <f t="shared" ca="1" si="3"/>
        <v>-2.6761755823134017E-3</v>
      </c>
      <c r="Q66" s="2">
        <f t="shared" si="4"/>
        <v>24369.099000000002</v>
      </c>
    </row>
    <row r="67" spans="1:31" x14ac:dyDescent="0.2">
      <c r="A67" s="18" t="s">
        <v>219</v>
      </c>
      <c r="B67" s="57" t="s">
        <v>46</v>
      </c>
      <c r="C67" s="56">
        <v>39388.415999999997</v>
      </c>
      <c r="D67" s="56" t="s">
        <v>91</v>
      </c>
      <c r="E67">
        <f t="shared" si="0"/>
        <v>8078.5110742068873</v>
      </c>
      <c r="F67">
        <f t="shared" si="1"/>
        <v>8078.5</v>
      </c>
      <c r="G67">
        <f t="shared" si="2"/>
        <v>1.7577999999048188E-2</v>
      </c>
      <c r="J67">
        <f t="shared" si="5"/>
        <v>1.7577999999048188E-2</v>
      </c>
      <c r="O67">
        <f t="shared" ca="1" si="3"/>
        <v>-2.6767139022177682E-3</v>
      </c>
      <c r="Q67" s="2">
        <f t="shared" si="4"/>
        <v>24369.915999999997</v>
      </c>
    </row>
    <row r="68" spans="1:31" x14ac:dyDescent="0.2">
      <c r="A68" s="18" t="s">
        <v>219</v>
      </c>
      <c r="B68" s="57" t="s">
        <v>46</v>
      </c>
      <c r="C68" s="56">
        <v>41596.328999999998</v>
      </c>
      <c r="D68" s="56" t="s">
        <v>91</v>
      </c>
      <c r="E68">
        <f t="shared" si="0"/>
        <v>9469.504665808181</v>
      </c>
      <c r="F68">
        <f t="shared" si="1"/>
        <v>9469.5</v>
      </c>
      <c r="G68">
        <f t="shared" si="2"/>
        <v>7.4059999969904311E-3</v>
      </c>
      <c r="J68">
        <f t="shared" si="5"/>
        <v>7.4059999969904311E-3</v>
      </c>
      <c r="O68">
        <f t="shared" ca="1" si="3"/>
        <v>-4.1743198761628759E-3</v>
      </c>
      <c r="Q68" s="2">
        <f t="shared" si="4"/>
        <v>26577.828999999998</v>
      </c>
    </row>
    <row r="69" spans="1:31" x14ac:dyDescent="0.2">
      <c r="A69" s="18" t="s">
        <v>219</v>
      </c>
      <c r="B69" s="57" t="s">
        <v>46</v>
      </c>
      <c r="C69" s="56">
        <v>41599.483999999997</v>
      </c>
      <c r="D69" s="56" t="s">
        <v>91</v>
      </c>
      <c r="E69">
        <f t="shared" si="0"/>
        <v>9471.4923278136594</v>
      </c>
      <c r="F69">
        <f t="shared" si="1"/>
        <v>9471.5</v>
      </c>
      <c r="G69">
        <f t="shared" si="2"/>
        <v>-1.2178000004496425E-2</v>
      </c>
      <c r="J69">
        <f t="shared" si="5"/>
        <v>-1.2178000004496425E-2</v>
      </c>
      <c r="O69">
        <f t="shared" ca="1" si="3"/>
        <v>-4.1764731557803383E-3</v>
      </c>
      <c r="Q69" s="2">
        <f t="shared" si="4"/>
        <v>26580.983999999997</v>
      </c>
    </row>
    <row r="70" spans="1:31" x14ac:dyDescent="0.2">
      <c r="A70" s="18" t="s">
        <v>219</v>
      </c>
      <c r="B70" s="57" t="s">
        <v>45</v>
      </c>
      <c r="C70" s="56">
        <v>41973.303999999996</v>
      </c>
      <c r="D70" s="56" t="s">
        <v>91</v>
      </c>
      <c r="E70">
        <f t="shared" si="0"/>
        <v>9707.0003502821146</v>
      </c>
      <c r="F70">
        <f t="shared" si="1"/>
        <v>9707</v>
      </c>
      <c r="G70">
        <f t="shared" si="2"/>
        <v>5.559999990509823E-4</v>
      </c>
      <c r="J70">
        <f t="shared" si="5"/>
        <v>5.559999990509823E-4</v>
      </c>
      <c r="O70">
        <f t="shared" ca="1" si="3"/>
        <v>-4.4300218307365379E-3</v>
      </c>
      <c r="Q70" s="2">
        <f t="shared" si="4"/>
        <v>26954.803999999996</v>
      </c>
    </row>
    <row r="71" spans="1:31" x14ac:dyDescent="0.2">
      <c r="A71" s="18" t="s">
        <v>219</v>
      </c>
      <c r="B71" s="57" t="s">
        <v>45</v>
      </c>
      <c r="C71" s="56">
        <v>42427.232000000004</v>
      </c>
      <c r="D71" s="56" t="s">
        <v>91</v>
      </c>
      <c r="E71">
        <f t="shared" si="0"/>
        <v>9992.9767175793768</v>
      </c>
      <c r="F71">
        <f t="shared" si="1"/>
        <v>9993</v>
      </c>
      <c r="G71">
        <f t="shared" si="2"/>
        <v>-3.6955999996280298E-2</v>
      </c>
      <c r="J71">
        <f t="shared" si="5"/>
        <v>-3.6955999996280298E-2</v>
      </c>
      <c r="O71">
        <f t="shared" ca="1" si="3"/>
        <v>-4.7379408160336638E-3</v>
      </c>
      <c r="Q71" s="2">
        <f t="shared" si="4"/>
        <v>27408.732000000004</v>
      </c>
    </row>
    <row r="72" spans="1:31" x14ac:dyDescent="0.2">
      <c r="A72" s="14" t="s">
        <v>30</v>
      </c>
      <c r="B72" s="33"/>
      <c r="C72" s="10">
        <v>42777.260999999999</v>
      </c>
      <c r="D72" s="10"/>
      <c r="E72">
        <f t="shared" si="0"/>
        <v>10213.49631951777</v>
      </c>
      <c r="F72">
        <f t="shared" si="1"/>
        <v>10213.5</v>
      </c>
      <c r="G72">
        <f t="shared" si="2"/>
        <v>-5.8419999986654148E-3</v>
      </c>
      <c r="I72">
        <f>G72</f>
        <v>-5.8419999986654148E-3</v>
      </c>
      <c r="O72">
        <f t="shared" ca="1" si="3"/>
        <v>-4.9753398938588937E-3</v>
      </c>
      <c r="Q72" s="2">
        <f t="shared" si="4"/>
        <v>27758.760999999999</v>
      </c>
      <c r="AA72">
        <v>10</v>
      </c>
      <c r="AC72" t="s">
        <v>29</v>
      </c>
      <c r="AE72" t="s">
        <v>31</v>
      </c>
    </row>
    <row r="73" spans="1:31" x14ac:dyDescent="0.2">
      <c r="A73" s="18" t="s">
        <v>219</v>
      </c>
      <c r="B73" s="57" t="s">
        <v>46</v>
      </c>
      <c r="C73" s="56">
        <v>43015.345000000001</v>
      </c>
      <c r="D73" s="56" t="s">
        <v>91</v>
      </c>
      <c r="E73">
        <f t="shared" si="0"/>
        <v>10363.49014548048</v>
      </c>
      <c r="F73">
        <f t="shared" si="1"/>
        <v>10363.5</v>
      </c>
      <c r="G73">
        <f t="shared" si="2"/>
        <v>-1.564199999847915E-2</v>
      </c>
      <c r="J73">
        <f t="shared" ref="J73:J85" si="6">G73</f>
        <v>-1.564199999847915E-2</v>
      </c>
      <c r="O73">
        <f t="shared" ca="1" si="3"/>
        <v>-5.136835865168575E-3</v>
      </c>
      <c r="Q73" s="2">
        <f t="shared" si="4"/>
        <v>27996.845000000001</v>
      </c>
    </row>
    <row r="74" spans="1:31" x14ac:dyDescent="0.2">
      <c r="A74" s="18" t="s">
        <v>252</v>
      </c>
      <c r="B74" s="57" t="s">
        <v>45</v>
      </c>
      <c r="C74" s="56">
        <v>48087.54</v>
      </c>
      <c r="D74" s="56" t="s">
        <v>91</v>
      </c>
      <c r="E74">
        <f t="shared" si="0"/>
        <v>13558.992296313472</v>
      </c>
      <c r="F74">
        <f t="shared" si="1"/>
        <v>13559</v>
      </c>
      <c r="G74">
        <f t="shared" si="2"/>
        <v>-1.222799999959534E-2</v>
      </c>
      <c r="J74">
        <f t="shared" si="6"/>
        <v>-1.222799999959534E-2</v>
      </c>
      <c r="O74">
        <f t="shared" ca="1" si="3"/>
        <v>-8.5772383739691465E-3</v>
      </c>
      <c r="Q74" s="2">
        <f t="shared" si="4"/>
        <v>33069.040000000001</v>
      </c>
    </row>
    <row r="75" spans="1:31" x14ac:dyDescent="0.2">
      <c r="A75" s="18" t="s">
        <v>252</v>
      </c>
      <c r="B75" s="57" t="s">
        <v>45</v>
      </c>
      <c r="C75" s="56">
        <v>48176.409</v>
      </c>
      <c r="D75" s="56" t="s">
        <v>91</v>
      </c>
      <c r="E75">
        <f t="shared" si="0"/>
        <v>13614.980104479831</v>
      </c>
      <c r="F75">
        <f t="shared" si="1"/>
        <v>13615</v>
      </c>
      <c r="G75">
        <f t="shared" si="2"/>
        <v>-3.1579999995301478E-2</v>
      </c>
      <c r="J75">
        <f t="shared" si="6"/>
        <v>-3.1579999995301478E-2</v>
      </c>
      <c r="O75">
        <f t="shared" ca="1" si="3"/>
        <v>-8.6375302032580936E-3</v>
      </c>
      <c r="Q75" s="2">
        <f t="shared" si="4"/>
        <v>33157.909</v>
      </c>
    </row>
    <row r="76" spans="1:31" x14ac:dyDescent="0.2">
      <c r="A76" s="18" t="s">
        <v>252</v>
      </c>
      <c r="B76" s="57" t="s">
        <v>45</v>
      </c>
      <c r="C76" s="56">
        <v>48495.481</v>
      </c>
      <c r="D76" s="56" t="s">
        <v>91</v>
      </c>
      <c r="E76">
        <f t="shared" si="0"/>
        <v>13815.99667861994</v>
      </c>
      <c r="F76">
        <f t="shared" si="1"/>
        <v>13816</v>
      </c>
      <c r="G76">
        <f t="shared" si="2"/>
        <v>-5.2719999948749319E-3</v>
      </c>
      <c r="J76">
        <f t="shared" si="6"/>
        <v>-5.2719999948749319E-3</v>
      </c>
      <c r="O76">
        <f t="shared" ca="1" si="3"/>
        <v>-8.853934804813066E-3</v>
      </c>
      <c r="Q76" s="2">
        <f t="shared" si="4"/>
        <v>33476.981</v>
      </c>
    </row>
    <row r="77" spans="1:31" x14ac:dyDescent="0.2">
      <c r="A77" s="18" t="s">
        <v>252</v>
      </c>
      <c r="B77" s="57" t="s">
        <v>46</v>
      </c>
      <c r="C77" s="56">
        <v>48499.432000000001</v>
      </c>
      <c r="D77" s="56" t="s">
        <v>91</v>
      </c>
      <c r="E77">
        <f t="shared" si="0"/>
        <v>13818.485823654377</v>
      </c>
      <c r="F77">
        <f t="shared" si="1"/>
        <v>13818.5</v>
      </c>
      <c r="G77">
        <f t="shared" si="2"/>
        <v>-2.2501999992527999E-2</v>
      </c>
      <c r="J77">
        <f t="shared" si="6"/>
        <v>-2.2501999992527999E-2</v>
      </c>
      <c r="O77">
        <f t="shared" ca="1" si="3"/>
        <v>-8.8566264043348948E-3</v>
      </c>
      <c r="Q77" s="2">
        <f t="shared" si="4"/>
        <v>33480.932000000001</v>
      </c>
    </row>
    <row r="78" spans="1:31" x14ac:dyDescent="0.2">
      <c r="A78" s="18" t="s">
        <v>252</v>
      </c>
      <c r="B78" s="57" t="s">
        <v>46</v>
      </c>
      <c r="C78" s="56">
        <v>48499.457000000002</v>
      </c>
      <c r="D78" s="56" t="s">
        <v>91</v>
      </c>
      <c r="E78">
        <f t="shared" si="0"/>
        <v>13818.501573749509</v>
      </c>
      <c r="F78">
        <f t="shared" si="1"/>
        <v>13818.5</v>
      </c>
      <c r="G78">
        <f t="shared" si="2"/>
        <v>2.4980000089271925E-3</v>
      </c>
      <c r="J78">
        <f t="shared" si="6"/>
        <v>2.4980000089271925E-3</v>
      </c>
      <c r="O78">
        <f t="shared" ca="1" si="3"/>
        <v>-8.8566264043348948E-3</v>
      </c>
      <c r="Q78" s="2">
        <f t="shared" si="4"/>
        <v>33480.957000000002</v>
      </c>
    </row>
    <row r="79" spans="1:31" x14ac:dyDescent="0.2">
      <c r="A79" s="18" t="s">
        <v>252</v>
      </c>
      <c r="B79" s="57" t="s">
        <v>45</v>
      </c>
      <c r="C79" s="56">
        <v>48538.341999999997</v>
      </c>
      <c r="D79" s="56" t="s">
        <v>91</v>
      </c>
      <c r="E79">
        <f t="shared" si="0"/>
        <v>13842.9992717156</v>
      </c>
      <c r="F79">
        <f t="shared" si="1"/>
        <v>13843</v>
      </c>
      <c r="G79">
        <f t="shared" si="2"/>
        <v>-1.1560000057215802E-3</v>
      </c>
      <c r="J79">
        <f t="shared" si="6"/>
        <v>-1.1560000057215802E-3</v>
      </c>
      <c r="O79">
        <f t="shared" ca="1" si="3"/>
        <v>-8.8830040796488083E-3</v>
      </c>
      <c r="Q79" s="2">
        <f t="shared" si="4"/>
        <v>33519.841999999997</v>
      </c>
    </row>
    <row r="80" spans="1:31" x14ac:dyDescent="0.2">
      <c r="A80" s="18" t="s">
        <v>252</v>
      </c>
      <c r="B80" s="57" t="s">
        <v>46</v>
      </c>
      <c r="C80" s="56">
        <v>48588.328000000001</v>
      </c>
      <c r="D80" s="56" t="s">
        <v>91</v>
      </c>
      <c r="E80">
        <f t="shared" si="0"/>
        <v>13874.490641923479</v>
      </c>
      <c r="F80">
        <f t="shared" si="1"/>
        <v>13874.5</v>
      </c>
      <c r="G80">
        <f t="shared" si="2"/>
        <v>-1.4854000000923406E-2</v>
      </c>
      <c r="J80">
        <f t="shared" si="6"/>
        <v>-1.4854000000923406E-2</v>
      </c>
      <c r="O80">
        <f t="shared" ca="1" si="3"/>
        <v>-8.9169182336238419E-3</v>
      </c>
      <c r="Q80" s="2">
        <f t="shared" si="4"/>
        <v>33569.828000000001</v>
      </c>
    </row>
    <row r="81" spans="1:31" x14ac:dyDescent="0.2">
      <c r="A81" s="18" t="s">
        <v>252</v>
      </c>
      <c r="B81" s="57" t="s">
        <v>46</v>
      </c>
      <c r="C81" s="56">
        <v>48596.264000000003</v>
      </c>
      <c r="D81" s="56" t="s">
        <v>91</v>
      </c>
      <c r="E81">
        <f t="shared" si="0"/>
        <v>13879.490352121729</v>
      </c>
      <c r="F81">
        <f t="shared" si="1"/>
        <v>13879.5</v>
      </c>
      <c r="G81">
        <f t="shared" si="2"/>
        <v>-1.5313999996578787E-2</v>
      </c>
      <c r="J81">
        <f t="shared" si="6"/>
        <v>-1.5313999996578787E-2</v>
      </c>
      <c r="O81">
        <f t="shared" ca="1" si="3"/>
        <v>-8.9223014326674979E-3</v>
      </c>
      <c r="Q81" s="2">
        <f t="shared" si="4"/>
        <v>33577.764000000003</v>
      </c>
    </row>
    <row r="82" spans="1:31" x14ac:dyDescent="0.2">
      <c r="A82" s="18" t="s">
        <v>252</v>
      </c>
      <c r="B82" s="57" t="s">
        <v>45</v>
      </c>
      <c r="C82" s="56">
        <v>48603.415000000001</v>
      </c>
      <c r="D82" s="56" t="s">
        <v>91</v>
      </c>
      <c r="E82">
        <f t="shared" si="0"/>
        <v>13883.995509332879</v>
      </c>
      <c r="F82">
        <f t="shared" si="1"/>
        <v>13884</v>
      </c>
      <c r="G82">
        <f t="shared" si="2"/>
        <v>-7.12799999746494E-3</v>
      </c>
      <c r="J82">
        <f t="shared" si="6"/>
        <v>-7.12799999746494E-3</v>
      </c>
      <c r="O82">
        <f t="shared" ca="1" si="3"/>
        <v>-8.9271463118067891E-3</v>
      </c>
      <c r="Q82" s="2">
        <f t="shared" si="4"/>
        <v>33584.915000000001</v>
      </c>
    </row>
    <row r="83" spans="1:31" x14ac:dyDescent="0.2">
      <c r="A83" s="18" t="s">
        <v>252</v>
      </c>
      <c r="B83" s="57" t="s">
        <v>45</v>
      </c>
      <c r="C83" s="56">
        <v>48619.284</v>
      </c>
      <c r="D83" s="56" t="s">
        <v>91</v>
      </c>
      <c r="E83">
        <f t="shared" si="0"/>
        <v>13893.993039717961</v>
      </c>
      <c r="F83">
        <f t="shared" si="1"/>
        <v>13894</v>
      </c>
      <c r="G83">
        <f t="shared" si="2"/>
        <v>-1.1048000000300817E-2</v>
      </c>
      <c r="J83">
        <f t="shared" si="6"/>
        <v>-1.1048000000300817E-2</v>
      </c>
      <c r="O83">
        <f t="shared" ca="1" si="3"/>
        <v>-8.9379127098941011E-3</v>
      </c>
      <c r="Q83" s="2">
        <f t="shared" si="4"/>
        <v>33600.784</v>
      </c>
    </row>
    <row r="84" spans="1:31" x14ac:dyDescent="0.2">
      <c r="A84" s="18" t="s">
        <v>252</v>
      </c>
      <c r="B84" s="57" t="s">
        <v>46</v>
      </c>
      <c r="C84" s="56">
        <v>48915.330999999998</v>
      </c>
      <c r="D84" s="56" t="s">
        <v>91</v>
      </c>
      <c r="E84">
        <f t="shared" si="0"/>
        <v>14080.503776242809</v>
      </c>
      <c r="F84">
        <f t="shared" si="1"/>
        <v>14080.5</v>
      </c>
      <c r="G84">
        <f t="shared" si="2"/>
        <v>5.9939999991911463E-3</v>
      </c>
      <c r="J84">
        <f t="shared" si="6"/>
        <v>5.9939999991911463E-3</v>
      </c>
      <c r="O84">
        <f t="shared" ca="1" si="3"/>
        <v>-9.1387060342224703E-3</v>
      </c>
      <c r="Q84" s="2">
        <f t="shared" si="4"/>
        <v>33896.830999999998</v>
      </c>
    </row>
    <row r="85" spans="1:31" x14ac:dyDescent="0.2">
      <c r="A85" s="18" t="s">
        <v>252</v>
      </c>
      <c r="B85" s="57" t="s">
        <v>46</v>
      </c>
      <c r="C85" s="56">
        <v>49210.536999999997</v>
      </c>
      <c r="D85" s="56" t="s">
        <v>91</v>
      </c>
      <c r="E85">
        <f t="shared" ref="E85:E148" si="7">+(C85-C$7)/C$8</f>
        <v>14266.484679567464</v>
      </c>
      <c r="F85">
        <f t="shared" ref="F85:F148" si="8">ROUND(2*E85,0)/2</f>
        <v>14266.5</v>
      </c>
      <c r="G85">
        <f t="shared" ref="G85:G148" si="9">+C85-(C$7+F85*C$8)</f>
        <v>-2.4317999996128492E-2</v>
      </c>
      <c r="J85">
        <f t="shared" si="6"/>
        <v>-2.4317999996128492E-2</v>
      </c>
      <c r="O85">
        <f t="shared" ref="O85:O148" ca="1" si="10">+C$11+C$12*F85</f>
        <v>-9.3389610386464747E-3</v>
      </c>
      <c r="Q85" s="2">
        <f t="shared" ref="Q85:Q148" si="11">+C85-15018.5</f>
        <v>34192.036999999997</v>
      </c>
    </row>
    <row r="86" spans="1:31" x14ac:dyDescent="0.2">
      <c r="A86" s="14" t="s">
        <v>33</v>
      </c>
      <c r="B86" s="33"/>
      <c r="C86" s="10">
        <v>49311.337</v>
      </c>
      <c r="D86" s="10">
        <v>5.0000000000000001E-3</v>
      </c>
      <c r="E86">
        <f t="shared" si="7"/>
        <v>14329.989063133942</v>
      </c>
      <c r="F86">
        <f t="shared" si="8"/>
        <v>14330</v>
      </c>
      <c r="G86">
        <f t="shared" si="9"/>
        <v>-1.735999999800697E-2</v>
      </c>
      <c r="I86">
        <f>G86</f>
        <v>-1.735999999800697E-2</v>
      </c>
      <c r="O86">
        <f t="shared" ca="1" si="10"/>
        <v>-9.4073276665009066E-3</v>
      </c>
      <c r="Q86" s="2">
        <f t="shared" si="11"/>
        <v>34292.837</v>
      </c>
      <c r="AA86">
        <v>14</v>
      </c>
      <c r="AC86" t="s">
        <v>32</v>
      </c>
      <c r="AE86" t="s">
        <v>31</v>
      </c>
    </row>
    <row r="87" spans="1:31" x14ac:dyDescent="0.2">
      <c r="A87" s="14" t="s">
        <v>34</v>
      </c>
      <c r="B87" s="33"/>
      <c r="C87" s="10">
        <v>50314.506000000001</v>
      </c>
      <c r="D87" s="10">
        <v>3.0000000000000001E-3</v>
      </c>
      <c r="E87">
        <f t="shared" si="7"/>
        <v>14961.989350415679</v>
      </c>
      <c r="F87">
        <f t="shared" si="8"/>
        <v>14962</v>
      </c>
      <c r="G87">
        <f t="shared" si="9"/>
        <v>-1.6903999996429775E-2</v>
      </c>
      <c r="I87">
        <f>G87</f>
        <v>-1.6903999996429775E-2</v>
      </c>
      <c r="O87">
        <f t="shared" ca="1" si="10"/>
        <v>-1.0087764025619029E-2</v>
      </c>
      <c r="Q87" s="2">
        <f t="shared" si="11"/>
        <v>35296.006000000001</v>
      </c>
      <c r="AA87">
        <v>15</v>
      </c>
      <c r="AC87" t="s">
        <v>32</v>
      </c>
      <c r="AE87" t="s">
        <v>31</v>
      </c>
    </row>
    <row r="88" spans="1:31" x14ac:dyDescent="0.2">
      <c r="A88" s="14" t="s">
        <v>36</v>
      </c>
      <c r="B88" s="33"/>
      <c r="C88" s="10">
        <v>50465.303</v>
      </c>
      <c r="D88" s="10">
        <v>2.0000000000000001E-4</v>
      </c>
      <c r="E88">
        <f t="shared" si="7"/>
        <v>15056.992034231887</v>
      </c>
      <c r="F88">
        <f t="shared" si="8"/>
        <v>15057</v>
      </c>
      <c r="G88">
        <f t="shared" si="9"/>
        <v>-1.264400000218302E-2</v>
      </c>
      <c r="I88">
        <f>G88</f>
        <v>-1.264400000218302E-2</v>
      </c>
      <c r="O88">
        <f t="shared" ca="1" si="10"/>
        <v>-1.0190044807448494E-2</v>
      </c>
      <c r="Q88" s="2">
        <f t="shared" si="11"/>
        <v>35446.803</v>
      </c>
      <c r="AA88">
        <v>33</v>
      </c>
      <c r="AC88" t="s">
        <v>35</v>
      </c>
      <c r="AE88" t="s">
        <v>31</v>
      </c>
    </row>
    <row r="89" spans="1:31" x14ac:dyDescent="0.2">
      <c r="A89" s="14" t="s">
        <v>38</v>
      </c>
      <c r="B89" s="33"/>
      <c r="C89" s="10">
        <v>50725.622000000003</v>
      </c>
      <c r="D89" s="10">
        <v>5.0000000000000001E-3</v>
      </c>
      <c r="E89">
        <f t="shared" si="7"/>
        <v>15220.993994803732</v>
      </c>
      <c r="F89">
        <f t="shared" si="8"/>
        <v>15221</v>
      </c>
      <c r="G89">
        <f t="shared" si="9"/>
        <v>-9.5319999963976443E-3</v>
      </c>
      <c r="I89">
        <f>G89</f>
        <v>-9.5319999963976443E-3</v>
      </c>
      <c r="O89">
        <f t="shared" ca="1" si="10"/>
        <v>-1.036661373608041E-2</v>
      </c>
      <c r="Q89" s="2">
        <f t="shared" si="11"/>
        <v>35707.122000000003</v>
      </c>
      <c r="AA89">
        <v>42</v>
      </c>
      <c r="AC89" t="s">
        <v>37</v>
      </c>
      <c r="AE89" t="s">
        <v>31</v>
      </c>
    </row>
    <row r="90" spans="1:31" x14ac:dyDescent="0.2">
      <c r="A90" s="13" t="s">
        <v>77</v>
      </c>
      <c r="B90" s="33" t="s">
        <v>45</v>
      </c>
      <c r="C90" s="10">
        <v>50744.67</v>
      </c>
      <c r="D90" s="10"/>
      <c r="E90">
        <f t="shared" si="7"/>
        <v>15232.994307285617</v>
      </c>
      <c r="F90">
        <f t="shared" si="8"/>
        <v>15233</v>
      </c>
      <c r="G90">
        <f t="shared" si="9"/>
        <v>-9.0360000031068921E-3</v>
      </c>
      <c r="N90">
        <f>G90</f>
        <v>-9.0360000031068921E-3</v>
      </c>
      <c r="O90">
        <f t="shared" ca="1" si="10"/>
        <v>-1.0379533413785185E-2</v>
      </c>
      <c r="Q90" s="2">
        <f t="shared" si="11"/>
        <v>35726.17</v>
      </c>
    </row>
    <row r="91" spans="1:31" x14ac:dyDescent="0.2">
      <c r="A91" s="18" t="s">
        <v>306</v>
      </c>
      <c r="B91" s="57" t="s">
        <v>46</v>
      </c>
      <c r="C91" s="56">
        <v>51434.353000000003</v>
      </c>
      <c r="D91" s="56" t="s">
        <v>91</v>
      </c>
      <c r="E91">
        <f t="shared" si="7"/>
        <v>15667.497221683221</v>
      </c>
      <c r="F91">
        <f t="shared" si="8"/>
        <v>15667.5</v>
      </c>
      <c r="G91">
        <f t="shared" si="9"/>
        <v>-4.4099999940954149E-3</v>
      </c>
      <c r="J91">
        <f t="shared" ref="J91:J111" si="12">G91</f>
        <v>-4.4099999940954149E-3</v>
      </c>
      <c r="O91">
        <f t="shared" ca="1" si="10"/>
        <v>-1.0847333410678896E-2</v>
      </c>
      <c r="Q91" s="2">
        <f t="shared" si="11"/>
        <v>36415.853000000003</v>
      </c>
    </row>
    <row r="92" spans="1:31" x14ac:dyDescent="0.2">
      <c r="A92" s="18" t="s">
        <v>306</v>
      </c>
      <c r="B92" s="57" t="s">
        <v>45</v>
      </c>
      <c r="C92" s="56">
        <v>51438.315000000002</v>
      </c>
      <c r="D92" s="56" t="s">
        <v>91</v>
      </c>
      <c r="E92">
        <f t="shared" si="7"/>
        <v>15669.993296759516</v>
      </c>
      <c r="F92">
        <f t="shared" si="8"/>
        <v>15670</v>
      </c>
      <c r="G92">
        <f t="shared" si="9"/>
        <v>-1.0639999993145466E-2</v>
      </c>
      <c r="J92">
        <f t="shared" si="12"/>
        <v>-1.0639999993145466E-2</v>
      </c>
      <c r="O92">
        <f t="shared" ca="1" si="10"/>
        <v>-1.0850025010200723E-2</v>
      </c>
      <c r="Q92" s="2">
        <f t="shared" si="11"/>
        <v>36419.815000000002</v>
      </c>
    </row>
    <row r="93" spans="1:31" x14ac:dyDescent="0.2">
      <c r="A93" s="18" t="s">
        <v>306</v>
      </c>
      <c r="B93" s="57" t="s">
        <v>45</v>
      </c>
      <c r="C93" s="56">
        <v>51457.362999999998</v>
      </c>
      <c r="D93" s="56" t="s">
        <v>91</v>
      </c>
      <c r="E93">
        <f t="shared" si="7"/>
        <v>15681.993609241399</v>
      </c>
      <c r="F93">
        <f t="shared" si="8"/>
        <v>15682</v>
      </c>
      <c r="G93">
        <f t="shared" si="9"/>
        <v>-1.0143999999854714E-2</v>
      </c>
      <c r="J93">
        <f t="shared" si="12"/>
        <v>-1.0143999999854714E-2</v>
      </c>
      <c r="O93">
        <f t="shared" ca="1" si="10"/>
        <v>-1.0862944687905498E-2</v>
      </c>
      <c r="Q93" s="2">
        <f t="shared" si="11"/>
        <v>36438.862999999998</v>
      </c>
    </row>
    <row r="94" spans="1:31" x14ac:dyDescent="0.2">
      <c r="A94" s="18" t="s">
        <v>306</v>
      </c>
      <c r="B94" s="57" t="s">
        <v>45</v>
      </c>
      <c r="C94" s="56">
        <v>51492.281999999999</v>
      </c>
      <c r="D94" s="56" t="s">
        <v>91</v>
      </c>
      <c r="E94">
        <f t="shared" si="7"/>
        <v>15703.992712115982</v>
      </c>
      <c r="F94">
        <f t="shared" si="8"/>
        <v>15704</v>
      </c>
      <c r="G94">
        <f t="shared" si="9"/>
        <v>-1.156799999444047E-2</v>
      </c>
      <c r="J94">
        <f t="shared" si="12"/>
        <v>-1.156799999444047E-2</v>
      </c>
      <c r="O94">
        <f t="shared" ca="1" si="10"/>
        <v>-1.0886630763697584E-2</v>
      </c>
      <c r="Q94" s="2">
        <f t="shared" si="11"/>
        <v>36473.781999999999</v>
      </c>
    </row>
    <row r="95" spans="1:31" x14ac:dyDescent="0.2">
      <c r="A95" s="18" t="s">
        <v>306</v>
      </c>
      <c r="B95" s="57" t="s">
        <v>45</v>
      </c>
      <c r="C95" s="56">
        <v>51519.273000000001</v>
      </c>
      <c r="D95" s="56" t="s">
        <v>91</v>
      </c>
      <c r="E95">
        <f t="shared" si="7"/>
        <v>15720.997144822757</v>
      </c>
      <c r="F95">
        <f t="shared" si="8"/>
        <v>15721</v>
      </c>
      <c r="G95">
        <f t="shared" si="9"/>
        <v>-4.5319999917410314E-3</v>
      </c>
      <c r="J95">
        <f t="shared" si="12"/>
        <v>-4.5319999917410314E-3</v>
      </c>
      <c r="O95">
        <f t="shared" ca="1" si="10"/>
        <v>-1.0904933640446016E-2</v>
      </c>
      <c r="Q95" s="2">
        <f t="shared" si="11"/>
        <v>36500.773000000001</v>
      </c>
    </row>
    <row r="96" spans="1:31" x14ac:dyDescent="0.2">
      <c r="A96" s="18" t="s">
        <v>318</v>
      </c>
      <c r="B96" s="57" t="s">
        <v>45</v>
      </c>
      <c r="C96" s="56">
        <v>51757.387999999999</v>
      </c>
      <c r="D96" s="56" t="s">
        <v>91</v>
      </c>
      <c r="E96">
        <f t="shared" si="7"/>
        <v>15871.010500903427</v>
      </c>
      <c r="F96">
        <f t="shared" si="8"/>
        <v>15871</v>
      </c>
      <c r="G96">
        <f t="shared" si="9"/>
        <v>1.6668000003846828E-2</v>
      </c>
      <c r="J96">
        <f t="shared" si="12"/>
        <v>1.6668000003846828E-2</v>
      </c>
      <c r="O96">
        <f t="shared" ca="1" si="10"/>
        <v>-1.1066429611755696E-2</v>
      </c>
      <c r="Q96" s="2">
        <f t="shared" si="11"/>
        <v>36738.887999999999</v>
      </c>
    </row>
    <row r="97" spans="1:17" x14ac:dyDescent="0.2">
      <c r="A97" s="18" t="s">
        <v>318</v>
      </c>
      <c r="B97" s="57" t="s">
        <v>45</v>
      </c>
      <c r="C97" s="56">
        <v>51776.41</v>
      </c>
      <c r="D97" s="56" t="s">
        <v>91</v>
      </c>
      <c r="E97">
        <f t="shared" si="7"/>
        <v>15882.99443328638</v>
      </c>
      <c r="F97">
        <f t="shared" si="8"/>
        <v>15883</v>
      </c>
      <c r="G97">
        <f t="shared" si="9"/>
        <v>-8.8359999936074018E-3</v>
      </c>
      <c r="J97">
        <f t="shared" si="12"/>
        <v>-8.8359999936074018E-3</v>
      </c>
      <c r="O97">
        <f t="shared" ca="1" si="10"/>
        <v>-1.107934928946047E-2</v>
      </c>
      <c r="Q97" s="2">
        <f t="shared" si="11"/>
        <v>36757.910000000003</v>
      </c>
    </row>
    <row r="98" spans="1:17" x14ac:dyDescent="0.2">
      <c r="A98" s="18" t="s">
        <v>318</v>
      </c>
      <c r="B98" s="57" t="s">
        <v>46</v>
      </c>
      <c r="C98" s="56">
        <v>51780.381000000001</v>
      </c>
      <c r="D98" s="56" t="s">
        <v>91</v>
      </c>
      <c r="E98">
        <f t="shared" si="7"/>
        <v>15885.496178396919</v>
      </c>
      <c r="F98">
        <f t="shared" si="8"/>
        <v>15885.5</v>
      </c>
      <c r="G98">
        <f t="shared" si="9"/>
        <v>-6.0659999944618903E-3</v>
      </c>
      <c r="J98">
        <f t="shared" si="12"/>
        <v>-6.0659999944618903E-3</v>
      </c>
      <c r="O98">
        <f t="shared" ca="1" si="10"/>
        <v>-1.1082040888982297E-2</v>
      </c>
      <c r="Q98" s="2">
        <f t="shared" si="11"/>
        <v>36761.881000000001</v>
      </c>
    </row>
    <row r="99" spans="1:17" x14ac:dyDescent="0.2">
      <c r="A99" s="18" t="s">
        <v>327</v>
      </c>
      <c r="B99" s="57" t="s">
        <v>45</v>
      </c>
      <c r="C99" s="56">
        <v>51784.345000000001</v>
      </c>
      <c r="D99" s="56" t="s">
        <v>91</v>
      </c>
      <c r="E99">
        <f t="shared" si="7"/>
        <v>15887.993513480824</v>
      </c>
      <c r="F99">
        <f t="shared" si="8"/>
        <v>15888</v>
      </c>
      <c r="G99">
        <f t="shared" si="9"/>
        <v>-1.0295999993104488E-2</v>
      </c>
      <c r="J99">
        <f t="shared" si="12"/>
        <v>-1.0295999993104488E-2</v>
      </c>
      <c r="O99">
        <f t="shared" ca="1" si="10"/>
        <v>-1.1084732488504128E-2</v>
      </c>
      <c r="Q99" s="2">
        <f t="shared" si="11"/>
        <v>36765.845000000001</v>
      </c>
    </row>
    <row r="100" spans="1:17" x14ac:dyDescent="0.2">
      <c r="A100" s="18" t="s">
        <v>327</v>
      </c>
      <c r="B100" s="57" t="s">
        <v>45</v>
      </c>
      <c r="C100" s="56">
        <v>51811.334999999999</v>
      </c>
      <c r="D100" s="56" t="s">
        <v>91</v>
      </c>
      <c r="E100">
        <f t="shared" si="7"/>
        <v>15904.99731618379</v>
      </c>
      <c r="F100">
        <f t="shared" si="8"/>
        <v>15905</v>
      </c>
      <c r="G100">
        <f t="shared" si="9"/>
        <v>-4.2599999942467548E-3</v>
      </c>
      <c r="J100">
        <f t="shared" si="12"/>
        <v>-4.2599999942467548E-3</v>
      </c>
      <c r="O100">
        <f t="shared" ca="1" si="10"/>
        <v>-1.1103035365252556E-2</v>
      </c>
      <c r="Q100" s="2">
        <f t="shared" si="11"/>
        <v>36792.834999999999</v>
      </c>
    </row>
    <row r="101" spans="1:17" x14ac:dyDescent="0.2">
      <c r="A101" s="18" t="s">
        <v>327</v>
      </c>
      <c r="B101" s="57" t="s">
        <v>46</v>
      </c>
      <c r="C101" s="56">
        <v>51815.303</v>
      </c>
      <c r="D101" s="56" t="s">
        <v>91</v>
      </c>
      <c r="E101">
        <f t="shared" si="7"/>
        <v>15907.497171282916</v>
      </c>
      <c r="F101">
        <f t="shared" si="8"/>
        <v>15907.5</v>
      </c>
      <c r="G101">
        <f t="shared" si="9"/>
        <v>-4.4899999993504025E-3</v>
      </c>
      <c r="J101">
        <f t="shared" si="12"/>
        <v>-4.4899999993504025E-3</v>
      </c>
      <c r="O101">
        <f t="shared" ca="1" si="10"/>
        <v>-1.1105726964774383E-2</v>
      </c>
      <c r="Q101" s="2">
        <f t="shared" si="11"/>
        <v>36796.803</v>
      </c>
    </row>
    <row r="102" spans="1:17" x14ac:dyDescent="0.2">
      <c r="A102" s="18" t="s">
        <v>327</v>
      </c>
      <c r="B102" s="57" t="s">
        <v>45</v>
      </c>
      <c r="C102" s="56">
        <v>51819.286</v>
      </c>
      <c r="D102" s="56" t="s">
        <v>91</v>
      </c>
      <c r="E102">
        <f t="shared" si="7"/>
        <v>15910.006476439119</v>
      </c>
      <c r="F102">
        <f t="shared" si="8"/>
        <v>15910</v>
      </c>
      <c r="G102">
        <f t="shared" si="9"/>
        <v>1.0280000002239831E-2</v>
      </c>
      <c r="J102">
        <f t="shared" si="12"/>
        <v>1.0280000002239831E-2</v>
      </c>
      <c r="O102">
        <f t="shared" ca="1" si="10"/>
        <v>-1.1108418564296214E-2</v>
      </c>
      <c r="Q102" s="2">
        <f t="shared" si="11"/>
        <v>36800.786</v>
      </c>
    </row>
    <row r="103" spans="1:17" x14ac:dyDescent="0.2">
      <c r="A103" s="18" t="s">
        <v>327</v>
      </c>
      <c r="B103" s="57" t="s">
        <v>46</v>
      </c>
      <c r="C103" s="56">
        <v>51842.290999999997</v>
      </c>
      <c r="D103" s="56" t="s">
        <v>91</v>
      </c>
      <c r="E103">
        <f t="shared" si="7"/>
        <v>15924.499713978272</v>
      </c>
      <c r="F103">
        <f t="shared" si="8"/>
        <v>15924.5</v>
      </c>
      <c r="G103">
        <f t="shared" si="9"/>
        <v>-4.5400000090012327E-4</v>
      </c>
      <c r="J103">
        <f t="shared" si="12"/>
        <v>-4.5400000090012327E-4</v>
      </c>
      <c r="O103">
        <f t="shared" ca="1" si="10"/>
        <v>-1.1124029841522816E-2</v>
      </c>
      <c r="Q103" s="2">
        <f t="shared" si="11"/>
        <v>36823.790999999997</v>
      </c>
    </row>
    <row r="104" spans="1:17" x14ac:dyDescent="0.2">
      <c r="A104" s="18" t="s">
        <v>327</v>
      </c>
      <c r="B104" s="57" t="s">
        <v>45</v>
      </c>
      <c r="C104" s="56">
        <v>51873.232000000004</v>
      </c>
      <c r="D104" s="56" t="s">
        <v>91</v>
      </c>
      <c r="E104">
        <f t="shared" si="7"/>
        <v>15943.99266171568</v>
      </c>
      <c r="F104">
        <f t="shared" si="8"/>
        <v>15944</v>
      </c>
      <c r="G104">
        <f t="shared" si="9"/>
        <v>-1.1647999999695458E-2</v>
      </c>
      <c r="J104">
        <f t="shared" si="12"/>
        <v>-1.1647999999695458E-2</v>
      </c>
      <c r="O104">
        <f t="shared" ca="1" si="10"/>
        <v>-1.1145024317793075E-2</v>
      </c>
      <c r="Q104" s="2">
        <f t="shared" si="11"/>
        <v>36854.732000000004</v>
      </c>
    </row>
    <row r="105" spans="1:17" x14ac:dyDescent="0.2">
      <c r="A105" s="18" t="s">
        <v>341</v>
      </c>
      <c r="B105" s="57" t="s">
        <v>45</v>
      </c>
      <c r="C105" s="56">
        <v>52195.451800000003</v>
      </c>
      <c r="D105" s="56" t="s">
        <v>91</v>
      </c>
      <c r="E105">
        <f t="shared" si="7"/>
        <v>16146.992361833869</v>
      </c>
      <c r="F105">
        <f t="shared" si="8"/>
        <v>16147</v>
      </c>
      <c r="G105">
        <f t="shared" si="9"/>
        <v>-1.2123999993491452E-2</v>
      </c>
      <c r="J105">
        <f t="shared" si="12"/>
        <v>-1.2123999993491452E-2</v>
      </c>
      <c r="O105">
        <f t="shared" ca="1" si="10"/>
        <v>-1.136358219896551E-2</v>
      </c>
      <c r="Q105" s="2">
        <f t="shared" si="11"/>
        <v>37176.951800000003</v>
      </c>
    </row>
    <row r="106" spans="1:17" x14ac:dyDescent="0.2">
      <c r="A106" s="14" t="s">
        <v>42</v>
      </c>
      <c r="B106" s="33"/>
      <c r="C106" s="10">
        <v>52530.370499999997</v>
      </c>
      <c r="D106" s="10">
        <v>2.0000000000000001E-4</v>
      </c>
      <c r="E106">
        <f t="shared" si="7"/>
        <v>16357.992417274199</v>
      </c>
      <c r="F106">
        <f t="shared" si="8"/>
        <v>16358</v>
      </c>
      <c r="G106">
        <f t="shared" si="9"/>
        <v>-1.2036000000080094E-2</v>
      </c>
      <c r="J106">
        <f t="shared" si="12"/>
        <v>-1.2036000000080094E-2</v>
      </c>
      <c r="O106">
        <f t="shared" ca="1" si="10"/>
        <v>-1.1590753198607794E-2</v>
      </c>
      <c r="Q106" s="2">
        <f t="shared" si="11"/>
        <v>37511.870499999997</v>
      </c>
    </row>
    <row r="107" spans="1:17" x14ac:dyDescent="0.2">
      <c r="A107" s="14" t="s">
        <v>40</v>
      </c>
      <c r="B107" s="33"/>
      <c r="C107" s="27">
        <v>52859.733399999997</v>
      </c>
      <c r="D107" s="27">
        <v>4.0000000000000002E-4</v>
      </c>
      <c r="E107">
        <f t="shared" si="7"/>
        <v>16565.492297573477</v>
      </c>
      <c r="F107">
        <f t="shared" si="8"/>
        <v>16565.5</v>
      </c>
      <c r="G107">
        <f t="shared" si="9"/>
        <v>-1.2225999998918269E-2</v>
      </c>
      <c r="H107" s="7"/>
      <c r="J107">
        <f t="shared" si="12"/>
        <v>-1.2225999998918269E-2</v>
      </c>
      <c r="O107">
        <f t="shared" ca="1" si="10"/>
        <v>-1.1814155958919518E-2</v>
      </c>
      <c r="Q107" s="2">
        <f t="shared" si="11"/>
        <v>37841.233399999997</v>
      </c>
    </row>
    <row r="108" spans="1:17" x14ac:dyDescent="0.2">
      <c r="A108" s="14" t="s">
        <v>40</v>
      </c>
      <c r="B108" s="33"/>
      <c r="C108" s="27">
        <v>52897.828260000002</v>
      </c>
      <c r="D108" s="27">
        <v>1E-4</v>
      </c>
      <c r="E108">
        <f t="shared" si="7"/>
        <v>16589.492204332917</v>
      </c>
      <c r="F108">
        <f t="shared" si="8"/>
        <v>16589.5</v>
      </c>
      <c r="G108">
        <f t="shared" si="9"/>
        <v>-1.23739999908139E-2</v>
      </c>
      <c r="I108" s="7"/>
      <c r="J108">
        <f t="shared" si="12"/>
        <v>-1.23739999908139E-2</v>
      </c>
      <c r="O108">
        <f t="shared" ca="1" si="10"/>
        <v>-1.1839995314329067E-2</v>
      </c>
      <c r="Q108" s="2">
        <f t="shared" si="11"/>
        <v>37879.328260000002</v>
      </c>
    </row>
    <row r="109" spans="1:17" x14ac:dyDescent="0.2">
      <c r="A109" s="14" t="s">
        <v>40</v>
      </c>
      <c r="B109" s="33"/>
      <c r="C109" s="27">
        <v>52898.622349999998</v>
      </c>
      <c r="D109" s="27">
        <v>1.2999999999999999E-4</v>
      </c>
      <c r="E109">
        <f t="shared" si="7"/>
        <v>16589.992484054605</v>
      </c>
      <c r="F109">
        <f t="shared" si="8"/>
        <v>16590</v>
      </c>
      <c r="G109">
        <f t="shared" si="9"/>
        <v>-1.1930000000575092E-2</v>
      </c>
      <c r="I109" s="7"/>
      <c r="J109">
        <f t="shared" si="12"/>
        <v>-1.1930000000575092E-2</v>
      </c>
      <c r="O109">
        <f t="shared" ca="1" si="10"/>
        <v>-1.1840533634233435E-2</v>
      </c>
      <c r="Q109" s="2">
        <f t="shared" si="11"/>
        <v>37880.122349999998</v>
      </c>
    </row>
    <row r="110" spans="1:17" x14ac:dyDescent="0.2">
      <c r="A110" s="14" t="s">
        <v>40</v>
      </c>
      <c r="B110" s="33"/>
      <c r="C110" s="27">
        <v>52902.590470000003</v>
      </c>
      <c r="D110" s="27">
        <v>1.2999999999999999E-4</v>
      </c>
      <c r="E110">
        <f t="shared" si="7"/>
        <v>16592.49241475419</v>
      </c>
      <c r="F110">
        <f t="shared" si="8"/>
        <v>16592.5</v>
      </c>
      <c r="G110">
        <f t="shared" si="9"/>
        <v>-1.2039999994158279E-2</v>
      </c>
      <c r="I110" s="7"/>
      <c r="J110">
        <f t="shared" si="12"/>
        <v>-1.2039999994158279E-2</v>
      </c>
      <c r="O110">
        <f t="shared" ca="1" si="10"/>
        <v>-1.1843225233755262E-2</v>
      </c>
      <c r="Q110" s="2">
        <f t="shared" si="11"/>
        <v>37884.090470000003</v>
      </c>
    </row>
    <row r="111" spans="1:17" x14ac:dyDescent="0.2">
      <c r="A111" s="14" t="s">
        <v>40</v>
      </c>
      <c r="B111" s="33"/>
      <c r="C111" s="27">
        <v>52936.717049999999</v>
      </c>
      <c r="D111" s="27">
        <v>1E-4</v>
      </c>
      <c r="E111">
        <f t="shared" si="7"/>
        <v>16613.992290013433</v>
      </c>
      <c r="F111">
        <f t="shared" si="8"/>
        <v>16614</v>
      </c>
      <c r="G111">
        <f t="shared" si="9"/>
        <v>-1.2238000002980698E-2</v>
      </c>
      <c r="J111">
        <f t="shared" si="12"/>
        <v>-1.2238000002980698E-2</v>
      </c>
      <c r="O111">
        <f t="shared" ca="1" si="10"/>
        <v>-1.1866372989642984E-2</v>
      </c>
      <c r="Q111" s="2">
        <f t="shared" si="11"/>
        <v>37918.217049999999</v>
      </c>
    </row>
    <row r="112" spans="1:17" x14ac:dyDescent="0.2">
      <c r="A112" s="29" t="s">
        <v>47</v>
      </c>
      <c r="B112" s="31" t="s">
        <v>45</v>
      </c>
      <c r="C112" s="32">
        <v>53006.557800000002</v>
      </c>
      <c r="D112" s="29">
        <v>1E-4</v>
      </c>
      <c r="E112">
        <f t="shared" si="7"/>
        <v>16657.992228273062</v>
      </c>
      <c r="F112">
        <f t="shared" si="8"/>
        <v>16658</v>
      </c>
      <c r="G112">
        <f t="shared" si="9"/>
        <v>-1.2335999992501456E-2</v>
      </c>
      <c r="K112">
        <f>G112</f>
        <v>-1.2335999992501456E-2</v>
      </c>
      <c r="O112">
        <f t="shared" ca="1" si="10"/>
        <v>-1.1913745141227157E-2</v>
      </c>
      <c r="Q112" s="2">
        <f t="shared" si="11"/>
        <v>37988.057800000002</v>
      </c>
    </row>
    <row r="113" spans="1:17" x14ac:dyDescent="0.2">
      <c r="A113" s="18" t="s">
        <v>356</v>
      </c>
      <c r="B113" s="57" t="s">
        <v>45</v>
      </c>
      <c r="C113" s="56">
        <v>53201.794699999999</v>
      </c>
      <c r="D113" s="56" t="s">
        <v>91</v>
      </c>
      <c r="E113">
        <f t="shared" si="7"/>
        <v>16780.992218192998</v>
      </c>
      <c r="F113">
        <f t="shared" si="8"/>
        <v>16781</v>
      </c>
      <c r="G113">
        <f t="shared" si="9"/>
        <v>-1.2351999997918028E-2</v>
      </c>
      <c r="J113">
        <f t="shared" ref="J113:J129" si="13">G113</f>
        <v>-1.2351999997918028E-2</v>
      </c>
      <c r="O113">
        <f t="shared" ca="1" si="10"/>
        <v>-1.2046171837701096E-2</v>
      </c>
      <c r="Q113" s="2">
        <f t="shared" si="11"/>
        <v>38183.294699999999</v>
      </c>
    </row>
    <row r="114" spans="1:17" x14ac:dyDescent="0.2">
      <c r="A114" s="13" t="s">
        <v>44</v>
      </c>
      <c r="B114" s="28" t="s">
        <v>45</v>
      </c>
      <c r="C114" s="27">
        <v>53201.794719999998</v>
      </c>
      <c r="D114" s="27">
        <v>1.4999999999999999E-4</v>
      </c>
      <c r="E114">
        <f t="shared" si="7"/>
        <v>16780.992230793076</v>
      </c>
      <c r="F114">
        <f t="shared" si="8"/>
        <v>16781</v>
      </c>
      <c r="G114">
        <f t="shared" si="9"/>
        <v>-1.2331999998423271E-2</v>
      </c>
      <c r="J114">
        <f t="shared" si="13"/>
        <v>-1.2331999998423271E-2</v>
      </c>
      <c r="O114">
        <f t="shared" ca="1" si="10"/>
        <v>-1.2046171837701096E-2</v>
      </c>
      <c r="Q114" s="2">
        <f t="shared" si="11"/>
        <v>38183.294719999998</v>
      </c>
    </row>
    <row r="115" spans="1:17" x14ac:dyDescent="0.2">
      <c r="A115" s="13" t="s">
        <v>44</v>
      </c>
      <c r="B115" s="28" t="s">
        <v>46</v>
      </c>
      <c r="C115" s="27">
        <v>53205.763489999998</v>
      </c>
      <c r="D115" s="27">
        <v>1.9000000000000001E-4</v>
      </c>
      <c r="E115">
        <f t="shared" si="7"/>
        <v>16783.492570995128</v>
      </c>
      <c r="F115">
        <f t="shared" si="8"/>
        <v>16783.5</v>
      </c>
      <c r="G115">
        <f t="shared" si="9"/>
        <v>-1.1792000004788861E-2</v>
      </c>
      <c r="J115">
        <f t="shared" si="13"/>
        <v>-1.1792000004788861E-2</v>
      </c>
      <c r="O115">
        <f t="shared" ca="1" si="10"/>
        <v>-1.2048863437222923E-2</v>
      </c>
      <c r="Q115" s="2">
        <f t="shared" si="11"/>
        <v>38187.263489999998</v>
      </c>
    </row>
    <row r="116" spans="1:17" x14ac:dyDescent="0.2">
      <c r="A116" s="18" t="s">
        <v>356</v>
      </c>
      <c r="B116" s="57" t="s">
        <v>46</v>
      </c>
      <c r="C116" s="56">
        <v>53205.763500000001</v>
      </c>
      <c r="D116" s="56" t="s">
        <v>91</v>
      </c>
      <c r="E116">
        <f t="shared" si="7"/>
        <v>16783.492577295168</v>
      </c>
      <c r="F116">
        <f t="shared" si="8"/>
        <v>16783.5</v>
      </c>
      <c r="G116">
        <f t="shared" si="9"/>
        <v>-1.1782000001403503E-2</v>
      </c>
      <c r="J116">
        <f t="shared" si="13"/>
        <v>-1.1782000001403503E-2</v>
      </c>
      <c r="O116">
        <f t="shared" ca="1" si="10"/>
        <v>-1.2048863437222923E-2</v>
      </c>
      <c r="Q116" s="2">
        <f t="shared" si="11"/>
        <v>38187.263500000001</v>
      </c>
    </row>
    <row r="117" spans="1:17" x14ac:dyDescent="0.2">
      <c r="A117" s="13" t="s">
        <v>44</v>
      </c>
      <c r="B117" s="28" t="s">
        <v>45</v>
      </c>
      <c r="C117" s="27">
        <v>53220.841970000001</v>
      </c>
      <c r="D117" s="27">
        <v>1E-4</v>
      </c>
      <c r="E117">
        <f t="shared" si="7"/>
        <v>16792.99207077211</v>
      </c>
      <c r="F117">
        <f t="shared" si="8"/>
        <v>16793</v>
      </c>
      <c r="G117">
        <f t="shared" si="9"/>
        <v>-1.2585999997099862E-2</v>
      </c>
      <c r="J117">
        <f t="shared" si="13"/>
        <v>-1.2585999997099862E-2</v>
      </c>
      <c r="O117">
        <f t="shared" ca="1" si="10"/>
        <v>-1.205909151540587E-2</v>
      </c>
      <c r="Q117" s="2">
        <f t="shared" si="11"/>
        <v>38202.341970000001</v>
      </c>
    </row>
    <row r="118" spans="1:17" x14ac:dyDescent="0.2">
      <c r="A118" s="18" t="s">
        <v>356</v>
      </c>
      <c r="B118" s="57" t="s">
        <v>45</v>
      </c>
      <c r="C118" s="56">
        <v>53220.841999999997</v>
      </c>
      <c r="D118" s="56" t="s">
        <v>91</v>
      </c>
      <c r="E118">
        <f t="shared" si="7"/>
        <v>16792.992089672221</v>
      </c>
      <c r="F118">
        <f t="shared" si="8"/>
        <v>16793</v>
      </c>
      <c r="G118">
        <f t="shared" si="9"/>
        <v>-1.2556000001495704E-2</v>
      </c>
      <c r="J118">
        <f t="shared" si="13"/>
        <v>-1.2556000001495704E-2</v>
      </c>
      <c r="O118">
        <f t="shared" ca="1" si="10"/>
        <v>-1.205909151540587E-2</v>
      </c>
      <c r="Q118" s="2">
        <f t="shared" si="11"/>
        <v>38202.341999999997</v>
      </c>
    </row>
    <row r="119" spans="1:17" x14ac:dyDescent="0.2">
      <c r="A119" s="13" t="s">
        <v>44</v>
      </c>
      <c r="B119" s="28" t="s">
        <v>46</v>
      </c>
      <c r="C119" s="27">
        <v>53302.5867</v>
      </c>
      <c r="D119" s="27">
        <v>4.0000000000000002E-4</v>
      </c>
      <c r="E119">
        <f t="shared" si="7"/>
        <v>16844.491561729035</v>
      </c>
      <c r="F119">
        <f t="shared" si="8"/>
        <v>16844.5</v>
      </c>
      <c r="G119">
        <f t="shared" si="9"/>
        <v>-1.3393999994150363E-2</v>
      </c>
      <c r="J119">
        <f t="shared" si="13"/>
        <v>-1.3393999994150363E-2</v>
      </c>
      <c r="O119">
        <f t="shared" ca="1" si="10"/>
        <v>-1.2114538465555524E-2</v>
      </c>
      <c r="Q119" s="2">
        <f t="shared" si="11"/>
        <v>38284.0867</v>
      </c>
    </row>
    <row r="120" spans="1:17" x14ac:dyDescent="0.2">
      <c r="A120" s="18" t="s">
        <v>368</v>
      </c>
      <c r="B120" s="57" t="s">
        <v>46</v>
      </c>
      <c r="C120" s="56">
        <v>53348.618900000001</v>
      </c>
      <c r="D120" s="56" t="s">
        <v>91</v>
      </c>
      <c r="E120">
        <f t="shared" si="7"/>
        <v>16873.49202289182</v>
      </c>
      <c r="F120">
        <f t="shared" si="8"/>
        <v>16873.5</v>
      </c>
      <c r="G120">
        <f t="shared" si="9"/>
        <v>-1.2661999993724748E-2</v>
      </c>
      <c r="J120">
        <f t="shared" si="13"/>
        <v>-1.2661999993724748E-2</v>
      </c>
      <c r="O120">
        <f t="shared" ca="1" si="10"/>
        <v>-1.214576102000873E-2</v>
      </c>
      <c r="Q120" s="2">
        <f t="shared" si="11"/>
        <v>38330.118900000001</v>
      </c>
    </row>
    <row r="121" spans="1:17" x14ac:dyDescent="0.2">
      <c r="A121" s="11" t="s">
        <v>50</v>
      </c>
      <c r="B121" s="33" t="s">
        <v>46</v>
      </c>
      <c r="C121" s="27">
        <v>53348.61894</v>
      </c>
      <c r="D121" s="27">
        <v>1E-4</v>
      </c>
      <c r="E121">
        <f t="shared" si="7"/>
        <v>16873.492048091972</v>
      </c>
      <c r="F121">
        <f t="shared" si="8"/>
        <v>16873.5</v>
      </c>
      <c r="G121">
        <f t="shared" si="9"/>
        <v>-1.2621999994735233E-2</v>
      </c>
      <c r="J121">
        <f t="shared" si="13"/>
        <v>-1.2621999994735233E-2</v>
      </c>
      <c r="O121">
        <f t="shared" ca="1" si="10"/>
        <v>-1.214576102000873E-2</v>
      </c>
      <c r="Q121" s="2">
        <f t="shared" si="11"/>
        <v>38330.11894</v>
      </c>
    </row>
    <row r="122" spans="1:17" x14ac:dyDescent="0.2">
      <c r="A122" s="11" t="s">
        <v>49</v>
      </c>
      <c r="B122" s="28"/>
      <c r="C122" s="10">
        <v>53349.4139</v>
      </c>
      <c r="D122" s="10">
        <v>6.9999999999999999E-4</v>
      </c>
      <c r="E122">
        <f t="shared" si="7"/>
        <v>16873.992875916971</v>
      </c>
      <c r="F122">
        <f t="shared" si="8"/>
        <v>16874</v>
      </c>
      <c r="G122">
        <f t="shared" si="9"/>
        <v>-1.1308000001008622E-2</v>
      </c>
      <c r="J122">
        <f t="shared" si="13"/>
        <v>-1.1308000001008622E-2</v>
      </c>
      <c r="O122">
        <f t="shared" ca="1" si="10"/>
        <v>-1.2146299339913095E-2</v>
      </c>
      <c r="Q122" s="2">
        <f t="shared" si="11"/>
        <v>38330.9139</v>
      </c>
    </row>
    <row r="123" spans="1:17" x14ac:dyDescent="0.2">
      <c r="A123" s="11" t="s">
        <v>49</v>
      </c>
      <c r="B123" s="28"/>
      <c r="C123" s="10">
        <v>53411.316800000001</v>
      </c>
      <c r="D123" s="10">
        <v>8.9999999999999998E-4</v>
      </c>
      <c r="E123">
        <f t="shared" si="7"/>
        <v>16912.99193847131</v>
      </c>
      <c r="F123">
        <f t="shared" si="8"/>
        <v>16913</v>
      </c>
      <c r="G123">
        <f t="shared" si="9"/>
        <v>-1.2795999995432794E-2</v>
      </c>
      <c r="J123">
        <f t="shared" si="13"/>
        <v>-1.2795999995432794E-2</v>
      </c>
      <c r="O123">
        <f t="shared" ca="1" si="10"/>
        <v>-1.2188288292453614E-2</v>
      </c>
      <c r="Q123" s="2">
        <f t="shared" si="11"/>
        <v>38392.816800000001</v>
      </c>
    </row>
    <row r="124" spans="1:17" x14ac:dyDescent="0.2">
      <c r="A124" s="11" t="s">
        <v>50</v>
      </c>
      <c r="B124" s="33" t="s">
        <v>45</v>
      </c>
      <c r="C124" s="27">
        <v>53574.807800000002</v>
      </c>
      <c r="D124" s="27">
        <v>1.2E-4</v>
      </c>
      <c r="E124">
        <f t="shared" si="7"/>
        <v>17015.991890591024</v>
      </c>
      <c r="F124">
        <f t="shared" si="8"/>
        <v>17016</v>
      </c>
      <c r="G124">
        <f t="shared" si="9"/>
        <v>-1.2871999999333639E-2</v>
      </c>
      <c r="J124">
        <f t="shared" si="13"/>
        <v>-1.2871999999333639E-2</v>
      </c>
      <c r="O124">
        <f t="shared" ca="1" si="10"/>
        <v>-1.2299182192752929E-2</v>
      </c>
      <c r="Q124" s="2">
        <f t="shared" si="11"/>
        <v>38556.307800000002</v>
      </c>
    </row>
    <row r="125" spans="1:17" x14ac:dyDescent="0.2">
      <c r="A125" s="13" t="s">
        <v>55</v>
      </c>
      <c r="B125" s="28"/>
      <c r="C125" s="10">
        <v>53618.458599999998</v>
      </c>
      <c r="D125" s="10">
        <v>4.0000000000000002E-4</v>
      </c>
      <c r="E125">
        <f t="shared" si="7"/>
        <v>17043.492060692046</v>
      </c>
      <c r="F125">
        <f t="shared" si="8"/>
        <v>17043.5</v>
      </c>
      <c r="G125">
        <f t="shared" si="9"/>
        <v>-1.2602000002516434E-2</v>
      </c>
      <c r="J125">
        <f t="shared" si="13"/>
        <v>-1.2602000002516434E-2</v>
      </c>
      <c r="O125">
        <f t="shared" ca="1" si="10"/>
        <v>-1.2328789787493038E-2</v>
      </c>
      <c r="Q125" s="2">
        <f t="shared" si="11"/>
        <v>38599.958599999998</v>
      </c>
    </row>
    <row r="126" spans="1:17" x14ac:dyDescent="0.2">
      <c r="A126" s="11" t="s">
        <v>50</v>
      </c>
      <c r="B126" s="33" t="s">
        <v>45</v>
      </c>
      <c r="C126" s="27">
        <v>53631.950389999998</v>
      </c>
      <c r="D126" s="27">
        <v>6.9999999999999994E-5</v>
      </c>
      <c r="E126">
        <f t="shared" si="7"/>
        <v>17051.991939731317</v>
      </c>
      <c r="F126">
        <f t="shared" si="8"/>
        <v>17052</v>
      </c>
      <c r="G126">
        <f t="shared" si="9"/>
        <v>-1.2793999994755723E-2</v>
      </c>
      <c r="J126">
        <f t="shared" si="13"/>
        <v>-1.2793999994755723E-2</v>
      </c>
      <c r="O126">
        <f t="shared" ca="1" si="10"/>
        <v>-1.2337941225867252E-2</v>
      </c>
      <c r="Q126" s="2">
        <f t="shared" si="11"/>
        <v>38613.450389999998</v>
      </c>
    </row>
    <row r="127" spans="1:17" x14ac:dyDescent="0.2">
      <c r="A127" s="18" t="s">
        <v>368</v>
      </c>
      <c r="B127" s="57" t="s">
        <v>45</v>
      </c>
      <c r="C127" s="56">
        <v>53631.950400000002</v>
      </c>
      <c r="D127" s="56" t="s">
        <v>91</v>
      </c>
      <c r="E127">
        <f t="shared" si="7"/>
        <v>17051.991946031358</v>
      </c>
      <c r="F127">
        <f t="shared" si="8"/>
        <v>17052</v>
      </c>
      <c r="G127">
        <f t="shared" si="9"/>
        <v>-1.2783999991370365E-2</v>
      </c>
      <c r="J127">
        <f t="shared" si="13"/>
        <v>-1.2783999991370365E-2</v>
      </c>
      <c r="O127">
        <f t="shared" ca="1" si="10"/>
        <v>-1.2337941225867252E-2</v>
      </c>
      <c r="Q127" s="2">
        <f t="shared" si="11"/>
        <v>38613.450400000002</v>
      </c>
    </row>
    <row r="128" spans="1:17" x14ac:dyDescent="0.2">
      <c r="A128" s="13" t="s">
        <v>55</v>
      </c>
      <c r="B128" s="28"/>
      <c r="C128" s="10">
        <v>53660.5213</v>
      </c>
      <c r="D128" s="10">
        <v>2.0000000000000001E-4</v>
      </c>
      <c r="E128">
        <f t="shared" si="7"/>
        <v>17069.991721750001</v>
      </c>
      <c r="F128">
        <f t="shared" si="8"/>
        <v>17070</v>
      </c>
      <c r="G128">
        <f t="shared" si="9"/>
        <v>-1.314000000274973E-2</v>
      </c>
      <c r="J128">
        <f t="shared" si="13"/>
        <v>-1.314000000274973E-2</v>
      </c>
      <c r="O128">
        <f t="shared" ca="1" si="10"/>
        <v>-1.2357320742424413E-2</v>
      </c>
      <c r="Q128" s="2">
        <f t="shared" si="11"/>
        <v>38642.0213</v>
      </c>
    </row>
    <row r="129" spans="1:17" x14ac:dyDescent="0.2">
      <c r="A129" s="11" t="s">
        <v>50</v>
      </c>
      <c r="B129" s="33" t="s">
        <v>46</v>
      </c>
      <c r="C129" s="27">
        <v>53670.83898</v>
      </c>
      <c r="D129" s="27">
        <v>6.0000000000000002E-5</v>
      </c>
      <c r="E129">
        <f t="shared" si="7"/>
        <v>17076.491899411074</v>
      </c>
      <c r="F129">
        <f t="shared" si="8"/>
        <v>17076.5</v>
      </c>
      <c r="G129">
        <f t="shared" si="9"/>
        <v>-1.2858000001870096E-2</v>
      </c>
      <c r="J129">
        <f t="shared" si="13"/>
        <v>-1.2858000001870096E-2</v>
      </c>
      <c r="O129">
        <f t="shared" ca="1" si="10"/>
        <v>-1.2364318901181165E-2</v>
      </c>
      <c r="Q129" s="2">
        <f t="shared" si="11"/>
        <v>38652.33898</v>
      </c>
    </row>
    <row r="130" spans="1:17" x14ac:dyDescent="0.2">
      <c r="A130" s="12" t="s">
        <v>52</v>
      </c>
      <c r="B130" s="33"/>
      <c r="C130" s="10">
        <v>53671.632669999999</v>
      </c>
      <c r="D130" s="10">
        <v>5.0000000000000002E-5</v>
      </c>
      <c r="E130">
        <f t="shared" si="7"/>
        <v>17076.991927131239</v>
      </c>
      <c r="F130">
        <f t="shared" si="8"/>
        <v>17077</v>
      </c>
      <c r="G130">
        <f t="shared" si="9"/>
        <v>-1.281399999425048E-2</v>
      </c>
      <c r="L130">
        <f>G130</f>
        <v>-1.281399999425048E-2</v>
      </c>
      <c r="O130">
        <f t="shared" ca="1" si="10"/>
        <v>-1.236485722108553E-2</v>
      </c>
      <c r="Q130" s="2">
        <f t="shared" si="11"/>
        <v>38653.132669999999</v>
      </c>
    </row>
    <row r="131" spans="1:17" x14ac:dyDescent="0.2">
      <c r="A131" s="18" t="s">
        <v>402</v>
      </c>
      <c r="B131" s="57" t="s">
        <v>45</v>
      </c>
      <c r="C131" s="56">
        <v>53671.632700000002</v>
      </c>
      <c r="D131" s="56" t="s">
        <v>91</v>
      </c>
      <c r="E131">
        <f t="shared" si="7"/>
        <v>17076.991946031358</v>
      </c>
      <c r="F131">
        <f t="shared" si="8"/>
        <v>17077</v>
      </c>
      <c r="G131">
        <f t="shared" si="9"/>
        <v>-1.2783999991370365E-2</v>
      </c>
      <c r="J131">
        <f t="shared" ref="J131:J162" si="14">G131</f>
        <v>-1.2783999991370365E-2</v>
      </c>
      <c r="O131">
        <f t="shared" ca="1" si="10"/>
        <v>-1.236485722108553E-2</v>
      </c>
      <c r="Q131" s="2">
        <f t="shared" si="11"/>
        <v>38653.132700000002</v>
      </c>
    </row>
    <row r="132" spans="1:17" x14ac:dyDescent="0.2">
      <c r="A132" s="18" t="s">
        <v>368</v>
      </c>
      <c r="B132" s="57" t="s">
        <v>45</v>
      </c>
      <c r="C132" s="56">
        <v>53671.632799999999</v>
      </c>
      <c r="D132" s="56" t="s">
        <v>91</v>
      </c>
      <c r="E132">
        <f t="shared" si="7"/>
        <v>17076.992009031736</v>
      </c>
      <c r="F132">
        <f t="shared" si="8"/>
        <v>17077</v>
      </c>
      <c r="G132">
        <f t="shared" si="9"/>
        <v>-1.2683999993896578E-2</v>
      </c>
      <c r="J132">
        <f t="shared" si="14"/>
        <v>-1.2683999993896578E-2</v>
      </c>
      <c r="O132">
        <f t="shared" ca="1" si="10"/>
        <v>-1.236485722108553E-2</v>
      </c>
      <c r="Q132" s="2">
        <f t="shared" si="11"/>
        <v>38653.132799999999</v>
      </c>
    </row>
    <row r="133" spans="1:17" x14ac:dyDescent="0.2">
      <c r="A133" s="11" t="s">
        <v>50</v>
      </c>
      <c r="B133" s="33" t="s">
        <v>45</v>
      </c>
      <c r="C133" s="27">
        <v>53671.632810000003</v>
      </c>
      <c r="D133" s="27">
        <v>8.0000000000000007E-5</v>
      </c>
      <c r="E133">
        <f t="shared" si="7"/>
        <v>17076.992015331776</v>
      </c>
      <c r="F133">
        <f t="shared" si="8"/>
        <v>17077</v>
      </c>
      <c r="G133">
        <f t="shared" si="9"/>
        <v>-1.267399999051122E-2</v>
      </c>
      <c r="J133">
        <f t="shared" si="14"/>
        <v>-1.267399999051122E-2</v>
      </c>
      <c r="O133">
        <f t="shared" ca="1" si="10"/>
        <v>-1.236485722108553E-2</v>
      </c>
      <c r="Q133" s="2">
        <f t="shared" si="11"/>
        <v>38653.132810000003</v>
      </c>
    </row>
    <row r="134" spans="1:17" x14ac:dyDescent="0.2">
      <c r="A134" s="18" t="s">
        <v>368</v>
      </c>
      <c r="B134" s="57" t="s">
        <v>45</v>
      </c>
      <c r="C134" s="56">
        <v>53698.616499999996</v>
      </c>
      <c r="D134" s="56" t="s">
        <v>91</v>
      </c>
      <c r="E134">
        <f t="shared" si="7"/>
        <v>17093.99184271073</v>
      </c>
      <c r="F134">
        <f t="shared" si="8"/>
        <v>17094</v>
      </c>
      <c r="G134">
        <f t="shared" si="9"/>
        <v>-1.2947999995958526E-2</v>
      </c>
      <c r="J134">
        <f t="shared" si="14"/>
        <v>-1.2947999995958526E-2</v>
      </c>
      <c r="O134">
        <f t="shared" ca="1" si="10"/>
        <v>-1.2383160097833962E-2</v>
      </c>
      <c r="Q134" s="2">
        <f t="shared" si="11"/>
        <v>38680.116499999996</v>
      </c>
    </row>
    <row r="135" spans="1:17" x14ac:dyDescent="0.2">
      <c r="A135" s="11" t="s">
        <v>50</v>
      </c>
      <c r="B135" s="33" t="s">
        <v>45</v>
      </c>
      <c r="C135" s="27">
        <v>53698.616529999999</v>
      </c>
      <c r="D135" s="27">
        <v>8.0000000000000007E-5</v>
      </c>
      <c r="E135">
        <f t="shared" si="7"/>
        <v>17093.991861610844</v>
      </c>
      <c r="F135">
        <f t="shared" si="8"/>
        <v>17094</v>
      </c>
      <c r="G135">
        <f t="shared" si="9"/>
        <v>-1.2917999993078411E-2</v>
      </c>
      <c r="J135">
        <f t="shared" si="14"/>
        <v>-1.2917999993078411E-2</v>
      </c>
      <c r="O135">
        <f t="shared" ca="1" si="10"/>
        <v>-1.2383160097833962E-2</v>
      </c>
      <c r="Q135" s="2">
        <f t="shared" si="11"/>
        <v>38680.116529999999</v>
      </c>
    </row>
    <row r="136" spans="1:17" x14ac:dyDescent="0.2">
      <c r="A136" s="11" t="s">
        <v>50</v>
      </c>
      <c r="B136" s="33" t="s">
        <v>45</v>
      </c>
      <c r="C136" s="27">
        <v>53706.55315</v>
      </c>
      <c r="D136" s="27">
        <v>1E-4</v>
      </c>
      <c r="E136">
        <f t="shared" si="7"/>
        <v>17098.991962411455</v>
      </c>
      <c r="F136">
        <f t="shared" si="8"/>
        <v>17099</v>
      </c>
      <c r="G136">
        <f t="shared" si="9"/>
        <v>-1.2757999997120351E-2</v>
      </c>
      <c r="J136">
        <f t="shared" si="14"/>
        <v>-1.2757999997120351E-2</v>
      </c>
      <c r="O136">
        <f t="shared" ca="1" si="10"/>
        <v>-1.2388543296877616E-2</v>
      </c>
      <c r="Q136" s="2">
        <f t="shared" si="11"/>
        <v>38688.05315</v>
      </c>
    </row>
    <row r="137" spans="1:17" x14ac:dyDescent="0.2">
      <c r="A137" s="18" t="s">
        <v>368</v>
      </c>
      <c r="B137" s="57" t="s">
        <v>45</v>
      </c>
      <c r="C137" s="56">
        <v>53706.553200000002</v>
      </c>
      <c r="D137" s="56" t="s">
        <v>91</v>
      </c>
      <c r="E137">
        <f t="shared" si="7"/>
        <v>17098.991993911644</v>
      </c>
      <c r="F137">
        <f t="shared" si="8"/>
        <v>17099</v>
      </c>
      <c r="G137">
        <f t="shared" si="9"/>
        <v>-1.2707999994745478E-2</v>
      </c>
      <c r="J137">
        <f t="shared" si="14"/>
        <v>-1.2707999994745478E-2</v>
      </c>
      <c r="O137">
        <f t="shared" ca="1" si="10"/>
        <v>-1.2388543296877616E-2</v>
      </c>
      <c r="Q137" s="2">
        <f t="shared" si="11"/>
        <v>38688.053200000002</v>
      </c>
    </row>
    <row r="138" spans="1:17" x14ac:dyDescent="0.2">
      <c r="A138" s="14" t="s">
        <v>56</v>
      </c>
      <c r="B138" s="28">
        <v>1</v>
      </c>
      <c r="C138" s="27">
        <v>53733.537199999999</v>
      </c>
      <c r="D138" s="27">
        <v>1E-4</v>
      </c>
      <c r="E138">
        <f t="shared" si="7"/>
        <v>17115.992016591779</v>
      </c>
      <c r="F138">
        <f t="shared" si="8"/>
        <v>17116</v>
      </c>
      <c r="G138">
        <f t="shared" si="9"/>
        <v>-1.2672000004386064E-2</v>
      </c>
      <c r="J138">
        <f t="shared" si="14"/>
        <v>-1.2672000004386064E-2</v>
      </c>
      <c r="O138">
        <f t="shared" ca="1" si="10"/>
        <v>-1.2406846173626048E-2</v>
      </c>
      <c r="Q138" s="2">
        <f t="shared" si="11"/>
        <v>38715.037199999999</v>
      </c>
    </row>
    <row r="139" spans="1:17" x14ac:dyDescent="0.2">
      <c r="A139" s="14" t="s">
        <v>56</v>
      </c>
      <c r="B139" s="28">
        <v>1</v>
      </c>
      <c r="C139" s="27">
        <v>53736.711900000002</v>
      </c>
      <c r="D139" s="27">
        <v>4.0000000000000002E-4</v>
      </c>
      <c r="E139">
        <f t="shared" si="7"/>
        <v>17117.992089672225</v>
      </c>
      <c r="F139">
        <f t="shared" si="8"/>
        <v>17118</v>
      </c>
      <c r="G139">
        <f t="shared" si="9"/>
        <v>-1.2555999994219746E-2</v>
      </c>
      <c r="J139">
        <f t="shared" si="14"/>
        <v>-1.2555999994219746E-2</v>
      </c>
      <c r="O139">
        <f t="shared" ca="1" si="10"/>
        <v>-1.2408999453243511E-2</v>
      </c>
      <c r="Q139" s="2">
        <f t="shared" si="11"/>
        <v>38718.211900000002</v>
      </c>
    </row>
    <row r="140" spans="1:17" x14ac:dyDescent="0.2">
      <c r="A140" s="14" t="s">
        <v>56</v>
      </c>
      <c r="B140" s="28" t="s">
        <v>46</v>
      </c>
      <c r="C140" s="27">
        <v>53916.869400000003</v>
      </c>
      <c r="D140" s="27">
        <v>2.9999999999999997E-4</v>
      </c>
      <c r="E140">
        <f t="shared" si="7"/>
        <v>17231.492000211685</v>
      </c>
      <c r="F140">
        <f t="shared" si="8"/>
        <v>17231.5</v>
      </c>
      <c r="G140">
        <f t="shared" si="9"/>
        <v>-1.2697999998636078E-2</v>
      </c>
      <c r="J140">
        <f t="shared" si="14"/>
        <v>-1.2697999998636078E-2</v>
      </c>
      <c r="O140">
        <f t="shared" ca="1" si="10"/>
        <v>-1.2531198071534503E-2</v>
      </c>
      <c r="Q140" s="2">
        <f t="shared" si="11"/>
        <v>38898.369400000003</v>
      </c>
    </row>
    <row r="141" spans="1:17" x14ac:dyDescent="0.2">
      <c r="A141" s="14" t="s">
        <v>56</v>
      </c>
      <c r="B141" s="28">
        <v>1</v>
      </c>
      <c r="C141" s="27">
        <v>53998.614699999998</v>
      </c>
      <c r="D141" s="27">
        <v>2.0000000000000001E-4</v>
      </c>
      <c r="E141">
        <f t="shared" si="7"/>
        <v>17282.991850270777</v>
      </c>
      <c r="F141">
        <f t="shared" si="8"/>
        <v>17283</v>
      </c>
      <c r="G141">
        <f t="shared" si="9"/>
        <v>-1.2935999999172054E-2</v>
      </c>
      <c r="J141">
        <f t="shared" si="14"/>
        <v>-1.2935999999172054E-2</v>
      </c>
      <c r="O141">
        <f t="shared" ca="1" si="10"/>
        <v>-1.258664502168416E-2</v>
      </c>
      <c r="Q141" s="2">
        <f t="shared" si="11"/>
        <v>38980.114699999998</v>
      </c>
    </row>
    <row r="142" spans="1:17" x14ac:dyDescent="0.2">
      <c r="A142" s="14" t="s">
        <v>56</v>
      </c>
      <c r="B142" s="28">
        <v>1</v>
      </c>
      <c r="C142" s="27">
        <v>54009.725599999998</v>
      </c>
      <c r="D142" s="27">
        <v>2.0000000000000001E-4</v>
      </c>
      <c r="E142">
        <f t="shared" si="7"/>
        <v>17289.991759550227</v>
      </c>
      <c r="F142">
        <f t="shared" si="8"/>
        <v>17290</v>
      </c>
      <c r="G142">
        <f t="shared" si="9"/>
        <v>-1.30799999969895E-2</v>
      </c>
      <c r="J142">
        <f t="shared" si="14"/>
        <v>-1.30799999969895E-2</v>
      </c>
      <c r="O142">
        <f t="shared" ca="1" si="10"/>
        <v>-1.2594181500345277E-2</v>
      </c>
      <c r="Q142" s="2">
        <f t="shared" si="11"/>
        <v>38991.225599999998</v>
      </c>
    </row>
    <row r="143" spans="1:17" x14ac:dyDescent="0.2">
      <c r="A143" s="14" t="s">
        <v>56</v>
      </c>
      <c r="B143" s="28">
        <v>1</v>
      </c>
      <c r="C143" s="27">
        <v>54017.661899999999</v>
      </c>
      <c r="D143" s="27">
        <v>2.0000000000000001E-4</v>
      </c>
      <c r="E143">
        <f t="shared" si="7"/>
        <v>17294.991658749619</v>
      </c>
      <c r="F143">
        <f t="shared" si="8"/>
        <v>17295</v>
      </c>
      <c r="G143">
        <f t="shared" si="9"/>
        <v>-1.3240000000223517E-2</v>
      </c>
      <c r="J143">
        <f t="shared" si="14"/>
        <v>-1.3240000000223517E-2</v>
      </c>
      <c r="O143">
        <f t="shared" ca="1" si="10"/>
        <v>-1.2599564699388935E-2</v>
      </c>
      <c r="Q143" s="2">
        <f t="shared" si="11"/>
        <v>38999.161899999999</v>
      </c>
    </row>
    <row r="144" spans="1:17" x14ac:dyDescent="0.2">
      <c r="A144" s="13" t="s">
        <v>63</v>
      </c>
      <c r="B144" s="28" t="s">
        <v>45</v>
      </c>
      <c r="C144" s="10">
        <v>54017.6636</v>
      </c>
      <c r="D144" s="10">
        <v>5.0000000000000001E-4</v>
      </c>
      <c r="E144">
        <f t="shared" si="7"/>
        <v>17294.99272975609</v>
      </c>
      <c r="F144">
        <f t="shared" si="8"/>
        <v>17295</v>
      </c>
      <c r="G144">
        <f t="shared" si="9"/>
        <v>-1.1539999999513384E-2</v>
      </c>
      <c r="J144">
        <f t="shared" si="14"/>
        <v>-1.1539999999513384E-2</v>
      </c>
      <c r="O144">
        <f t="shared" ca="1" si="10"/>
        <v>-1.2599564699388935E-2</v>
      </c>
      <c r="Q144" s="2">
        <f t="shared" si="11"/>
        <v>38999.1636</v>
      </c>
    </row>
    <row r="145" spans="1:17" x14ac:dyDescent="0.2">
      <c r="A145" s="29" t="s">
        <v>63</v>
      </c>
      <c r="B145" s="30" t="s">
        <v>45</v>
      </c>
      <c r="C145" s="29">
        <v>54017.6636</v>
      </c>
      <c r="D145" s="29" t="s">
        <v>69</v>
      </c>
      <c r="E145">
        <f t="shared" si="7"/>
        <v>17294.99272975609</v>
      </c>
      <c r="F145">
        <f t="shared" si="8"/>
        <v>17295</v>
      </c>
      <c r="G145">
        <f t="shared" si="9"/>
        <v>-1.1539999999513384E-2</v>
      </c>
      <c r="J145">
        <f t="shared" si="14"/>
        <v>-1.1539999999513384E-2</v>
      </c>
      <c r="O145">
        <f t="shared" ca="1" si="10"/>
        <v>-1.2599564699388935E-2</v>
      </c>
      <c r="Q145" s="2">
        <f t="shared" si="11"/>
        <v>38999.1636</v>
      </c>
    </row>
    <row r="146" spans="1:17" x14ac:dyDescent="0.2">
      <c r="A146" s="14" t="s">
        <v>56</v>
      </c>
      <c r="B146" s="28" t="s">
        <v>46</v>
      </c>
      <c r="C146" s="27">
        <v>54021.6302</v>
      </c>
      <c r="D146" s="27">
        <v>2.0000000000000001E-4</v>
      </c>
      <c r="E146">
        <f t="shared" si="7"/>
        <v>17297.491702849886</v>
      </c>
      <c r="F146">
        <f t="shared" si="8"/>
        <v>17297.5</v>
      </c>
      <c r="G146">
        <f t="shared" si="9"/>
        <v>-1.3169999998353887E-2</v>
      </c>
      <c r="J146">
        <f t="shared" si="14"/>
        <v>-1.3169999998353887E-2</v>
      </c>
      <c r="O146">
        <f t="shared" ca="1" si="10"/>
        <v>-1.2602256298910762E-2</v>
      </c>
      <c r="Q146" s="2">
        <f t="shared" si="11"/>
        <v>39003.1302</v>
      </c>
    </row>
    <row r="147" spans="1:17" x14ac:dyDescent="0.2">
      <c r="A147" s="14" t="s">
        <v>56</v>
      </c>
      <c r="B147" s="28" t="s">
        <v>46</v>
      </c>
      <c r="C147" s="27">
        <v>54021.630299999997</v>
      </c>
      <c r="D147" s="27">
        <v>2.0000000000000001E-4</v>
      </c>
      <c r="E147">
        <f t="shared" si="7"/>
        <v>17297.491765850264</v>
      </c>
      <c r="F147">
        <f t="shared" si="8"/>
        <v>17297.5</v>
      </c>
      <c r="G147">
        <f t="shared" si="9"/>
        <v>-1.30700000008801E-2</v>
      </c>
      <c r="J147">
        <f t="shared" si="14"/>
        <v>-1.30700000008801E-2</v>
      </c>
      <c r="O147">
        <f t="shared" ca="1" si="10"/>
        <v>-1.2602256298910762E-2</v>
      </c>
      <c r="Q147" s="2">
        <f t="shared" si="11"/>
        <v>39003.130299999997</v>
      </c>
    </row>
    <row r="148" spans="1:17" x14ac:dyDescent="0.2">
      <c r="A148" s="13" t="s">
        <v>63</v>
      </c>
      <c r="B148" s="28" t="s">
        <v>45</v>
      </c>
      <c r="C148" s="10">
        <v>54026.390299999999</v>
      </c>
      <c r="D148" s="10">
        <v>5.9999999999999995E-4</v>
      </c>
      <c r="E148">
        <f t="shared" si="7"/>
        <v>17300.490583963128</v>
      </c>
      <c r="F148">
        <f t="shared" si="8"/>
        <v>17300.5</v>
      </c>
      <c r="G148">
        <f t="shared" si="9"/>
        <v>-1.4945999995688908E-2</v>
      </c>
      <c r="J148">
        <f t="shared" si="14"/>
        <v>-1.4945999995688908E-2</v>
      </c>
      <c r="O148">
        <f t="shared" ca="1" si="10"/>
        <v>-1.2605486218336957E-2</v>
      </c>
      <c r="Q148" s="2">
        <f t="shared" si="11"/>
        <v>39007.890299999999</v>
      </c>
    </row>
    <row r="149" spans="1:17" x14ac:dyDescent="0.2">
      <c r="A149" s="29" t="s">
        <v>63</v>
      </c>
      <c r="B149" s="30" t="s">
        <v>45</v>
      </c>
      <c r="C149" s="29">
        <v>54026.390299999999</v>
      </c>
      <c r="D149" s="29" t="s">
        <v>70</v>
      </c>
      <c r="E149">
        <f t="shared" ref="E149:E212" si="15">+(C149-C$7)/C$8</f>
        <v>17300.490583963128</v>
      </c>
      <c r="F149">
        <f t="shared" ref="F149:F212" si="16">ROUND(2*E149,0)/2</f>
        <v>17300.5</v>
      </c>
      <c r="G149">
        <f t="shared" ref="G149:G212" si="17">+C149-(C$7+F149*C$8)</f>
        <v>-1.4945999995688908E-2</v>
      </c>
      <c r="J149">
        <f t="shared" si="14"/>
        <v>-1.4945999995688908E-2</v>
      </c>
      <c r="O149">
        <f t="shared" ref="O149:O212" ca="1" si="18">+C$11+C$12*F149</f>
        <v>-1.2605486218336957E-2</v>
      </c>
      <c r="Q149" s="2">
        <f t="shared" ref="Q149:Q212" si="19">+C149-15018.5</f>
        <v>39007.890299999999</v>
      </c>
    </row>
    <row r="150" spans="1:17" x14ac:dyDescent="0.2">
      <c r="A150" s="14" t="s">
        <v>56</v>
      </c>
      <c r="B150" s="28">
        <v>1</v>
      </c>
      <c r="C150" s="27">
        <v>54028.773300000001</v>
      </c>
      <c r="D150" s="27">
        <v>1E-4</v>
      </c>
      <c r="E150">
        <f t="shared" si="15"/>
        <v>17301.991883030976</v>
      </c>
      <c r="F150">
        <f t="shared" si="16"/>
        <v>17302</v>
      </c>
      <c r="G150">
        <f t="shared" si="17"/>
        <v>-1.288399999612011E-2</v>
      </c>
      <c r="J150">
        <f t="shared" si="14"/>
        <v>-1.288399999612011E-2</v>
      </c>
      <c r="O150">
        <f t="shared" ca="1" si="18"/>
        <v>-1.2607101178050051E-2</v>
      </c>
      <c r="Q150" s="2">
        <f t="shared" si="19"/>
        <v>39010.273300000001</v>
      </c>
    </row>
    <row r="151" spans="1:17" x14ac:dyDescent="0.2">
      <c r="A151" s="14" t="s">
        <v>56</v>
      </c>
      <c r="B151" s="28" t="s">
        <v>46</v>
      </c>
      <c r="C151" s="27">
        <v>54029.567000000003</v>
      </c>
      <c r="D151" s="27">
        <v>1E-4</v>
      </c>
      <c r="E151">
        <f t="shared" si="15"/>
        <v>17302.491917051182</v>
      </c>
      <c r="F151">
        <f t="shared" si="16"/>
        <v>17302.5</v>
      </c>
      <c r="G151">
        <f t="shared" si="17"/>
        <v>-1.2829999999667052E-2</v>
      </c>
      <c r="J151">
        <f t="shared" si="14"/>
        <v>-1.2829999999667052E-2</v>
      </c>
      <c r="O151">
        <f t="shared" ca="1" si="18"/>
        <v>-1.2607639497954419E-2</v>
      </c>
      <c r="Q151" s="2">
        <f t="shared" si="19"/>
        <v>39011.067000000003</v>
      </c>
    </row>
    <row r="152" spans="1:17" x14ac:dyDescent="0.2">
      <c r="A152" s="14" t="s">
        <v>56</v>
      </c>
      <c r="B152" s="28" t="s">
        <v>46</v>
      </c>
      <c r="C152" s="27">
        <v>54032.741399999999</v>
      </c>
      <c r="D152" s="27">
        <v>1E-4</v>
      </c>
      <c r="E152">
        <f t="shared" si="15"/>
        <v>17304.49180113048</v>
      </c>
      <c r="F152">
        <f t="shared" si="16"/>
        <v>17304.5</v>
      </c>
      <c r="G152">
        <f t="shared" si="17"/>
        <v>-1.3013999996474013E-2</v>
      </c>
      <c r="J152">
        <f t="shared" si="14"/>
        <v>-1.3013999996474013E-2</v>
      </c>
      <c r="O152">
        <f t="shared" ca="1" si="18"/>
        <v>-1.2609792777571882E-2</v>
      </c>
      <c r="Q152" s="2">
        <f t="shared" si="19"/>
        <v>39014.241399999999</v>
      </c>
    </row>
    <row r="153" spans="1:17" x14ac:dyDescent="0.2">
      <c r="A153" s="14" t="s">
        <v>56</v>
      </c>
      <c r="B153" s="28" t="s">
        <v>46</v>
      </c>
      <c r="C153" s="27">
        <v>54048.614300000001</v>
      </c>
      <c r="D153" s="27">
        <v>2.0000000000000001E-4</v>
      </c>
      <c r="E153">
        <f t="shared" si="15"/>
        <v>17314.491788530406</v>
      </c>
      <c r="F153">
        <f t="shared" si="16"/>
        <v>17314.5</v>
      </c>
      <c r="G153">
        <f t="shared" si="17"/>
        <v>-1.303399999596877E-2</v>
      </c>
      <c r="J153">
        <f t="shared" si="14"/>
        <v>-1.303399999596877E-2</v>
      </c>
      <c r="O153">
        <f t="shared" ca="1" si="18"/>
        <v>-1.2620559175659194E-2</v>
      </c>
      <c r="Q153" s="2">
        <f t="shared" si="19"/>
        <v>39030.114300000001</v>
      </c>
    </row>
    <row r="154" spans="1:17" x14ac:dyDescent="0.2">
      <c r="A154" s="14" t="s">
        <v>56</v>
      </c>
      <c r="B154" s="28" t="s">
        <v>46</v>
      </c>
      <c r="C154" s="27">
        <v>54051.789199999999</v>
      </c>
      <c r="D154" s="27">
        <v>2.0000000000000001E-4</v>
      </c>
      <c r="E154">
        <f t="shared" si="15"/>
        <v>17316.491987611607</v>
      </c>
      <c r="F154">
        <f t="shared" si="16"/>
        <v>17316.5</v>
      </c>
      <c r="G154">
        <f t="shared" si="17"/>
        <v>-1.2717999998130836E-2</v>
      </c>
      <c r="J154">
        <f t="shared" si="14"/>
        <v>-1.2717999998130836E-2</v>
      </c>
      <c r="O154">
        <f t="shared" ca="1" si="18"/>
        <v>-1.2622712455276656E-2</v>
      </c>
      <c r="Q154" s="2">
        <f t="shared" si="19"/>
        <v>39033.289199999999</v>
      </c>
    </row>
    <row r="155" spans="1:17" x14ac:dyDescent="0.2">
      <c r="A155" s="14" t="s">
        <v>56</v>
      </c>
      <c r="B155" s="28">
        <v>1</v>
      </c>
      <c r="C155" s="27">
        <v>54052.582399999999</v>
      </c>
      <c r="D155" s="27">
        <v>2.0000000000000001E-4</v>
      </c>
      <c r="E155">
        <f t="shared" si="15"/>
        <v>17316.991706629909</v>
      </c>
      <c r="F155">
        <f t="shared" si="16"/>
        <v>17317</v>
      </c>
      <c r="G155">
        <f t="shared" si="17"/>
        <v>-1.316400000359863E-2</v>
      </c>
      <c r="J155">
        <f t="shared" si="14"/>
        <v>-1.316400000359863E-2</v>
      </c>
      <c r="O155">
        <f t="shared" ca="1" si="18"/>
        <v>-1.2623250775181021E-2</v>
      </c>
      <c r="Q155" s="2">
        <f t="shared" si="19"/>
        <v>39034.082399999999</v>
      </c>
    </row>
    <row r="156" spans="1:17" x14ac:dyDescent="0.2">
      <c r="A156" s="14" t="s">
        <v>56</v>
      </c>
      <c r="B156" s="28" t="s">
        <v>46</v>
      </c>
      <c r="C156" s="27">
        <v>54059.725299999998</v>
      </c>
      <c r="D156" s="27">
        <v>2.0000000000000001E-4</v>
      </c>
      <c r="E156">
        <f t="shared" si="15"/>
        <v>17321.491760810237</v>
      </c>
      <c r="F156">
        <f t="shared" si="16"/>
        <v>17321.5</v>
      </c>
      <c r="G156">
        <f t="shared" si="17"/>
        <v>-1.3077999996312428E-2</v>
      </c>
      <c r="J156">
        <f t="shared" si="14"/>
        <v>-1.3077999996312428E-2</v>
      </c>
      <c r="O156">
        <f t="shared" ca="1" si="18"/>
        <v>-1.262809565432031E-2</v>
      </c>
      <c r="Q156" s="2">
        <f t="shared" si="19"/>
        <v>39041.225299999998</v>
      </c>
    </row>
    <row r="157" spans="1:17" x14ac:dyDescent="0.2">
      <c r="A157" s="14" t="s">
        <v>56</v>
      </c>
      <c r="B157" s="28">
        <v>1</v>
      </c>
      <c r="C157" s="27">
        <v>54063.693899999998</v>
      </c>
      <c r="D157" s="27">
        <v>1E-4</v>
      </c>
      <c r="E157">
        <f t="shared" si="15"/>
        <v>17323.991993911644</v>
      </c>
      <c r="F157">
        <f t="shared" si="16"/>
        <v>17324</v>
      </c>
      <c r="G157">
        <f t="shared" si="17"/>
        <v>-1.2707999994745478E-2</v>
      </c>
      <c r="J157">
        <f t="shared" si="14"/>
        <v>-1.2707999994745478E-2</v>
      </c>
      <c r="O157">
        <f t="shared" ca="1" si="18"/>
        <v>-1.2630787253842141E-2</v>
      </c>
      <c r="Q157" s="2">
        <f t="shared" si="19"/>
        <v>39045.193899999998</v>
      </c>
    </row>
    <row r="158" spans="1:17" x14ac:dyDescent="0.2">
      <c r="A158" s="14" t="s">
        <v>56</v>
      </c>
      <c r="B158" s="28" t="s">
        <v>46</v>
      </c>
      <c r="C158" s="27">
        <v>54067.661999999997</v>
      </c>
      <c r="D158" s="27">
        <v>2.9999999999999997E-4</v>
      </c>
      <c r="E158">
        <f t="shared" si="15"/>
        <v>17326.491912011148</v>
      </c>
      <c r="F158">
        <f t="shared" si="16"/>
        <v>17326.5</v>
      </c>
      <c r="G158">
        <f t="shared" si="17"/>
        <v>-1.2838000002375338E-2</v>
      </c>
      <c r="J158">
        <f t="shared" si="14"/>
        <v>-1.2838000002375338E-2</v>
      </c>
      <c r="O158">
        <f t="shared" ca="1" si="18"/>
        <v>-1.2633478853363968E-2</v>
      </c>
      <c r="Q158" s="2">
        <f t="shared" si="19"/>
        <v>39049.161999999997</v>
      </c>
    </row>
    <row r="159" spans="1:17" x14ac:dyDescent="0.2">
      <c r="A159" s="14" t="s">
        <v>56</v>
      </c>
      <c r="B159" s="28">
        <v>1</v>
      </c>
      <c r="C159" s="27">
        <v>54071.6299</v>
      </c>
      <c r="D159" s="27">
        <v>2.0000000000000001E-4</v>
      </c>
      <c r="E159">
        <f t="shared" si="15"/>
        <v>17328.991704109892</v>
      </c>
      <c r="F159">
        <f t="shared" si="16"/>
        <v>17329</v>
      </c>
      <c r="G159">
        <f t="shared" si="17"/>
        <v>-1.3167999997676816E-2</v>
      </c>
      <c r="J159">
        <f t="shared" si="14"/>
        <v>-1.3167999997676816E-2</v>
      </c>
      <c r="O159">
        <f t="shared" ca="1" si="18"/>
        <v>-1.2636170452885795E-2</v>
      </c>
      <c r="Q159" s="2">
        <f t="shared" si="19"/>
        <v>39053.1299</v>
      </c>
    </row>
    <row r="160" spans="1:17" x14ac:dyDescent="0.2">
      <c r="A160" s="14" t="s">
        <v>56</v>
      </c>
      <c r="B160" s="28">
        <v>1</v>
      </c>
      <c r="C160" s="27">
        <v>54071.630400000002</v>
      </c>
      <c r="D160" s="27">
        <v>2.9999999999999997E-4</v>
      </c>
      <c r="E160">
        <f t="shared" si="15"/>
        <v>17328.992019111796</v>
      </c>
      <c r="F160">
        <f t="shared" si="16"/>
        <v>17329</v>
      </c>
      <c r="G160">
        <f t="shared" si="17"/>
        <v>-1.2667999995755963E-2</v>
      </c>
      <c r="J160">
        <f t="shared" si="14"/>
        <v>-1.2667999995755963E-2</v>
      </c>
      <c r="O160">
        <f t="shared" ca="1" si="18"/>
        <v>-1.2636170452885795E-2</v>
      </c>
      <c r="Q160" s="2">
        <f t="shared" si="19"/>
        <v>39053.130400000002</v>
      </c>
    </row>
    <row r="161" spans="1:17" x14ac:dyDescent="0.2">
      <c r="A161" s="14" t="s">
        <v>56</v>
      </c>
      <c r="B161" s="28" t="s">
        <v>46</v>
      </c>
      <c r="C161" s="27">
        <v>54075.5982</v>
      </c>
      <c r="D161" s="27">
        <v>2.9999999999999997E-4</v>
      </c>
      <c r="E161">
        <f t="shared" si="15"/>
        <v>17331.491748210159</v>
      </c>
      <c r="F161">
        <f t="shared" si="16"/>
        <v>17331.5</v>
      </c>
      <c r="G161">
        <f t="shared" si="17"/>
        <v>-1.3097999995807186E-2</v>
      </c>
      <c r="J161">
        <f t="shared" si="14"/>
        <v>-1.3097999995807186E-2</v>
      </c>
      <c r="O161">
        <f t="shared" ca="1" si="18"/>
        <v>-1.2638862052407622E-2</v>
      </c>
      <c r="Q161" s="2">
        <f t="shared" si="19"/>
        <v>39057.0982</v>
      </c>
    </row>
    <row r="162" spans="1:17" x14ac:dyDescent="0.2">
      <c r="A162" s="14" t="s">
        <v>56</v>
      </c>
      <c r="B162" s="28">
        <v>1</v>
      </c>
      <c r="C162" s="27">
        <v>54082.741000000002</v>
      </c>
      <c r="D162" s="27">
        <v>1E-4</v>
      </c>
      <c r="E162">
        <f t="shared" si="15"/>
        <v>17335.991739390109</v>
      </c>
      <c r="F162">
        <f t="shared" si="16"/>
        <v>17336</v>
      </c>
      <c r="G162">
        <f t="shared" si="17"/>
        <v>-1.3111999993270729E-2</v>
      </c>
      <c r="J162">
        <f t="shared" si="14"/>
        <v>-1.3111999993270729E-2</v>
      </c>
      <c r="O162">
        <f t="shared" ca="1" si="18"/>
        <v>-1.2643706931546915E-2</v>
      </c>
      <c r="Q162" s="2">
        <f t="shared" si="19"/>
        <v>39064.241000000002</v>
      </c>
    </row>
    <row r="163" spans="1:17" x14ac:dyDescent="0.2">
      <c r="A163" s="14" t="s">
        <v>56</v>
      </c>
      <c r="B163" s="28" t="s">
        <v>46</v>
      </c>
      <c r="C163" s="27">
        <v>54086.7091</v>
      </c>
      <c r="D163" s="27">
        <v>1E-4</v>
      </c>
      <c r="E163">
        <f t="shared" si="15"/>
        <v>17338.491657489612</v>
      </c>
      <c r="F163">
        <f t="shared" si="16"/>
        <v>17338.5</v>
      </c>
      <c r="G163">
        <f t="shared" si="17"/>
        <v>-1.3241999993624631E-2</v>
      </c>
      <c r="J163">
        <f t="shared" ref="J163:J194" si="20">G163</f>
        <v>-1.3241999993624631E-2</v>
      </c>
      <c r="O163">
        <f t="shared" ca="1" si="18"/>
        <v>-1.2646398531068742E-2</v>
      </c>
      <c r="Q163" s="2">
        <f t="shared" si="19"/>
        <v>39068.2091</v>
      </c>
    </row>
    <row r="164" spans="1:17" x14ac:dyDescent="0.2">
      <c r="A164" s="14" t="s">
        <v>56</v>
      </c>
      <c r="B164" s="28" t="s">
        <v>46</v>
      </c>
      <c r="C164" s="27">
        <v>54094.645799999998</v>
      </c>
      <c r="D164" s="27">
        <v>1E-4</v>
      </c>
      <c r="E164">
        <f t="shared" si="15"/>
        <v>17343.491808690524</v>
      </c>
      <c r="F164">
        <f t="shared" si="16"/>
        <v>17343.5</v>
      </c>
      <c r="G164">
        <f t="shared" si="17"/>
        <v>-1.3001999999687541E-2</v>
      </c>
      <c r="J164">
        <f t="shared" si="20"/>
        <v>-1.3001999999687541E-2</v>
      </c>
      <c r="O164">
        <f t="shared" ca="1" si="18"/>
        <v>-1.2651781730112397E-2</v>
      </c>
      <c r="Q164" s="2">
        <f t="shared" si="19"/>
        <v>39076.145799999998</v>
      </c>
    </row>
    <row r="165" spans="1:17" x14ac:dyDescent="0.2">
      <c r="A165" s="14" t="s">
        <v>56</v>
      </c>
      <c r="B165" s="28" t="s">
        <v>46</v>
      </c>
      <c r="C165" s="27">
        <v>54110.518600000003</v>
      </c>
      <c r="D165" s="27">
        <v>2.0000000000000001E-4</v>
      </c>
      <c r="E165">
        <f t="shared" si="15"/>
        <v>17353.491733090072</v>
      </c>
      <c r="F165">
        <f t="shared" si="16"/>
        <v>17353.5</v>
      </c>
      <c r="G165">
        <f t="shared" si="17"/>
        <v>-1.3121999996656086E-2</v>
      </c>
      <c r="J165">
        <f t="shared" si="20"/>
        <v>-1.3121999996656086E-2</v>
      </c>
      <c r="O165">
        <f t="shared" ca="1" si="18"/>
        <v>-1.2662548128199709E-2</v>
      </c>
      <c r="Q165" s="2">
        <f t="shared" si="19"/>
        <v>39092.018600000003</v>
      </c>
    </row>
    <row r="166" spans="1:17" x14ac:dyDescent="0.2">
      <c r="A166" s="27" t="s">
        <v>65</v>
      </c>
      <c r="B166" s="28" t="s">
        <v>45</v>
      </c>
      <c r="C166" s="27">
        <v>54285.914299999997</v>
      </c>
      <c r="D166" s="27">
        <v>2.0000000000000001E-4</v>
      </c>
      <c r="E166">
        <f t="shared" si="15"/>
        <v>17463.991691509815</v>
      </c>
      <c r="F166">
        <f t="shared" si="16"/>
        <v>17464</v>
      </c>
      <c r="G166">
        <f t="shared" si="17"/>
        <v>-1.3188000004447531E-2</v>
      </c>
      <c r="J166">
        <f t="shared" si="20"/>
        <v>-1.3188000004447531E-2</v>
      </c>
      <c r="O166">
        <f t="shared" ca="1" si="18"/>
        <v>-1.2781516827064509E-2</v>
      </c>
      <c r="Q166" s="2">
        <f t="shared" si="19"/>
        <v>39267.414299999997</v>
      </c>
    </row>
    <row r="167" spans="1:17" x14ac:dyDescent="0.2">
      <c r="A167" s="27" t="s">
        <v>65</v>
      </c>
      <c r="B167" s="28" t="s">
        <v>46</v>
      </c>
      <c r="C167" s="27">
        <v>54289.882599999997</v>
      </c>
      <c r="D167" s="27">
        <v>2.9999999999999997E-4</v>
      </c>
      <c r="E167">
        <f t="shared" si="15"/>
        <v>17466.491735610081</v>
      </c>
      <c r="F167">
        <f t="shared" si="16"/>
        <v>17466.5</v>
      </c>
      <c r="G167">
        <f t="shared" si="17"/>
        <v>-1.3118000002577901E-2</v>
      </c>
      <c r="J167">
        <f t="shared" si="20"/>
        <v>-1.3118000002577901E-2</v>
      </c>
      <c r="O167">
        <f t="shared" ca="1" si="18"/>
        <v>-1.2784208426586336E-2</v>
      </c>
      <c r="Q167" s="2">
        <f t="shared" si="19"/>
        <v>39271.382599999997</v>
      </c>
    </row>
    <row r="168" spans="1:17" x14ac:dyDescent="0.2">
      <c r="A168" s="27" t="s">
        <v>65</v>
      </c>
      <c r="B168" s="28" t="s">
        <v>45</v>
      </c>
      <c r="C168" s="27">
        <v>54317.660100000001</v>
      </c>
      <c r="D168" s="27">
        <v>4.0000000000000002E-4</v>
      </c>
      <c r="E168">
        <f t="shared" si="15"/>
        <v>17483.991666309666</v>
      </c>
      <c r="F168">
        <f t="shared" si="16"/>
        <v>17484</v>
      </c>
      <c r="G168">
        <f t="shared" si="17"/>
        <v>-1.3227999996161088E-2</v>
      </c>
      <c r="J168">
        <f t="shared" si="20"/>
        <v>-1.3227999996161088E-2</v>
      </c>
      <c r="O168">
        <f t="shared" ca="1" si="18"/>
        <v>-1.2803049623239133E-2</v>
      </c>
      <c r="Q168" s="2">
        <f t="shared" si="19"/>
        <v>39299.160100000001</v>
      </c>
    </row>
    <row r="169" spans="1:17" x14ac:dyDescent="0.2">
      <c r="A169" s="27" t="s">
        <v>65</v>
      </c>
      <c r="B169" s="28" t="s">
        <v>46</v>
      </c>
      <c r="C169" s="27">
        <v>54327.977800000001</v>
      </c>
      <c r="D169" s="27">
        <v>2.0000000000000001E-4</v>
      </c>
      <c r="E169">
        <f t="shared" si="15"/>
        <v>17490.491856570814</v>
      </c>
      <c r="F169">
        <f t="shared" si="16"/>
        <v>17490.5</v>
      </c>
      <c r="G169">
        <f t="shared" si="17"/>
        <v>-1.2925999995786697E-2</v>
      </c>
      <c r="J169">
        <f t="shared" si="20"/>
        <v>-1.2925999995786697E-2</v>
      </c>
      <c r="O169">
        <f t="shared" ca="1" si="18"/>
        <v>-1.2810047781995884E-2</v>
      </c>
      <c r="Q169" s="2">
        <f t="shared" si="19"/>
        <v>39309.477800000001</v>
      </c>
    </row>
    <row r="170" spans="1:17" x14ac:dyDescent="0.2">
      <c r="A170" s="27" t="s">
        <v>65</v>
      </c>
      <c r="B170" s="28" t="s">
        <v>45</v>
      </c>
      <c r="C170" s="27">
        <v>54328.770799999998</v>
      </c>
      <c r="D170" s="27">
        <v>2.0000000000000001E-4</v>
      </c>
      <c r="E170">
        <f t="shared" si="15"/>
        <v>17490.991449588357</v>
      </c>
      <c r="F170">
        <f t="shared" si="16"/>
        <v>17491</v>
      </c>
      <c r="G170">
        <f t="shared" si="17"/>
        <v>-1.3571999996202067E-2</v>
      </c>
      <c r="J170">
        <f t="shared" si="20"/>
        <v>-1.3571999996202067E-2</v>
      </c>
      <c r="O170">
        <f t="shared" ca="1" si="18"/>
        <v>-1.2810586101900249E-2</v>
      </c>
      <c r="Q170" s="2">
        <f t="shared" si="19"/>
        <v>39310.270799999998</v>
      </c>
    </row>
    <row r="171" spans="1:17" x14ac:dyDescent="0.2">
      <c r="A171" s="27" t="s">
        <v>65</v>
      </c>
      <c r="B171" s="28" t="s">
        <v>45</v>
      </c>
      <c r="C171" s="27">
        <v>54328.7713</v>
      </c>
      <c r="D171" s="27">
        <v>2.0000000000000001E-4</v>
      </c>
      <c r="E171">
        <f t="shared" si="15"/>
        <v>17490.991764590261</v>
      </c>
      <c r="F171">
        <f t="shared" si="16"/>
        <v>17491</v>
      </c>
      <c r="G171">
        <f t="shared" si="17"/>
        <v>-1.3071999994281214E-2</v>
      </c>
      <c r="J171">
        <f t="shared" si="20"/>
        <v>-1.3071999994281214E-2</v>
      </c>
      <c r="O171">
        <f t="shared" ca="1" si="18"/>
        <v>-1.2810586101900249E-2</v>
      </c>
      <c r="Q171" s="2">
        <f t="shared" si="19"/>
        <v>39310.2713</v>
      </c>
    </row>
    <row r="172" spans="1:17" x14ac:dyDescent="0.2">
      <c r="A172" s="27" t="s">
        <v>65</v>
      </c>
      <c r="B172" s="28" t="s">
        <v>45</v>
      </c>
      <c r="C172" s="27">
        <v>54331.945599999999</v>
      </c>
      <c r="D172" s="27">
        <v>2.0000000000000001E-4</v>
      </c>
      <c r="E172">
        <f t="shared" si="15"/>
        <v>17492.991585669177</v>
      </c>
      <c r="F172">
        <f t="shared" si="16"/>
        <v>17493</v>
      </c>
      <c r="G172">
        <f t="shared" si="17"/>
        <v>-1.3356000003113877E-2</v>
      </c>
      <c r="J172">
        <f t="shared" si="20"/>
        <v>-1.3356000003113877E-2</v>
      </c>
      <c r="O172">
        <f t="shared" ca="1" si="18"/>
        <v>-1.2812739381517712E-2</v>
      </c>
      <c r="Q172" s="2">
        <f t="shared" si="19"/>
        <v>39313.445599999999</v>
      </c>
    </row>
    <row r="173" spans="1:17" x14ac:dyDescent="0.2">
      <c r="A173" s="27" t="s">
        <v>65</v>
      </c>
      <c r="B173" s="28" t="s">
        <v>45</v>
      </c>
      <c r="C173" s="27">
        <v>54339.882299999997</v>
      </c>
      <c r="D173" s="27">
        <v>2.0000000000000001E-4</v>
      </c>
      <c r="E173">
        <f t="shared" si="15"/>
        <v>17497.991736870092</v>
      </c>
      <c r="F173">
        <f t="shared" si="16"/>
        <v>17498</v>
      </c>
      <c r="G173">
        <f t="shared" si="17"/>
        <v>-1.3116000001900829E-2</v>
      </c>
      <c r="J173">
        <f t="shared" si="20"/>
        <v>-1.3116000001900829E-2</v>
      </c>
      <c r="O173">
        <f t="shared" ca="1" si="18"/>
        <v>-1.2818122580561369E-2</v>
      </c>
      <c r="Q173" s="2">
        <f t="shared" si="19"/>
        <v>39321.382299999997</v>
      </c>
    </row>
    <row r="174" spans="1:17" x14ac:dyDescent="0.2">
      <c r="A174" s="27" t="s">
        <v>65</v>
      </c>
      <c r="B174" s="28" t="s">
        <v>45</v>
      </c>
      <c r="C174" s="27">
        <v>54339.883000000002</v>
      </c>
      <c r="D174" s="27">
        <v>4.0000000000000002E-4</v>
      </c>
      <c r="E174">
        <f t="shared" si="15"/>
        <v>17497.992177872758</v>
      </c>
      <c r="F174">
        <f t="shared" si="16"/>
        <v>17498</v>
      </c>
      <c r="G174">
        <f t="shared" si="17"/>
        <v>-1.2415999997756444E-2</v>
      </c>
      <c r="J174">
        <f t="shared" si="20"/>
        <v>-1.2415999997756444E-2</v>
      </c>
      <c r="O174">
        <f t="shared" ca="1" si="18"/>
        <v>-1.2818122580561369E-2</v>
      </c>
      <c r="Q174" s="2">
        <f t="shared" si="19"/>
        <v>39321.383000000002</v>
      </c>
    </row>
    <row r="175" spans="1:17" x14ac:dyDescent="0.2">
      <c r="A175" s="27" t="s">
        <v>65</v>
      </c>
      <c r="B175" s="28" t="s">
        <v>46</v>
      </c>
      <c r="C175" s="27">
        <v>54343.851000000002</v>
      </c>
      <c r="D175" s="27">
        <v>2.0000000000000001E-4</v>
      </c>
      <c r="E175">
        <f t="shared" si="15"/>
        <v>17500.492032971881</v>
      </c>
      <c r="F175">
        <f t="shared" si="16"/>
        <v>17500.5</v>
      </c>
      <c r="G175">
        <f t="shared" si="17"/>
        <v>-1.2645999995584134E-2</v>
      </c>
      <c r="J175">
        <f t="shared" si="20"/>
        <v>-1.2645999995584134E-2</v>
      </c>
      <c r="O175">
        <f t="shared" ca="1" si="18"/>
        <v>-1.2820814180083196E-2</v>
      </c>
      <c r="Q175" s="2">
        <f t="shared" si="19"/>
        <v>39325.351000000002</v>
      </c>
    </row>
    <row r="176" spans="1:17" x14ac:dyDescent="0.2">
      <c r="A176" s="27" t="s">
        <v>65</v>
      </c>
      <c r="B176" s="28" t="s">
        <v>45</v>
      </c>
      <c r="C176" s="27">
        <v>54347.8194</v>
      </c>
      <c r="D176" s="27">
        <v>5.0000000000000001E-4</v>
      </c>
      <c r="E176">
        <f t="shared" si="15"/>
        <v>17502.992140072529</v>
      </c>
      <c r="F176">
        <f t="shared" si="16"/>
        <v>17503</v>
      </c>
      <c r="G176">
        <f t="shared" si="17"/>
        <v>-1.2475999996240716E-2</v>
      </c>
      <c r="J176">
        <f t="shared" si="20"/>
        <v>-1.2475999996240716E-2</v>
      </c>
      <c r="O176">
        <f t="shared" ca="1" si="18"/>
        <v>-1.2823505779605027E-2</v>
      </c>
      <c r="Q176" s="2">
        <f t="shared" si="19"/>
        <v>39329.3194</v>
      </c>
    </row>
    <row r="177" spans="1:17" x14ac:dyDescent="0.2">
      <c r="A177" s="18" t="s">
        <v>529</v>
      </c>
      <c r="B177" s="57" t="s">
        <v>45</v>
      </c>
      <c r="C177" s="56">
        <v>54360.517399999997</v>
      </c>
      <c r="D177" s="56" t="s">
        <v>91</v>
      </c>
      <c r="E177">
        <f t="shared" si="15"/>
        <v>17510.991928391246</v>
      </c>
      <c r="F177">
        <f t="shared" si="16"/>
        <v>17511</v>
      </c>
      <c r="G177">
        <f t="shared" si="17"/>
        <v>-1.2812000000849366E-2</v>
      </c>
      <c r="J177">
        <f t="shared" si="20"/>
        <v>-1.2812000000849366E-2</v>
      </c>
      <c r="O177">
        <f t="shared" ca="1" si="18"/>
        <v>-1.2832118898074877E-2</v>
      </c>
      <c r="Q177" s="2">
        <f t="shared" si="19"/>
        <v>39342.017399999997</v>
      </c>
    </row>
    <row r="178" spans="1:17" x14ac:dyDescent="0.2">
      <c r="A178" s="27" t="s">
        <v>65</v>
      </c>
      <c r="B178" s="28" t="s">
        <v>46</v>
      </c>
      <c r="C178" s="27">
        <v>54367.660100000001</v>
      </c>
      <c r="D178" s="27">
        <v>1E-4</v>
      </c>
      <c r="E178">
        <f t="shared" si="15"/>
        <v>17515.491856570814</v>
      </c>
      <c r="F178">
        <f t="shared" si="16"/>
        <v>17515.5</v>
      </c>
      <c r="G178">
        <f t="shared" si="17"/>
        <v>-1.2925999995786697E-2</v>
      </c>
      <c r="J178">
        <f t="shared" si="20"/>
        <v>-1.2925999995786697E-2</v>
      </c>
      <c r="O178">
        <f t="shared" ca="1" si="18"/>
        <v>-1.2836963777214166E-2</v>
      </c>
      <c r="Q178" s="2">
        <f t="shared" si="19"/>
        <v>39349.160100000001</v>
      </c>
    </row>
    <row r="179" spans="1:17" x14ac:dyDescent="0.2">
      <c r="A179" s="27" t="s">
        <v>65</v>
      </c>
      <c r="B179" s="28" t="s">
        <v>45</v>
      </c>
      <c r="C179" s="27">
        <v>54371.628100000002</v>
      </c>
      <c r="D179" s="27">
        <v>2.0000000000000001E-4</v>
      </c>
      <c r="E179">
        <f t="shared" si="15"/>
        <v>17517.99171166994</v>
      </c>
      <c r="F179">
        <f t="shared" si="16"/>
        <v>17518</v>
      </c>
      <c r="G179">
        <f t="shared" si="17"/>
        <v>-1.3156000000890344E-2</v>
      </c>
      <c r="J179">
        <f t="shared" si="20"/>
        <v>-1.3156000000890344E-2</v>
      </c>
      <c r="O179">
        <f t="shared" ca="1" si="18"/>
        <v>-1.2839655376735993E-2</v>
      </c>
      <c r="Q179" s="2">
        <f t="shared" si="19"/>
        <v>39353.128100000002</v>
      </c>
    </row>
    <row r="180" spans="1:17" x14ac:dyDescent="0.2">
      <c r="A180" s="27" t="s">
        <v>65</v>
      </c>
      <c r="B180" s="28" t="s">
        <v>46</v>
      </c>
      <c r="C180" s="27">
        <v>54386.707399999999</v>
      </c>
      <c r="D180" s="27">
        <v>2.0000000000000001E-4</v>
      </c>
      <c r="E180">
        <f t="shared" si="15"/>
        <v>17527.491728050038</v>
      </c>
      <c r="F180">
        <f t="shared" si="16"/>
        <v>17527.5</v>
      </c>
      <c r="G180">
        <f t="shared" si="17"/>
        <v>-1.3129999999364372E-2</v>
      </c>
      <c r="J180">
        <f t="shared" si="20"/>
        <v>-1.3129999999364372E-2</v>
      </c>
      <c r="O180">
        <f t="shared" ca="1" si="18"/>
        <v>-1.2849883454918941E-2</v>
      </c>
      <c r="Q180" s="2">
        <f t="shared" si="19"/>
        <v>39368.207399999999</v>
      </c>
    </row>
    <row r="181" spans="1:17" x14ac:dyDescent="0.2">
      <c r="A181" s="27" t="s">
        <v>65</v>
      </c>
      <c r="B181" s="28" t="s">
        <v>46</v>
      </c>
      <c r="C181" s="27">
        <v>54389.882400000002</v>
      </c>
      <c r="D181" s="27">
        <v>2.0000000000000001E-4</v>
      </c>
      <c r="E181">
        <f t="shared" si="15"/>
        <v>17529.491990131624</v>
      </c>
      <c r="F181">
        <f t="shared" si="16"/>
        <v>17529.5</v>
      </c>
      <c r="G181">
        <f t="shared" si="17"/>
        <v>-1.2713999996776693E-2</v>
      </c>
      <c r="J181">
        <f t="shared" si="20"/>
        <v>-1.2713999996776693E-2</v>
      </c>
      <c r="O181">
        <f t="shared" ca="1" si="18"/>
        <v>-1.2852036734536403E-2</v>
      </c>
      <c r="Q181" s="2">
        <f t="shared" si="19"/>
        <v>39371.382400000002</v>
      </c>
    </row>
    <row r="182" spans="1:17" x14ac:dyDescent="0.2">
      <c r="A182" s="27" t="s">
        <v>65</v>
      </c>
      <c r="B182" s="28" t="s">
        <v>45</v>
      </c>
      <c r="C182" s="27">
        <v>54393.850299999998</v>
      </c>
      <c r="D182" s="27">
        <v>2.0000000000000001E-4</v>
      </c>
      <c r="E182">
        <f t="shared" si="15"/>
        <v>17531.991782230365</v>
      </c>
      <c r="F182">
        <f t="shared" si="16"/>
        <v>17532</v>
      </c>
      <c r="G182">
        <f t="shared" si="17"/>
        <v>-1.3043999999354128E-2</v>
      </c>
      <c r="J182">
        <f t="shared" si="20"/>
        <v>-1.3043999999354128E-2</v>
      </c>
      <c r="O182">
        <f t="shared" ca="1" si="18"/>
        <v>-1.285472833405823E-2</v>
      </c>
      <c r="Q182" s="2">
        <f t="shared" si="19"/>
        <v>39375.350299999998</v>
      </c>
    </row>
    <row r="183" spans="1:17" x14ac:dyDescent="0.2">
      <c r="A183" s="27" t="s">
        <v>65</v>
      </c>
      <c r="B183" s="28" t="s">
        <v>46</v>
      </c>
      <c r="C183" s="27">
        <v>54394.644</v>
      </c>
      <c r="D183" s="27">
        <v>2.0000000000000001E-4</v>
      </c>
      <c r="E183">
        <f t="shared" si="15"/>
        <v>17532.491816250571</v>
      </c>
      <c r="F183">
        <f t="shared" si="16"/>
        <v>17532.5</v>
      </c>
      <c r="G183">
        <f t="shared" si="17"/>
        <v>-1.299000000290107E-2</v>
      </c>
      <c r="J183">
        <f t="shared" si="20"/>
        <v>-1.299000000290107E-2</v>
      </c>
      <c r="O183">
        <f t="shared" ca="1" si="18"/>
        <v>-1.2855266653962595E-2</v>
      </c>
      <c r="Q183" s="2">
        <f t="shared" si="19"/>
        <v>39376.144</v>
      </c>
    </row>
    <row r="184" spans="1:17" x14ac:dyDescent="0.2">
      <c r="A184" s="27" t="s">
        <v>65</v>
      </c>
      <c r="B184" s="28" t="s">
        <v>45</v>
      </c>
      <c r="C184" s="27">
        <v>54398.612200000003</v>
      </c>
      <c r="D184" s="27">
        <v>2.0000000000000001E-4</v>
      </c>
      <c r="E184">
        <f t="shared" si="15"/>
        <v>17534.99179735046</v>
      </c>
      <c r="F184">
        <f t="shared" si="16"/>
        <v>17535</v>
      </c>
      <c r="G184">
        <f t="shared" si="17"/>
        <v>-1.3019999998505227E-2</v>
      </c>
      <c r="J184">
        <f t="shared" si="20"/>
        <v>-1.3019999998505227E-2</v>
      </c>
      <c r="O184">
        <f t="shared" ca="1" si="18"/>
        <v>-1.2857958253484425E-2</v>
      </c>
      <c r="Q184" s="2">
        <f t="shared" si="19"/>
        <v>39380.112200000003</v>
      </c>
    </row>
    <row r="185" spans="1:17" x14ac:dyDescent="0.2">
      <c r="A185" s="27" t="s">
        <v>65</v>
      </c>
      <c r="B185" s="28" t="s">
        <v>45</v>
      </c>
      <c r="C185" s="27">
        <v>54401.786500000002</v>
      </c>
      <c r="D185" s="27">
        <v>2.0000000000000001E-4</v>
      </c>
      <c r="E185">
        <f t="shared" si="15"/>
        <v>17536.99161842938</v>
      </c>
      <c r="F185">
        <f t="shared" si="16"/>
        <v>17537</v>
      </c>
      <c r="G185">
        <f t="shared" si="17"/>
        <v>-1.3303999992785975E-2</v>
      </c>
      <c r="J185">
        <f t="shared" si="20"/>
        <v>-1.3303999992785975E-2</v>
      </c>
      <c r="O185">
        <f t="shared" ca="1" si="18"/>
        <v>-1.2860111533101888E-2</v>
      </c>
      <c r="Q185" s="2">
        <f t="shared" si="19"/>
        <v>39383.286500000002</v>
      </c>
    </row>
    <row r="186" spans="1:17" x14ac:dyDescent="0.2">
      <c r="A186" s="27" t="s">
        <v>65</v>
      </c>
      <c r="B186" s="28" t="s">
        <v>45</v>
      </c>
      <c r="C186" s="27">
        <v>54401.786699999997</v>
      </c>
      <c r="D186" s="27">
        <v>2.0000000000000001E-4</v>
      </c>
      <c r="E186">
        <f t="shared" si="15"/>
        <v>17536.991744430135</v>
      </c>
      <c r="F186">
        <f t="shared" si="16"/>
        <v>17537</v>
      </c>
      <c r="G186">
        <f t="shared" si="17"/>
        <v>-1.31039999978384E-2</v>
      </c>
      <c r="J186">
        <f t="shared" si="20"/>
        <v>-1.31039999978384E-2</v>
      </c>
      <c r="O186">
        <f t="shared" ca="1" si="18"/>
        <v>-1.2860111533101888E-2</v>
      </c>
      <c r="Q186" s="2">
        <f t="shared" si="19"/>
        <v>39383.286699999997</v>
      </c>
    </row>
    <row r="187" spans="1:17" x14ac:dyDescent="0.2">
      <c r="A187" s="27" t="s">
        <v>65</v>
      </c>
      <c r="B187" s="28" t="s">
        <v>46</v>
      </c>
      <c r="C187" s="27">
        <v>54405.754999999997</v>
      </c>
      <c r="D187" s="27">
        <v>1E-4</v>
      </c>
      <c r="E187">
        <f t="shared" si="15"/>
        <v>17539.491788530402</v>
      </c>
      <c r="F187">
        <f t="shared" si="16"/>
        <v>17539.5</v>
      </c>
      <c r="G187">
        <f t="shared" si="17"/>
        <v>-1.303399999596877E-2</v>
      </c>
      <c r="J187">
        <f t="shared" si="20"/>
        <v>-1.303399999596877E-2</v>
      </c>
      <c r="O187">
        <f t="shared" ca="1" si="18"/>
        <v>-1.2862803132623715E-2</v>
      </c>
      <c r="Q187" s="2">
        <f t="shared" si="19"/>
        <v>39387.254999999997</v>
      </c>
    </row>
    <row r="188" spans="1:17" x14ac:dyDescent="0.2">
      <c r="A188" s="27" t="s">
        <v>65</v>
      </c>
      <c r="B188" s="28" t="s">
        <v>45</v>
      </c>
      <c r="C188" s="27">
        <v>54409.722900000001</v>
      </c>
      <c r="D188" s="27">
        <v>2.0000000000000001E-4</v>
      </c>
      <c r="E188">
        <f t="shared" si="15"/>
        <v>17541.99158062915</v>
      </c>
      <c r="F188">
        <f t="shared" si="16"/>
        <v>17542</v>
      </c>
      <c r="G188">
        <f t="shared" si="17"/>
        <v>-1.3363999998546205E-2</v>
      </c>
      <c r="J188">
        <f t="shared" si="20"/>
        <v>-1.3363999998546205E-2</v>
      </c>
      <c r="O188">
        <f t="shared" ca="1" si="18"/>
        <v>-1.2865494732145542E-2</v>
      </c>
      <c r="Q188" s="2">
        <f t="shared" si="19"/>
        <v>39391.222900000001</v>
      </c>
    </row>
    <row r="189" spans="1:17" x14ac:dyDescent="0.2">
      <c r="A189" s="27" t="s">
        <v>65</v>
      </c>
      <c r="B189" s="28" t="s">
        <v>46</v>
      </c>
      <c r="C189" s="27">
        <v>54413.691099999996</v>
      </c>
      <c r="D189" s="27">
        <v>2.0000000000000001E-4</v>
      </c>
      <c r="E189">
        <f t="shared" si="15"/>
        <v>17544.491561729032</v>
      </c>
      <c r="F189">
        <f t="shared" si="16"/>
        <v>17544.5</v>
      </c>
      <c r="G189">
        <f t="shared" si="17"/>
        <v>-1.3394000001426321E-2</v>
      </c>
      <c r="J189">
        <f t="shared" si="20"/>
        <v>-1.3394000001426321E-2</v>
      </c>
      <c r="O189">
        <f t="shared" ca="1" si="18"/>
        <v>-1.2868186331667369E-2</v>
      </c>
      <c r="Q189" s="2">
        <f t="shared" si="19"/>
        <v>39395.191099999996</v>
      </c>
    </row>
    <row r="190" spans="1:17" x14ac:dyDescent="0.2">
      <c r="A190" s="27" t="s">
        <v>65</v>
      </c>
      <c r="B190" s="28" t="s">
        <v>46</v>
      </c>
      <c r="C190" s="27">
        <v>54413.691400000003</v>
      </c>
      <c r="D190" s="27">
        <v>4.0000000000000002E-4</v>
      </c>
      <c r="E190">
        <f t="shared" si="15"/>
        <v>17544.491750730176</v>
      </c>
      <c r="F190">
        <f t="shared" si="16"/>
        <v>17544.5</v>
      </c>
      <c r="G190">
        <f t="shared" si="17"/>
        <v>-1.3093999994453043E-2</v>
      </c>
      <c r="J190">
        <f t="shared" si="20"/>
        <v>-1.3093999994453043E-2</v>
      </c>
      <c r="O190">
        <f t="shared" ca="1" si="18"/>
        <v>-1.2868186331667369E-2</v>
      </c>
      <c r="Q190" s="2">
        <f t="shared" si="19"/>
        <v>39395.191400000003</v>
      </c>
    </row>
    <row r="191" spans="1:17" x14ac:dyDescent="0.2">
      <c r="A191" s="27" t="s">
        <v>65</v>
      </c>
      <c r="B191" s="28" t="s">
        <v>46</v>
      </c>
      <c r="C191" s="27">
        <v>54421.627800000002</v>
      </c>
      <c r="D191" s="27">
        <v>2.0000000000000001E-4</v>
      </c>
      <c r="E191">
        <f t="shared" si="15"/>
        <v>17549.49171292995</v>
      </c>
      <c r="F191">
        <f t="shared" si="16"/>
        <v>17549.5</v>
      </c>
      <c r="G191">
        <f t="shared" si="17"/>
        <v>-1.3154000000213273E-2</v>
      </c>
      <c r="J191">
        <f t="shared" si="20"/>
        <v>-1.3154000000213273E-2</v>
      </c>
      <c r="O191">
        <f t="shared" ca="1" si="18"/>
        <v>-1.2873569530711027E-2</v>
      </c>
      <c r="Q191" s="2">
        <f t="shared" si="19"/>
        <v>39403.127800000002</v>
      </c>
    </row>
    <row r="192" spans="1:17" x14ac:dyDescent="0.2">
      <c r="A192" s="27" t="s">
        <v>65</v>
      </c>
      <c r="B192" s="28" t="s">
        <v>46</v>
      </c>
      <c r="C192" s="27">
        <v>54459.722600000001</v>
      </c>
      <c r="D192" s="27">
        <v>2.0000000000000001E-4</v>
      </c>
      <c r="E192">
        <f t="shared" si="15"/>
        <v>17573.491581889157</v>
      </c>
      <c r="F192">
        <f t="shared" si="16"/>
        <v>17573.5</v>
      </c>
      <c r="G192">
        <f t="shared" si="17"/>
        <v>-1.3361999997869134E-2</v>
      </c>
      <c r="J192">
        <f t="shared" si="20"/>
        <v>-1.3361999997869134E-2</v>
      </c>
      <c r="O192">
        <f t="shared" ca="1" si="18"/>
        <v>-1.2899408886120576E-2</v>
      </c>
      <c r="Q192" s="2">
        <f t="shared" si="19"/>
        <v>39441.222600000001</v>
      </c>
    </row>
    <row r="193" spans="1:17" x14ac:dyDescent="0.2">
      <c r="A193" s="27" t="s">
        <v>65</v>
      </c>
      <c r="B193" s="28" t="s">
        <v>45</v>
      </c>
      <c r="C193" s="27">
        <v>54463.690900000001</v>
      </c>
      <c r="D193" s="27">
        <v>1E-4</v>
      </c>
      <c r="E193">
        <f t="shared" si="15"/>
        <v>17575.991625989423</v>
      </c>
      <c r="F193">
        <f t="shared" si="16"/>
        <v>17576</v>
      </c>
      <c r="G193">
        <f t="shared" si="17"/>
        <v>-1.3291999995999504E-2</v>
      </c>
      <c r="J193">
        <f t="shared" si="20"/>
        <v>-1.3291999995999504E-2</v>
      </c>
      <c r="O193">
        <f t="shared" ca="1" si="18"/>
        <v>-1.2902100485642403E-2</v>
      </c>
      <c r="Q193" s="2">
        <f t="shared" si="19"/>
        <v>39445.190900000001</v>
      </c>
    </row>
    <row r="194" spans="1:17" x14ac:dyDescent="0.2">
      <c r="A194" s="27" t="s">
        <v>65</v>
      </c>
      <c r="B194" s="28" t="s">
        <v>45</v>
      </c>
      <c r="C194" s="27">
        <v>54475.595399999998</v>
      </c>
      <c r="D194" s="27">
        <v>2.0000000000000001E-4</v>
      </c>
      <c r="E194">
        <f t="shared" si="15"/>
        <v>17583.491506288698</v>
      </c>
      <c r="F194">
        <f t="shared" si="16"/>
        <v>17583.5</v>
      </c>
      <c r="G194">
        <f t="shared" si="17"/>
        <v>-1.3482000002113637E-2</v>
      </c>
      <c r="J194">
        <f t="shared" si="20"/>
        <v>-1.3482000002113637E-2</v>
      </c>
      <c r="O194">
        <f t="shared" ca="1" si="18"/>
        <v>-1.2910175284207888E-2</v>
      </c>
      <c r="Q194" s="2">
        <f t="shared" si="19"/>
        <v>39457.095399999998</v>
      </c>
    </row>
    <row r="195" spans="1:17" x14ac:dyDescent="0.2">
      <c r="A195" s="27" t="s">
        <v>65</v>
      </c>
      <c r="B195" s="28" t="s">
        <v>45</v>
      </c>
      <c r="C195" s="27">
        <v>54498.611299999997</v>
      </c>
      <c r="D195" s="27">
        <v>2.0000000000000001E-4</v>
      </c>
      <c r="E195">
        <f t="shared" si="15"/>
        <v>17597.991610869329</v>
      </c>
      <c r="F195">
        <f t="shared" si="16"/>
        <v>17598</v>
      </c>
      <c r="G195">
        <f t="shared" si="17"/>
        <v>-1.3316000004124362E-2</v>
      </c>
      <c r="J195">
        <f t="shared" ref="J195:J214" si="21">G195</f>
        <v>-1.3316000004124362E-2</v>
      </c>
      <c r="O195">
        <f t="shared" ca="1" si="18"/>
        <v>-1.2925786561434489E-2</v>
      </c>
      <c r="Q195" s="2">
        <f t="shared" si="19"/>
        <v>39480.111299999997</v>
      </c>
    </row>
    <row r="196" spans="1:17" x14ac:dyDescent="0.2">
      <c r="A196" s="27" t="s">
        <v>65</v>
      </c>
      <c r="B196" s="28" t="s">
        <v>46</v>
      </c>
      <c r="C196" s="27">
        <v>55097.814200000001</v>
      </c>
      <c r="D196" s="27">
        <v>2.0000000000000001E-4</v>
      </c>
      <c r="E196">
        <f t="shared" si="15"/>
        <v>17975.491717969977</v>
      </c>
      <c r="F196">
        <f t="shared" si="16"/>
        <v>17975.5</v>
      </c>
      <c r="G196">
        <f t="shared" si="17"/>
        <v>-1.3145999997504987E-2</v>
      </c>
      <c r="J196">
        <f t="shared" si="21"/>
        <v>-1.3145999997504987E-2</v>
      </c>
      <c r="O196">
        <f t="shared" ca="1" si="18"/>
        <v>-1.333221808923052E-2</v>
      </c>
      <c r="Q196" s="2">
        <f t="shared" si="19"/>
        <v>40079.314200000001</v>
      </c>
    </row>
    <row r="197" spans="1:17" x14ac:dyDescent="0.2">
      <c r="A197" s="34" t="s">
        <v>67</v>
      </c>
      <c r="B197" s="28" t="s">
        <v>46</v>
      </c>
      <c r="C197" s="27">
        <v>55121.622900000002</v>
      </c>
      <c r="D197" s="27">
        <v>1E-4</v>
      </c>
      <c r="E197">
        <f t="shared" si="15"/>
        <v>17990.491289567392</v>
      </c>
      <c r="F197">
        <f t="shared" si="16"/>
        <v>17990.5</v>
      </c>
      <c r="G197">
        <f t="shared" si="17"/>
        <v>-1.3825999994878657E-2</v>
      </c>
      <c r="J197">
        <f t="shared" si="21"/>
        <v>-1.3825999994878657E-2</v>
      </c>
      <c r="O197">
        <f t="shared" ca="1" si="18"/>
        <v>-1.334836768636149E-2</v>
      </c>
      <c r="Q197" s="2">
        <f t="shared" si="19"/>
        <v>40103.122900000002</v>
      </c>
    </row>
    <row r="198" spans="1:17" x14ac:dyDescent="0.2">
      <c r="A198" s="34" t="s">
        <v>67</v>
      </c>
      <c r="B198" s="28" t="s">
        <v>45</v>
      </c>
      <c r="C198" s="27">
        <v>55139.876900000003</v>
      </c>
      <c r="D198" s="27">
        <v>5.0000000000000001E-4</v>
      </c>
      <c r="E198">
        <f t="shared" si="15"/>
        <v>18001.991379027932</v>
      </c>
      <c r="F198">
        <f t="shared" si="16"/>
        <v>18002</v>
      </c>
      <c r="G198">
        <f t="shared" si="17"/>
        <v>-1.3683999990462326E-2</v>
      </c>
      <c r="J198">
        <f t="shared" si="21"/>
        <v>-1.3683999990462326E-2</v>
      </c>
      <c r="O198">
        <f t="shared" ca="1" si="18"/>
        <v>-1.3360749044161896E-2</v>
      </c>
      <c r="Q198" s="2">
        <f t="shared" si="19"/>
        <v>40121.376900000003</v>
      </c>
    </row>
    <row r="199" spans="1:17" x14ac:dyDescent="0.2">
      <c r="A199" s="34" t="s">
        <v>67</v>
      </c>
      <c r="B199" s="28" t="s">
        <v>45</v>
      </c>
      <c r="C199" s="27">
        <v>55144.6391</v>
      </c>
      <c r="D199" s="27">
        <v>1E-4</v>
      </c>
      <c r="E199">
        <f t="shared" si="15"/>
        <v>18004.991583149163</v>
      </c>
      <c r="F199">
        <f t="shared" si="16"/>
        <v>18005</v>
      </c>
      <c r="G199">
        <f t="shared" si="17"/>
        <v>-1.3359999997192062E-2</v>
      </c>
      <c r="J199">
        <f t="shared" si="21"/>
        <v>-1.3359999997192062E-2</v>
      </c>
      <c r="O199">
        <f t="shared" ca="1" si="18"/>
        <v>-1.3363978963588092E-2</v>
      </c>
      <c r="Q199" s="2">
        <f t="shared" si="19"/>
        <v>40126.1391</v>
      </c>
    </row>
    <row r="200" spans="1:17" x14ac:dyDescent="0.2">
      <c r="A200" s="29" t="s">
        <v>66</v>
      </c>
      <c r="B200" s="30" t="s">
        <v>45</v>
      </c>
      <c r="C200" s="29">
        <v>55144.640599999999</v>
      </c>
      <c r="D200" s="29">
        <v>2.9999999999999997E-4</v>
      </c>
      <c r="E200">
        <f t="shared" si="15"/>
        <v>18004.992528154871</v>
      </c>
      <c r="F200">
        <f t="shared" si="16"/>
        <v>18005</v>
      </c>
      <c r="G200">
        <f t="shared" si="17"/>
        <v>-1.1859999998705462E-2</v>
      </c>
      <c r="J200">
        <f t="shared" si="21"/>
        <v>-1.1859999998705462E-2</v>
      </c>
      <c r="O200">
        <f t="shared" ca="1" si="18"/>
        <v>-1.3363978963588092E-2</v>
      </c>
      <c r="Q200" s="2">
        <f t="shared" si="19"/>
        <v>40126.140599999999</v>
      </c>
    </row>
    <row r="201" spans="1:17" x14ac:dyDescent="0.2">
      <c r="A201" s="34" t="s">
        <v>67</v>
      </c>
      <c r="B201" s="28" t="s">
        <v>45</v>
      </c>
      <c r="C201" s="27">
        <v>55152.575499999999</v>
      </c>
      <c r="D201" s="27">
        <v>1E-4</v>
      </c>
      <c r="E201">
        <f t="shared" si="15"/>
        <v>18009.991545348934</v>
      </c>
      <c r="F201">
        <f t="shared" si="16"/>
        <v>18010</v>
      </c>
      <c r="G201">
        <f t="shared" si="17"/>
        <v>-1.3419999995676335E-2</v>
      </c>
      <c r="J201">
        <f t="shared" si="21"/>
        <v>-1.3419999995676335E-2</v>
      </c>
      <c r="O201">
        <f t="shared" ca="1" si="18"/>
        <v>-1.3369362162631746E-2</v>
      </c>
      <c r="Q201" s="2">
        <f t="shared" si="19"/>
        <v>40134.075499999999</v>
      </c>
    </row>
    <row r="202" spans="1:17" x14ac:dyDescent="0.2">
      <c r="A202" s="34" t="s">
        <v>67</v>
      </c>
      <c r="B202" s="28" t="s">
        <v>46</v>
      </c>
      <c r="C202" s="27">
        <v>55159.717900000003</v>
      </c>
      <c r="D202" s="27">
        <v>2.0000000000000001E-4</v>
      </c>
      <c r="E202">
        <f t="shared" si="15"/>
        <v>18014.491284527361</v>
      </c>
      <c r="F202">
        <f t="shared" si="16"/>
        <v>18014.5</v>
      </c>
      <c r="G202">
        <f t="shared" si="17"/>
        <v>-1.3833999997586943E-2</v>
      </c>
      <c r="J202">
        <f t="shared" si="21"/>
        <v>-1.3833999997586943E-2</v>
      </c>
      <c r="O202">
        <f t="shared" ca="1" si="18"/>
        <v>-1.3374207041771039E-2</v>
      </c>
      <c r="Q202" s="2">
        <f t="shared" si="19"/>
        <v>40141.217900000003</v>
      </c>
    </row>
    <row r="203" spans="1:17" x14ac:dyDescent="0.2">
      <c r="A203" s="34" t="s">
        <v>67</v>
      </c>
      <c r="B203" s="28" t="s">
        <v>45</v>
      </c>
      <c r="C203" s="27">
        <v>55358.923000000003</v>
      </c>
      <c r="D203" s="27">
        <v>2.0000000000000001E-4</v>
      </c>
      <c r="E203">
        <f t="shared" si="15"/>
        <v>18139.991255547186</v>
      </c>
      <c r="F203">
        <f t="shared" si="16"/>
        <v>18140</v>
      </c>
      <c r="G203">
        <f t="shared" si="17"/>
        <v>-1.3879999991331715E-2</v>
      </c>
      <c r="J203">
        <f t="shared" si="21"/>
        <v>-1.3879999991331715E-2</v>
      </c>
      <c r="O203">
        <f t="shared" ca="1" si="18"/>
        <v>-1.3509325337766805E-2</v>
      </c>
      <c r="Q203" s="2">
        <f t="shared" si="19"/>
        <v>40340.423000000003</v>
      </c>
    </row>
    <row r="204" spans="1:17" x14ac:dyDescent="0.2">
      <c r="A204" s="34" t="s">
        <v>67</v>
      </c>
      <c r="B204" s="28" t="s">
        <v>45</v>
      </c>
      <c r="C204" s="27">
        <v>55412.891100000001</v>
      </c>
      <c r="D204" s="27">
        <v>1E-4</v>
      </c>
      <c r="E204">
        <f t="shared" si="15"/>
        <v>18173.99136390784</v>
      </c>
      <c r="F204">
        <f t="shared" si="16"/>
        <v>18174</v>
      </c>
      <c r="G204">
        <f t="shared" si="17"/>
        <v>-1.3707999998587184E-2</v>
      </c>
      <c r="J204">
        <f t="shared" si="21"/>
        <v>-1.3707999998587184E-2</v>
      </c>
      <c r="O204">
        <f t="shared" ca="1" si="18"/>
        <v>-1.3545931091263666E-2</v>
      </c>
      <c r="Q204" s="2">
        <f t="shared" si="19"/>
        <v>40394.391100000001</v>
      </c>
    </row>
    <row r="205" spans="1:17" x14ac:dyDescent="0.2">
      <c r="A205" s="34" t="s">
        <v>67</v>
      </c>
      <c r="B205" s="28" t="s">
        <v>46</v>
      </c>
      <c r="C205" s="27">
        <v>55432.731599999999</v>
      </c>
      <c r="D205" s="27">
        <v>2.0000000000000001E-4</v>
      </c>
      <c r="E205">
        <f t="shared" si="15"/>
        <v>18186.490954405366</v>
      </c>
      <c r="F205">
        <f t="shared" si="16"/>
        <v>18186.5</v>
      </c>
      <c r="G205">
        <f t="shared" si="17"/>
        <v>-1.4358000000356697E-2</v>
      </c>
      <c r="J205">
        <f t="shared" si="21"/>
        <v>-1.4358000000356697E-2</v>
      </c>
      <c r="O205">
        <f t="shared" ca="1" si="18"/>
        <v>-1.3559389088872805E-2</v>
      </c>
      <c r="Q205" s="2">
        <f t="shared" si="19"/>
        <v>40414.231599999999</v>
      </c>
    </row>
    <row r="206" spans="1:17" x14ac:dyDescent="0.2">
      <c r="A206" s="34" t="s">
        <v>67</v>
      </c>
      <c r="B206" s="28" t="s">
        <v>46</v>
      </c>
      <c r="C206" s="27">
        <v>55451.779600000002</v>
      </c>
      <c r="D206" s="27">
        <v>1E-4</v>
      </c>
      <c r="E206">
        <f t="shared" si="15"/>
        <v>18198.491266887253</v>
      </c>
      <c r="F206">
        <f t="shared" si="16"/>
        <v>18198.5</v>
      </c>
      <c r="G206">
        <f t="shared" si="17"/>
        <v>-1.3861999999789987E-2</v>
      </c>
      <c r="J206">
        <f t="shared" si="21"/>
        <v>-1.3861999999789987E-2</v>
      </c>
      <c r="O206">
        <f t="shared" ca="1" si="18"/>
        <v>-1.3572308766577579E-2</v>
      </c>
      <c r="Q206" s="2">
        <f t="shared" si="19"/>
        <v>40433.279600000002</v>
      </c>
    </row>
    <row r="207" spans="1:17" x14ac:dyDescent="0.2">
      <c r="A207" s="34" t="s">
        <v>67</v>
      </c>
      <c r="B207" s="28" t="s">
        <v>45</v>
      </c>
      <c r="C207" s="27">
        <v>55466.858699999997</v>
      </c>
      <c r="D207" s="27">
        <v>2.0000000000000001E-4</v>
      </c>
      <c r="E207">
        <f t="shared" si="15"/>
        <v>18207.991157266588</v>
      </c>
      <c r="F207">
        <f t="shared" si="16"/>
        <v>18208</v>
      </c>
      <c r="G207">
        <f t="shared" si="17"/>
        <v>-1.4036000000487547E-2</v>
      </c>
      <c r="J207">
        <f t="shared" si="21"/>
        <v>-1.4036000000487547E-2</v>
      </c>
      <c r="O207">
        <f t="shared" ca="1" si="18"/>
        <v>-1.3582536844760526E-2</v>
      </c>
      <c r="Q207" s="2">
        <f t="shared" si="19"/>
        <v>40448.358699999997</v>
      </c>
    </row>
    <row r="208" spans="1:17" x14ac:dyDescent="0.2">
      <c r="A208" s="34" t="s">
        <v>67</v>
      </c>
      <c r="B208" s="28" t="s">
        <v>46</v>
      </c>
      <c r="C208" s="27">
        <v>55467.653100000003</v>
      </c>
      <c r="D208" s="27">
        <v>2.0000000000000001E-4</v>
      </c>
      <c r="E208">
        <f t="shared" si="15"/>
        <v>18208.491632289464</v>
      </c>
      <c r="F208">
        <f t="shared" si="16"/>
        <v>18208.5</v>
      </c>
      <c r="G208">
        <f t="shared" si="17"/>
        <v>-1.3281999992614146E-2</v>
      </c>
      <c r="J208">
        <f t="shared" si="21"/>
        <v>-1.3281999992614146E-2</v>
      </c>
      <c r="O208">
        <f t="shared" ca="1" si="18"/>
        <v>-1.3583075164664891E-2</v>
      </c>
      <c r="Q208" s="2">
        <f t="shared" si="19"/>
        <v>40449.153100000003</v>
      </c>
    </row>
    <row r="209" spans="1:18" x14ac:dyDescent="0.2">
      <c r="A209" s="34" t="s">
        <v>67</v>
      </c>
      <c r="B209" s="28" t="s">
        <v>46</v>
      </c>
      <c r="C209" s="27">
        <v>55478.764199999998</v>
      </c>
      <c r="D209" s="27">
        <v>2.9999999999999997E-4</v>
      </c>
      <c r="E209">
        <f t="shared" si="15"/>
        <v>18215.491667569673</v>
      </c>
      <c r="F209">
        <f t="shared" si="16"/>
        <v>18215.5</v>
      </c>
      <c r="G209">
        <f t="shared" si="17"/>
        <v>-1.3226000002759974E-2</v>
      </c>
      <c r="J209">
        <f t="shared" si="21"/>
        <v>-1.3226000002759974E-2</v>
      </c>
      <c r="O209">
        <f t="shared" ca="1" si="18"/>
        <v>-1.3590611643326011E-2</v>
      </c>
      <c r="Q209" s="2">
        <f t="shared" si="19"/>
        <v>40460.264199999998</v>
      </c>
    </row>
    <row r="210" spans="1:18" x14ac:dyDescent="0.2">
      <c r="A210" s="34" t="s">
        <v>67</v>
      </c>
      <c r="B210" s="28" t="s">
        <v>46</v>
      </c>
      <c r="C210" s="27">
        <v>55486.700299999997</v>
      </c>
      <c r="D210" s="27">
        <v>1E-4</v>
      </c>
      <c r="E210">
        <f t="shared" si="15"/>
        <v>18220.491440768303</v>
      </c>
      <c r="F210">
        <f t="shared" si="16"/>
        <v>18220.5</v>
      </c>
      <c r="G210">
        <f t="shared" si="17"/>
        <v>-1.3586000000941567E-2</v>
      </c>
      <c r="J210">
        <f t="shared" si="21"/>
        <v>-1.3586000000941567E-2</v>
      </c>
      <c r="O210">
        <f t="shared" ca="1" si="18"/>
        <v>-1.3595994842369665E-2</v>
      </c>
      <c r="Q210" s="2">
        <f t="shared" si="19"/>
        <v>40468.200299999997</v>
      </c>
    </row>
    <row r="211" spans="1:18" x14ac:dyDescent="0.2">
      <c r="A211" s="41" t="s">
        <v>80</v>
      </c>
      <c r="B211" s="62"/>
      <c r="C211" s="40">
        <v>55491.462500000001</v>
      </c>
      <c r="D211" s="40">
        <v>5.9999999999999995E-4</v>
      </c>
      <c r="E211">
        <f t="shared" si="15"/>
        <v>18223.491644889538</v>
      </c>
      <c r="F211">
        <f t="shared" si="16"/>
        <v>18223.5</v>
      </c>
      <c r="G211">
        <f t="shared" si="17"/>
        <v>-1.3262000000395346E-2</v>
      </c>
      <c r="J211">
        <f t="shared" si="21"/>
        <v>-1.3262000000395346E-2</v>
      </c>
      <c r="O211">
        <f t="shared" ca="1" si="18"/>
        <v>-1.3599224761795861E-2</v>
      </c>
      <c r="Q211" s="2">
        <f t="shared" si="19"/>
        <v>40472.962500000001</v>
      </c>
    </row>
    <row r="212" spans="1:18" x14ac:dyDescent="0.2">
      <c r="A212" s="34" t="s">
        <v>67</v>
      </c>
      <c r="B212" s="28" t="s">
        <v>46</v>
      </c>
      <c r="C212" s="27">
        <v>55494.635999999999</v>
      </c>
      <c r="D212" s="27">
        <v>2.0000000000000001E-4</v>
      </c>
      <c r="E212">
        <f t="shared" si="15"/>
        <v>18225.49096196541</v>
      </c>
      <c r="F212">
        <f t="shared" si="16"/>
        <v>18225.5</v>
      </c>
      <c r="G212">
        <f t="shared" si="17"/>
        <v>-1.4345999996294267E-2</v>
      </c>
      <c r="J212">
        <f t="shared" si="21"/>
        <v>-1.4345999996294267E-2</v>
      </c>
      <c r="O212">
        <f t="shared" ca="1" si="18"/>
        <v>-1.3601378041413323E-2</v>
      </c>
      <c r="Q212" s="2">
        <f t="shared" si="19"/>
        <v>40476.135999999999</v>
      </c>
    </row>
    <row r="213" spans="1:18" x14ac:dyDescent="0.2">
      <c r="A213" s="18" t="s">
        <v>641</v>
      </c>
      <c r="B213" s="57" t="s">
        <v>45</v>
      </c>
      <c r="C213" s="56">
        <v>55497.017599999999</v>
      </c>
      <c r="D213" s="56" t="s">
        <v>91</v>
      </c>
      <c r="E213">
        <f t="shared" ref="E213:E276" si="22">+(C213-C$7)/C$8</f>
        <v>18226.991379027932</v>
      </c>
      <c r="F213">
        <f t="shared" ref="F213:F276" si="23">ROUND(2*E213,0)/2</f>
        <v>18227</v>
      </c>
      <c r="G213">
        <f t="shared" ref="G213:G276" si="24">+C213-(C$7+F213*C$8)</f>
        <v>-1.3683999997738283E-2</v>
      </c>
      <c r="J213">
        <f t="shared" si="21"/>
        <v>-1.3683999997738283E-2</v>
      </c>
      <c r="O213">
        <f t="shared" ref="O213:O276" ca="1" si="25">+C$11+C$12*F213</f>
        <v>-1.3602993001126417E-2</v>
      </c>
      <c r="Q213" s="2">
        <f t="shared" ref="Q213:Q276" si="26">+C213-15018.5</f>
        <v>40478.517599999999</v>
      </c>
    </row>
    <row r="214" spans="1:18" x14ac:dyDescent="0.2">
      <c r="A214" s="34" t="s">
        <v>67</v>
      </c>
      <c r="B214" s="28" t="s">
        <v>46</v>
      </c>
      <c r="C214" s="27">
        <v>55497.811199999996</v>
      </c>
      <c r="D214" s="27">
        <v>2.0000000000000001E-4</v>
      </c>
      <c r="E214">
        <f t="shared" si="22"/>
        <v>18227.491350047752</v>
      </c>
      <c r="F214">
        <f t="shared" si="23"/>
        <v>18227.5</v>
      </c>
      <c r="G214">
        <f t="shared" si="24"/>
        <v>-1.373000000603497E-2</v>
      </c>
      <c r="J214">
        <f t="shared" si="21"/>
        <v>-1.373000000603497E-2</v>
      </c>
      <c r="O214">
        <f t="shared" ca="1" si="25"/>
        <v>-1.3603531321030786E-2</v>
      </c>
      <c r="Q214" s="2">
        <f t="shared" si="26"/>
        <v>40479.311199999996</v>
      </c>
    </row>
    <row r="215" spans="1:18" x14ac:dyDescent="0.2">
      <c r="A215" s="34" t="s">
        <v>67</v>
      </c>
      <c r="B215" s="28" t="s">
        <v>46</v>
      </c>
      <c r="C215" s="27">
        <v>55497.811199999996</v>
      </c>
      <c r="D215" s="27">
        <v>2.0000000000000001E-4</v>
      </c>
      <c r="E215">
        <f t="shared" si="22"/>
        <v>18227.491350047752</v>
      </c>
      <c r="F215">
        <f t="shared" si="23"/>
        <v>18227.5</v>
      </c>
      <c r="G215">
        <f t="shared" si="24"/>
        <v>-1.373000000603497E-2</v>
      </c>
      <c r="K215">
        <f>G215</f>
        <v>-1.373000000603497E-2</v>
      </c>
      <c r="O215">
        <f t="shared" ca="1" si="25"/>
        <v>-1.3603531321030786E-2</v>
      </c>
      <c r="Q215" s="2">
        <f t="shared" si="26"/>
        <v>40479.311199999996</v>
      </c>
      <c r="R215" t="s">
        <v>83</v>
      </c>
    </row>
    <row r="216" spans="1:18" x14ac:dyDescent="0.2">
      <c r="A216" s="34" t="s">
        <v>67</v>
      </c>
      <c r="B216" s="28" t="s">
        <v>45</v>
      </c>
      <c r="C216" s="27">
        <v>55509.715600000003</v>
      </c>
      <c r="D216" s="27">
        <v>2.0000000000000001E-4</v>
      </c>
      <c r="E216">
        <f t="shared" si="22"/>
        <v>18234.991167346656</v>
      </c>
      <c r="F216">
        <f t="shared" si="23"/>
        <v>18235</v>
      </c>
      <c r="G216">
        <f t="shared" si="24"/>
        <v>-1.4019999995070975E-2</v>
      </c>
      <c r="J216">
        <f>G216</f>
        <v>-1.4019999995070975E-2</v>
      </c>
      <c r="O216">
        <f t="shared" ca="1" si="25"/>
        <v>-1.3611606119596267E-2</v>
      </c>
      <c r="Q216" s="2">
        <f t="shared" si="26"/>
        <v>40491.215600000003</v>
      </c>
    </row>
    <row r="217" spans="1:18" x14ac:dyDescent="0.2">
      <c r="A217" s="34" t="s">
        <v>67</v>
      </c>
      <c r="B217" s="28" t="s">
        <v>45</v>
      </c>
      <c r="C217" s="27">
        <v>55509.715600000003</v>
      </c>
      <c r="D217" s="27">
        <v>2.0000000000000001E-4</v>
      </c>
      <c r="E217">
        <f t="shared" si="22"/>
        <v>18234.991167346656</v>
      </c>
      <c r="F217">
        <f t="shared" si="23"/>
        <v>18235</v>
      </c>
      <c r="G217">
        <f t="shared" si="24"/>
        <v>-1.4019999995070975E-2</v>
      </c>
      <c r="K217">
        <f>G217</f>
        <v>-1.4019999995070975E-2</v>
      </c>
      <c r="O217">
        <f t="shared" ca="1" si="25"/>
        <v>-1.3611606119596267E-2</v>
      </c>
      <c r="Q217" s="2">
        <f t="shared" si="26"/>
        <v>40491.215600000003</v>
      </c>
      <c r="R217" t="s">
        <v>83</v>
      </c>
    </row>
    <row r="218" spans="1:18" x14ac:dyDescent="0.2">
      <c r="A218" s="13" t="s">
        <v>68</v>
      </c>
      <c r="B218" s="33" t="s">
        <v>46</v>
      </c>
      <c r="C218" s="10">
        <v>55513.684500000003</v>
      </c>
      <c r="D218" s="10">
        <v>2.0000000000000001E-4</v>
      </c>
      <c r="E218">
        <f t="shared" si="22"/>
        <v>18237.491589449204</v>
      </c>
      <c r="F218">
        <f t="shared" si="23"/>
        <v>18237.5</v>
      </c>
      <c r="G218">
        <f t="shared" si="24"/>
        <v>-1.3349999993806705E-2</v>
      </c>
      <c r="J218">
        <f>G218</f>
        <v>-1.3349999993806705E-2</v>
      </c>
      <c r="O218">
        <f t="shared" ca="1" si="25"/>
        <v>-1.3614297719118098E-2</v>
      </c>
      <c r="Q218" s="2">
        <f t="shared" si="26"/>
        <v>40495.184500000003</v>
      </c>
    </row>
    <row r="219" spans="1:18" x14ac:dyDescent="0.2">
      <c r="A219" s="13" t="s">
        <v>68</v>
      </c>
      <c r="B219" s="33" t="s">
        <v>46</v>
      </c>
      <c r="C219" s="10">
        <v>55513.684500000003</v>
      </c>
      <c r="D219" s="10">
        <v>2.0000000000000001E-4</v>
      </c>
      <c r="E219">
        <f t="shared" si="22"/>
        <v>18237.491589449204</v>
      </c>
      <c r="F219">
        <f t="shared" si="23"/>
        <v>18237.5</v>
      </c>
      <c r="G219">
        <f t="shared" si="24"/>
        <v>-1.3349999993806705E-2</v>
      </c>
      <c r="K219">
        <f>G219</f>
        <v>-1.3349999993806705E-2</v>
      </c>
      <c r="O219">
        <f t="shared" ca="1" si="25"/>
        <v>-1.3614297719118098E-2</v>
      </c>
      <c r="Q219" s="2">
        <f t="shared" si="26"/>
        <v>40495.184500000003</v>
      </c>
      <c r="R219" t="s">
        <v>789</v>
      </c>
    </row>
    <row r="220" spans="1:18" x14ac:dyDescent="0.2">
      <c r="A220" s="34" t="s">
        <v>67</v>
      </c>
      <c r="B220" s="28" t="s">
        <v>45</v>
      </c>
      <c r="C220" s="27">
        <v>55528.763299999999</v>
      </c>
      <c r="D220" s="27">
        <v>2.0000000000000001E-4</v>
      </c>
      <c r="E220">
        <f t="shared" si="22"/>
        <v>18246.991290827398</v>
      </c>
      <c r="F220">
        <f t="shared" si="23"/>
        <v>18247</v>
      </c>
      <c r="G220">
        <f t="shared" si="24"/>
        <v>-1.3824000001477543E-2</v>
      </c>
      <c r="J220">
        <f>G220</f>
        <v>-1.3824000001477543E-2</v>
      </c>
      <c r="O220">
        <f t="shared" ca="1" si="25"/>
        <v>-1.3624525797301045E-2</v>
      </c>
      <c r="Q220" s="2">
        <f t="shared" si="26"/>
        <v>40510.263299999999</v>
      </c>
    </row>
    <row r="221" spans="1:18" x14ac:dyDescent="0.2">
      <c r="A221" s="34" t="s">
        <v>67</v>
      </c>
      <c r="B221" s="28" t="s">
        <v>45</v>
      </c>
      <c r="C221" s="27">
        <v>55528.763299999999</v>
      </c>
      <c r="D221" s="27">
        <v>2.0000000000000001E-4</v>
      </c>
      <c r="E221">
        <f t="shared" si="22"/>
        <v>18246.991290827398</v>
      </c>
      <c r="F221">
        <f t="shared" si="23"/>
        <v>18247</v>
      </c>
      <c r="G221">
        <f t="shared" si="24"/>
        <v>-1.3824000001477543E-2</v>
      </c>
      <c r="K221">
        <f>G221</f>
        <v>-1.3824000001477543E-2</v>
      </c>
      <c r="O221">
        <f t="shared" ca="1" si="25"/>
        <v>-1.3624525797301045E-2</v>
      </c>
      <c r="Q221" s="2">
        <f t="shared" si="26"/>
        <v>40510.263299999999</v>
      </c>
      <c r="R221" t="s">
        <v>83</v>
      </c>
    </row>
    <row r="222" spans="1:18" x14ac:dyDescent="0.2">
      <c r="A222" s="34" t="s">
        <v>67</v>
      </c>
      <c r="B222" s="28" t="s">
        <v>45</v>
      </c>
      <c r="C222" s="27">
        <v>55555.747000000003</v>
      </c>
      <c r="D222" s="27">
        <v>2.0000000000000001E-4</v>
      </c>
      <c r="E222">
        <f t="shared" si="22"/>
        <v>18263.991124506396</v>
      </c>
      <c r="F222">
        <f t="shared" si="23"/>
        <v>18264</v>
      </c>
      <c r="G222">
        <f t="shared" si="24"/>
        <v>-1.4087999996263534E-2</v>
      </c>
      <c r="J222">
        <f>G222</f>
        <v>-1.4087999996263534E-2</v>
      </c>
      <c r="O222">
        <f t="shared" ca="1" si="25"/>
        <v>-1.3642828674049473E-2</v>
      </c>
      <c r="Q222" s="2">
        <f t="shared" si="26"/>
        <v>40537.247000000003</v>
      </c>
    </row>
    <row r="223" spans="1:18" x14ac:dyDescent="0.2">
      <c r="A223" s="34" t="s">
        <v>67</v>
      </c>
      <c r="B223" s="28" t="s">
        <v>45</v>
      </c>
      <c r="C223" s="27">
        <v>55555.747000000003</v>
      </c>
      <c r="D223" s="27">
        <v>2.0000000000000001E-4</v>
      </c>
      <c r="E223">
        <f t="shared" si="22"/>
        <v>18263.991124506396</v>
      </c>
      <c r="F223">
        <f t="shared" si="23"/>
        <v>18264</v>
      </c>
      <c r="G223">
        <f t="shared" si="24"/>
        <v>-1.4087999996263534E-2</v>
      </c>
      <c r="K223">
        <f>G223</f>
        <v>-1.4087999996263534E-2</v>
      </c>
      <c r="O223">
        <f t="shared" ca="1" si="25"/>
        <v>-1.3642828674049473E-2</v>
      </c>
      <c r="Q223" s="2">
        <f t="shared" si="26"/>
        <v>40537.247000000003</v>
      </c>
      <c r="R223" t="s">
        <v>83</v>
      </c>
    </row>
    <row r="224" spans="1:18" x14ac:dyDescent="0.2">
      <c r="A224" s="34" t="s">
        <v>67</v>
      </c>
      <c r="B224" s="28" t="s">
        <v>45</v>
      </c>
      <c r="C224" s="27">
        <v>55563.683700000001</v>
      </c>
      <c r="D224" s="27">
        <v>1E-4</v>
      </c>
      <c r="E224">
        <f t="shared" si="22"/>
        <v>18268.991275707307</v>
      </c>
      <c r="F224">
        <f t="shared" si="23"/>
        <v>18269</v>
      </c>
      <c r="G224">
        <f t="shared" si="24"/>
        <v>-1.3847999995050486E-2</v>
      </c>
      <c r="J224">
        <f>G224</f>
        <v>-1.3847999995050486E-2</v>
      </c>
      <c r="O224">
        <f t="shared" ca="1" si="25"/>
        <v>-1.3648211873093131E-2</v>
      </c>
      <c r="Q224" s="2">
        <f t="shared" si="26"/>
        <v>40545.183700000001</v>
      </c>
    </row>
    <row r="225" spans="1:18" x14ac:dyDescent="0.2">
      <c r="A225" s="34" t="s">
        <v>67</v>
      </c>
      <c r="B225" s="28" t="s">
        <v>45</v>
      </c>
      <c r="C225" s="27">
        <v>55563.683700000001</v>
      </c>
      <c r="D225" s="27">
        <v>1E-4</v>
      </c>
      <c r="E225">
        <f t="shared" si="22"/>
        <v>18268.991275707307</v>
      </c>
      <c r="F225">
        <f t="shared" si="23"/>
        <v>18269</v>
      </c>
      <c r="G225">
        <f t="shared" si="24"/>
        <v>-1.3847999995050486E-2</v>
      </c>
      <c r="K225">
        <f>G225</f>
        <v>-1.3847999995050486E-2</v>
      </c>
      <c r="O225">
        <f t="shared" ca="1" si="25"/>
        <v>-1.3648211873093131E-2</v>
      </c>
      <c r="Q225" s="2">
        <f t="shared" si="26"/>
        <v>40545.183700000001</v>
      </c>
      <c r="R225" t="s">
        <v>83</v>
      </c>
    </row>
    <row r="226" spans="1:18" x14ac:dyDescent="0.2">
      <c r="A226" s="34" t="s">
        <v>67</v>
      </c>
      <c r="B226" s="28" t="s">
        <v>46</v>
      </c>
      <c r="C226" s="27">
        <v>55575.588400000001</v>
      </c>
      <c r="D226" s="27">
        <v>2.0000000000000001E-4</v>
      </c>
      <c r="E226">
        <f t="shared" si="22"/>
        <v>18276.491282007344</v>
      </c>
      <c r="F226">
        <f t="shared" si="23"/>
        <v>18276.5</v>
      </c>
      <c r="G226">
        <f t="shared" si="24"/>
        <v>-1.3837999998941086E-2</v>
      </c>
      <c r="J226">
        <f>G226</f>
        <v>-1.3837999998941086E-2</v>
      </c>
      <c r="O226">
        <f t="shared" ca="1" si="25"/>
        <v>-1.3656286671658613E-2</v>
      </c>
      <c r="Q226" s="2">
        <f t="shared" si="26"/>
        <v>40557.088400000001</v>
      </c>
    </row>
    <row r="227" spans="1:18" x14ac:dyDescent="0.2">
      <c r="A227" s="34" t="s">
        <v>67</v>
      </c>
      <c r="B227" s="28" t="s">
        <v>46</v>
      </c>
      <c r="C227" s="27">
        <v>55575.588400000001</v>
      </c>
      <c r="D227" s="27">
        <v>2.0000000000000001E-4</v>
      </c>
      <c r="E227">
        <f t="shared" si="22"/>
        <v>18276.491282007344</v>
      </c>
      <c r="F227">
        <f t="shared" si="23"/>
        <v>18276.5</v>
      </c>
      <c r="G227">
        <f t="shared" si="24"/>
        <v>-1.3837999998941086E-2</v>
      </c>
      <c r="K227">
        <f>G227</f>
        <v>-1.3837999998941086E-2</v>
      </c>
      <c r="O227">
        <f t="shared" ca="1" si="25"/>
        <v>-1.3656286671658613E-2</v>
      </c>
      <c r="Q227" s="2">
        <f t="shared" si="26"/>
        <v>40557.088400000001</v>
      </c>
      <c r="R227" t="s">
        <v>83</v>
      </c>
    </row>
    <row r="228" spans="1:18" x14ac:dyDescent="0.2">
      <c r="A228" s="34" t="s">
        <v>67</v>
      </c>
      <c r="B228" s="28" t="s">
        <v>46</v>
      </c>
      <c r="C228" s="27">
        <v>55575.588499999998</v>
      </c>
      <c r="D228" s="27">
        <v>2.0000000000000001E-4</v>
      </c>
      <c r="E228">
        <f t="shared" si="22"/>
        <v>18276.491345007726</v>
      </c>
      <c r="F228">
        <f t="shared" si="23"/>
        <v>18276.5</v>
      </c>
      <c r="G228">
        <f t="shared" si="24"/>
        <v>-1.3738000001467299E-2</v>
      </c>
      <c r="J228">
        <f>G228</f>
        <v>-1.3738000001467299E-2</v>
      </c>
      <c r="O228">
        <f t="shared" ca="1" si="25"/>
        <v>-1.3656286671658613E-2</v>
      </c>
      <c r="Q228" s="2">
        <f t="shared" si="26"/>
        <v>40557.088499999998</v>
      </c>
    </row>
    <row r="229" spans="1:18" x14ac:dyDescent="0.2">
      <c r="A229" s="34" t="s">
        <v>67</v>
      </c>
      <c r="B229" s="28" t="s">
        <v>46</v>
      </c>
      <c r="C229" s="27">
        <v>55575.588499999998</v>
      </c>
      <c r="D229" s="27">
        <v>2.0000000000000001E-4</v>
      </c>
      <c r="E229">
        <f t="shared" si="22"/>
        <v>18276.491345007726</v>
      </c>
      <c r="F229">
        <f t="shared" si="23"/>
        <v>18276.5</v>
      </c>
      <c r="G229">
        <f t="shared" si="24"/>
        <v>-1.3738000001467299E-2</v>
      </c>
      <c r="K229">
        <f>G229</f>
        <v>-1.3738000001467299E-2</v>
      </c>
      <c r="O229">
        <f t="shared" ca="1" si="25"/>
        <v>-1.3656286671658613E-2</v>
      </c>
      <c r="Q229" s="2">
        <f t="shared" si="26"/>
        <v>40557.088499999998</v>
      </c>
      <c r="R229" t="s">
        <v>83</v>
      </c>
    </row>
    <row r="230" spans="1:18" x14ac:dyDescent="0.2">
      <c r="A230" s="29" t="s">
        <v>71</v>
      </c>
      <c r="B230" s="30" t="s">
        <v>45</v>
      </c>
      <c r="C230" s="29">
        <v>55743.840900000003</v>
      </c>
      <c r="D230" s="29">
        <v>2.0000000000000001E-4</v>
      </c>
      <c r="E230">
        <f t="shared" si="22"/>
        <v>18382.490997245626</v>
      </c>
      <c r="F230">
        <f t="shared" si="23"/>
        <v>18382.5</v>
      </c>
      <c r="G230">
        <f t="shared" si="24"/>
        <v>-1.4289999999164138E-2</v>
      </c>
      <c r="J230">
        <f>G230</f>
        <v>-1.4289999999164138E-2</v>
      </c>
      <c r="O230">
        <f t="shared" ca="1" si="25"/>
        <v>-1.3770410491384123E-2</v>
      </c>
      <c r="Q230" s="2">
        <f t="shared" si="26"/>
        <v>40725.340900000003</v>
      </c>
    </row>
    <row r="231" spans="1:18" x14ac:dyDescent="0.2">
      <c r="A231" s="29" t="s">
        <v>71</v>
      </c>
      <c r="B231" s="30" t="s">
        <v>45</v>
      </c>
      <c r="C231" s="29">
        <v>55743.840900000003</v>
      </c>
      <c r="D231" s="29">
        <v>2.0000000000000001E-4</v>
      </c>
      <c r="E231">
        <f t="shared" si="22"/>
        <v>18382.490997245626</v>
      </c>
      <c r="F231">
        <f t="shared" si="23"/>
        <v>18382.5</v>
      </c>
      <c r="G231">
        <f t="shared" si="24"/>
        <v>-1.4289999999164138E-2</v>
      </c>
      <c r="K231">
        <f>G231</f>
        <v>-1.4289999999164138E-2</v>
      </c>
      <c r="O231">
        <f t="shared" ca="1" si="25"/>
        <v>-1.3770410491384123E-2</v>
      </c>
      <c r="Q231" s="2">
        <f t="shared" si="26"/>
        <v>40725.340900000003</v>
      </c>
      <c r="R231" t="s">
        <v>83</v>
      </c>
    </row>
    <row r="232" spans="1:18" x14ac:dyDescent="0.2">
      <c r="A232" s="29" t="s">
        <v>71</v>
      </c>
      <c r="B232" s="30" t="s">
        <v>45</v>
      </c>
      <c r="C232" s="29">
        <v>55758.920599999998</v>
      </c>
      <c r="D232" s="29">
        <v>2.9999999999999997E-4</v>
      </c>
      <c r="E232">
        <f t="shared" si="22"/>
        <v>18391.991265627243</v>
      </c>
      <c r="F232">
        <f t="shared" si="23"/>
        <v>18392</v>
      </c>
      <c r="G232">
        <f t="shared" si="24"/>
        <v>-1.3864000000467058E-2</v>
      </c>
      <c r="J232">
        <f>G232</f>
        <v>-1.3864000000467058E-2</v>
      </c>
      <c r="O232">
        <f t="shared" ca="1" si="25"/>
        <v>-1.3780638569567067E-2</v>
      </c>
      <c r="Q232" s="2">
        <f t="shared" si="26"/>
        <v>40740.420599999998</v>
      </c>
    </row>
    <row r="233" spans="1:18" x14ac:dyDescent="0.2">
      <c r="A233" s="29" t="s">
        <v>71</v>
      </c>
      <c r="B233" s="30" t="s">
        <v>45</v>
      </c>
      <c r="C233" s="29">
        <v>55758.920599999998</v>
      </c>
      <c r="D233" s="29">
        <v>2.9999999999999997E-4</v>
      </c>
      <c r="E233">
        <f t="shared" si="22"/>
        <v>18391.991265627243</v>
      </c>
      <c r="F233">
        <f t="shared" si="23"/>
        <v>18392</v>
      </c>
      <c r="G233">
        <f t="shared" si="24"/>
        <v>-1.3864000000467058E-2</v>
      </c>
      <c r="K233">
        <f>G233</f>
        <v>-1.3864000000467058E-2</v>
      </c>
      <c r="O233">
        <f t="shared" ca="1" si="25"/>
        <v>-1.3780638569567067E-2</v>
      </c>
      <c r="Q233" s="2">
        <f t="shared" si="26"/>
        <v>40740.420599999998</v>
      </c>
      <c r="R233" t="s">
        <v>83</v>
      </c>
    </row>
    <row r="234" spans="1:18" x14ac:dyDescent="0.2">
      <c r="A234" s="29" t="s">
        <v>71</v>
      </c>
      <c r="B234" s="30" t="s">
        <v>45</v>
      </c>
      <c r="C234" s="29">
        <v>55770.825400000002</v>
      </c>
      <c r="D234" s="29">
        <v>2.0000000000000001E-4</v>
      </c>
      <c r="E234">
        <f t="shared" si="22"/>
        <v>18399.491334927665</v>
      </c>
      <c r="F234">
        <f t="shared" si="23"/>
        <v>18399.5</v>
      </c>
      <c r="G234">
        <f t="shared" si="24"/>
        <v>-1.3753999999607913E-2</v>
      </c>
      <c r="J234">
        <f>G234</f>
        <v>-1.3753999999607913E-2</v>
      </c>
      <c r="O234">
        <f t="shared" ca="1" si="25"/>
        <v>-1.3788713368132552E-2</v>
      </c>
      <c r="Q234" s="2">
        <f t="shared" si="26"/>
        <v>40752.325400000002</v>
      </c>
    </row>
    <row r="235" spans="1:18" x14ac:dyDescent="0.2">
      <c r="A235" s="29" t="s">
        <v>71</v>
      </c>
      <c r="B235" s="30" t="s">
        <v>45</v>
      </c>
      <c r="C235" s="29">
        <v>55770.825400000002</v>
      </c>
      <c r="D235" s="29">
        <v>2.0000000000000001E-4</v>
      </c>
      <c r="E235">
        <f t="shared" si="22"/>
        <v>18399.491334927665</v>
      </c>
      <c r="F235">
        <f t="shared" si="23"/>
        <v>18399.5</v>
      </c>
      <c r="G235">
        <f t="shared" si="24"/>
        <v>-1.3753999999607913E-2</v>
      </c>
      <c r="K235">
        <f>G235</f>
        <v>-1.3753999999607913E-2</v>
      </c>
      <c r="O235">
        <f t="shared" ca="1" si="25"/>
        <v>-1.3788713368132552E-2</v>
      </c>
      <c r="Q235" s="2">
        <f t="shared" si="26"/>
        <v>40752.325400000002</v>
      </c>
      <c r="R235" t="s">
        <v>83</v>
      </c>
    </row>
    <row r="236" spans="1:18" x14ac:dyDescent="0.2">
      <c r="A236" s="29" t="s">
        <v>71</v>
      </c>
      <c r="B236" s="30" t="s">
        <v>45</v>
      </c>
      <c r="C236" s="29">
        <v>55801.777199999997</v>
      </c>
      <c r="D236" s="29">
        <v>2.0000000000000001E-4</v>
      </c>
      <c r="E236">
        <f t="shared" si="22"/>
        <v>18418.991086706163</v>
      </c>
      <c r="F236">
        <f t="shared" si="23"/>
        <v>18419</v>
      </c>
      <c r="G236">
        <f t="shared" si="24"/>
        <v>-1.4148000002023764E-2</v>
      </c>
      <c r="J236">
        <f>G236</f>
        <v>-1.4148000002023764E-2</v>
      </c>
      <c r="O236">
        <f t="shared" ca="1" si="25"/>
        <v>-1.3809707844402811E-2</v>
      </c>
      <c r="Q236" s="2">
        <f t="shared" si="26"/>
        <v>40783.277199999997</v>
      </c>
    </row>
    <row r="237" spans="1:18" x14ac:dyDescent="0.2">
      <c r="A237" s="29" t="s">
        <v>71</v>
      </c>
      <c r="B237" s="30" t="s">
        <v>45</v>
      </c>
      <c r="C237" s="29">
        <v>55801.777199999997</v>
      </c>
      <c r="D237" s="29">
        <v>2.0000000000000001E-4</v>
      </c>
      <c r="E237">
        <f t="shared" si="22"/>
        <v>18418.991086706163</v>
      </c>
      <c r="F237">
        <f t="shared" si="23"/>
        <v>18419</v>
      </c>
      <c r="G237">
        <f t="shared" si="24"/>
        <v>-1.4148000002023764E-2</v>
      </c>
      <c r="K237">
        <f>G237</f>
        <v>-1.4148000002023764E-2</v>
      </c>
      <c r="O237">
        <f t="shared" ca="1" si="25"/>
        <v>-1.3809707844402811E-2</v>
      </c>
      <c r="Q237" s="2">
        <f t="shared" si="26"/>
        <v>40783.277199999997</v>
      </c>
      <c r="R237" t="s">
        <v>83</v>
      </c>
    </row>
    <row r="238" spans="1:18" x14ac:dyDescent="0.2">
      <c r="A238" s="29" t="s">
        <v>71</v>
      </c>
      <c r="B238" s="30" t="s">
        <v>45</v>
      </c>
      <c r="C238" s="29">
        <v>55809.713799999998</v>
      </c>
      <c r="D238" s="29">
        <v>1E-4</v>
      </c>
      <c r="E238">
        <f t="shared" si="22"/>
        <v>18423.991174906696</v>
      </c>
      <c r="F238">
        <f t="shared" si="23"/>
        <v>18424</v>
      </c>
      <c r="G238">
        <f t="shared" si="24"/>
        <v>-1.4007999998284504E-2</v>
      </c>
      <c r="J238">
        <f>G238</f>
        <v>-1.4007999998284504E-2</v>
      </c>
      <c r="O238">
        <f t="shared" ca="1" si="25"/>
        <v>-1.3815091043446465E-2</v>
      </c>
      <c r="Q238" s="2">
        <f t="shared" si="26"/>
        <v>40791.213799999998</v>
      </c>
    </row>
    <row r="239" spans="1:18" x14ac:dyDescent="0.2">
      <c r="A239" s="29" t="s">
        <v>71</v>
      </c>
      <c r="B239" s="30" t="s">
        <v>45</v>
      </c>
      <c r="C239" s="29">
        <v>55809.713799999998</v>
      </c>
      <c r="D239" s="29">
        <v>1E-4</v>
      </c>
      <c r="E239">
        <f t="shared" si="22"/>
        <v>18423.991174906696</v>
      </c>
      <c r="F239">
        <f t="shared" si="23"/>
        <v>18424</v>
      </c>
      <c r="G239">
        <f t="shared" si="24"/>
        <v>-1.4007999998284504E-2</v>
      </c>
      <c r="K239">
        <f>G239</f>
        <v>-1.4007999998284504E-2</v>
      </c>
      <c r="O239">
        <f t="shared" ca="1" si="25"/>
        <v>-1.3815091043446465E-2</v>
      </c>
      <c r="Q239" s="2">
        <f t="shared" si="26"/>
        <v>40791.213799999998</v>
      </c>
      <c r="R239" t="s">
        <v>83</v>
      </c>
    </row>
    <row r="240" spans="1:18" x14ac:dyDescent="0.2">
      <c r="A240" s="29" t="s">
        <v>71</v>
      </c>
      <c r="B240" s="30" t="s">
        <v>45</v>
      </c>
      <c r="C240" s="29">
        <v>55816.856200000002</v>
      </c>
      <c r="D240" s="29">
        <v>2.9999999999999997E-4</v>
      </c>
      <c r="E240">
        <f t="shared" si="22"/>
        <v>18428.490914085123</v>
      </c>
      <c r="F240">
        <f t="shared" si="23"/>
        <v>18428.5</v>
      </c>
      <c r="G240">
        <f t="shared" si="24"/>
        <v>-1.4422000000195112E-2</v>
      </c>
      <c r="J240">
        <f>G240</f>
        <v>-1.4422000000195112E-2</v>
      </c>
      <c r="O240">
        <f t="shared" ca="1" si="25"/>
        <v>-1.3819935922585758E-2</v>
      </c>
      <c r="Q240" s="2">
        <f t="shared" si="26"/>
        <v>40798.356200000002</v>
      </c>
    </row>
    <row r="241" spans="1:18" x14ac:dyDescent="0.2">
      <c r="A241" s="29" t="s">
        <v>71</v>
      </c>
      <c r="B241" s="30" t="s">
        <v>45</v>
      </c>
      <c r="C241" s="29">
        <v>55816.856200000002</v>
      </c>
      <c r="D241" s="29">
        <v>2.9999999999999997E-4</v>
      </c>
      <c r="E241">
        <f t="shared" si="22"/>
        <v>18428.490914085123</v>
      </c>
      <c r="F241">
        <f t="shared" si="23"/>
        <v>18428.5</v>
      </c>
      <c r="G241">
        <f t="shared" si="24"/>
        <v>-1.4422000000195112E-2</v>
      </c>
      <c r="K241">
        <f>G241</f>
        <v>-1.4422000000195112E-2</v>
      </c>
      <c r="O241">
        <f t="shared" ca="1" si="25"/>
        <v>-1.3819935922585758E-2</v>
      </c>
      <c r="Q241" s="2">
        <f t="shared" si="26"/>
        <v>40798.356200000002</v>
      </c>
      <c r="R241" t="s">
        <v>83</v>
      </c>
    </row>
    <row r="242" spans="1:18" x14ac:dyDescent="0.2">
      <c r="A242" s="29" t="s">
        <v>71</v>
      </c>
      <c r="B242" s="30" t="s">
        <v>45</v>
      </c>
      <c r="C242" s="29">
        <v>55824.793100000003</v>
      </c>
      <c r="D242" s="29">
        <v>1E-4</v>
      </c>
      <c r="E242">
        <f t="shared" si="22"/>
        <v>18433.491191286797</v>
      </c>
      <c r="F242">
        <f t="shared" si="23"/>
        <v>18433.5</v>
      </c>
      <c r="G242">
        <f t="shared" si="24"/>
        <v>-1.3981999996758532E-2</v>
      </c>
      <c r="J242">
        <f>G242</f>
        <v>-1.3981999996758532E-2</v>
      </c>
      <c r="O242">
        <f t="shared" ca="1" si="25"/>
        <v>-1.3825319121629412E-2</v>
      </c>
      <c r="Q242" s="2">
        <f t="shared" si="26"/>
        <v>40806.293100000003</v>
      </c>
    </row>
    <row r="243" spans="1:18" x14ac:dyDescent="0.2">
      <c r="A243" s="29" t="s">
        <v>71</v>
      </c>
      <c r="B243" s="30" t="s">
        <v>45</v>
      </c>
      <c r="C243" s="29">
        <v>55824.793100000003</v>
      </c>
      <c r="D243" s="29">
        <v>1E-4</v>
      </c>
      <c r="E243">
        <f t="shared" si="22"/>
        <v>18433.491191286797</v>
      </c>
      <c r="F243">
        <f t="shared" si="23"/>
        <v>18433.5</v>
      </c>
      <c r="G243">
        <f t="shared" si="24"/>
        <v>-1.3981999996758532E-2</v>
      </c>
      <c r="K243">
        <f>G243</f>
        <v>-1.3981999996758532E-2</v>
      </c>
      <c r="O243">
        <f t="shared" ca="1" si="25"/>
        <v>-1.3825319121629412E-2</v>
      </c>
      <c r="Q243" s="2">
        <f t="shared" si="26"/>
        <v>40806.293100000003</v>
      </c>
      <c r="R243" t="s">
        <v>83</v>
      </c>
    </row>
    <row r="244" spans="1:18" x14ac:dyDescent="0.2">
      <c r="A244" s="29" t="s">
        <v>71</v>
      </c>
      <c r="B244" s="30" t="s">
        <v>45</v>
      </c>
      <c r="C244" s="29">
        <v>55835.904600000002</v>
      </c>
      <c r="D244" s="29">
        <v>2.9999999999999997E-4</v>
      </c>
      <c r="E244">
        <f t="shared" si="22"/>
        <v>18440.491478568532</v>
      </c>
      <c r="F244">
        <f t="shared" si="23"/>
        <v>18440.5</v>
      </c>
      <c r="G244">
        <f t="shared" si="24"/>
        <v>-1.3525999995181337E-2</v>
      </c>
      <c r="J244">
        <f>G244</f>
        <v>-1.3525999995181337E-2</v>
      </c>
      <c r="O244">
        <f t="shared" ca="1" si="25"/>
        <v>-1.3832855600290532E-2</v>
      </c>
      <c r="Q244" s="2">
        <f t="shared" si="26"/>
        <v>40817.404600000002</v>
      </c>
    </row>
    <row r="245" spans="1:18" x14ac:dyDescent="0.2">
      <c r="A245" s="29" t="s">
        <v>71</v>
      </c>
      <c r="B245" s="30" t="s">
        <v>45</v>
      </c>
      <c r="C245" s="29">
        <v>55835.904600000002</v>
      </c>
      <c r="D245" s="29">
        <v>2.9999999999999997E-4</v>
      </c>
      <c r="E245">
        <f t="shared" si="22"/>
        <v>18440.491478568532</v>
      </c>
      <c r="F245">
        <f t="shared" si="23"/>
        <v>18440.5</v>
      </c>
      <c r="G245">
        <f t="shared" si="24"/>
        <v>-1.3525999995181337E-2</v>
      </c>
      <c r="K245">
        <f>G245</f>
        <v>-1.3525999995181337E-2</v>
      </c>
      <c r="O245">
        <f t="shared" ca="1" si="25"/>
        <v>-1.3832855600290532E-2</v>
      </c>
      <c r="Q245" s="2">
        <f t="shared" si="26"/>
        <v>40817.404600000002</v>
      </c>
      <c r="R245" t="s">
        <v>83</v>
      </c>
    </row>
    <row r="246" spans="1:18" x14ac:dyDescent="0.2">
      <c r="A246" s="29" t="s">
        <v>72</v>
      </c>
      <c r="B246" s="30" t="s">
        <v>46</v>
      </c>
      <c r="C246" s="29">
        <v>55837.491600000001</v>
      </c>
      <c r="D246" s="29">
        <v>1E-4</v>
      </c>
      <c r="E246">
        <f t="shared" si="22"/>
        <v>18441.491294607422</v>
      </c>
      <c r="F246">
        <f t="shared" si="23"/>
        <v>18441.5</v>
      </c>
      <c r="G246">
        <f t="shared" si="24"/>
        <v>-1.3817999999446329E-2</v>
      </c>
      <c r="J246">
        <f>G246</f>
        <v>-1.3817999999446329E-2</v>
      </c>
      <c r="O246">
        <f t="shared" ca="1" si="25"/>
        <v>-1.3833932240099262E-2</v>
      </c>
      <c r="Q246" s="2">
        <f t="shared" si="26"/>
        <v>40818.991600000001</v>
      </c>
    </row>
    <row r="247" spans="1:18" x14ac:dyDescent="0.2">
      <c r="A247" s="29" t="s">
        <v>72</v>
      </c>
      <c r="B247" s="30" t="s">
        <v>46</v>
      </c>
      <c r="C247" s="29">
        <v>55837.491600000001</v>
      </c>
      <c r="D247" s="29">
        <v>1E-4</v>
      </c>
      <c r="E247">
        <f t="shared" si="22"/>
        <v>18441.491294607422</v>
      </c>
      <c r="F247">
        <f t="shared" si="23"/>
        <v>18441.5</v>
      </c>
      <c r="G247">
        <f t="shared" si="24"/>
        <v>-1.3817999999446329E-2</v>
      </c>
      <c r="K247">
        <f>G247</f>
        <v>-1.3817999999446329E-2</v>
      </c>
      <c r="O247">
        <f t="shared" ca="1" si="25"/>
        <v>-1.3833932240099262E-2</v>
      </c>
      <c r="Q247" s="2">
        <f t="shared" si="26"/>
        <v>40818.991600000001</v>
      </c>
      <c r="R247" t="s">
        <v>83</v>
      </c>
    </row>
    <row r="248" spans="1:18" x14ac:dyDescent="0.2">
      <c r="A248" s="29" t="s">
        <v>72</v>
      </c>
      <c r="B248" s="30" t="s">
        <v>45</v>
      </c>
      <c r="C248" s="29">
        <v>55838.285100000001</v>
      </c>
      <c r="D248" s="29">
        <v>2.0000000000000001E-4</v>
      </c>
      <c r="E248">
        <f t="shared" si="22"/>
        <v>18441.991202626865</v>
      </c>
      <c r="F248">
        <f t="shared" si="23"/>
        <v>18442</v>
      </c>
      <c r="G248">
        <f t="shared" si="24"/>
        <v>-1.3963999997940846E-2</v>
      </c>
      <c r="J248">
        <f>G248</f>
        <v>-1.3963999997940846E-2</v>
      </c>
      <c r="O248">
        <f t="shared" ca="1" si="25"/>
        <v>-1.383447056000363E-2</v>
      </c>
      <c r="Q248" s="2">
        <f t="shared" si="26"/>
        <v>40819.785100000001</v>
      </c>
    </row>
    <row r="249" spans="1:18" x14ac:dyDescent="0.2">
      <c r="A249" s="29" t="s">
        <v>72</v>
      </c>
      <c r="B249" s="30" t="s">
        <v>45</v>
      </c>
      <c r="C249" s="29">
        <v>55838.285100000001</v>
      </c>
      <c r="D249" s="29">
        <v>2.0000000000000001E-4</v>
      </c>
      <c r="E249">
        <f t="shared" si="22"/>
        <v>18441.991202626865</v>
      </c>
      <c r="F249">
        <f t="shared" si="23"/>
        <v>18442</v>
      </c>
      <c r="G249">
        <f t="shared" si="24"/>
        <v>-1.3963999997940846E-2</v>
      </c>
      <c r="K249">
        <f>G249</f>
        <v>-1.3963999997940846E-2</v>
      </c>
      <c r="O249">
        <f t="shared" ca="1" si="25"/>
        <v>-1.383447056000363E-2</v>
      </c>
      <c r="Q249" s="2">
        <f t="shared" si="26"/>
        <v>40819.785100000001</v>
      </c>
      <c r="R249" t="s">
        <v>83</v>
      </c>
    </row>
    <row r="250" spans="1:18" x14ac:dyDescent="0.2">
      <c r="A250" s="29" t="s">
        <v>72</v>
      </c>
      <c r="B250" s="30" t="s">
        <v>45</v>
      </c>
      <c r="C250" s="29">
        <v>55841.459699999999</v>
      </c>
      <c r="D250" s="29">
        <v>1E-4</v>
      </c>
      <c r="E250">
        <f t="shared" si="22"/>
        <v>18443.991212706926</v>
      </c>
      <c r="F250">
        <f t="shared" si="23"/>
        <v>18444</v>
      </c>
      <c r="G250">
        <f t="shared" si="24"/>
        <v>-1.3947999999800231E-2</v>
      </c>
      <c r="J250">
        <f>G250</f>
        <v>-1.3947999999800231E-2</v>
      </c>
      <c r="O250">
        <f t="shared" ca="1" si="25"/>
        <v>-1.3836623839621092E-2</v>
      </c>
      <c r="Q250" s="2">
        <f t="shared" si="26"/>
        <v>40822.959699999999</v>
      </c>
    </row>
    <row r="251" spans="1:18" x14ac:dyDescent="0.2">
      <c r="A251" s="29" t="s">
        <v>72</v>
      </c>
      <c r="B251" s="30" t="s">
        <v>45</v>
      </c>
      <c r="C251" s="29">
        <v>55841.459699999999</v>
      </c>
      <c r="D251" s="29">
        <v>1E-4</v>
      </c>
      <c r="E251">
        <f t="shared" si="22"/>
        <v>18443.991212706926</v>
      </c>
      <c r="F251">
        <f t="shared" si="23"/>
        <v>18444</v>
      </c>
      <c r="G251">
        <f t="shared" si="24"/>
        <v>-1.3947999999800231E-2</v>
      </c>
      <c r="K251">
        <f>G251</f>
        <v>-1.3947999999800231E-2</v>
      </c>
      <c r="O251">
        <f t="shared" ca="1" si="25"/>
        <v>-1.3836623839621092E-2</v>
      </c>
      <c r="Q251" s="2">
        <f t="shared" si="26"/>
        <v>40822.959699999999</v>
      </c>
      <c r="R251" t="s">
        <v>83</v>
      </c>
    </row>
    <row r="252" spans="1:18" x14ac:dyDescent="0.2">
      <c r="A252" s="29" t="s">
        <v>71</v>
      </c>
      <c r="B252" s="30" t="s">
        <v>45</v>
      </c>
      <c r="C252" s="29">
        <v>55848.602299999999</v>
      </c>
      <c r="D252" s="29">
        <v>2.0000000000000001E-4</v>
      </c>
      <c r="E252">
        <f t="shared" si="22"/>
        <v>18448.491077886112</v>
      </c>
      <c r="F252">
        <f t="shared" si="23"/>
        <v>18448.5</v>
      </c>
      <c r="G252">
        <f t="shared" si="24"/>
        <v>-1.4161999999487307E-2</v>
      </c>
      <c r="J252">
        <f>G252</f>
        <v>-1.4161999999487307E-2</v>
      </c>
      <c r="O252">
        <f t="shared" ca="1" si="25"/>
        <v>-1.3841468718760382E-2</v>
      </c>
      <c r="Q252" s="2">
        <f t="shared" si="26"/>
        <v>40830.102299999999</v>
      </c>
    </row>
    <row r="253" spans="1:18" x14ac:dyDescent="0.2">
      <c r="A253" s="29" t="s">
        <v>71</v>
      </c>
      <c r="B253" s="30" t="s">
        <v>45</v>
      </c>
      <c r="C253" s="29">
        <v>55848.602299999999</v>
      </c>
      <c r="D253" s="29">
        <v>2.0000000000000001E-4</v>
      </c>
      <c r="E253">
        <f t="shared" si="22"/>
        <v>18448.491077886112</v>
      </c>
      <c r="F253">
        <f t="shared" si="23"/>
        <v>18448.5</v>
      </c>
      <c r="G253">
        <f t="shared" si="24"/>
        <v>-1.4161999999487307E-2</v>
      </c>
      <c r="K253">
        <f>G253</f>
        <v>-1.4161999999487307E-2</v>
      </c>
      <c r="O253">
        <f t="shared" ca="1" si="25"/>
        <v>-1.3841468718760382E-2</v>
      </c>
      <c r="Q253" s="2">
        <f t="shared" si="26"/>
        <v>40830.102299999999</v>
      </c>
      <c r="R253" t="s">
        <v>83</v>
      </c>
    </row>
    <row r="254" spans="1:18" x14ac:dyDescent="0.2">
      <c r="A254" s="29" t="s">
        <v>71</v>
      </c>
      <c r="B254" s="30" t="s">
        <v>45</v>
      </c>
      <c r="C254" s="29">
        <v>55848.602899999998</v>
      </c>
      <c r="D254" s="29">
        <v>2.0000000000000001E-4</v>
      </c>
      <c r="E254">
        <f t="shared" si="22"/>
        <v>18448.491455888394</v>
      </c>
      <c r="F254">
        <f t="shared" si="23"/>
        <v>18448.5</v>
      </c>
      <c r="G254">
        <f t="shared" si="24"/>
        <v>-1.3562000000092667E-2</v>
      </c>
      <c r="J254">
        <f>G254</f>
        <v>-1.3562000000092667E-2</v>
      </c>
      <c r="O254">
        <f t="shared" ca="1" si="25"/>
        <v>-1.3841468718760382E-2</v>
      </c>
      <c r="Q254" s="2">
        <f t="shared" si="26"/>
        <v>40830.102899999998</v>
      </c>
    </row>
    <row r="255" spans="1:18" x14ac:dyDescent="0.2">
      <c r="A255" s="29" t="s">
        <v>71</v>
      </c>
      <c r="B255" s="30" t="s">
        <v>45</v>
      </c>
      <c r="C255" s="29">
        <v>55848.602899999998</v>
      </c>
      <c r="D255" s="29">
        <v>2.0000000000000001E-4</v>
      </c>
      <c r="E255">
        <f t="shared" si="22"/>
        <v>18448.491455888394</v>
      </c>
      <c r="F255">
        <f t="shared" si="23"/>
        <v>18448.5</v>
      </c>
      <c r="G255">
        <f t="shared" si="24"/>
        <v>-1.3562000000092667E-2</v>
      </c>
      <c r="K255">
        <f>G255</f>
        <v>-1.3562000000092667E-2</v>
      </c>
      <c r="O255">
        <f t="shared" ca="1" si="25"/>
        <v>-1.3841468718760382E-2</v>
      </c>
      <c r="Q255" s="2">
        <f t="shared" si="26"/>
        <v>40830.102899999998</v>
      </c>
      <c r="R255" t="s">
        <v>83</v>
      </c>
    </row>
    <row r="256" spans="1:18" x14ac:dyDescent="0.2">
      <c r="A256" s="29" t="s">
        <v>71</v>
      </c>
      <c r="B256" s="30" t="s">
        <v>45</v>
      </c>
      <c r="C256" s="29">
        <v>55851.776899999997</v>
      </c>
      <c r="D256" s="29">
        <v>2.0000000000000001E-4</v>
      </c>
      <c r="E256">
        <f t="shared" si="22"/>
        <v>18450.491087966169</v>
      </c>
      <c r="F256">
        <f t="shared" si="23"/>
        <v>18450.5</v>
      </c>
      <c r="G256">
        <f t="shared" si="24"/>
        <v>-1.4146000001346692E-2</v>
      </c>
      <c r="J256">
        <f>G256</f>
        <v>-1.4146000001346692E-2</v>
      </c>
      <c r="O256">
        <f t="shared" ca="1" si="25"/>
        <v>-1.3843621998377844E-2</v>
      </c>
      <c r="Q256" s="2">
        <f t="shared" si="26"/>
        <v>40833.276899999997</v>
      </c>
    </row>
    <row r="257" spans="1:18" x14ac:dyDescent="0.2">
      <c r="A257" s="29" t="s">
        <v>71</v>
      </c>
      <c r="B257" s="30" t="s">
        <v>45</v>
      </c>
      <c r="C257" s="29">
        <v>55851.776899999997</v>
      </c>
      <c r="D257" s="29">
        <v>2.0000000000000001E-4</v>
      </c>
      <c r="E257">
        <f t="shared" si="22"/>
        <v>18450.491087966169</v>
      </c>
      <c r="F257">
        <f t="shared" si="23"/>
        <v>18450.5</v>
      </c>
      <c r="G257">
        <f t="shared" si="24"/>
        <v>-1.4146000001346692E-2</v>
      </c>
      <c r="K257">
        <f>G257</f>
        <v>-1.4146000001346692E-2</v>
      </c>
      <c r="O257">
        <f t="shared" ca="1" si="25"/>
        <v>-1.3843621998377844E-2</v>
      </c>
      <c r="Q257" s="2">
        <f t="shared" si="26"/>
        <v>40833.276899999997</v>
      </c>
      <c r="R257" t="s">
        <v>83</v>
      </c>
    </row>
    <row r="258" spans="1:18" x14ac:dyDescent="0.2">
      <c r="A258" s="29" t="s">
        <v>71</v>
      </c>
      <c r="B258" s="30" t="s">
        <v>45</v>
      </c>
      <c r="C258" s="29">
        <v>55851.777199999997</v>
      </c>
      <c r="D258" s="29">
        <v>1E-4</v>
      </c>
      <c r="E258">
        <f t="shared" si="22"/>
        <v>18450.491276967314</v>
      </c>
      <c r="F258">
        <f t="shared" si="23"/>
        <v>18450.5</v>
      </c>
      <c r="G258">
        <f t="shared" si="24"/>
        <v>-1.3846000001649372E-2</v>
      </c>
      <c r="J258">
        <f>G258</f>
        <v>-1.3846000001649372E-2</v>
      </c>
      <c r="O258">
        <f t="shared" ca="1" si="25"/>
        <v>-1.3843621998377844E-2</v>
      </c>
      <c r="Q258" s="2">
        <f t="shared" si="26"/>
        <v>40833.277199999997</v>
      </c>
    </row>
    <row r="259" spans="1:18" x14ac:dyDescent="0.2">
      <c r="A259" s="29" t="s">
        <v>71</v>
      </c>
      <c r="B259" s="30" t="s">
        <v>45</v>
      </c>
      <c r="C259" s="29">
        <v>55851.777199999997</v>
      </c>
      <c r="D259" s="29">
        <v>1E-4</v>
      </c>
      <c r="E259">
        <f t="shared" si="22"/>
        <v>18450.491276967314</v>
      </c>
      <c r="F259">
        <f t="shared" si="23"/>
        <v>18450.5</v>
      </c>
      <c r="G259">
        <f t="shared" si="24"/>
        <v>-1.3846000001649372E-2</v>
      </c>
      <c r="K259">
        <f>G259</f>
        <v>-1.3846000001649372E-2</v>
      </c>
      <c r="O259">
        <f t="shared" ca="1" si="25"/>
        <v>-1.3843621998377844E-2</v>
      </c>
      <c r="Q259" s="2">
        <f t="shared" si="26"/>
        <v>40833.277199999997</v>
      </c>
      <c r="R259" t="s">
        <v>83</v>
      </c>
    </row>
    <row r="260" spans="1:18" x14ac:dyDescent="0.2">
      <c r="A260" s="29" t="s">
        <v>72</v>
      </c>
      <c r="B260" s="30" t="s">
        <v>46</v>
      </c>
      <c r="C260" s="29">
        <v>55853.364600000001</v>
      </c>
      <c r="D260" s="29">
        <v>1E-4</v>
      </c>
      <c r="E260">
        <f t="shared" si="22"/>
        <v>18451.491345007726</v>
      </c>
      <c r="F260">
        <f t="shared" si="23"/>
        <v>18451.5</v>
      </c>
      <c r="G260">
        <f t="shared" si="24"/>
        <v>-1.3737999994191341E-2</v>
      </c>
      <c r="J260">
        <f>G260</f>
        <v>-1.3737999994191341E-2</v>
      </c>
      <c r="O260">
        <f t="shared" ca="1" si="25"/>
        <v>-1.3844698638186574E-2</v>
      </c>
      <c r="Q260" s="2">
        <f t="shared" si="26"/>
        <v>40834.864600000001</v>
      </c>
    </row>
    <row r="261" spans="1:18" x14ac:dyDescent="0.2">
      <c r="A261" s="29" t="s">
        <v>72</v>
      </c>
      <c r="B261" s="30" t="s">
        <v>46</v>
      </c>
      <c r="C261" s="29">
        <v>55853.364600000001</v>
      </c>
      <c r="D261" s="29">
        <v>1E-4</v>
      </c>
      <c r="E261">
        <f t="shared" si="22"/>
        <v>18451.491345007726</v>
      </c>
      <c r="F261">
        <f t="shared" si="23"/>
        <v>18451.5</v>
      </c>
      <c r="G261">
        <f t="shared" si="24"/>
        <v>-1.3737999994191341E-2</v>
      </c>
      <c r="K261">
        <f>G261</f>
        <v>-1.3737999994191341E-2</v>
      </c>
      <c r="O261">
        <f t="shared" ca="1" si="25"/>
        <v>-1.3844698638186574E-2</v>
      </c>
      <c r="Q261" s="2">
        <f t="shared" si="26"/>
        <v>40834.864600000001</v>
      </c>
      <c r="R261" t="s">
        <v>83</v>
      </c>
    </row>
    <row r="262" spans="1:18" x14ac:dyDescent="0.2">
      <c r="A262" s="29" t="s">
        <v>71</v>
      </c>
      <c r="B262" s="30" t="s">
        <v>45</v>
      </c>
      <c r="C262" s="29">
        <v>55856.539199999999</v>
      </c>
      <c r="D262" s="29">
        <v>2.9999999999999997E-4</v>
      </c>
      <c r="E262">
        <f t="shared" si="22"/>
        <v>18453.491355087786</v>
      </c>
      <c r="F262">
        <f t="shared" si="23"/>
        <v>18453.5</v>
      </c>
      <c r="G262">
        <f t="shared" si="24"/>
        <v>-1.3722000003326684E-2</v>
      </c>
      <c r="J262">
        <f>G262</f>
        <v>-1.3722000003326684E-2</v>
      </c>
      <c r="O262">
        <f t="shared" ca="1" si="25"/>
        <v>-1.3846851917804036E-2</v>
      </c>
      <c r="Q262" s="2">
        <f t="shared" si="26"/>
        <v>40838.039199999999</v>
      </c>
    </row>
    <row r="263" spans="1:18" x14ac:dyDescent="0.2">
      <c r="A263" s="29" t="s">
        <v>71</v>
      </c>
      <c r="B263" s="30" t="s">
        <v>45</v>
      </c>
      <c r="C263" s="29">
        <v>55856.539199999999</v>
      </c>
      <c r="D263" s="29">
        <v>2.9999999999999997E-4</v>
      </c>
      <c r="E263">
        <f t="shared" si="22"/>
        <v>18453.491355087786</v>
      </c>
      <c r="F263">
        <f t="shared" si="23"/>
        <v>18453.5</v>
      </c>
      <c r="G263">
        <f t="shared" si="24"/>
        <v>-1.3722000003326684E-2</v>
      </c>
      <c r="K263">
        <f>G263</f>
        <v>-1.3722000003326684E-2</v>
      </c>
      <c r="O263">
        <f t="shared" ca="1" si="25"/>
        <v>-1.3846851917804036E-2</v>
      </c>
      <c r="Q263" s="2">
        <f t="shared" si="26"/>
        <v>40838.039199999999</v>
      </c>
      <c r="R263" t="s">
        <v>83</v>
      </c>
    </row>
    <row r="264" spans="1:18" x14ac:dyDescent="0.2">
      <c r="A264" s="29" t="s">
        <v>71</v>
      </c>
      <c r="B264" s="30" t="s">
        <v>45</v>
      </c>
      <c r="C264" s="29">
        <v>55866.856599999999</v>
      </c>
      <c r="D264" s="29">
        <v>1E-4</v>
      </c>
      <c r="E264">
        <f t="shared" si="22"/>
        <v>18459.991356347793</v>
      </c>
      <c r="F264">
        <f t="shared" si="23"/>
        <v>18460</v>
      </c>
      <c r="G264">
        <f t="shared" si="24"/>
        <v>-1.3720000002649613E-2</v>
      </c>
      <c r="J264">
        <f>G264</f>
        <v>-1.3720000002649613E-2</v>
      </c>
      <c r="O264">
        <f t="shared" ca="1" si="25"/>
        <v>-1.3853850076560792E-2</v>
      </c>
      <c r="Q264" s="2">
        <f t="shared" si="26"/>
        <v>40848.356599999999</v>
      </c>
    </row>
    <row r="265" spans="1:18" x14ac:dyDescent="0.2">
      <c r="A265" s="29" t="s">
        <v>71</v>
      </c>
      <c r="B265" s="30" t="s">
        <v>45</v>
      </c>
      <c r="C265" s="29">
        <v>55866.856599999999</v>
      </c>
      <c r="D265" s="29">
        <v>1E-4</v>
      </c>
      <c r="E265">
        <f t="shared" si="22"/>
        <v>18459.991356347793</v>
      </c>
      <c r="F265">
        <f t="shared" si="23"/>
        <v>18460</v>
      </c>
      <c r="G265">
        <f t="shared" si="24"/>
        <v>-1.3720000002649613E-2</v>
      </c>
      <c r="K265">
        <f>G265</f>
        <v>-1.3720000002649613E-2</v>
      </c>
      <c r="O265">
        <f t="shared" ca="1" si="25"/>
        <v>-1.3853850076560792E-2</v>
      </c>
      <c r="Q265" s="2">
        <f t="shared" si="26"/>
        <v>40848.356599999999</v>
      </c>
      <c r="R265" t="s">
        <v>83</v>
      </c>
    </row>
    <row r="266" spans="1:18" x14ac:dyDescent="0.2">
      <c r="A266" s="29" t="s">
        <v>71</v>
      </c>
      <c r="B266" s="30" t="s">
        <v>45</v>
      </c>
      <c r="C266" s="29">
        <v>55875.5867</v>
      </c>
      <c r="D266" s="29">
        <v>2.9999999999999997E-4</v>
      </c>
      <c r="E266">
        <f t="shared" si="22"/>
        <v>18465.491352567769</v>
      </c>
      <c r="F266">
        <f t="shared" si="23"/>
        <v>18465.5</v>
      </c>
      <c r="G266">
        <f t="shared" si="24"/>
        <v>-1.372599999740487E-2</v>
      </c>
      <c r="J266">
        <f>G266</f>
        <v>-1.372599999740487E-2</v>
      </c>
      <c r="O266">
        <f t="shared" ca="1" si="25"/>
        <v>-1.3859771595508811E-2</v>
      </c>
      <c r="Q266" s="2">
        <f t="shared" si="26"/>
        <v>40857.0867</v>
      </c>
    </row>
    <row r="267" spans="1:18" x14ac:dyDescent="0.2">
      <c r="A267" s="29" t="s">
        <v>71</v>
      </c>
      <c r="B267" s="30" t="s">
        <v>45</v>
      </c>
      <c r="C267" s="29">
        <v>55875.5867</v>
      </c>
      <c r="D267" s="29">
        <v>2.9999999999999997E-4</v>
      </c>
      <c r="E267">
        <f t="shared" si="22"/>
        <v>18465.491352567769</v>
      </c>
      <c r="F267">
        <f t="shared" si="23"/>
        <v>18465.5</v>
      </c>
      <c r="G267">
        <f t="shared" si="24"/>
        <v>-1.372599999740487E-2</v>
      </c>
      <c r="K267">
        <f>G267</f>
        <v>-1.372599999740487E-2</v>
      </c>
      <c r="O267">
        <f t="shared" ca="1" si="25"/>
        <v>-1.3859771595508811E-2</v>
      </c>
      <c r="Q267" s="2">
        <f t="shared" si="26"/>
        <v>40857.0867</v>
      </c>
      <c r="R267" t="s">
        <v>83</v>
      </c>
    </row>
    <row r="268" spans="1:18" x14ac:dyDescent="0.2">
      <c r="A268" s="29" t="s">
        <v>71</v>
      </c>
      <c r="B268" s="30" t="s">
        <v>45</v>
      </c>
      <c r="C268" s="29">
        <v>55890.665800000002</v>
      </c>
      <c r="D268" s="29">
        <v>2.0000000000000001E-4</v>
      </c>
      <c r="E268">
        <f t="shared" si="22"/>
        <v>18474.991242947111</v>
      </c>
      <c r="F268">
        <f t="shared" si="23"/>
        <v>18475</v>
      </c>
      <c r="G268">
        <f t="shared" si="24"/>
        <v>-1.3899999990826473E-2</v>
      </c>
      <c r="J268">
        <f>G268</f>
        <v>-1.3899999990826473E-2</v>
      </c>
      <c r="O268">
        <f t="shared" ca="1" si="25"/>
        <v>-1.3869999673691758E-2</v>
      </c>
      <c r="Q268" s="2">
        <f t="shared" si="26"/>
        <v>40872.165800000002</v>
      </c>
    </row>
    <row r="269" spans="1:18" x14ac:dyDescent="0.2">
      <c r="A269" s="29" t="s">
        <v>71</v>
      </c>
      <c r="B269" s="30" t="s">
        <v>45</v>
      </c>
      <c r="C269" s="29">
        <v>55890.665800000002</v>
      </c>
      <c r="D269" s="29">
        <v>2.0000000000000001E-4</v>
      </c>
      <c r="E269">
        <f t="shared" si="22"/>
        <v>18474.991242947111</v>
      </c>
      <c r="F269">
        <f t="shared" si="23"/>
        <v>18475</v>
      </c>
      <c r="G269">
        <f t="shared" si="24"/>
        <v>-1.3899999990826473E-2</v>
      </c>
      <c r="K269">
        <f>G269</f>
        <v>-1.3899999990826473E-2</v>
      </c>
      <c r="O269">
        <f t="shared" ca="1" si="25"/>
        <v>-1.3869999673691758E-2</v>
      </c>
      <c r="Q269" s="2">
        <f t="shared" si="26"/>
        <v>40872.165800000002</v>
      </c>
      <c r="R269" t="s">
        <v>83</v>
      </c>
    </row>
    <row r="270" spans="1:18" x14ac:dyDescent="0.2">
      <c r="A270" s="29" t="s">
        <v>71</v>
      </c>
      <c r="B270" s="30" t="s">
        <v>45</v>
      </c>
      <c r="C270" s="29">
        <v>55894.633900000001</v>
      </c>
      <c r="D270" s="29">
        <v>1E-4</v>
      </c>
      <c r="E270">
        <f t="shared" si="22"/>
        <v>18477.491161046615</v>
      </c>
      <c r="F270">
        <f t="shared" si="23"/>
        <v>18477.5</v>
      </c>
      <c r="G270">
        <f t="shared" si="24"/>
        <v>-1.4029999998456333E-2</v>
      </c>
      <c r="J270">
        <f>G270</f>
        <v>-1.4029999998456333E-2</v>
      </c>
      <c r="O270">
        <f t="shared" ca="1" si="25"/>
        <v>-1.3872691273213585E-2</v>
      </c>
      <c r="Q270" s="2">
        <f t="shared" si="26"/>
        <v>40876.133900000001</v>
      </c>
    </row>
    <row r="271" spans="1:18" x14ac:dyDescent="0.2">
      <c r="A271" s="29" t="s">
        <v>71</v>
      </c>
      <c r="B271" s="30" t="s">
        <v>45</v>
      </c>
      <c r="C271" s="29">
        <v>55894.633900000001</v>
      </c>
      <c r="D271" s="29">
        <v>1E-4</v>
      </c>
      <c r="E271">
        <f t="shared" si="22"/>
        <v>18477.491161046615</v>
      </c>
      <c r="F271">
        <f t="shared" si="23"/>
        <v>18477.5</v>
      </c>
      <c r="G271">
        <f t="shared" si="24"/>
        <v>-1.4029999998456333E-2</v>
      </c>
      <c r="K271">
        <f>G271</f>
        <v>-1.4029999998456333E-2</v>
      </c>
      <c r="O271">
        <f t="shared" ca="1" si="25"/>
        <v>-1.3872691273213585E-2</v>
      </c>
      <c r="Q271" s="2">
        <f t="shared" si="26"/>
        <v>40876.133900000001</v>
      </c>
      <c r="R271" t="s">
        <v>83</v>
      </c>
    </row>
    <row r="272" spans="1:18" x14ac:dyDescent="0.2">
      <c r="A272" s="29" t="s">
        <v>71</v>
      </c>
      <c r="B272" s="30" t="s">
        <v>45</v>
      </c>
      <c r="C272" s="29">
        <v>55925.5864</v>
      </c>
      <c r="D272" s="29">
        <v>2.0000000000000001E-4</v>
      </c>
      <c r="E272">
        <f t="shared" si="22"/>
        <v>18496.99135382778</v>
      </c>
      <c r="F272">
        <f t="shared" si="23"/>
        <v>18497</v>
      </c>
      <c r="G272">
        <f t="shared" si="24"/>
        <v>-1.3723999996727798E-2</v>
      </c>
      <c r="J272">
        <f>G272</f>
        <v>-1.3723999996727798E-2</v>
      </c>
      <c r="O272">
        <f t="shared" ca="1" si="25"/>
        <v>-1.3893685749483844E-2</v>
      </c>
      <c r="Q272" s="2">
        <f t="shared" si="26"/>
        <v>40907.0864</v>
      </c>
    </row>
    <row r="273" spans="1:18" x14ac:dyDescent="0.2">
      <c r="A273" s="29" t="s">
        <v>71</v>
      </c>
      <c r="B273" s="30" t="s">
        <v>45</v>
      </c>
      <c r="C273" s="29">
        <v>55925.5864</v>
      </c>
      <c r="D273" s="29">
        <v>2.0000000000000001E-4</v>
      </c>
      <c r="E273">
        <f t="shared" si="22"/>
        <v>18496.99135382778</v>
      </c>
      <c r="F273">
        <f t="shared" si="23"/>
        <v>18497</v>
      </c>
      <c r="G273">
        <f t="shared" si="24"/>
        <v>-1.3723999996727798E-2</v>
      </c>
      <c r="K273">
        <f>G273</f>
        <v>-1.3723999996727798E-2</v>
      </c>
      <c r="O273">
        <f t="shared" ca="1" si="25"/>
        <v>-1.3893685749483844E-2</v>
      </c>
      <c r="Q273" s="2">
        <f t="shared" si="26"/>
        <v>40907.0864</v>
      </c>
      <c r="R273" t="s">
        <v>83</v>
      </c>
    </row>
    <row r="274" spans="1:18" x14ac:dyDescent="0.2">
      <c r="A274" s="34" t="s">
        <v>75</v>
      </c>
      <c r="B274" s="28" t="s">
        <v>45</v>
      </c>
      <c r="C274" s="27">
        <v>56085.902199999997</v>
      </c>
      <c r="D274" s="27">
        <v>2.9999999999999997E-4</v>
      </c>
      <c r="E274">
        <f t="shared" si="22"/>
        <v>18597.990917865143</v>
      </c>
      <c r="F274">
        <f t="shared" si="23"/>
        <v>18598</v>
      </c>
      <c r="G274">
        <f t="shared" si="24"/>
        <v>-1.4416000005439855E-2</v>
      </c>
      <c r="J274">
        <f>G274</f>
        <v>-1.4416000005439855E-2</v>
      </c>
      <c r="O274">
        <f t="shared" ca="1" si="25"/>
        <v>-1.4002426370165697E-2</v>
      </c>
      <c r="Q274" s="2">
        <f t="shared" si="26"/>
        <v>41067.402199999997</v>
      </c>
    </row>
    <row r="275" spans="1:18" x14ac:dyDescent="0.2">
      <c r="A275" s="34" t="s">
        <v>75</v>
      </c>
      <c r="B275" s="28" t="s">
        <v>45</v>
      </c>
      <c r="C275" s="27">
        <v>56085.902199999997</v>
      </c>
      <c r="D275" s="27">
        <v>2.9999999999999997E-4</v>
      </c>
      <c r="E275">
        <f t="shared" si="22"/>
        <v>18597.990917865143</v>
      </c>
      <c r="F275">
        <f t="shared" si="23"/>
        <v>18598</v>
      </c>
      <c r="G275">
        <f t="shared" si="24"/>
        <v>-1.4416000005439855E-2</v>
      </c>
      <c r="K275">
        <f>G275</f>
        <v>-1.4416000005439855E-2</v>
      </c>
      <c r="O275">
        <f t="shared" ca="1" si="25"/>
        <v>-1.4002426370165697E-2</v>
      </c>
      <c r="Q275" s="2">
        <f t="shared" si="26"/>
        <v>41067.402199999997</v>
      </c>
      <c r="R275" t="s">
        <v>83</v>
      </c>
    </row>
    <row r="276" spans="1:18" x14ac:dyDescent="0.2">
      <c r="A276" s="34" t="s">
        <v>75</v>
      </c>
      <c r="B276" s="28" t="s">
        <v>45</v>
      </c>
      <c r="C276" s="27">
        <v>56120.822699999997</v>
      </c>
      <c r="D276" s="27">
        <v>2.0000000000000001E-4</v>
      </c>
      <c r="E276">
        <f t="shared" si="22"/>
        <v>18619.990965745434</v>
      </c>
      <c r="F276">
        <f t="shared" si="23"/>
        <v>18620</v>
      </c>
      <c r="G276">
        <f t="shared" si="24"/>
        <v>-1.4340000001539011E-2</v>
      </c>
      <c r="J276">
        <f>G276</f>
        <v>-1.4340000001539011E-2</v>
      </c>
      <c r="O276">
        <f t="shared" ca="1" si="25"/>
        <v>-1.4026112445957783E-2</v>
      </c>
      <c r="Q276" s="2">
        <f t="shared" si="26"/>
        <v>41102.322699999997</v>
      </c>
    </row>
    <row r="277" spans="1:18" x14ac:dyDescent="0.2">
      <c r="A277" s="34" t="s">
        <v>75</v>
      </c>
      <c r="B277" s="28" t="s">
        <v>45</v>
      </c>
      <c r="C277" s="27">
        <v>56120.822699999997</v>
      </c>
      <c r="D277" s="27">
        <v>2.0000000000000001E-4</v>
      </c>
      <c r="E277">
        <f t="shared" ref="E277:E308" si="27">+(C277-C$7)/C$8</f>
        <v>18619.990965745434</v>
      </c>
      <c r="F277">
        <f t="shared" ref="F277:F340" si="28">ROUND(2*E277,0)/2</f>
        <v>18620</v>
      </c>
      <c r="G277">
        <f t="shared" ref="G277:G340" si="29">+C277-(C$7+F277*C$8)</f>
        <v>-1.4340000001539011E-2</v>
      </c>
      <c r="K277">
        <f>G277</f>
        <v>-1.4340000001539011E-2</v>
      </c>
      <c r="O277">
        <f t="shared" ref="O277:O308" ca="1" si="30">+C$11+C$12*F277</f>
        <v>-1.4026112445957783E-2</v>
      </c>
      <c r="Q277" s="2">
        <f t="shared" ref="Q277:Q308" si="31">+C277-15018.5</f>
        <v>41102.322699999997</v>
      </c>
      <c r="R277" t="s">
        <v>83</v>
      </c>
    </row>
    <row r="278" spans="1:18" x14ac:dyDescent="0.2">
      <c r="A278" s="13" t="s">
        <v>76</v>
      </c>
      <c r="B278" s="33" t="s">
        <v>45</v>
      </c>
      <c r="C278" s="10">
        <v>56179.553079999998</v>
      </c>
      <c r="D278" s="10">
        <v>6.9999999999999999E-4</v>
      </c>
      <c r="E278">
        <f t="shared" si="27"/>
        <v>18656.991328627624</v>
      </c>
      <c r="F278">
        <f t="shared" si="28"/>
        <v>18657</v>
      </c>
      <c r="G278">
        <f t="shared" si="29"/>
        <v>-1.3764000002993271E-2</v>
      </c>
      <c r="N278">
        <f>G278</f>
        <v>-1.3764000002993271E-2</v>
      </c>
      <c r="O278">
        <f t="shared" ca="1" si="30"/>
        <v>-1.4065948118880839E-2</v>
      </c>
      <c r="Q278" s="2">
        <f t="shared" si="31"/>
        <v>41161.053079999998</v>
      </c>
    </row>
    <row r="279" spans="1:18" x14ac:dyDescent="0.2">
      <c r="A279" s="13" t="s">
        <v>76</v>
      </c>
      <c r="B279" s="33" t="s">
        <v>45</v>
      </c>
      <c r="C279" s="10">
        <v>56179.553079999998</v>
      </c>
      <c r="D279" s="10">
        <v>6.9999999999999999E-4</v>
      </c>
      <c r="E279">
        <f t="shared" si="27"/>
        <v>18656.991328627624</v>
      </c>
      <c r="F279">
        <f t="shared" si="28"/>
        <v>18657</v>
      </c>
      <c r="G279">
        <f t="shared" si="29"/>
        <v>-1.3764000002993271E-2</v>
      </c>
      <c r="K279">
        <f>G279</f>
        <v>-1.3764000002993271E-2</v>
      </c>
      <c r="O279">
        <f t="shared" ca="1" si="30"/>
        <v>-1.4065948118880839E-2</v>
      </c>
      <c r="Q279" s="2">
        <f t="shared" si="31"/>
        <v>41161.053079999998</v>
      </c>
    </row>
    <row r="280" spans="1:18" x14ac:dyDescent="0.2">
      <c r="A280" s="34" t="s">
        <v>75</v>
      </c>
      <c r="B280" s="28" t="s">
        <v>46</v>
      </c>
      <c r="C280" s="27">
        <v>56186.695699999997</v>
      </c>
      <c r="D280" s="27">
        <v>2.0000000000000001E-4</v>
      </c>
      <c r="E280">
        <f t="shared" si="27"/>
        <v>18661.491206406885</v>
      </c>
      <c r="F280">
        <f t="shared" si="28"/>
        <v>18661.5</v>
      </c>
      <c r="G280">
        <f t="shared" si="29"/>
        <v>-1.3957999995909631E-2</v>
      </c>
      <c r="J280">
        <f>G280</f>
        <v>-1.3957999995909631E-2</v>
      </c>
      <c r="O280">
        <f t="shared" ca="1" si="30"/>
        <v>-1.4070792998020129E-2</v>
      </c>
      <c r="Q280" s="2">
        <f t="shared" si="31"/>
        <v>41168.195699999997</v>
      </c>
    </row>
    <row r="281" spans="1:18" x14ac:dyDescent="0.2">
      <c r="A281" s="34" t="s">
        <v>75</v>
      </c>
      <c r="B281" s="28" t="s">
        <v>46</v>
      </c>
      <c r="C281" s="27">
        <v>56186.695699999997</v>
      </c>
      <c r="D281" s="27">
        <v>2.0000000000000001E-4</v>
      </c>
      <c r="E281">
        <f t="shared" si="27"/>
        <v>18661.491206406885</v>
      </c>
      <c r="F281">
        <f t="shared" si="28"/>
        <v>18661.5</v>
      </c>
      <c r="G281">
        <f t="shared" si="29"/>
        <v>-1.3957999995909631E-2</v>
      </c>
      <c r="K281">
        <f>G281</f>
        <v>-1.3957999995909631E-2</v>
      </c>
      <c r="O281">
        <f t="shared" ca="1" si="30"/>
        <v>-1.4070792998020129E-2</v>
      </c>
      <c r="Q281" s="2">
        <f t="shared" si="31"/>
        <v>41168.195699999997</v>
      </c>
      <c r="R281" t="s">
        <v>83</v>
      </c>
    </row>
    <row r="282" spans="1:18" x14ac:dyDescent="0.2">
      <c r="A282" s="34" t="s">
        <v>75</v>
      </c>
      <c r="B282" s="28" t="s">
        <v>45</v>
      </c>
      <c r="C282" s="27">
        <v>56190.663500000002</v>
      </c>
      <c r="D282" s="27">
        <v>2.9999999999999997E-4</v>
      </c>
      <c r="E282">
        <f t="shared" si="27"/>
        <v>18663.990935505255</v>
      </c>
      <c r="F282">
        <f t="shared" si="28"/>
        <v>18664</v>
      </c>
      <c r="G282">
        <f t="shared" si="29"/>
        <v>-1.4387999995960854E-2</v>
      </c>
      <c r="J282">
        <f>G282</f>
        <v>-1.4387999995960854E-2</v>
      </c>
      <c r="O282">
        <f t="shared" ca="1" si="30"/>
        <v>-1.4073484597541956E-2</v>
      </c>
      <c r="Q282" s="2">
        <f t="shared" si="31"/>
        <v>41172.163500000002</v>
      </c>
    </row>
    <row r="283" spans="1:18" x14ac:dyDescent="0.2">
      <c r="A283" s="34" t="s">
        <v>75</v>
      </c>
      <c r="B283" s="28" t="s">
        <v>45</v>
      </c>
      <c r="C283" s="27">
        <v>56190.663500000002</v>
      </c>
      <c r="D283" s="27">
        <v>2.9999999999999997E-4</v>
      </c>
      <c r="E283">
        <f t="shared" si="27"/>
        <v>18663.990935505255</v>
      </c>
      <c r="F283">
        <f t="shared" si="28"/>
        <v>18664</v>
      </c>
      <c r="G283">
        <f t="shared" si="29"/>
        <v>-1.4387999995960854E-2</v>
      </c>
      <c r="K283">
        <f>G283</f>
        <v>-1.4387999995960854E-2</v>
      </c>
      <c r="O283">
        <f t="shared" ca="1" si="30"/>
        <v>-1.4073484597541956E-2</v>
      </c>
      <c r="Q283" s="2">
        <f t="shared" si="31"/>
        <v>41172.163500000002</v>
      </c>
      <c r="R283" t="s">
        <v>83</v>
      </c>
    </row>
    <row r="284" spans="1:18" x14ac:dyDescent="0.2">
      <c r="A284" s="34" t="s">
        <v>75</v>
      </c>
      <c r="B284" s="28" t="s">
        <v>45</v>
      </c>
      <c r="C284" s="27">
        <v>56225.584499999997</v>
      </c>
      <c r="D284" s="27">
        <v>2.9999999999999997E-4</v>
      </c>
      <c r="E284">
        <f t="shared" si="27"/>
        <v>18685.991298387442</v>
      </c>
      <c r="F284">
        <f t="shared" si="28"/>
        <v>18686</v>
      </c>
      <c r="G284">
        <f t="shared" si="29"/>
        <v>-1.3812000004691072E-2</v>
      </c>
      <c r="J284">
        <f>G284</f>
        <v>-1.3812000004691072E-2</v>
      </c>
      <c r="O284">
        <f t="shared" ca="1" si="30"/>
        <v>-1.4097170673334042E-2</v>
      </c>
      <c r="Q284" s="2">
        <f t="shared" si="31"/>
        <v>41207.084499999997</v>
      </c>
    </row>
    <row r="285" spans="1:18" x14ac:dyDescent="0.2">
      <c r="A285" s="34" t="s">
        <v>75</v>
      </c>
      <c r="B285" s="28" t="s">
        <v>45</v>
      </c>
      <c r="C285" s="27">
        <v>56225.584499999997</v>
      </c>
      <c r="D285" s="27">
        <v>2.9999999999999997E-4</v>
      </c>
      <c r="E285">
        <f t="shared" si="27"/>
        <v>18685.991298387442</v>
      </c>
      <c r="F285">
        <f t="shared" si="28"/>
        <v>18686</v>
      </c>
      <c r="G285">
        <f t="shared" si="29"/>
        <v>-1.3812000004691072E-2</v>
      </c>
      <c r="K285">
        <f>G285</f>
        <v>-1.3812000004691072E-2</v>
      </c>
      <c r="O285">
        <f t="shared" ca="1" si="30"/>
        <v>-1.4097170673334042E-2</v>
      </c>
      <c r="Q285" s="2">
        <f t="shared" si="31"/>
        <v>41207.084499999997</v>
      </c>
      <c r="R285" t="s">
        <v>83</v>
      </c>
    </row>
    <row r="286" spans="1:18" x14ac:dyDescent="0.2">
      <c r="A286" s="34" t="s">
        <v>75</v>
      </c>
      <c r="B286" s="28" t="s">
        <v>45</v>
      </c>
      <c r="C286" s="27">
        <v>56298.599300000002</v>
      </c>
      <c r="D286" s="27">
        <v>2.0000000000000001E-4</v>
      </c>
      <c r="E286">
        <f t="shared" si="27"/>
        <v>18731.990900225039</v>
      </c>
      <c r="F286">
        <f t="shared" si="28"/>
        <v>18732</v>
      </c>
      <c r="G286">
        <f t="shared" si="29"/>
        <v>-1.4444000000366941E-2</v>
      </c>
      <c r="J286">
        <f>G286</f>
        <v>-1.4444000000366941E-2</v>
      </c>
      <c r="O286">
        <f t="shared" ca="1" si="30"/>
        <v>-1.4146696104535677E-2</v>
      </c>
      <c r="Q286" s="2">
        <f t="shared" si="31"/>
        <v>41280.099300000002</v>
      </c>
    </row>
    <row r="287" spans="1:18" x14ac:dyDescent="0.2">
      <c r="A287" s="34" t="s">
        <v>75</v>
      </c>
      <c r="B287" s="28" t="s">
        <v>45</v>
      </c>
      <c r="C287" s="27">
        <v>56298.599300000002</v>
      </c>
      <c r="D287" s="27">
        <v>2.0000000000000001E-4</v>
      </c>
      <c r="E287">
        <f t="shared" si="27"/>
        <v>18731.990900225039</v>
      </c>
      <c r="F287">
        <f t="shared" si="28"/>
        <v>18732</v>
      </c>
      <c r="G287">
        <f t="shared" si="29"/>
        <v>-1.4444000000366941E-2</v>
      </c>
      <c r="K287">
        <f>G287</f>
        <v>-1.4444000000366941E-2</v>
      </c>
      <c r="O287">
        <f t="shared" ca="1" si="30"/>
        <v>-1.4146696104535677E-2</v>
      </c>
      <c r="Q287" s="2">
        <f t="shared" si="31"/>
        <v>41280.099300000002</v>
      </c>
      <c r="R287" t="s">
        <v>83</v>
      </c>
    </row>
    <row r="288" spans="1:18" x14ac:dyDescent="0.2">
      <c r="A288" s="37" t="s">
        <v>78</v>
      </c>
      <c r="B288" s="36" t="s">
        <v>45</v>
      </c>
      <c r="C288" s="35">
        <v>56566.851799999997</v>
      </c>
      <c r="D288" s="35">
        <v>1E-4</v>
      </c>
      <c r="E288">
        <f t="shared" si="27"/>
        <v>18900.990995985616</v>
      </c>
      <c r="F288">
        <f t="shared" si="28"/>
        <v>18901</v>
      </c>
      <c r="G288">
        <f t="shared" si="29"/>
        <v>-1.429199999984121E-2</v>
      </c>
      <c r="J288">
        <f>G288</f>
        <v>-1.429199999984121E-2</v>
      </c>
      <c r="O288">
        <f t="shared" ca="1" si="30"/>
        <v>-1.4328648232211251E-2</v>
      </c>
      <c r="Q288" s="2">
        <f t="shared" si="31"/>
        <v>41548.351799999997</v>
      </c>
    </row>
    <row r="289" spans="1:18" x14ac:dyDescent="0.2">
      <c r="A289" s="37" t="s">
        <v>78</v>
      </c>
      <c r="B289" s="36" t="s">
        <v>45</v>
      </c>
      <c r="C289" s="35">
        <v>56566.851799999997</v>
      </c>
      <c r="D289" s="35">
        <v>1E-4</v>
      </c>
      <c r="E289">
        <f t="shared" si="27"/>
        <v>18900.990995985616</v>
      </c>
      <c r="F289">
        <f t="shared" si="28"/>
        <v>18901</v>
      </c>
      <c r="G289">
        <f t="shared" si="29"/>
        <v>-1.429199999984121E-2</v>
      </c>
      <c r="K289">
        <f>G289</f>
        <v>-1.429199999984121E-2</v>
      </c>
      <c r="O289">
        <f t="shared" ca="1" si="30"/>
        <v>-1.4328648232211251E-2</v>
      </c>
      <c r="Q289" s="2">
        <f t="shared" si="31"/>
        <v>41548.351799999997</v>
      </c>
      <c r="R289" t="s">
        <v>83</v>
      </c>
    </row>
    <row r="290" spans="1:18" x14ac:dyDescent="0.2">
      <c r="A290" s="37" t="s">
        <v>78</v>
      </c>
      <c r="B290" s="36" t="s">
        <v>46</v>
      </c>
      <c r="C290" s="35">
        <v>56567.645400000001</v>
      </c>
      <c r="D290" s="35">
        <v>2.0000000000000001E-4</v>
      </c>
      <c r="E290">
        <f t="shared" si="27"/>
        <v>18901.490967005444</v>
      </c>
      <c r="F290">
        <f t="shared" si="28"/>
        <v>18901.5</v>
      </c>
      <c r="G290">
        <f t="shared" si="29"/>
        <v>-1.4338000000861939E-2</v>
      </c>
      <c r="J290">
        <f>G290</f>
        <v>-1.4338000000861939E-2</v>
      </c>
      <c r="O290">
        <f t="shared" ca="1" si="30"/>
        <v>-1.432918655211562E-2</v>
      </c>
      <c r="Q290" s="2">
        <f t="shared" si="31"/>
        <v>41549.145400000001</v>
      </c>
    </row>
    <row r="291" spans="1:18" x14ac:dyDescent="0.2">
      <c r="A291" s="37" t="s">
        <v>78</v>
      </c>
      <c r="B291" s="36" t="s">
        <v>46</v>
      </c>
      <c r="C291" s="35">
        <v>56567.645400000001</v>
      </c>
      <c r="D291" s="35">
        <v>2.0000000000000001E-4</v>
      </c>
      <c r="E291">
        <f t="shared" si="27"/>
        <v>18901.490967005444</v>
      </c>
      <c r="F291">
        <f t="shared" si="28"/>
        <v>18901.5</v>
      </c>
      <c r="G291">
        <f t="shared" si="29"/>
        <v>-1.4338000000861939E-2</v>
      </c>
      <c r="K291">
        <f>G291</f>
        <v>-1.4338000000861939E-2</v>
      </c>
      <c r="O291">
        <f t="shared" ca="1" si="30"/>
        <v>-1.432918655211562E-2</v>
      </c>
      <c r="Q291" s="2">
        <f t="shared" si="31"/>
        <v>41549.145400000001</v>
      </c>
      <c r="R291" t="s">
        <v>83</v>
      </c>
    </row>
    <row r="292" spans="1:18" x14ac:dyDescent="0.2">
      <c r="A292" s="37" t="s">
        <v>78</v>
      </c>
      <c r="B292" s="36" t="s">
        <v>46</v>
      </c>
      <c r="C292" s="35">
        <v>56586.6927</v>
      </c>
      <c r="D292" s="35">
        <v>2.9999999999999997E-4</v>
      </c>
      <c r="E292">
        <f t="shared" si="27"/>
        <v>18913.490838484664</v>
      </c>
      <c r="F292">
        <f t="shared" si="28"/>
        <v>18913.5</v>
      </c>
      <c r="G292">
        <f t="shared" si="29"/>
        <v>-1.4541999997163657E-2</v>
      </c>
      <c r="J292">
        <f>G292</f>
        <v>-1.4541999997163657E-2</v>
      </c>
      <c r="O292">
        <f t="shared" ca="1" si="30"/>
        <v>-1.4342106229820394E-2</v>
      </c>
      <c r="Q292" s="2">
        <f t="shared" si="31"/>
        <v>41568.1927</v>
      </c>
    </row>
    <row r="293" spans="1:18" x14ac:dyDescent="0.2">
      <c r="A293" s="37" t="s">
        <v>78</v>
      </c>
      <c r="B293" s="36" t="s">
        <v>46</v>
      </c>
      <c r="C293" s="35">
        <v>56586.6927</v>
      </c>
      <c r="D293" s="35">
        <v>2.9999999999999997E-4</v>
      </c>
      <c r="E293">
        <f t="shared" si="27"/>
        <v>18913.490838484664</v>
      </c>
      <c r="F293">
        <f t="shared" si="28"/>
        <v>18913.5</v>
      </c>
      <c r="G293">
        <f t="shared" si="29"/>
        <v>-1.4541999997163657E-2</v>
      </c>
      <c r="K293">
        <f>G293</f>
        <v>-1.4541999997163657E-2</v>
      </c>
      <c r="O293">
        <f t="shared" ca="1" si="30"/>
        <v>-1.4342106229820394E-2</v>
      </c>
      <c r="Q293" s="2">
        <f t="shared" si="31"/>
        <v>41568.1927</v>
      </c>
      <c r="R293" t="s">
        <v>83</v>
      </c>
    </row>
    <row r="294" spans="1:18" x14ac:dyDescent="0.2">
      <c r="A294" s="37" t="s">
        <v>78</v>
      </c>
      <c r="B294" s="36" t="s">
        <v>45</v>
      </c>
      <c r="C294" s="35">
        <v>56593.8361</v>
      </c>
      <c r="D294" s="35">
        <v>2.9999999999999997E-4</v>
      </c>
      <c r="E294">
        <f t="shared" si="27"/>
        <v>18917.991207666895</v>
      </c>
      <c r="F294">
        <f t="shared" si="28"/>
        <v>18918</v>
      </c>
      <c r="G294">
        <f t="shared" si="29"/>
        <v>-1.395599999523256E-2</v>
      </c>
      <c r="J294">
        <f>G294</f>
        <v>-1.395599999523256E-2</v>
      </c>
      <c r="O294">
        <f t="shared" ca="1" si="30"/>
        <v>-1.4346951108959683E-2</v>
      </c>
      <c r="Q294" s="2">
        <f t="shared" si="31"/>
        <v>41575.3361</v>
      </c>
    </row>
    <row r="295" spans="1:18" x14ac:dyDescent="0.2">
      <c r="A295" s="37" t="s">
        <v>78</v>
      </c>
      <c r="B295" s="36" t="s">
        <v>45</v>
      </c>
      <c r="C295" s="35">
        <v>56593.8361</v>
      </c>
      <c r="D295" s="35">
        <v>2.9999999999999997E-4</v>
      </c>
      <c r="E295">
        <f t="shared" si="27"/>
        <v>18917.991207666895</v>
      </c>
      <c r="F295">
        <f t="shared" si="28"/>
        <v>18918</v>
      </c>
      <c r="G295">
        <f t="shared" si="29"/>
        <v>-1.395599999523256E-2</v>
      </c>
      <c r="K295">
        <f>G295</f>
        <v>-1.395599999523256E-2</v>
      </c>
      <c r="O295">
        <f t="shared" ca="1" si="30"/>
        <v>-1.4346951108959683E-2</v>
      </c>
      <c r="Q295" s="2">
        <f t="shared" si="31"/>
        <v>41575.3361</v>
      </c>
      <c r="R295" t="s">
        <v>83</v>
      </c>
    </row>
    <row r="296" spans="1:18" x14ac:dyDescent="0.2">
      <c r="A296" s="37" t="s">
        <v>78</v>
      </c>
      <c r="B296" s="36" t="s">
        <v>46</v>
      </c>
      <c r="C296" s="35">
        <v>56597.804600000003</v>
      </c>
      <c r="D296" s="35">
        <v>2.0000000000000001E-4</v>
      </c>
      <c r="E296">
        <f t="shared" si="27"/>
        <v>18920.491377767925</v>
      </c>
      <c r="F296">
        <f t="shared" si="28"/>
        <v>18920.5</v>
      </c>
      <c r="G296">
        <f t="shared" si="29"/>
        <v>-1.3685999991139397E-2</v>
      </c>
      <c r="J296">
        <f>G296</f>
        <v>-1.3685999991139397E-2</v>
      </c>
      <c r="O296">
        <f t="shared" ca="1" si="30"/>
        <v>-1.4349642708481511E-2</v>
      </c>
      <c r="Q296" s="2">
        <f t="shared" si="31"/>
        <v>41579.304600000003</v>
      </c>
    </row>
    <row r="297" spans="1:18" x14ac:dyDescent="0.2">
      <c r="A297" s="37" t="s">
        <v>78</v>
      </c>
      <c r="B297" s="36" t="s">
        <v>46</v>
      </c>
      <c r="C297" s="35">
        <v>56597.804600000003</v>
      </c>
      <c r="D297" s="35">
        <v>2.0000000000000001E-4</v>
      </c>
      <c r="E297">
        <f t="shared" si="27"/>
        <v>18920.491377767925</v>
      </c>
      <c r="F297">
        <f t="shared" si="28"/>
        <v>18920.5</v>
      </c>
      <c r="G297">
        <f t="shared" si="29"/>
        <v>-1.3685999991139397E-2</v>
      </c>
      <c r="K297">
        <f>G297</f>
        <v>-1.3685999991139397E-2</v>
      </c>
      <c r="O297">
        <f t="shared" ca="1" si="30"/>
        <v>-1.4349642708481511E-2</v>
      </c>
      <c r="Q297" s="2">
        <f t="shared" si="31"/>
        <v>41579.304600000003</v>
      </c>
      <c r="R297" t="s">
        <v>83</v>
      </c>
    </row>
    <row r="298" spans="1:18" x14ac:dyDescent="0.2">
      <c r="A298" s="37" t="s">
        <v>78</v>
      </c>
      <c r="B298" s="36" t="s">
        <v>45</v>
      </c>
      <c r="C298" s="35">
        <v>56598.597600000001</v>
      </c>
      <c r="D298" s="35">
        <v>2.0000000000000001E-4</v>
      </c>
      <c r="E298">
        <f t="shared" si="27"/>
        <v>18920.990970785464</v>
      </c>
      <c r="F298">
        <f t="shared" si="28"/>
        <v>18921</v>
      </c>
      <c r="G298">
        <f t="shared" si="29"/>
        <v>-1.4331999998830725E-2</v>
      </c>
      <c r="J298">
        <f>G298</f>
        <v>-1.4331999998830725E-2</v>
      </c>
      <c r="O298">
        <f t="shared" ca="1" si="30"/>
        <v>-1.4350181028385875E-2</v>
      </c>
      <c r="Q298" s="2">
        <f t="shared" si="31"/>
        <v>41580.097600000001</v>
      </c>
    </row>
    <row r="299" spans="1:18" x14ac:dyDescent="0.2">
      <c r="A299" s="37" t="s">
        <v>78</v>
      </c>
      <c r="B299" s="36" t="s">
        <v>45</v>
      </c>
      <c r="C299" s="35">
        <v>56598.597600000001</v>
      </c>
      <c r="D299" s="35">
        <v>2.0000000000000001E-4</v>
      </c>
      <c r="E299">
        <f t="shared" si="27"/>
        <v>18920.990970785464</v>
      </c>
      <c r="F299">
        <f t="shared" si="28"/>
        <v>18921</v>
      </c>
      <c r="G299">
        <f t="shared" si="29"/>
        <v>-1.4331999998830725E-2</v>
      </c>
      <c r="K299">
        <f>G299</f>
        <v>-1.4331999998830725E-2</v>
      </c>
      <c r="O299">
        <f t="shared" ca="1" si="30"/>
        <v>-1.4350181028385875E-2</v>
      </c>
      <c r="Q299" s="2">
        <f t="shared" si="31"/>
        <v>41580.097600000001</v>
      </c>
      <c r="R299" t="s">
        <v>83</v>
      </c>
    </row>
    <row r="300" spans="1:18" x14ac:dyDescent="0.2">
      <c r="A300" s="37" t="s">
        <v>78</v>
      </c>
      <c r="B300" s="36" t="s">
        <v>45</v>
      </c>
      <c r="C300" s="35">
        <v>56628.756000000001</v>
      </c>
      <c r="D300" s="35">
        <v>5.0000000000000001E-4</v>
      </c>
      <c r="E300">
        <f t="shared" si="27"/>
        <v>18939.990877544904</v>
      </c>
      <c r="F300">
        <f t="shared" si="28"/>
        <v>18940</v>
      </c>
      <c r="G300">
        <f t="shared" si="29"/>
        <v>-1.4479999998002313E-2</v>
      </c>
      <c r="J300">
        <f>G300</f>
        <v>-1.4479999998002313E-2</v>
      </c>
      <c r="O300">
        <f t="shared" ca="1" si="30"/>
        <v>-1.437063718475177E-2</v>
      </c>
      <c r="Q300" s="2">
        <f t="shared" si="31"/>
        <v>41610.256000000001</v>
      </c>
    </row>
    <row r="301" spans="1:18" x14ac:dyDescent="0.2">
      <c r="A301" s="37" t="s">
        <v>78</v>
      </c>
      <c r="B301" s="36" t="s">
        <v>45</v>
      </c>
      <c r="C301" s="35">
        <v>56628.756000000001</v>
      </c>
      <c r="D301" s="35">
        <v>5.0000000000000001E-4</v>
      </c>
      <c r="E301">
        <f t="shared" si="27"/>
        <v>18939.990877544904</v>
      </c>
      <c r="F301">
        <f t="shared" si="28"/>
        <v>18940</v>
      </c>
      <c r="G301">
        <f t="shared" si="29"/>
        <v>-1.4479999998002313E-2</v>
      </c>
      <c r="K301">
        <f>G301</f>
        <v>-1.4479999998002313E-2</v>
      </c>
      <c r="O301">
        <f t="shared" ca="1" si="30"/>
        <v>-1.437063718475177E-2</v>
      </c>
      <c r="Q301" s="2">
        <f t="shared" si="31"/>
        <v>41610.256000000001</v>
      </c>
      <c r="R301" t="s">
        <v>83</v>
      </c>
    </row>
    <row r="302" spans="1:18" x14ac:dyDescent="0.2">
      <c r="A302" s="38" t="s">
        <v>79</v>
      </c>
      <c r="B302" s="39"/>
      <c r="C302" s="38">
        <v>56965.262300000002</v>
      </c>
      <c r="D302" s="38">
        <v>2.8999999999999998E-3</v>
      </c>
      <c r="E302">
        <f t="shared" si="27"/>
        <v>19151.991127026409</v>
      </c>
      <c r="F302">
        <f t="shared" si="28"/>
        <v>19152</v>
      </c>
      <c r="G302">
        <f t="shared" si="29"/>
        <v>-1.4083999994909391E-2</v>
      </c>
      <c r="J302">
        <f>G302</f>
        <v>-1.4083999994909391E-2</v>
      </c>
      <c r="O302">
        <f t="shared" ca="1" si="30"/>
        <v>-1.4598884824202784E-2</v>
      </c>
      <c r="Q302" s="2">
        <f t="shared" si="31"/>
        <v>41946.762300000002</v>
      </c>
    </row>
    <row r="303" spans="1:18" ht="12" customHeight="1" x14ac:dyDescent="0.2">
      <c r="A303" s="38" t="s">
        <v>79</v>
      </c>
      <c r="B303" s="39"/>
      <c r="C303" s="38">
        <v>56965.262300000002</v>
      </c>
      <c r="D303" s="38">
        <v>2.8999999999999998E-3</v>
      </c>
      <c r="E303">
        <f t="shared" si="27"/>
        <v>19151.991127026409</v>
      </c>
      <c r="F303">
        <f t="shared" si="28"/>
        <v>19152</v>
      </c>
      <c r="G303">
        <f t="shared" si="29"/>
        <v>-1.4083999994909391E-2</v>
      </c>
      <c r="J303">
        <f>G303</f>
        <v>-1.4083999994909391E-2</v>
      </c>
      <c r="O303">
        <f t="shared" ca="1" si="30"/>
        <v>-1.4598884824202784E-2</v>
      </c>
      <c r="Q303" s="2">
        <f t="shared" si="31"/>
        <v>41946.762300000002</v>
      </c>
      <c r="R303" t="s">
        <v>85</v>
      </c>
    </row>
    <row r="304" spans="1:18" ht="12" customHeight="1" x14ac:dyDescent="0.2">
      <c r="A304" s="70" t="s">
        <v>0</v>
      </c>
      <c r="B304" s="71" t="s">
        <v>45</v>
      </c>
      <c r="C304" s="72">
        <v>57295.4185</v>
      </c>
      <c r="D304" s="72" t="s">
        <v>1</v>
      </c>
      <c r="E304">
        <f t="shared" si="27"/>
        <v>19359.990789344371</v>
      </c>
      <c r="F304">
        <f t="shared" si="28"/>
        <v>19360</v>
      </c>
      <c r="G304">
        <f t="shared" si="29"/>
        <v>-1.4620000001741573E-2</v>
      </c>
      <c r="K304">
        <f>G304</f>
        <v>-1.4620000001741573E-2</v>
      </c>
      <c r="O304">
        <f t="shared" ca="1" si="30"/>
        <v>-1.4822825904418876E-2</v>
      </c>
      <c r="Q304" s="2">
        <f t="shared" si="31"/>
        <v>42276.9185</v>
      </c>
      <c r="R304" t="s">
        <v>83</v>
      </c>
    </row>
    <row r="305" spans="1:18" ht="12" customHeight="1" x14ac:dyDescent="0.2">
      <c r="A305" s="70" t="s">
        <v>0</v>
      </c>
      <c r="B305" s="71" t="s">
        <v>46</v>
      </c>
      <c r="C305" s="72">
        <v>57299.386500000001</v>
      </c>
      <c r="D305" s="72" t="s">
        <v>1</v>
      </c>
      <c r="E305">
        <f t="shared" si="27"/>
        <v>19362.490644443493</v>
      </c>
      <c r="F305">
        <f t="shared" si="28"/>
        <v>19362.5</v>
      </c>
      <c r="G305">
        <f t="shared" si="29"/>
        <v>-1.4849999999569263E-2</v>
      </c>
      <c r="K305">
        <f>G305</f>
        <v>-1.4849999999569263E-2</v>
      </c>
      <c r="O305">
        <f t="shared" ca="1" si="30"/>
        <v>-1.4825517503940703E-2</v>
      </c>
      <c r="Q305" s="2">
        <f t="shared" si="31"/>
        <v>42280.886500000001</v>
      </c>
      <c r="R305" t="s">
        <v>83</v>
      </c>
    </row>
    <row r="306" spans="1:18" ht="12" customHeight="1" x14ac:dyDescent="0.2">
      <c r="A306" s="82" t="s">
        <v>793</v>
      </c>
      <c r="B306" s="81" t="s">
        <v>45</v>
      </c>
      <c r="C306" s="80">
        <v>59209.691099999996</v>
      </c>
      <c r="D306" s="76">
        <v>5.0000000000000001E-4</v>
      </c>
      <c r="E306">
        <f t="shared" si="27"/>
        <v>20565.98981157846</v>
      </c>
      <c r="F306">
        <f t="shared" si="28"/>
        <v>20566</v>
      </c>
      <c r="G306">
        <f t="shared" si="29"/>
        <v>-1.6172000003280118E-2</v>
      </c>
      <c r="K306">
        <f>G306</f>
        <v>-1.6172000003280118E-2</v>
      </c>
      <c r="O306">
        <f t="shared" ca="1" si="30"/>
        <v>-1.6121253513748712E-2</v>
      </c>
      <c r="Q306" s="2">
        <f t="shared" si="31"/>
        <v>44191.191099999996</v>
      </c>
      <c r="R306" t="s">
        <v>792</v>
      </c>
    </row>
    <row r="307" spans="1:18" ht="12" customHeight="1" x14ac:dyDescent="0.2">
      <c r="A307" s="76" t="s">
        <v>791</v>
      </c>
      <c r="B307" s="77" t="s">
        <v>45</v>
      </c>
      <c r="C307" s="76">
        <v>59441.435599999997</v>
      </c>
      <c r="D307" s="76">
        <v>6.9999999999999999E-4</v>
      </c>
      <c r="E307">
        <f t="shared" si="27"/>
        <v>20711.989728417961</v>
      </c>
      <c r="F307">
        <f t="shared" si="28"/>
        <v>20712</v>
      </c>
      <c r="G307">
        <f t="shared" si="29"/>
        <v>-1.6303999997035135E-2</v>
      </c>
      <c r="K307">
        <f>G307</f>
        <v>-1.6303999997035135E-2</v>
      </c>
      <c r="O307">
        <f t="shared" ca="1" si="30"/>
        <v>-1.6278442925823471E-2</v>
      </c>
      <c r="Q307" s="2">
        <f t="shared" si="31"/>
        <v>44422.935599999997</v>
      </c>
      <c r="R307" t="s">
        <v>792</v>
      </c>
    </row>
    <row r="308" spans="1:18" ht="12" customHeight="1" x14ac:dyDescent="0.2">
      <c r="A308" s="75" t="s">
        <v>790</v>
      </c>
      <c r="B308" s="33"/>
      <c r="C308" s="73">
        <v>59447.784899999999</v>
      </c>
      <c r="D308" s="74">
        <v>2.0000000000000001E-4</v>
      </c>
      <c r="E308">
        <f t="shared" si="27"/>
        <v>20715.989811578464</v>
      </c>
      <c r="F308">
        <f t="shared" si="28"/>
        <v>20716</v>
      </c>
      <c r="G308">
        <f t="shared" si="29"/>
        <v>-1.617199999600416E-2</v>
      </c>
      <c r="K308">
        <f>G308</f>
        <v>-1.617199999600416E-2</v>
      </c>
      <c r="O308">
        <f t="shared" ca="1" si="30"/>
        <v>-1.6282749485058395E-2</v>
      </c>
      <c r="Q308" s="2">
        <f t="shared" si="31"/>
        <v>44429.284899999999</v>
      </c>
      <c r="R308" t="s">
        <v>83</v>
      </c>
    </row>
    <row r="309" spans="1:18" ht="12" customHeight="1" x14ac:dyDescent="0.2">
      <c r="A309" s="14"/>
      <c r="B309" s="33"/>
      <c r="C309" s="10"/>
      <c r="D309" s="10"/>
    </row>
    <row r="310" spans="1:18" ht="12" customHeight="1" x14ac:dyDescent="0.2">
      <c r="A310" s="14"/>
      <c r="B310" s="33"/>
      <c r="C310" s="10"/>
      <c r="D310" s="10"/>
    </row>
    <row r="311" spans="1:18" ht="12" customHeight="1" x14ac:dyDescent="0.2">
      <c r="A311" s="14"/>
      <c r="B311" s="33"/>
      <c r="C311" s="10"/>
      <c r="D311" s="10"/>
    </row>
    <row r="312" spans="1:18" ht="12" customHeight="1" x14ac:dyDescent="0.2">
      <c r="A312" s="14"/>
      <c r="B312" s="33"/>
      <c r="C312" s="10"/>
      <c r="D312" s="10"/>
    </row>
    <row r="313" spans="1:18" x14ac:dyDescent="0.2">
      <c r="A313" s="14"/>
      <c r="B313" s="33"/>
      <c r="C313" s="10"/>
      <c r="D313" s="10"/>
    </row>
    <row r="314" spans="1:18" x14ac:dyDescent="0.2">
      <c r="A314" s="14"/>
      <c r="B314" s="33"/>
      <c r="C314" s="10"/>
      <c r="D314" s="10"/>
    </row>
    <row r="315" spans="1:18" x14ac:dyDescent="0.2">
      <c r="A315" s="14"/>
      <c r="B315" s="33"/>
      <c r="C315" s="10"/>
      <c r="D315" s="10"/>
    </row>
    <row r="316" spans="1:18" x14ac:dyDescent="0.2">
      <c r="A316" s="14"/>
      <c r="B316" s="33"/>
      <c r="C316" s="10"/>
      <c r="D316" s="10"/>
    </row>
    <row r="317" spans="1:18" x14ac:dyDescent="0.2">
      <c r="A317" s="14"/>
      <c r="B317" s="33"/>
      <c r="C317" s="10"/>
      <c r="D317" s="10"/>
    </row>
    <row r="318" spans="1:18" x14ac:dyDescent="0.2">
      <c r="A318" s="14"/>
      <c r="B318" s="33"/>
      <c r="C318" s="10"/>
      <c r="D318" s="10"/>
    </row>
    <row r="319" spans="1:18" x14ac:dyDescent="0.2">
      <c r="A319" s="14"/>
      <c r="B319" s="33"/>
      <c r="C319" s="10"/>
      <c r="D319" s="10"/>
    </row>
    <row r="320" spans="1:18" x14ac:dyDescent="0.2">
      <c r="A320" s="14"/>
      <c r="B320" s="33"/>
      <c r="C320" s="10"/>
      <c r="D320" s="10"/>
    </row>
    <row r="321" spans="1:4" x14ac:dyDescent="0.2">
      <c r="A321" s="14"/>
      <c r="B321" s="33"/>
      <c r="C321" s="10"/>
      <c r="D321" s="10"/>
    </row>
    <row r="322" spans="1:4" x14ac:dyDescent="0.2">
      <c r="A322" s="14"/>
      <c r="B322" s="33"/>
      <c r="C322" s="10"/>
      <c r="D322" s="10"/>
    </row>
    <row r="323" spans="1:4" x14ac:dyDescent="0.2">
      <c r="A323" s="14"/>
      <c r="B323" s="33"/>
      <c r="C323" s="10"/>
      <c r="D323" s="10"/>
    </row>
    <row r="324" spans="1:4" x14ac:dyDescent="0.2">
      <c r="A324" s="14"/>
      <c r="B324" s="33"/>
      <c r="C324" s="10"/>
      <c r="D324" s="10"/>
    </row>
    <row r="325" spans="1:4" x14ac:dyDescent="0.2">
      <c r="A325" s="14"/>
      <c r="B325" s="33"/>
      <c r="C325" s="10"/>
      <c r="D325" s="10"/>
    </row>
    <row r="326" spans="1:4" x14ac:dyDescent="0.2">
      <c r="A326" s="14"/>
      <c r="B326" s="33"/>
      <c r="C326" s="10"/>
      <c r="D326" s="10"/>
    </row>
    <row r="327" spans="1:4" x14ac:dyDescent="0.2">
      <c r="A327" s="14"/>
      <c r="B327" s="33"/>
      <c r="C327" s="10"/>
      <c r="D327" s="10"/>
    </row>
    <row r="328" spans="1:4" x14ac:dyDescent="0.2">
      <c r="A328" s="14"/>
      <c r="B328" s="33"/>
      <c r="C328" s="10"/>
      <c r="D328" s="10"/>
    </row>
    <row r="329" spans="1:4" x14ac:dyDescent="0.2">
      <c r="A329" s="14"/>
      <c r="B329" s="33"/>
      <c r="C329" s="10"/>
      <c r="D329" s="10"/>
    </row>
    <row r="330" spans="1:4" x14ac:dyDescent="0.2">
      <c r="A330" s="14"/>
      <c r="B330" s="33"/>
      <c r="C330" s="10"/>
      <c r="D330" s="10"/>
    </row>
    <row r="331" spans="1:4" x14ac:dyDescent="0.2">
      <c r="A331" s="14"/>
      <c r="B331" s="33"/>
      <c r="C331" s="10"/>
      <c r="D331" s="10"/>
    </row>
    <row r="332" spans="1:4" x14ac:dyDescent="0.2">
      <c r="A332" s="14"/>
      <c r="B332" s="33"/>
      <c r="C332" s="10"/>
      <c r="D332" s="10"/>
    </row>
    <row r="333" spans="1:4" x14ac:dyDescent="0.2">
      <c r="A333" s="14"/>
      <c r="B333" s="33"/>
      <c r="C333" s="10"/>
      <c r="D333" s="10"/>
    </row>
    <row r="334" spans="1:4" x14ac:dyDescent="0.2">
      <c r="A334" s="14"/>
      <c r="B334" s="33"/>
      <c r="C334" s="10"/>
      <c r="D334" s="10"/>
    </row>
    <row r="335" spans="1:4" x14ac:dyDescent="0.2">
      <c r="A335" s="14"/>
      <c r="B335" s="33"/>
      <c r="C335" s="10"/>
      <c r="D335" s="10"/>
    </row>
    <row r="336" spans="1:4" x14ac:dyDescent="0.2">
      <c r="A336" s="14"/>
      <c r="B336" s="33"/>
      <c r="C336" s="10"/>
      <c r="D336" s="10"/>
    </row>
    <row r="337" spans="1:4" x14ac:dyDescent="0.2">
      <c r="A337" s="14"/>
      <c r="B337" s="33"/>
      <c r="C337" s="10"/>
      <c r="D337" s="10"/>
    </row>
    <row r="338" spans="1:4" x14ac:dyDescent="0.2">
      <c r="A338" s="14"/>
      <c r="B338" s="33"/>
      <c r="C338" s="10"/>
      <c r="D338" s="10"/>
    </row>
    <row r="339" spans="1:4" x14ac:dyDescent="0.2">
      <c r="A339" s="14"/>
      <c r="B339" s="33"/>
      <c r="C339" s="10"/>
      <c r="D339" s="10"/>
    </row>
    <row r="340" spans="1:4" x14ac:dyDescent="0.2">
      <c r="A340" s="14"/>
      <c r="B340" s="33"/>
      <c r="C340" s="10"/>
      <c r="D340" s="10"/>
    </row>
    <row r="341" spans="1:4" x14ac:dyDescent="0.2">
      <c r="A341" s="14"/>
      <c r="B341" s="33"/>
      <c r="C341" s="10"/>
      <c r="D341" s="10"/>
    </row>
    <row r="342" spans="1:4" x14ac:dyDescent="0.2">
      <c r="A342" s="14"/>
      <c r="B342" s="33"/>
      <c r="C342" s="10"/>
      <c r="D342" s="10"/>
    </row>
    <row r="343" spans="1:4" x14ac:dyDescent="0.2">
      <c r="A343" s="14"/>
      <c r="B343" s="33"/>
      <c r="C343" s="10"/>
      <c r="D343" s="10"/>
    </row>
    <row r="344" spans="1:4" x14ac:dyDescent="0.2">
      <c r="A344" s="14"/>
      <c r="B344" s="33"/>
      <c r="C344" s="10"/>
      <c r="D344" s="10"/>
    </row>
    <row r="345" spans="1:4" x14ac:dyDescent="0.2">
      <c r="A345" s="14"/>
      <c r="B345" s="33"/>
      <c r="C345" s="10"/>
      <c r="D345" s="10"/>
    </row>
    <row r="346" spans="1:4" x14ac:dyDescent="0.2">
      <c r="A346" s="14"/>
      <c r="B346" s="33"/>
      <c r="C346" s="10"/>
      <c r="D346" s="10"/>
    </row>
    <row r="347" spans="1:4" x14ac:dyDescent="0.2">
      <c r="A347" s="14"/>
      <c r="B347" s="33"/>
      <c r="C347" s="10"/>
      <c r="D347" s="10"/>
    </row>
    <row r="348" spans="1:4" x14ac:dyDescent="0.2">
      <c r="A348" s="14"/>
      <c r="B348" s="33"/>
      <c r="C348" s="10"/>
      <c r="D348" s="10"/>
    </row>
    <row r="349" spans="1:4" x14ac:dyDescent="0.2">
      <c r="A349" s="14"/>
      <c r="B349" s="33"/>
      <c r="C349" s="10"/>
      <c r="D349" s="10"/>
    </row>
    <row r="350" spans="1:4" x14ac:dyDescent="0.2">
      <c r="A350" s="14"/>
      <c r="B350" s="33"/>
      <c r="C350" s="10"/>
      <c r="D350" s="10"/>
    </row>
    <row r="351" spans="1:4" x14ac:dyDescent="0.2">
      <c r="A351" s="14"/>
      <c r="B351" s="33"/>
      <c r="C351" s="10"/>
      <c r="D351" s="10"/>
    </row>
    <row r="352" spans="1:4" x14ac:dyDescent="0.2">
      <c r="A352" s="14"/>
      <c r="B352" s="33"/>
      <c r="C352" s="10"/>
      <c r="D352" s="10"/>
    </row>
    <row r="353" spans="1:4" x14ac:dyDescent="0.2">
      <c r="A353" s="14"/>
      <c r="B353" s="33"/>
      <c r="C353" s="10"/>
      <c r="D353" s="10"/>
    </row>
    <row r="354" spans="1:4" x14ac:dyDescent="0.2">
      <c r="A354" s="14"/>
      <c r="B354" s="33"/>
      <c r="C354" s="10"/>
      <c r="D354" s="10"/>
    </row>
    <row r="355" spans="1:4" x14ac:dyDescent="0.2">
      <c r="A355" s="14"/>
      <c r="B355" s="33"/>
      <c r="C355" s="10"/>
      <c r="D355" s="10"/>
    </row>
    <row r="356" spans="1:4" x14ac:dyDescent="0.2">
      <c r="A356" s="14"/>
      <c r="B356" s="33"/>
      <c r="C356" s="10"/>
      <c r="D356" s="10"/>
    </row>
    <row r="357" spans="1:4" x14ac:dyDescent="0.2">
      <c r="A357" s="14"/>
      <c r="B357" s="33"/>
      <c r="C357" s="10"/>
      <c r="D357" s="10"/>
    </row>
    <row r="358" spans="1:4" x14ac:dyDescent="0.2">
      <c r="A358" s="14"/>
      <c r="B358" s="33"/>
      <c r="C358" s="10"/>
      <c r="D358" s="10"/>
    </row>
    <row r="359" spans="1:4" x14ac:dyDescent="0.2">
      <c r="A359" s="14"/>
      <c r="B359" s="33"/>
      <c r="C359" s="10"/>
      <c r="D359" s="10"/>
    </row>
    <row r="360" spans="1:4" x14ac:dyDescent="0.2">
      <c r="A360" s="14"/>
      <c r="B360" s="33"/>
      <c r="C360" s="10"/>
      <c r="D360" s="10"/>
    </row>
    <row r="361" spans="1:4" x14ac:dyDescent="0.2">
      <c r="A361" s="14"/>
      <c r="B361" s="33"/>
      <c r="C361" s="10"/>
      <c r="D361" s="10"/>
    </row>
    <row r="362" spans="1:4" x14ac:dyDescent="0.2">
      <c r="A362" s="14"/>
      <c r="B362" s="33"/>
      <c r="C362" s="10"/>
      <c r="D362" s="10"/>
    </row>
    <row r="363" spans="1:4" x14ac:dyDescent="0.2">
      <c r="A363" s="14"/>
      <c r="B363" s="33"/>
      <c r="C363" s="10"/>
      <c r="D363" s="10"/>
    </row>
    <row r="364" spans="1:4" x14ac:dyDescent="0.2">
      <c r="A364" s="14"/>
      <c r="B364" s="33"/>
      <c r="C364" s="10"/>
      <c r="D364" s="10"/>
    </row>
    <row r="365" spans="1:4" x14ac:dyDescent="0.2">
      <c r="A365" s="14"/>
      <c r="B365" s="33"/>
      <c r="C365" s="10"/>
      <c r="D365" s="10"/>
    </row>
    <row r="366" spans="1:4" x14ac:dyDescent="0.2">
      <c r="A366" s="14"/>
      <c r="B366" s="33"/>
      <c r="C366" s="10"/>
      <c r="D366" s="10"/>
    </row>
    <row r="367" spans="1:4" x14ac:dyDescent="0.2">
      <c r="A367" s="14"/>
      <c r="B367" s="33"/>
      <c r="C367" s="10"/>
      <c r="D367" s="10"/>
    </row>
    <row r="368" spans="1:4" x14ac:dyDescent="0.2">
      <c r="A368" s="14"/>
      <c r="B368" s="33"/>
      <c r="C368" s="10"/>
      <c r="D368" s="10"/>
    </row>
    <row r="369" spans="1:4" x14ac:dyDescent="0.2">
      <c r="A369" s="14"/>
      <c r="B369" s="33"/>
      <c r="C369" s="10"/>
      <c r="D369" s="10"/>
    </row>
    <row r="370" spans="1:4" x14ac:dyDescent="0.2">
      <c r="A370" s="14"/>
      <c r="B370" s="33"/>
      <c r="C370" s="10"/>
      <c r="D370" s="10"/>
    </row>
    <row r="371" spans="1:4" x14ac:dyDescent="0.2">
      <c r="A371" s="14"/>
      <c r="B371" s="33"/>
      <c r="C371" s="10"/>
      <c r="D371" s="10"/>
    </row>
    <row r="372" spans="1:4" x14ac:dyDescent="0.2">
      <c r="A372" s="14"/>
      <c r="B372" s="33"/>
      <c r="C372" s="10"/>
      <c r="D372" s="10"/>
    </row>
    <row r="373" spans="1:4" x14ac:dyDescent="0.2">
      <c r="A373" s="14"/>
      <c r="B373" s="33"/>
      <c r="C373" s="10"/>
      <c r="D373" s="10"/>
    </row>
    <row r="374" spans="1:4" x14ac:dyDescent="0.2">
      <c r="A374" s="14"/>
      <c r="B374" s="33"/>
      <c r="C374" s="10"/>
      <c r="D374" s="10"/>
    </row>
    <row r="375" spans="1:4" x14ac:dyDescent="0.2">
      <c r="A375" s="14"/>
      <c r="B375" s="33"/>
      <c r="C375" s="10"/>
      <c r="D375" s="10"/>
    </row>
    <row r="376" spans="1:4" x14ac:dyDescent="0.2">
      <c r="A376" s="14"/>
      <c r="B376" s="33"/>
      <c r="C376" s="10"/>
      <c r="D376" s="10"/>
    </row>
    <row r="377" spans="1:4" x14ac:dyDescent="0.2">
      <c r="A377" s="14"/>
      <c r="B377" s="33"/>
      <c r="C377" s="10"/>
      <c r="D377" s="10"/>
    </row>
    <row r="378" spans="1:4" x14ac:dyDescent="0.2">
      <c r="A378" s="14"/>
      <c r="B378" s="33"/>
      <c r="C378" s="10"/>
      <c r="D378" s="10"/>
    </row>
    <row r="379" spans="1:4" x14ac:dyDescent="0.2">
      <c r="A379" s="14"/>
      <c r="B379" s="33"/>
      <c r="C379" s="10"/>
      <c r="D379" s="10"/>
    </row>
    <row r="380" spans="1:4" x14ac:dyDescent="0.2">
      <c r="A380" s="14"/>
      <c r="B380" s="33"/>
      <c r="C380" s="10"/>
      <c r="D380" s="10"/>
    </row>
    <row r="381" spans="1:4" x14ac:dyDescent="0.2">
      <c r="A381" s="14"/>
      <c r="B381" s="33"/>
      <c r="C381" s="10"/>
      <c r="D381" s="10"/>
    </row>
    <row r="382" spans="1:4" x14ac:dyDescent="0.2">
      <c r="A382" s="14"/>
      <c r="B382" s="33"/>
      <c r="C382" s="10"/>
      <c r="D382" s="10"/>
    </row>
    <row r="383" spans="1:4" x14ac:dyDescent="0.2">
      <c r="A383" s="14"/>
      <c r="B383" s="33"/>
      <c r="C383" s="10"/>
      <c r="D383" s="10"/>
    </row>
    <row r="384" spans="1:4" x14ac:dyDescent="0.2">
      <c r="A384" s="14"/>
      <c r="B384" s="33"/>
      <c r="C384" s="10"/>
      <c r="D384" s="10"/>
    </row>
    <row r="385" spans="1:4" x14ac:dyDescent="0.2">
      <c r="A385" s="14"/>
      <c r="B385" s="33"/>
      <c r="C385" s="10"/>
      <c r="D385" s="10"/>
    </row>
    <row r="386" spans="1:4" x14ac:dyDescent="0.2">
      <c r="A386" s="14"/>
      <c r="B386" s="33"/>
      <c r="C386" s="10"/>
      <c r="D386" s="10"/>
    </row>
    <row r="387" spans="1:4" x14ac:dyDescent="0.2">
      <c r="A387" s="14"/>
      <c r="B387" s="33"/>
      <c r="C387" s="10"/>
      <c r="D387" s="10"/>
    </row>
    <row r="388" spans="1:4" x14ac:dyDescent="0.2">
      <c r="A388" s="14"/>
      <c r="B388" s="33"/>
      <c r="C388" s="10"/>
      <c r="D388" s="10"/>
    </row>
    <row r="389" spans="1:4" x14ac:dyDescent="0.2">
      <c r="A389" s="14"/>
      <c r="B389" s="33"/>
      <c r="C389" s="10"/>
      <c r="D389" s="10"/>
    </row>
    <row r="390" spans="1:4" x14ac:dyDescent="0.2">
      <c r="A390" s="14"/>
      <c r="B390" s="33"/>
      <c r="C390" s="10"/>
      <c r="D390" s="10"/>
    </row>
    <row r="391" spans="1:4" x14ac:dyDescent="0.2">
      <c r="A391" s="14"/>
      <c r="B391" s="33"/>
      <c r="C391" s="10"/>
      <c r="D391" s="10"/>
    </row>
    <row r="392" spans="1:4" x14ac:dyDescent="0.2">
      <c r="A392" s="14"/>
      <c r="B392" s="33"/>
      <c r="C392" s="10"/>
      <c r="D392" s="10"/>
    </row>
    <row r="393" spans="1:4" x14ac:dyDescent="0.2">
      <c r="A393" s="14"/>
      <c r="B393" s="33"/>
      <c r="C393" s="10"/>
      <c r="D393" s="10"/>
    </row>
    <row r="394" spans="1:4" x14ac:dyDescent="0.2">
      <c r="A394" s="14"/>
      <c r="B394" s="33"/>
      <c r="C394" s="10"/>
      <c r="D394" s="10"/>
    </row>
    <row r="395" spans="1:4" x14ac:dyDescent="0.2">
      <c r="A395" s="14"/>
      <c r="B395" s="33"/>
      <c r="C395" s="10"/>
      <c r="D395" s="10"/>
    </row>
    <row r="396" spans="1:4" x14ac:dyDescent="0.2">
      <c r="A396" s="14"/>
      <c r="B396" s="33"/>
      <c r="C396" s="10"/>
      <c r="D396" s="10"/>
    </row>
    <row r="397" spans="1:4" x14ac:dyDescent="0.2">
      <c r="A397" s="14"/>
      <c r="B397" s="33"/>
      <c r="C397" s="10"/>
      <c r="D397" s="10"/>
    </row>
    <row r="398" spans="1:4" x14ac:dyDescent="0.2">
      <c r="A398" s="14"/>
      <c r="B398" s="33"/>
      <c r="C398" s="10"/>
      <c r="D398" s="10"/>
    </row>
    <row r="399" spans="1:4" x14ac:dyDescent="0.2">
      <c r="A399" s="14"/>
      <c r="B399" s="33"/>
      <c r="C399" s="10"/>
      <c r="D399" s="10"/>
    </row>
    <row r="400" spans="1:4" x14ac:dyDescent="0.2">
      <c r="A400" s="14"/>
      <c r="B400" s="33"/>
      <c r="C400" s="10"/>
      <c r="D400" s="10"/>
    </row>
    <row r="401" spans="1:4" x14ac:dyDescent="0.2">
      <c r="A401" s="14"/>
      <c r="B401" s="33"/>
      <c r="C401" s="10"/>
      <c r="D401" s="10"/>
    </row>
    <row r="402" spans="1:4" x14ac:dyDescent="0.2">
      <c r="A402" s="14"/>
      <c r="B402" s="33"/>
      <c r="C402" s="10"/>
      <c r="D402" s="10"/>
    </row>
    <row r="403" spans="1:4" x14ac:dyDescent="0.2">
      <c r="A403" s="14"/>
      <c r="B403" s="33"/>
      <c r="C403" s="10"/>
      <c r="D403" s="10"/>
    </row>
    <row r="404" spans="1:4" x14ac:dyDescent="0.2">
      <c r="A404" s="14"/>
      <c r="B404" s="33"/>
      <c r="C404" s="10"/>
      <c r="D404" s="10"/>
    </row>
    <row r="405" spans="1:4" x14ac:dyDescent="0.2">
      <c r="A405" s="14"/>
      <c r="B405" s="33"/>
      <c r="C405" s="10"/>
      <c r="D405" s="10"/>
    </row>
    <row r="406" spans="1:4" x14ac:dyDescent="0.2">
      <c r="A406" s="14"/>
      <c r="B406" s="33"/>
      <c r="C406" s="10"/>
      <c r="D406" s="10"/>
    </row>
    <row r="407" spans="1:4" x14ac:dyDescent="0.2">
      <c r="A407" s="14"/>
      <c r="B407" s="33"/>
      <c r="C407" s="10"/>
      <c r="D407" s="10"/>
    </row>
    <row r="408" spans="1:4" x14ac:dyDescent="0.2">
      <c r="A408" s="14"/>
      <c r="B408" s="33"/>
      <c r="C408" s="10"/>
      <c r="D408" s="10"/>
    </row>
    <row r="409" spans="1:4" x14ac:dyDescent="0.2">
      <c r="A409" s="14"/>
      <c r="B409" s="33"/>
      <c r="C409" s="10"/>
      <c r="D409" s="10"/>
    </row>
    <row r="410" spans="1:4" x14ac:dyDescent="0.2">
      <c r="A410" s="14"/>
      <c r="B410" s="33"/>
      <c r="C410" s="10"/>
      <c r="D410" s="10"/>
    </row>
    <row r="411" spans="1:4" x14ac:dyDescent="0.2">
      <c r="A411" s="14"/>
      <c r="B411" s="33"/>
      <c r="C411" s="10"/>
      <c r="D411" s="10"/>
    </row>
    <row r="412" spans="1:4" x14ac:dyDescent="0.2">
      <c r="A412" s="14"/>
      <c r="B412" s="33"/>
      <c r="C412" s="10"/>
      <c r="D412" s="10"/>
    </row>
  </sheetData>
  <sortState xmlns:xlrd2="http://schemas.microsoft.com/office/spreadsheetml/2017/richdata2" ref="A21:AH308">
    <sortCondition ref="C21:C308"/>
  </sortState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12"/>
  <sheetViews>
    <sheetView workbookViewId="0">
      <pane xSplit="6" ySplit="19" topLeftCell="G251" activePane="bottomRight" state="frozen"/>
      <selection pane="topRight" activeCell="G1" sqref="G1"/>
      <selection pane="bottomLeft" activeCell="A20" sqref="A20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style="9" customWidth="1"/>
    <col min="3" max="3" width="11.85546875" style="43" customWidth="1"/>
    <col min="4" max="4" width="9.42578125" style="43" customWidth="1"/>
    <col min="5" max="5" width="11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</row>
    <row r="2" spans="1:6" x14ac:dyDescent="0.2">
      <c r="A2" t="s">
        <v>26</v>
      </c>
      <c r="B2" s="60" t="s">
        <v>51</v>
      </c>
    </row>
    <row r="4" spans="1:6" ht="14.25" thickTop="1" thickBot="1" x14ac:dyDescent="0.25">
      <c r="A4" s="4" t="s">
        <v>2</v>
      </c>
      <c r="C4" s="63">
        <v>26565.46</v>
      </c>
      <c r="D4" s="64">
        <v>1.5872919999999999</v>
      </c>
    </row>
    <row r="5" spans="1:6" ht="13.5" thickTop="1" x14ac:dyDescent="0.2">
      <c r="A5" s="15" t="s">
        <v>57</v>
      </c>
      <c r="B5" s="61"/>
      <c r="C5" s="65">
        <v>8</v>
      </c>
      <c r="D5" s="58" t="s">
        <v>58</v>
      </c>
    </row>
    <row r="6" spans="1:6" x14ac:dyDescent="0.2">
      <c r="A6" s="4" t="s">
        <v>3</v>
      </c>
    </row>
    <row r="7" spans="1:6" x14ac:dyDescent="0.2">
      <c r="A7" t="s">
        <v>4</v>
      </c>
      <c r="C7" s="43">
        <f>+C4</f>
        <v>26565.46</v>
      </c>
    </row>
    <row r="8" spans="1:6" x14ac:dyDescent="0.2">
      <c r="A8" t="s">
        <v>5</v>
      </c>
      <c r="C8" s="43">
        <f>+D4</f>
        <v>1.5872919999999999</v>
      </c>
    </row>
    <row r="9" spans="1:6" x14ac:dyDescent="0.2">
      <c r="A9" s="25" t="s">
        <v>64</v>
      </c>
      <c r="B9" s="26">
        <v>250</v>
      </c>
      <c r="C9" s="17" t="str">
        <f>"F"&amp;B9</f>
        <v>F250</v>
      </c>
      <c r="D9" s="18" t="str">
        <f>"G"&amp;B9</f>
        <v>G250</v>
      </c>
    </row>
    <row r="10" spans="1:6" ht="13.5" thickBot="1" x14ac:dyDescent="0.25">
      <c r="A10" s="8"/>
      <c r="B10" s="61"/>
      <c r="C10" s="59" t="s">
        <v>22</v>
      </c>
      <c r="D10" s="59" t="s">
        <v>23</v>
      </c>
      <c r="E10" s="8"/>
    </row>
    <row r="11" spans="1:6" x14ac:dyDescent="0.2">
      <c r="A11" s="8" t="s">
        <v>18</v>
      </c>
      <c r="B11" s="61"/>
      <c r="C11" s="17">
        <f ca="1">INTERCEPT(INDIRECT($D$9):G992,INDIRECT($C$9):F992)</f>
        <v>5.1469340214588422E-3</v>
      </c>
      <c r="E11" s="8"/>
    </row>
    <row r="12" spans="1:6" x14ac:dyDescent="0.2">
      <c r="A12" s="8" t="s">
        <v>19</v>
      </c>
      <c r="B12" s="61"/>
      <c r="C12" s="17">
        <f ca="1">SLOPE(INDIRECT($D$9):G992,INDIRECT($C$9):F992)</f>
        <v>-1.0253384648215325E-6</v>
      </c>
      <c r="E12" s="8"/>
    </row>
    <row r="13" spans="1:6" x14ac:dyDescent="0.2">
      <c r="A13" s="8" t="s">
        <v>21</v>
      </c>
      <c r="B13" s="61"/>
      <c r="C13" s="43" t="s">
        <v>16</v>
      </c>
    </row>
    <row r="14" spans="1:6" x14ac:dyDescent="0.2">
      <c r="A14" s="8"/>
      <c r="B14" s="61"/>
      <c r="C14" s="58"/>
    </row>
    <row r="15" spans="1:6" x14ac:dyDescent="0.2">
      <c r="A15" s="19" t="s">
        <v>20</v>
      </c>
      <c r="B15" s="61"/>
      <c r="C15" s="56">
        <f ca="1">(C7+C11)+(C8+C12)*INT(MAX(F21:F3533))</f>
        <v>59447.784978022377</v>
      </c>
      <c r="E15" s="66" t="s">
        <v>73</v>
      </c>
      <c r="F15" s="16">
        <v>1</v>
      </c>
    </row>
    <row r="16" spans="1:6" x14ac:dyDescent="0.2">
      <c r="A16" s="22" t="s">
        <v>6</v>
      </c>
      <c r="B16" s="61"/>
      <c r="C16" s="67">
        <f ca="1">+C8+C12</f>
        <v>1.5872909746615351</v>
      </c>
      <c r="E16" s="66" t="s">
        <v>59</v>
      </c>
      <c r="F16" s="21">
        <f ca="1">NOW()+15018.5+$C$5/24</f>
        <v>60164.256091319447</v>
      </c>
    </row>
    <row r="17" spans="1:31" ht="13.5" thickBot="1" x14ac:dyDescent="0.25">
      <c r="A17" s="20" t="s">
        <v>54</v>
      </c>
      <c r="B17" s="61"/>
      <c r="C17" s="58">
        <f>COUNT(C21:C2191)</f>
        <v>241</v>
      </c>
      <c r="E17" s="66" t="s">
        <v>74</v>
      </c>
      <c r="F17" s="21">
        <f ca="1">ROUND(2*(F16-$C$7)/$C$8,0)/2+F15</f>
        <v>21168.5</v>
      </c>
    </row>
    <row r="18" spans="1:31" ht="14.25" thickTop="1" thickBot="1" x14ac:dyDescent="0.25">
      <c r="A18" s="22" t="s">
        <v>7</v>
      </c>
      <c r="B18" s="61"/>
      <c r="C18" s="68">
        <f ca="1">+C15</f>
        <v>59447.784978022377</v>
      </c>
      <c r="D18" s="69">
        <f ca="1">+C16</f>
        <v>1.5872909746615351</v>
      </c>
      <c r="E18" s="66" t="s">
        <v>60</v>
      </c>
      <c r="F18" s="18">
        <f ca="1">ROUND(2*(F16-$C$15)/$C$16,0)/2+F15</f>
        <v>452.5</v>
      </c>
    </row>
    <row r="19" spans="1:31" ht="13.5" thickTop="1" x14ac:dyDescent="0.2">
      <c r="E19" s="66" t="s">
        <v>61</v>
      </c>
      <c r="F19" s="23">
        <f ca="1">+$C$15+$C$16*F18-15018.5-$C$5/24</f>
        <v>45147.200810723385</v>
      </c>
    </row>
    <row r="20" spans="1:31" ht="13.5" thickBot="1" x14ac:dyDescent="0.25">
      <c r="A20" s="3" t="s">
        <v>8</v>
      </c>
      <c r="B20" s="3" t="s">
        <v>9</v>
      </c>
      <c r="C20" s="59" t="s">
        <v>10</v>
      </c>
      <c r="D20" s="59" t="s">
        <v>15</v>
      </c>
      <c r="E20" s="3" t="s">
        <v>11</v>
      </c>
      <c r="F20" s="3" t="s">
        <v>12</v>
      </c>
      <c r="G20" s="3" t="s">
        <v>13</v>
      </c>
      <c r="H20" s="6" t="s">
        <v>88</v>
      </c>
      <c r="I20" s="6" t="s">
        <v>91</v>
      </c>
      <c r="J20" s="6" t="s">
        <v>85</v>
      </c>
      <c r="K20" s="6" t="s">
        <v>83</v>
      </c>
      <c r="L20" s="6" t="s">
        <v>786</v>
      </c>
      <c r="M20" s="6" t="s">
        <v>787</v>
      </c>
      <c r="N20" s="6" t="s">
        <v>788</v>
      </c>
      <c r="O20" s="6" t="s">
        <v>25</v>
      </c>
      <c r="P20" s="5" t="s">
        <v>24</v>
      </c>
      <c r="Q20" s="3" t="s">
        <v>17</v>
      </c>
    </row>
    <row r="21" spans="1:31" x14ac:dyDescent="0.2">
      <c r="A21" s="18" t="s">
        <v>99</v>
      </c>
      <c r="B21" s="57" t="s">
        <v>45</v>
      </c>
      <c r="C21" s="56">
        <v>25865.488000000001</v>
      </c>
      <c r="D21" s="56" t="s">
        <v>91</v>
      </c>
      <c r="E21">
        <f t="shared" ref="E21:E84" si="0">+(C21-C$7)/C$8</f>
        <v>-440.98502354954098</v>
      </c>
      <c r="F21">
        <f t="shared" ref="F21:F84" si="1">ROUND(2*E21,0)/2</f>
        <v>-441</v>
      </c>
      <c r="G21">
        <f t="shared" ref="G21:G84" si="2">+C21-(C$7+F21*C$8)</f>
        <v>2.3772000000462867E-2</v>
      </c>
      <c r="I21">
        <f>G21</f>
        <v>2.3772000000462867E-2</v>
      </c>
      <c r="O21">
        <f t="shared" ref="O21:O84" ca="1" si="3">+C$11+C$12*F21</f>
        <v>5.5991082844451378E-3</v>
      </c>
      <c r="Q21" s="2">
        <f t="shared" ref="Q21:Q84" si="4">+C21-15018.5</f>
        <v>10846.988000000001</v>
      </c>
    </row>
    <row r="22" spans="1:31" x14ac:dyDescent="0.2">
      <c r="A22" s="18" t="s">
        <v>99</v>
      </c>
      <c r="B22" s="57" t="s">
        <v>45</v>
      </c>
      <c r="C22" s="56">
        <v>25981.35</v>
      </c>
      <c r="D22" s="56" t="s">
        <v>91</v>
      </c>
      <c r="E22">
        <f t="shared" si="0"/>
        <v>-367.9915226687973</v>
      </c>
      <c r="F22">
        <f t="shared" si="1"/>
        <v>-368</v>
      </c>
      <c r="G22">
        <f t="shared" si="2"/>
        <v>1.3456000000587665E-2</v>
      </c>
      <c r="I22">
        <f>G22</f>
        <v>1.3456000000587665E-2</v>
      </c>
      <c r="O22">
        <f t="shared" ca="1" si="3"/>
        <v>5.524258576513166E-3</v>
      </c>
      <c r="Q22" s="2">
        <f t="shared" si="4"/>
        <v>10962.849999999999</v>
      </c>
      <c r="AA22">
        <v>10</v>
      </c>
      <c r="AC22" t="s">
        <v>29</v>
      </c>
      <c r="AE22" t="s">
        <v>31</v>
      </c>
    </row>
    <row r="23" spans="1:31" x14ac:dyDescent="0.2">
      <c r="A23" s="18" t="s">
        <v>99</v>
      </c>
      <c r="B23" s="57" t="s">
        <v>45</v>
      </c>
      <c r="C23" s="56">
        <v>26273.4</v>
      </c>
      <c r="D23" s="56" t="s">
        <v>91</v>
      </c>
      <c r="E23">
        <f t="shared" si="0"/>
        <v>-183.99891135342313</v>
      </c>
      <c r="F23">
        <f t="shared" si="1"/>
        <v>-184</v>
      </c>
      <c r="G23">
        <f t="shared" si="2"/>
        <v>1.728000002913177E-3</v>
      </c>
      <c r="I23">
        <f>G23</f>
        <v>1.728000002913177E-3</v>
      </c>
      <c r="O23">
        <f t="shared" ca="1" si="3"/>
        <v>5.3355962989860041E-3</v>
      </c>
      <c r="Q23" s="2">
        <f t="shared" si="4"/>
        <v>11254.900000000001</v>
      </c>
      <c r="AA23">
        <v>14</v>
      </c>
      <c r="AC23" t="s">
        <v>32</v>
      </c>
      <c r="AE23" t="s">
        <v>31</v>
      </c>
    </row>
    <row r="24" spans="1:31" x14ac:dyDescent="0.2">
      <c r="A24" s="56" t="s">
        <v>109</v>
      </c>
      <c r="B24" s="57" t="s">
        <v>45</v>
      </c>
      <c r="C24" s="56">
        <v>26565.46</v>
      </c>
      <c r="D24" s="56" t="s">
        <v>91</v>
      </c>
      <c r="E24">
        <f t="shared" si="0"/>
        <v>0</v>
      </c>
      <c r="F24">
        <f t="shared" si="1"/>
        <v>0</v>
      </c>
      <c r="G24">
        <f t="shared" si="2"/>
        <v>0</v>
      </c>
      <c r="I24">
        <f>G24</f>
        <v>0</v>
      </c>
      <c r="O24">
        <f t="shared" ca="1" si="3"/>
        <v>5.1469340214588422E-3</v>
      </c>
      <c r="Q24" s="2">
        <f t="shared" si="4"/>
        <v>11546.96</v>
      </c>
      <c r="AA24">
        <v>15</v>
      </c>
      <c r="AC24" t="s">
        <v>32</v>
      </c>
      <c r="AE24" t="s">
        <v>31</v>
      </c>
    </row>
    <row r="25" spans="1:31" x14ac:dyDescent="0.2">
      <c r="A25" s="14" t="s">
        <v>14</v>
      </c>
      <c r="B25" s="33"/>
      <c r="C25" s="10">
        <v>26565.46</v>
      </c>
      <c r="D25" s="10" t="s">
        <v>16</v>
      </c>
      <c r="E25">
        <f t="shared" si="0"/>
        <v>0</v>
      </c>
      <c r="F25">
        <f t="shared" si="1"/>
        <v>0</v>
      </c>
      <c r="G25">
        <f t="shared" si="2"/>
        <v>0</v>
      </c>
      <c r="O25">
        <f t="shared" ca="1" si="3"/>
        <v>5.1469340214588422E-3</v>
      </c>
      <c r="Q25" s="2">
        <f t="shared" si="4"/>
        <v>11546.96</v>
      </c>
      <c r="AA25">
        <v>33</v>
      </c>
      <c r="AC25" t="s">
        <v>35</v>
      </c>
      <c r="AE25" t="s">
        <v>31</v>
      </c>
    </row>
    <row r="26" spans="1:31" x14ac:dyDescent="0.2">
      <c r="A26" s="18" t="s">
        <v>99</v>
      </c>
      <c r="B26" s="57" t="s">
        <v>46</v>
      </c>
      <c r="C26" s="56">
        <v>28407.516</v>
      </c>
      <c r="D26" s="56" t="s">
        <v>91</v>
      </c>
      <c r="E26">
        <f t="shared" si="0"/>
        <v>1160.5022894338285</v>
      </c>
      <c r="F26">
        <f t="shared" si="1"/>
        <v>1160.5</v>
      </c>
      <c r="G26">
        <f t="shared" si="2"/>
        <v>3.6340000006021E-3</v>
      </c>
      <c r="I26">
        <f t="shared" ref="I26:I57" si="5">G26</f>
        <v>3.6340000006021E-3</v>
      </c>
      <c r="O26">
        <f t="shared" ca="1" si="3"/>
        <v>3.9570287330334538E-3</v>
      </c>
      <c r="Q26" s="2">
        <f t="shared" si="4"/>
        <v>13389.016</v>
      </c>
      <c r="AA26">
        <v>42</v>
      </c>
      <c r="AC26" t="s">
        <v>37</v>
      </c>
      <c r="AE26" t="s">
        <v>31</v>
      </c>
    </row>
    <row r="27" spans="1:31" x14ac:dyDescent="0.2">
      <c r="A27" s="18" t="s">
        <v>116</v>
      </c>
      <c r="B27" s="57" t="s">
        <v>46</v>
      </c>
      <c r="C27" s="56">
        <v>30675.751</v>
      </c>
      <c r="D27" s="56" t="s">
        <v>91</v>
      </c>
      <c r="E27">
        <f t="shared" si="0"/>
        <v>2589.498970573783</v>
      </c>
      <c r="F27">
        <f t="shared" si="1"/>
        <v>2589.5</v>
      </c>
      <c r="G27">
        <f t="shared" si="2"/>
        <v>-1.6339999965566676E-3</v>
      </c>
      <c r="I27">
        <f t="shared" si="5"/>
        <v>-1.6339999965566676E-3</v>
      </c>
      <c r="O27">
        <f t="shared" ca="1" si="3"/>
        <v>2.4918200668034838E-3</v>
      </c>
      <c r="Q27" s="2">
        <f t="shared" si="4"/>
        <v>15657.251</v>
      </c>
    </row>
    <row r="28" spans="1:31" x14ac:dyDescent="0.2">
      <c r="A28" s="18" t="s">
        <v>116</v>
      </c>
      <c r="B28" s="57" t="s">
        <v>45</v>
      </c>
      <c r="C28" s="56">
        <v>30695.589</v>
      </c>
      <c r="D28" s="56" t="s">
        <v>91</v>
      </c>
      <c r="E28">
        <f t="shared" si="0"/>
        <v>2601.9969860617966</v>
      </c>
      <c r="F28">
        <f t="shared" si="1"/>
        <v>2602</v>
      </c>
      <c r="G28">
        <f t="shared" si="2"/>
        <v>-4.7839999970165081E-3</v>
      </c>
      <c r="I28">
        <f t="shared" si="5"/>
        <v>-4.7839999970165081E-3</v>
      </c>
      <c r="O28">
        <f t="shared" ca="1" si="3"/>
        <v>2.4790033359932146E-3</v>
      </c>
      <c r="Q28" s="2">
        <f t="shared" si="4"/>
        <v>15677.089</v>
      </c>
    </row>
    <row r="29" spans="1:31" ht="12.75" customHeight="1" x14ac:dyDescent="0.2">
      <c r="A29" s="18" t="s">
        <v>124</v>
      </c>
      <c r="B29" s="57" t="s">
        <v>45</v>
      </c>
      <c r="C29" s="56">
        <v>30962.271000000001</v>
      </c>
      <c r="D29" s="56" t="s">
        <v>91</v>
      </c>
      <c r="E29">
        <f t="shared" si="0"/>
        <v>2770.0076608462728</v>
      </c>
      <c r="F29">
        <f t="shared" si="1"/>
        <v>2770</v>
      </c>
      <c r="G29">
        <f t="shared" si="2"/>
        <v>1.2160000002040761E-2</v>
      </c>
      <c r="I29">
        <f t="shared" si="5"/>
        <v>1.2160000002040761E-2</v>
      </c>
      <c r="O29">
        <f t="shared" ca="1" si="3"/>
        <v>2.3067464739031972E-3</v>
      </c>
      <c r="Q29" s="2">
        <f t="shared" si="4"/>
        <v>15943.771000000001</v>
      </c>
    </row>
    <row r="30" spans="1:31" x14ac:dyDescent="0.2">
      <c r="A30" s="18" t="s">
        <v>116</v>
      </c>
      <c r="B30" s="57" t="s">
        <v>46</v>
      </c>
      <c r="C30" s="56">
        <v>31402.735000000001</v>
      </c>
      <c r="D30" s="56" t="s">
        <v>91</v>
      </c>
      <c r="E30">
        <f t="shared" si="0"/>
        <v>3047.5016569100089</v>
      </c>
      <c r="F30">
        <f t="shared" si="1"/>
        <v>3047.5</v>
      </c>
      <c r="G30">
        <f t="shared" si="2"/>
        <v>2.630000002682209E-3</v>
      </c>
      <c r="I30">
        <f t="shared" si="5"/>
        <v>2.630000002682209E-3</v>
      </c>
      <c r="O30">
        <f t="shared" ca="1" si="3"/>
        <v>2.0222150499152216E-3</v>
      </c>
      <c r="Q30" s="2">
        <f t="shared" si="4"/>
        <v>16384.235000000001</v>
      </c>
    </row>
    <row r="31" spans="1:31" x14ac:dyDescent="0.2">
      <c r="A31" s="18" t="s">
        <v>116</v>
      </c>
      <c r="B31" s="57" t="s">
        <v>45</v>
      </c>
      <c r="C31" s="56">
        <v>31468.605</v>
      </c>
      <c r="D31" s="56" t="s">
        <v>91</v>
      </c>
      <c r="E31">
        <f t="shared" si="0"/>
        <v>3089.000007560046</v>
      </c>
      <c r="F31">
        <f t="shared" si="1"/>
        <v>3089</v>
      </c>
      <c r="G31">
        <f t="shared" si="2"/>
        <v>1.2000000424450263E-5</v>
      </c>
      <c r="I31">
        <f t="shared" si="5"/>
        <v>1.2000000424450263E-5</v>
      </c>
      <c r="O31">
        <f t="shared" ca="1" si="3"/>
        <v>1.9796635036251281E-3</v>
      </c>
      <c r="Q31" s="2">
        <f t="shared" si="4"/>
        <v>16450.105</v>
      </c>
    </row>
    <row r="32" spans="1:31" x14ac:dyDescent="0.2">
      <c r="A32" s="18" t="s">
        <v>116</v>
      </c>
      <c r="B32" s="57" t="s">
        <v>46</v>
      </c>
      <c r="C32" s="56">
        <v>31702.73</v>
      </c>
      <c r="D32" s="56" t="s">
        <v>91</v>
      </c>
      <c r="E32">
        <f t="shared" si="0"/>
        <v>3236.4996484578769</v>
      </c>
      <c r="F32">
        <f t="shared" si="1"/>
        <v>3236.5</v>
      </c>
      <c r="G32">
        <f t="shared" si="2"/>
        <v>-5.5799999972805381E-4</v>
      </c>
      <c r="I32">
        <f t="shared" si="5"/>
        <v>-5.5799999972805381E-4</v>
      </c>
      <c r="O32">
        <f t="shared" ca="1" si="3"/>
        <v>1.8284260800639522E-3</v>
      </c>
      <c r="Q32" s="2">
        <f t="shared" si="4"/>
        <v>16684.23</v>
      </c>
    </row>
    <row r="33" spans="1:17" x14ac:dyDescent="0.2">
      <c r="A33" s="18" t="s">
        <v>116</v>
      </c>
      <c r="B33" s="57" t="s">
        <v>45</v>
      </c>
      <c r="C33" s="56">
        <v>32063.84</v>
      </c>
      <c r="D33" s="56" t="s">
        <v>91</v>
      </c>
      <c r="E33">
        <f t="shared" si="0"/>
        <v>3464.0003225619489</v>
      </c>
      <c r="F33">
        <f t="shared" si="1"/>
        <v>3464</v>
      </c>
      <c r="G33">
        <f t="shared" si="2"/>
        <v>5.1200000234530307E-4</v>
      </c>
      <c r="I33">
        <f t="shared" si="5"/>
        <v>5.1200000234530307E-4</v>
      </c>
      <c r="O33">
        <f t="shared" ca="1" si="3"/>
        <v>1.5951615793170534E-3</v>
      </c>
      <c r="Q33" s="2">
        <f t="shared" si="4"/>
        <v>17045.34</v>
      </c>
    </row>
    <row r="34" spans="1:17" x14ac:dyDescent="0.2">
      <c r="A34" s="18" t="s">
        <v>116</v>
      </c>
      <c r="B34" s="57" t="s">
        <v>46</v>
      </c>
      <c r="C34" s="56">
        <v>32067.809000000001</v>
      </c>
      <c r="D34" s="56" t="s">
        <v>91</v>
      </c>
      <c r="E34">
        <f t="shared" si="0"/>
        <v>3466.5008076648796</v>
      </c>
      <c r="F34">
        <f t="shared" si="1"/>
        <v>3466.5</v>
      </c>
      <c r="G34">
        <f t="shared" si="2"/>
        <v>1.282000001083361E-3</v>
      </c>
      <c r="I34">
        <f t="shared" si="5"/>
        <v>1.282000001083361E-3</v>
      </c>
      <c r="O34">
        <f t="shared" ca="1" si="3"/>
        <v>1.5925982331549998E-3</v>
      </c>
      <c r="Q34" s="2">
        <f t="shared" si="4"/>
        <v>17049.309000000001</v>
      </c>
    </row>
    <row r="35" spans="1:17" x14ac:dyDescent="0.2">
      <c r="A35" s="18" t="s">
        <v>116</v>
      </c>
      <c r="B35" s="57" t="s">
        <v>46</v>
      </c>
      <c r="C35" s="56">
        <v>32445.582999999999</v>
      </c>
      <c r="D35" s="56" t="s">
        <v>91</v>
      </c>
      <c r="E35">
        <f t="shared" si="0"/>
        <v>3704.4998651791857</v>
      </c>
      <c r="F35">
        <f t="shared" si="1"/>
        <v>3704.5</v>
      </c>
      <c r="G35">
        <f t="shared" si="2"/>
        <v>-2.1399999968707561E-4</v>
      </c>
      <c r="I35">
        <f t="shared" si="5"/>
        <v>-2.1399999968707561E-4</v>
      </c>
      <c r="O35">
        <f t="shared" ca="1" si="3"/>
        <v>1.3485676785274748E-3</v>
      </c>
      <c r="Q35" s="2">
        <f t="shared" si="4"/>
        <v>17427.082999999999</v>
      </c>
    </row>
    <row r="36" spans="1:17" x14ac:dyDescent="0.2">
      <c r="A36" s="18" t="s">
        <v>116</v>
      </c>
      <c r="B36" s="57" t="s">
        <v>45</v>
      </c>
      <c r="C36" s="56">
        <v>32552.723999999998</v>
      </c>
      <c r="D36" s="56" t="s">
        <v>91</v>
      </c>
      <c r="E36">
        <f t="shared" si="0"/>
        <v>3771.9991028745812</v>
      </c>
      <c r="F36">
        <f t="shared" si="1"/>
        <v>3772</v>
      </c>
      <c r="G36">
        <f t="shared" si="2"/>
        <v>-1.4240000018617138E-3</v>
      </c>
      <c r="I36">
        <f t="shared" si="5"/>
        <v>-1.4240000018617138E-3</v>
      </c>
      <c r="O36">
        <f t="shared" ca="1" si="3"/>
        <v>1.2793573321520217E-3</v>
      </c>
      <c r="Q36" s="2">
        <f t="shared" si="4"/>
        <v>17534.223999999998</v>
      </c>
    </row>
    <row r="37" spans="1:17" x14ac:dyDescent="0.2">
      <c r="A37" s="18" t="s">
        <v>116</v>
      </c>
      <c r="B37" s="57" t="s">
        <v>45</v>
      </c>
      <c r="C37" s="56">
        <v>33187.642</v>
      </c>
      <c r="D37" s="56" t="s">
        <v>91</v>
      </c>
      <c r="E37">
        <f t="shared" si="0"/>
        <v>4171.9998588791486</v>
      </c>
      <c r="F37">
        <f t="shared" si="1"/>
        <v>4172</v>
      </c>
      <c r="G37">
        <f t="shared" si="2"/>
        <v>-2.2399999579647556E-4</v>
      </c>
      <c r="I37">
        <f t="shared" si="5"/>
        <v>-2.2399999579647556E-4</v>
      </c>
      <c r="O37">
        <f t="shared" ca="1" si="3"/>
        <v>8.6922194622340854E-4</v>
      </c>
      <c r="Q37" s="2">
        <f t="shared" si="4"/>
        <v>18169.142</v>
      </c>
    </row>
    <row r="38" spans="1:17" x14ac:dyDescent="0.2">
      <c r="A38" s="18" t="s">
        <v>116</v>
      </c>
      <c r="B38" s="57" t="s">
        <v>46</v>
      </c>
      <c r="C38" s="56">
        <v>33672.569000000003</v>
      </c>
      <c r="D38" s="56" t="s">
        <v>91</v>
      </c>
      <c r="E38">
        <f t="shared" si="0"/>
        <v>4477.505714134516</v>
      </c>
      <c r="F38">
        <f t="shared" si="1"/>
        <v>4477.5</v>
      </c>
      <c r="G38">
        <f t="shared" si="2"/>
        <v>9.0700000073411502E-3</v>
      </c>
      <c r="I38">
        <f t="shared" si="5"/>
        <v>9.0700000073411502E-3</v>
      </c>
      <c r="O38">
        <f t="shared" ca="1" si="3"/>
        <v>5.5598104522043036E-4</v>
      </c>
      <c r="Q38" s="2">
        <f t="shared" si="4"/>
        <v>18654.069000000003</v>
      </c>
    </row>
    <row r="39" spans="1:17" x14ac:dyDescent="0.2">
      <c r="A39" s="18" t="s">
        <v>99</v>
      </c>
      <c r="B39" s="57" t="s">
        <v>45</v>
      </c>
      <c r="C39" s="56">
        <v>34284.516000000003</v>
      </c>
      <c r="D39" s="56" t="s">
        <v>91</v>
      </c>
      <c r="E39">
        <f t="shared" si="0"/>
        <v>4863.034652729305</v>
      </c>
      <c r="F39">
        <f t="shared" si="1"/>
        <v>4863</v>
      </c>
      <c r="G39">
        <f t="shared" si="2"/>
        <v>5.5004000001645181E-2</v>
      </c>
      <c r="I39">
        <f t="shared" si="5"/>
        <v>5.5004000001645181E-2</v>
      </c>
      <c r="O39">
        <f t="shared" ca="1" si="3"/>
        <v>1.6071306703172982E-4</v>
      </c>
      <c r="Q39" s="2">
        <f t="shared" si="4"/>
        <v>19266.016000000003</v>
      </c>
    </row>
    <row r="40" spans="1:17" x14ac:dyDescent="0.2">
      <c r="A40" s="18" t="s">
        <v>116</v>
      </c>
      <c r="B40" s="57" t="s">
        <v>45</v>
      </c>
      <c r="C40" s="56">
        <v>34387.633999999998</v>
      </c>
      <c r="D40" s="56" t="s">
        <v>91</v>
      </c>
      <c r="E40">
        <f t="shared" si="0"/>
        <v>4927.9993851162853</v>
      </c>
      <c r="F40">
        <f t="shared" si="1"/>
        <v>4928</v>
      </c>
      <c r="G40">
        <f t="shared" si="2"/>
        <v>-9.7600000299280509E-4</v>
      </c>
      <c r="I40">
        <f t="shared" si="5"/>
        <v>-9.7600000299280509E-4</v>
      </c>
      <c r="O40">
        <f t="shared" ca="1" si="3"/>
        <v>9.4066066818329803E-5</v>
      </c>
      <c r="Q40" s="2">
        <f t="shared" si="4"/>
        <v>19369.133999999998</v>
      </c>
    </row>
    <row r="41" spans="1:17" x14ac:dyDescent="0.2">
      <c r="A41" s="18" t="s">
        <v>116</v>
      </c>
      <c r="B41" s="57" t="s">
        <v>46</v>
      </c>
      <c r="C41" s="56">
        <v>34683.673999999999</v>
      </c>
      <c r="D41" s="56" t="s">
        <v>91</v>
      </c>
      <c r="E41">
        <f t="shared" si="0"/>
        <v>5114.5057116144981</v>
      </c>
      <c r="F41">
        <f t="shared" si="1"/>
        <v>5114.5</v>
      </c>
      <c r="G41">
        <f t="shared" si="2"/>
        <v>9.0659999987110496E-3</v>
      </c>
      <c r="I41">
        <f t="shared" si="5"/>
        <v>9.0659999987110496E-3</v>
      </c>
      <c r="O41">
        <f t="shared" ca="1" si="3"/>
        <v>-9.7159556870885649E-5</v>
      </c>
      <c r="Q41" s="2">
        <f t="shared" si="4"/>
        <v>19665.173999999999</v>
      </c>
    </row>
    <row r="42" spans="1:17" x14ac:dyDescent="0.2">
      <c r="A42" s="18" t="s">
        <v>116</v>
      </c>
      <c r="B42" s="57" t="s">
        <v>46</v>
      </c>
      <c r="C42" s="56">
        <v>35391.595000000001</v>
      </c>
      <c r="D42" s="56" t="s">
        <v>91</v>
      </c>
      <c r="E42">
        <f t="shared" si="0"/>
        <v>5560.4986354117591</v>
      </c>
      <c r="F42">
        <f t="shared" si="1"/>
        <v>5560.5</v>
      </c>
      <c r="G42">
        <f t="shared" si="2"/>
        <v>-2.1659999983967282E-3</v>
      </c>
      <c r="I42">
        <f t="shared" si="5"/>
        <v>-2.1659999983967282E-3</v>
      </c>
      <c r="O42">
        <f t="shared" ca="1" si="3"/>
        <v>-5.5446051218128924E-4</v>
      </c>
      <c r="Q42" s="2">
        <f t="shared" si="4"/>
        <v>20373.095000000001</v>
      </c>
    </row>
    <row r="43" spans="1:17" x14ac:dyDescent="0.2">
      <c r="A43" s="18" t="s">
        <v>99</v>
      </c>
      <c r="B43" s="57" t="s">
        <v>46</v>
      </c>
      <c r="C43" s="56">
        <v>35718.512999999999</v>
      </c>
      <c r="D43" s="56" t="s">
        <v>91</v>
      </c>
      <c r="E43">
        <f t="shared" si="0"/>
        <v>5766.4582194076456</v>
      </c>
      <c r="F43">
        <f t="shared" si="1"/>
        <v>5766.5</v>
      </c>
      <c r="G43">
        <f t="shared" si="2"/>
        <v>-6.6317999997409061E-2</v>
      </c>
      <c r="I43">
        <f t="shared" si="5"/>
        <v>-6.6317999997409061E-2</v>
      </c>
      <c r="O43">
        <f t="shared" ca="1" si="3"/>
        <v>-7.6568023593452487E-4</v>
      </c>
      <c r="Q43" s="2">
        <f t="shared" si="4"/>
        <v>20700.012999999999</v>
      </c>
    </row>
    <row r="44" spans="1:17" x14ac:dyDescent="0.2">
      <c r="A44" s="18" t="s">
        <v>116</v>
      </c>
      <c r="B44" s="57" t="s">
        <v>46</v>
      </c>
      <c r="C44" s="56">
        <v>35810.642999999996</v>
      </c>
      <c r="D44" s="56" t="s">
        <v>91</v>
      </c>
      <c r="E44">
        <f t="shared" si="0"/>
        <v>5824.5004699828369</v>
      </c>
      <c r="F44">
        <f t="shared" si="1"/>
        <v>5824.5</v>
      </c>
      <c r="G44">
        <f t="shared" si="2"/>
        <v>7.4599999788915738E-4</v>
      </c>
      <c r="I44">
        <f t="shared" si="5"/>
        <v>7.4599999788915738E-4</v>
      </c>
      <c r="O44">
        <f t="shared" ca="1" si="3"/>
        <v>-8.2514986689417435E-4</v>
      </c>
      <c r="Q44" s="2">
        <f t="shared" si="4"/>
        <v>20792.142999999996</v>
      </c>
    </row>
    <row r="45" spans="1:17" x14ac:dyDescent="0.2">
      <c r="A45" s="18" t="s">
        <v>168</v>
      </c>
      <c r="B45" s="57" t="s">
        <v>45</v>
      </c>
      <c r="C45" s="56">
        <v>35835.237999999998</v>
      </c>
      <c r="D45" s="56" t="s">
        <v>91</v>
      </c>
      <c r="E45">
        <f t="shared" si="0"/>
        <v>5839.9954135722974</v>
      </c>
      <c r="F45">
        <f t="shared" si="1"/>
        <v>5840</v>
      </c>
      <c r="G45">
        <f t="shared" si="2"/>
        <v>-7.2800000052666292E-3</v>
      </c>
      <c r="I45">
        <f t="shared" si="5"/>
        <v>-7.2800000052666292E-3</v>
      </c>
      <c r="O45">
        <f t="shared" ca="1" si="3"/>
        <v>-8.4104261309890776E-4</v>
      </c>
      <c r="Q45" s="2">
        <f t="shared" si="4"/>
        <v>20816.737999999998</v>
      </c>
    </row>
    <row r="46" spans="1:17" x14ac:dyDescent="0.2">
      <c r="A46" s="18" t="s">
        <v>99</v>
      </c>
      <c r="B46" s="57" t="s">
        <v>46</v>
      </c>
      <c r="C46" s="56">
        <v>36053.483999999997</v>
      </c>
      <c r="D46" s="56" t="s">
        <v>91</v>
      </c>
      <c r="E46">
        <f t="shared" si="0"/>
        <v>5977.4912240469921</v>
      </c>
      <c r="F46">
        <f t="shared" si="1"/>
        <v>5977.5</v>
      </c>
      <c r="G46">
        <f t="shared" si="2"/>
        <v>-1.3930000000982545E-2</v>
      </c>
      <c r="I46">
        <f t="shared" si="5"/>
        <v>-1.3930000000982545E-2</v>
      </c>
      <c r="O46">
        <f t="shared" ca="1" si="3"/>
        <v>-9.8202665201186853E-4</v>
      </c>
      <c r="Q46" s="2">
        <f t="shared" si="4"/>
        <v>21034.983999999997</v>
      </c>
    </row>
    <row r="47" spans="1:17" x14ac:dyDescent="0.2">
      <c r="A47" s="18" t="s">
        <v>99</v>
      </c>
      <c r="B47" s="57" t="s">
        <v>46</v>
      </c>
      <c r="C47" s="56">
        <v>36053.508999999998</v>
      </c>
      <c r="D47" s="56" t="s">
        <v>91</v>
      </c>
      <c r="E47">
        <f t="shared" si="0"/>
        <v>5977.5069741421239</v>
      </c>
      <c r="F47">
        <f t="shared" si="1"/>
        <v>5977.5</v>
      </c>
      <c r="G47">
        <f t="shared" si="2"/>
        <v>1.1070000000472646E-2</v>
      </c>
      <c r="I47">
        <f t="shared" si="5"/>
        <v>1.1070000000472646E-2</v>
      </c>
      <c r="O47">
        <f t="shared" ca="1" si="3"/>
        <v>-9.8202665201186853E-4</v>
      </c>
      <c r="Q47" s="2">
        <f t="shared" si="4"/>
        <v>21035.008999999998</v>
      </c>
    </row>
    <row r="48" spans="1:17" x14ac:dyDescent="0.2">
      <c r="A48" s="18" t="s">
        <v>168</v>
      </c>
      <c r="B48" s="57" t="s">
        <v>45</v>
      </c>
      <c r="C48" s="56">
        <v>36162.248</v>
      </c>
      <c r="D48" s="56" t="s">
        <v>91</v>
      </c>
      <c r="E48">
        <f t="shared" si="0"/>
        <v>6046.0129579182667</v>
      </c>
      <c r="F48">
        <f t="shared" si="1"/>
        <v>6046</v>
      </c>
      <c r="G48">
        <f t="shared" si="2"/>
        <v>2.056799999991199E-2</v>
      </c>
      <c r="I48">
        <f t="shared" si="5"/>
        <v>2.056799999991199E-2</v>
      </c>
      <c r="O48">
        <f t="shared" ca="1" si="3"/>
        <v>-1.0522623368521434E-3</v>
      </c>
      <c r="Q48" s="2">
        <f t="shared" si="4"/>
        <v>21143.748</v>
      </c>
    </row>
    <row r="49" spans="1:17" x14ac:dyDescent="0.2">
      <c r="A49" s="18" t="s">
        <v>99</v>
      </c>
      <c r="B49" s="57" t="s">
        <v>46</v>
      </c>
      <c r="C49" s="56">
        <v>36399.533000000003</v>
      </c>
      <c r="D49" s="56" t="s">
        <v>91</v>
      </c>
      <c r="E49">
        <f t="shared" si="0"/>
        <v>6195.5034108406044</v>
      </c>
      <c r="F49">
        <f t="shared" si="1"/>
        <v>6195.5</v>
      </c>
      <c r="G49">
        <f t="shared" si="2"/>
        <v>5.4140000065672211E-3</v>
      </c>
      <c r="I49">
        <f t="shared" si="5"/>
        <v>5.4140000065672211E-3</v>
      </c>
      <c r="O49">
        <f t="shared" ca="1" si="3"/>
        <v>-1.2055504373429627E-3</v>
      </c>
      <c r="Q49" s="2">
        <f t="shared" si="4"/>
        <v>21381.033000000003</v>
      </c>
    </row>
    <row r="50" spans="1:17" x14ac:dyDescent="0.2">
      <c r="A50" s="18" t="s">
        <v>168</v>
      </c>
      <c r="B50" s="57" t="s">
        <v>45</v>
      </c>
      <c r="C50" s="56">
        <v>36403.502</v>
      </c>
      <c r="D50" s="56" t="s">
        <v>91</v>
      </c>
      <c r="E50">
        <f t="shared" si="0"/>
        <v>6198.0038959435324</v>
      </c>
      <c r="F50">
        <f t="shared" si="1"/>
        <v>6198</v>
      </c>
      <c r="G50">
        <f t="shared" si="2"/>
        <v>6.184000005305279E-3</v>
      </c>
      <c r="I50">
        <f t="shared" si="5"/>
        <v>6.184000005305279E-3</v>
      </c>
      <c r="O50">
        <f t="shared" ca="1" si="3"/>
        <v>-1.2081137835050163E-3</v>
      </c>
      <c r="Q50" s="2">
        <f t="shared" si="4"/>
        <v>21385.002</v>
      </c>
    </row>
    <row r="51" spans="1:17" x14ac:dyDescent="0.2">
      <c r="A51" s="18" t="s">
        <v>99</v>
      </c>
      <c r="B51" s="57" t="s">
        <v>46</v>
      </c>
      <c r="C51" s="56">
        <v>36426.523999999998</v>
      </c>
      <c r="D51" s="56" t="s">
        <v>91</v>
      </c>
      <c r="E51">
        <f t="shared" si="0"/>
        <v>6212.5078435473743</v>
      </c>
      <c r="F51">
        <f t="shared" si="1"/>
        <v>6212.5</v>
      </c>
      <c r="G51">
        <f t="shared" si="2"/>
        <v>1.2450000001990702E-2</v>
      </c>
      <c r="I51">
        <f t="shared" si="5"/>
        <v>1.2450000001990702E-2</v>
      </c>
      <c r="O51">
        <f t="shared" ca="1" si="3"/>
        <v>-1.2229811912449285E-3</v>
      </c>
      <c r="Q51" s="2">
        <f t="shared" si="4"/>
        <v>21408.023999999998</v>
      </c>
    </row>
    <row r="52" spans="1:17" x14ac:dyDescent="0.2">
      <c r="A52" s="18" t="s">
        <v>99</v>
      </c>
      <c r="B52" s="57" t="s">
        <v>45</v>
      </c>
      <c r="C52" s="56">
        <v>36484.434999999998</v>
      </c>
      <c r="D52" s="56" t="s">
        <v>91</v>
      </c>
      <c r="E52">
        <f t="shared" si="0"/>
        <v>6248.9919939116426</v>
      </c>
      <c r="F52">
        <f t="shared" si="1"/>
        <v>6249</v>
      </c>
      <c r="G52">
        <f t="shared" si="2"/>
        <v>-1.2708000002021436E-2</v>
      </c>
      <c r="I52">
        <f t="shared" si="5"/>
        <v>-1.2708000002021436E-2</v>
      </c>
      <c r="O52">
        <f t="shared" ca="1" si="3"/>
        <v>-1.2604060452109144E-3</v>
      </c>
      <c r="Q52" s="2">
        <f t="shared" si="4"/>
        <v>21465.934999999998</v>
      </c>
    </row>
    <row r="53" spans="1:17" x14ac:dyDescent="0.2">
      <c r="A53" s="18" t="s">
        <v>99</v>
      </c>
      <c r="B53" s="57" t="s">
        <v>45</v>
      </c>
      <c r="C53" s="56">
        <v>36484.47</v>
      </c>
      <c r="D53" s="56" t="s">
        <v>91</v>
      </c>
      <c r="E53">
        <f t="shared" si="0"/>
        <v>6249.0140440448276</v>
      </c>
      <c r="F53">
        <f t="shared" si="1"/>
        <v>6249</v>
      </c>
      <c r="G53">
        <f t="shared" si="2"/>
        <v>2.2292000001471024E-2</v>
      </c>
      <c r="I53">
        <f t="shared" si="5"/>
        <v>2.2292000001471024E-2</v>
      </c>
      <c r="O53">
        <f t="shared" ca="1" si="3"/>
        <v>-1.2604060452109144E-3</v>
      </c>
      <c r="Q53" s="2">
        <f t="shared" si="4"/>
        <v>21465.97</v>
      </c>
    </row>
    <row r="54" spans="1:17" x14ac:dyDescent="0.2">
      <c r="A54" s="18" t="s">
        <v>99</v>
      </c>
      <c r="B54" s="57" t="s">
        <v>46</v>
      </c>
      <c r="C54" s="56">
        <v>36526.483</v>
      </c>
      <c r="D54" s="56" t="s">
        <v>91</v>
      </c>
      <c r="E54">
        <f t="shared" si="0"/>
        <v>6275.4823939136604</v>
      </c>
      <c r="F54">
        <f t="shared" si="1"/>
        <v>6275.5</v>
      </c>
      <c r="G54">
        <f t="shared" si="2"/>
        <v>-2.7945999994699378E-2</v>
      </c>
      <c r="I54">
        <f t="shared" si="5"/>
        <v>-2.7945999994699378E-2</v>
      </c>
      <c r="O54">
        <f t="shared" ca="1" si="3"/>
        <v>-1.2875775145286851E-3</v>
      </c>
      <c r="Q54" s="2">
        <f t="shared" si="4"/>
        <v>21507.983</v>
      </c>
    </row>
    <row r="55" spans="1:17" x14ac:dyDescent="0.2">
      <c r="A55" s="18" t="s">
        <v>99</v>
      </c>
      <c r="B55" s="57" t="s">
        <v>46</v>
      </c>
      <c r="C55" s="56">
        <v>36807.430999999997</v>
      </c>
      <c r="D55" s="56" t="s">
        <v>91</v>
      </c>
      <c r="E55">
        <f t="shared" si="0"/>
        <v>6452.4807029834446</v>
      </c>
      <c r="F55">
        <f t="shared" si="1"/>
        <v>6452.5</v>
      </c>
      <c r="G55">
        <f t="shared" si="2"/>
        <v>-3.0630000001110602E-2</v>
      </c>
      <c r="I55">
        <f t="shared" si="5"/>
        <v>-3.0630000001110602E-2</v>
      </c>
      <c r="O55">
        <f t="shared" ca="1" si="3"/>
        <v>-1.4690624228020964E-3</v>
      </c>
      <c r="Q55" s="2">
        <f t="shared" si="4"/>
        <v>21788.930999999997</v>
      </c>
    </row>
    <row r="56" spans="1:17" x14ac:dyDescent="0.2">
      <c r="A56" s="18" t="s">
        <v>99</v>
      </c>
      <c r="B56" s="57" t="s">
        <v>46</v>
      </c>
      <c r="C56" s="56">
        <v>36818.555</v>
      </c>
      <c r="D56" s="56" t="s">
        <v>91</v>
      </c>
      <c r="E56">
        <f t="shared" si="0"/>
        <v>6459.4888653127473</v>
      </c>
      <c r="F56">
        <f t="shared" si="1"/>
        <v>6459.5</v>
      </c>
      <c r="G56">
        <f t="shared" si="2"/>
        <v>-1.7673999995167833E-2</v>
      </c>
      <c r="I56">
        <f t="shared" si="5"/>
        <v>-1.7673999995167833E-2</v>
      </c>
      <c r="O56">
        <f t="shared" ca="1" si="3"/>
        <v>-1.476239792055847E-3</v>
      </c>
      <c r="Q56" s="2">
        <f t="shared" si="4"/>
        <v>21800.055</v>
      </c>
    </row>
    <row r="57" spans="1:17" x14ac:dyDescent="0.2">
      <c r="A57" s="18" t="s">
        <v>168</v>
      </c>
      <c r="B57" s="57" t="s">
        <v>45</v>
      </c>
      <c r="C57" s="56">
        <v>36819.366000000002</v>
      </c>
      <c r="D57" s="56" t="s">
        <v>91</v>
      </c>
      <c r="E57">
        <f t="shared" si="0"/>
        <v>6459.9997983987842</v>
      </c>
      <c r="F57">
        <f t="shared" si="1"/>
        <v>6460</v>
      </c>
      <c r="G57">
        <f t="shared" si="2"/>
        <v>-3.1999999919207767E-4</v>
      </c>
      <c r="I57">
        <f t="shared" si="5"/>
        <v>-3.1999999919207767E-4</v>
      </c>
      <c r="O57">
        <f t="shared" ca="1" si="3"/>
        <v>-1.476752461288258E-3</v>
      </c>
      <c r="Q57" s="2">
        <f t="shared" si="4"/>
        <v>21800.866000000002</v>
      </c>
    </row>
    <row r="58" spans="1:17" x14ac:dyDescent="0.2">
      <c r="A58" s="18" t="s">
        <v>99</v>
      </c>
      <c r="B58" s="57" t="s">
        <v>45</v>
      </c>
      <c r="C58" s="56">
        <v>36819.385000000002</v>
      </c>
      <c r="D58" s="56" t="s">
        <v>91</v>
      </c>
      <c r="E58">
        <f t="shared" si="0"/>
        <v>6460.011768471084</v>
      </c>
      <c r="F58">
        <f t="shared" si="1"/>
        <v>6460</v>
      </c>
      <c r="G58">
        <f t="shared" si="2"/>
        <v>1.8680000001040753E-2</v>
      </c>
      <c r="I58">
        <f t="shared" ref="I58:I89" si="6">G58</f>
        <v>1.8680000001040753E-2</v>
      </c>
      <c r="O58">
        <f t="shared" ca="1" si="3"/>
        <v>-1.476752461288258E-3</v>
      </c>
      <c r="Q58" s="2">
        <f t="shared" si="4"/>
        <v>21800.885000000002</v>
      </c>
    </row>
    <row r="59" spans="1:17" x14ac:dyDescent="0.2">
      <c r="A59" s="18" t="s">
        <v>211</v>
      </c>
      <c r="B59" s="57" t="s">
        <v>46</v>
      </c>
      <c r="C59" s="56">
        <v>38323.326000000001</v>
      </c>
      <c r="D59" s="56" t="s">
        <v>91</v>
      </c>
      <c r="E59">
        <f t="shared" si="0"/>
        <v>7407.5003213019418</v>
      </c>
      <c r="F59">
        <f t="shared" si="1"/>
        <v>7407.5</v>
      </c>
      <c r="G59">
        <f t="shared" si="2"/>
        <v>5.0999999803025275E-4</v>
      </c>
      <c r="I59">
        <f t="shared" si="6"/>
        <v>5.0999999803025275E-4</v>
      </c>
      <c r="O59">
        <f t="shared" ca="1" si="3"/>
        <v>-2.4482606567066603E-3</v>
      </c>
      <c r="Q59" s="2">
        <f t="shared" si="4"/>
        <v>23304.826000000001</v>
      </c>
    </row>
    <row r="60" spans="1:17" x14ac:dyDescent="0.2">
      <c r="A60" s="18" t="s">
        <v>211</v>
      </c>
      <c r="B60" s="57" t="s">
        <v>46</v>
      </c>
      <c r="C60" s="56">
        <v>38642.372000000003</v>
      </c>
      <c r="D60" s="56" t="s">
        <v>91</v>
      </c>
      <c r="E60">
        <f t="shared" si="0"/>
        <v>7608.5005153431157</v>
      </c>
      <c r="F60">
        <f t="shared" si="1"/>
        <v>7608.5</v>
      </c>
      <c r="G60">
        <f t="shared" si="2"/>
        <v>8.1800000043585896E-4</v>
      </c>
      <c r="I60">
        <f t="shared" si="6"/>
        <v>8.1800000043585896E-4</v>
      </c>
      <c r="O60">
        <f t="shared" ca="1" si="3"/>
        <v>-2.6543536881357879E-3</v>
      </c>
      <c r="Q60" s="2">
        <f t="shared" si="4"/>
        <v>23623.872000000003</v>
      </c>
    </row>
    <row r="61" spans="1:17" x14ac:dyDescent="0.2">
      <c r="A61" s="18" t="s">
        <v>211</v>
      </c>
      <c r="B61" s="57" t="s">
        <v>46</v>
      </c>
      <c r="C61" s="56">
        <v>38650.307999999997</v>
      </c>
      <c r="D61" s="56" t="s">
        <v>91</v>
      </c>
      <c r="E61">
        <f t="shared" si="0"/>
        <v>7613.500225541361</v>
      </c>
      <c r="F61">
        <f t="shared" si="1"/>
        <v>7613.5</v>
      </c>
      <c r="G61">
        <f t="shared" si="2"/>
        <v>3.5799999750452116E-4</v>
      </c>
      <c r="I61">
        <f t="shared" si="6"/>
        <v>3.5799999750452116E-4</v>
      </c>
      <c r="O61">
        <f t="shared" ca="1" si="3"/>
        <v>-2.6594803804598959E-3</v>
      </c>
      <c r="Q61" s="2">
        <f t="shared" si="4"/>
        <v>23631.807999999997</v>
      </c>
    </row>
    <row r="62" spans="1:17" x14ac:dyDescent="0.2">
      <c r="A62" s="18" t="s">
        <v>219</v>
      </c>
      <c r="B62" s="57" t="s">
        <v>46</v>
      </c>
      <c r="C62" s="56">
        <v>39026.502</v>
      </c>
      <c r="D62" s="56" t="s">
        <v>91</v>
      </c>
      <c r="E62">
        <f t="shared" si="0"/>
        <v>7850.5038770434185</v>
      </c>
      <c r="F62">
        <f t="shared" si="1"/>
        <v>7850.5</v>
      </c>
      <c r="G62">
        <f t="shared" si="2"/>
        <v>6.154000002425164E-3</v>
      </c>
      <c r="I62">
        <f t="shared" si="6"/>
        <v>6.154000002425164E-3</v>
      </c>
      <c r="O62">
        <f t="shared" ca="1" si="3"/>
        <v>-2.9024855966225983E-3</v>
      </c>
      <c r="Q62" s="2">
        <f t="shared" si="4"/>
        <v>24008.002</v>
      </c>
    </row>
    <row r="63" spans="1:17" x14ac:dyDescent="0.2">
      <c r="A63" s="18" t="s">
        <v>219</v>
      </c>
      <c r="B63" s="57" t="s">
        <v>45</v>
      </c>
      <c r="C63" s="56">
        <v>39057.457000000002</v>
      </c>
      <c r="D63" s="56" t="s">
        <v>91</v>
      </c>
      <c r="E63">
        <f t="shared" si="0"/>
        <v>7870.0056448340974</v>
      </c>
      <c r="F63">
        <f t="shared" si="1"/>
        <v>7870</v>
      </c>
      <c r="G63">
        <f t="shared" si="2"/>
        <v>8.9599999992060475E-3</v>
      </c>
      <c r="I63">
        <f t="shared" si="6"/>
        <v>8.9599999992060475E-3</v>
      </c>
      <c r="O63">
        <f t="shared" ca="1" si="3"/>
        <v>-2.9224796966866185E-3</v>
      </c>
      <c r="Q63" s="2">
        <f t="shared" si="4"/>
        <v>24038.957000000002</v>
      </c>
    </row>
    <row r="64" spans="1:17" x14ac:dyDescent="0.2">
      <c r="A64" s="18" t="s">
        <v>219</v>
      </c>
      <c r="B64" s="57" t="s">
        <v>46</v>
      </c>
      <c r="C64" s="56">
        <v>39061.409</v>
      </c>
      <c r="D64" s="56" t="s">
        <v>91</v>
      </c>
      <c r="E64">
        <f t="shared" si="0"/>
        <v>7872.4954198723372</v>
      </c>
      <c r="F64">
        <f t="shared" si="1"/>
        <v>7872.5</v>
      </c>
      <c r="G64">
        <f t="shared" si="2"/>
        <v>-7.2700000018812716E-3</v>
      </c>
      <c r="I64">
        <f t="shared" si="6"/>
        <v>-7.2700000018812716E-3</v>
      </c>
      <c r="O64">
        <f t="shared" ca="1" si="3"/>
        <v>-2.925043042848673E-3</v>
      </c>
      <c r="Q64" s="2">
        <f t="shared" si="4"/>
        <v>24042.909</v>
      </c>
    </row>
    <row r="65" spans="1:17" x14ac:dyDescent="0.2">
      <c r="A65" s="18" t="s">
        <v>219</v>
      </c>
      <c r="B65" s="57" t="s">
        <v>46</v>
      </c>
      <c r="C65" s="56">
        <v>39088.396999999997</v>
      </c>
      <c r="D65" s="56" t="s">
        <v>91</v>
      </c>
      <c r="E65">
        <f t="shared" si="0"/>
        <v>7889.4979625676933</v>
      </c>
      <c r="F65">
        <f t="shared" si="1"/>
        <v>7889.5</v>
      </c>
      <c r="G65">
        <f t="shared" si="2"/>
        <v>-3.2340000034309924E-3</v>
      </c>
      <c r="I65">
        <f t="shared" si="6"/>
        <v>-3.2340000034309924E-3</v>
      </c>
      <c r="O65">
        <f t="shared" ca="1" si="3"/>
        <v>-2.9424737967506387E-3</v>
      </c>
      <c r="Q65" s="2">
        <f t="shared" si="4"/>
        <v>24069.896999999997</v>
      </c>
    </row>
    <row r="66" spans="1:17" x14ac:dyDescent="0.2">
      <c r="A66" s="18" t="s">
        <v>219</v>
      </c>
      <c r="B66" s="57" t="s">
        <v>45</v>
      </c>
      <c r="C66" s="56">
        <v>39387.599000000002</v>
      </c>
      <c r="D66" s="56" t="s">
        <v>91</v>
      </c>
      <c r="E66">
        <f t="shared" si="0"/>
        <v>8077.996361098023</v>
      </c>
      <c r="F66">
        <f t="shared" si="1"/>
        <v>8078</v>
      </c>
      <c r="G66">
        <f t="shared" si="2"/>
        <v>-5.7759999981499277E-3</v>
      </c>
      <c r="I66">
        <f t="shared" si="6"/>
        <v>-5.7759999981499277E-3</v>
      </c>
      <c r="O66">
        <f t="shared" ca="1" si="3"/>
        <v>-3.1357500973694975E-3</v>
      </c>
      <c r="Q66" s="2">
        <f t="shared" si="4"/>
        <v>24369.099000000002</v>
      </c>
    </row>
    <row r="67" spans="1:17" x14ac:dyDescent="0.2">
      <c r="A67" s="18" t="s">
        <v>219</v>
      </c>
      <c r="B67" s="57" t="s">
        <v>46</v>
      </c>
      <c r="C67" s="56">
        <v>39388.415999999997</v>
      </c>
      <c r="D67" s="56" t="s">
        <v>91</v>
      </c>
      <c r="E67">
        <f t="shared" si="0"/>
        <v>8078.5110742068873</v>
      </c>
      <c r="F67">
        <f t="shared" si="1"/>
        <v>8078.5</v>
      </c>
      <c r="G67">
        <f t="shared" si="2"/>
        <v>1.7577999999048188E-2</v>
      </c>
      <c r="I67">
        <f t="shared" si="6"/>
        <v>1.7577999999048188E-2</v>
      </c>
      <c r="O67">
        <f t="shared" ca="1" si="3"/>
        <v>-3.1362627666019077E-3</v>
      </c>
      <c r="Q67" s="2">
        <f t="shared" si="4"/>
        <v>24369.915999999997</v>
      </c>
    </row>
    <row r="68" spans="1:17" x14ac:dyDescent="0.2">
      <c r="A68" s="18" t="s">
        <v>219</v>
      </c>
      <c r="B68" s="57" t="s">
        <v>46</v>
      </c>
      <c r="C68" s="56">
        <v>41596.328999999998</v>
      </c>
      <c r="D68" s="56" t="s">
        <v>91</v>
      </c>
      <c r="E68">
        <f t="shared" si="0"/>
        <v>9469.504665808181</v>
      </c>
      <c r="F68">
        <f t="shared" si="1"/>
        <v>9469.5</v>
      </c>
      <c r="G68">
        <f t="shared" si="2"/>
        <v>7.4059999969904311E-3</v>
      </c>
      <c r="I68">
        <f t="shared" si="6"/>
        <v>7.4059999969904311E-3</v>
      </c>
      <c r="O68">
        <f t="shared" ca="1" si="3"/>
        <v>-4.5625085711686608E-3</v>
      </c>
      <c r="Q68" s="2">
        <f t="shared" si="4"/>
        <v>26577.828999999998</v>
      </c>
    </row>
    <row r="69" spans="1:17" x14ac:dyDescent="0.2">
      <c r="A69" s="18" t="s">
        <v>219</v>
      </c>
      <c r="B69" s="57" t="s">
        <v>46</v>
      </c>
      <c r="C69" s="56">
        <v>41599.483999999997</v>
      </c>
      <c r="D69" s="56" t="s">
        <v>91</v>
      </c>
      <c r="E69">
        <f t="shared" si="0"/>
        <v>9471.4923278136594</v>
      </c>
      <c r="F69">
        <f t="shared" si="1"/>
        <v>9471.5</v>
      </c>
      <c r="G69">
        <f t="shared" si="2"/>
        <v>-1.2178000004496425E-2</v>
      </c>
      <c r="I69">
        <f t="shared" si="6"/>
        <v>-1.2178000004496425E-2</v>
      </c>
      <c r="O69">
        <f t="shared" ca="1" si="3"/>
        <v>-4.5645592480983033E-3</v>
      </c>
      <c r="Q69" s="2">
        <f t="shared" si="4"/>
        <v>26580.983999999997</v>
      </c>
    </row>
    <row r="70" spans="1:17" x14ac:dyDescent="0.2">
      <c r="A70" s="18" t="s">
        <v>219</v>
      </c>
      <c r="B70" s="57" t="s">
        <v>45</v>
      </c>
      <c r="C70" s="56">
        <v>41973.303999999996</v>
      </c>
      <c r="D70" s="56" t="s">
        <v>91</v>
      </c>
      <c r="E70">
        <f t="shared" si="0"/>
        <v>9707.0003502821146</v>
      </c>
      <c r="F70">
        <f t="shared" si="1"/>
        <v>9707</v>
      </c>
      <c r="G70">
        <f t="shared" si="2"/>
        <v>5.559999990509823E-4</v>
      </c>
      <c r="I70">
        <f t="shared" si="6"/>
        <v>5.559999990509823E-4</v>
      </c>
      <c r="O70">
        <f t="shared" ca="1" si="3"/>
        <v>-4.8060264565637743E-3</v>
      </c>
      <c r="Q70" s="2">
        <f t="shared" si="4"/>
        <v>26954.803999999996</v>
      </c>
    </row>
    <row r="71" spans="1:17" x14ac:dyDescent="0.2">
      <c r="A71" s="18" t="s">
        <v>219</v>
      </c>
      <c r="B71" s="57" t="s">
        <v>45</v>
      </c>
      <c r="C71" s="56">
        <v>42427.232000000004</v>
      </c>
      <c r="D71" s="56" t="s">
        <v>91</v>
      </c>
      <c r="E71">
        <f t="shared" si="0"/>
        <v>9992.9767175793768</v>
      </c>
      <c r="F71">
        <f t="shared" si="1"/>
        <v>9993</v>
      </c>
      <c r="G71">
        <f t="shared" si="2"/>
        <v>-3.6955999996280298E-2</v>
      </c>
      <c r="I71">
        <f t="shared" si="6"/>
        <v>-3.6955999996280298E-2</v>
      </c>
      <c r="O71">
        <f t="shared" ca="1" si="3"/>
        <v>-5.0992732575027323E-3</v>
      </c>
      <c r="Q71" s="2">
        <f t="shared" si="4"/>
        <v>27408.732000000004</v>
      </c>
    </row>
    <row r="72" spans="1:17" x14ac:dyDescent="0.2">
      <c r="A72" s="14" t="s">
        <v>30</v>
      </c>
      <c r="B72" s="33"/>
      <c r="C72" s="10">
        <v>42777.260999999999</v>
      </c>
      <c r="D72" s="10"/>
      <c r="E72">
        <f t="shared" si="0"/>
        <v>10213.49631951777</v>
      </c>
      <c r="F72">
        <f t="shared" si="1"/>
        <v>10213.5</v>
      </c>
      <c r="G72">
        <f t="shared" si="2"/>
        <v>-5.8419999986654148E-3</v>
      </c>
      <c r="I72">
        <f t="shared" si="6"/>
        <v>-5.8419999986654148E-3</v>
      </c>
      <c r="O72">
        <f t="shared" ca="1" si="3"/>
        <v>-5.3253603889958801E-3</v>
      </c>
      <c r="Q72" s="2">
        <f t="shared" si="4"/>
        <v>27758.760999999999</v>
      </c>
    </row>
    <row r="73" spans="1:17" x14ac:dyDescent="0.2">
      <c r="A73" s="18" t="s">
        <v>219</v>
      </c>
      <c r="B73" s="57" t="s">
        <v>46</v>
      </c>
      <c r="C73" s="56">
        <v>43015.345000000001</v>
      </c>
      <c r="D73" s="56" t="s">
        <v>91</v>
      </c>
      <c r="E73">
        <f t="shared" si="0"/>
        <v>10363.49014548048</v>
      </c>
      <c r="F73">
        <f t="shared" si="1"/>
        <v>10363.5</v>
      </c>
      <c r="G73">
        <f t="shared" si="2"/>
        <v>-1.564199999847915E-2</v>
      </c>
      <c r="I73">
        <f t="shared" si="6"/>
        <v>-1.564199999847915E-2</v>
      </c>
      <c r="O73">
        <f t="shared" ca="1" si="3"/>
        <v>-5.4791611587191105E-3</v>
      </c>
      <c r="Q73" s="2">
        <f t="shared" si="4"/>
        <v>27996.845000000001</v>
      </c>
    </row>
    <row r="74" spans="1:17" x14ac:dyDescent="0.2">
      <c r="A74" s="18" t="s">
        <v>252</v>
      </c>
      <c r="B74" s="57" t="s">
        <v>45</v>
      </c>
      <c r="C74" s="56">
        <v>48087.54</v>
      </c>
      <c r="D74" s="56" t="s">
        <v>91</v>
      </c>
      <c r="E74">
        <f t="shared" si="0"/>
        <v>13558.992296313472</v>
      </c>
      <c r="F74">
        <f t="shared" si="1"/>
        <v>13559</v>
      </c>
      <c r="G74">
        <f t="shared" si="2"/>
        <v>-1.222799999959534E-2</v>
      </c>
      <c r="I74">
        <f t="shared" si="6"/>
        <v>-1.222799999959534E-2</v>
      </c>
      <c r="O74">
        <f t="shared" ca="1" si="3"/>
        <v>-8.7556302230563168E-3</v>
      </c>
      <c r="Q74" s="2">
        <f t="shared" si="4"/>
        <v>33069.040000000001</v>
      </c>
    </row>
    <row r="75" spans="1:17" x14ac:dyDescent="0.2">
      <c r="A75" s="18" t="s">
        <v>252</v>
      </c>
      <c r="B75" s="57" t="s">
        <v>45</v>
      </c>
      <c r="C75" s="56">
        <v>48176.409</v>
      </c>
      <c r="D75" s="56" t="s">
        <v>91</v>
      </c>
      <c r="E75">
        <f t="shared" si="0"/>
        <v>13614.980104479831</v>
      </c>
      <c r="F75">
        <f t="shared" si="1"/>
        <v>13615</v>
      </c>
      <c r="G75">
        <f t="shared" si="2"/>
        <v>-3.1579999995301478E-2</v>
      </c>
      <c r="I75">
        <f t="shared" si="6"/>
        <v>-3.1579999995301478E-2</v>
      </c>
      <c r="O75">
        <f t="shared" ca="1" si="3"/>
        <v>-8.8130491770863229E-3</v>
      </c>
      <c r="Q75" s="2">
        <f t="shared" si="4"/>
        <v>33157.909</v>
      </c>
    </row>
    <row r="76" spans="1:17" x14ac:dyDescent="0.2">
      <c r="A76" s="18" t="s">
        <v>252</v>
      </c>
      <c r="B76" s="57" t="s">
        <v>45</v>
      </c>
      <c r="C76" s="56">
        <v>48495.481</v>
      </c>
      <c r="D76" s="56" t="s">
        <v>91</v>
      </c>
      <c r="E76">
        <f t="shared" si="0"/>
        <v>13815.99667861994</v>
      </c>
      <c r="F76">
        <f t="shared" si="1"/>
        <v>13816</v>
      </c>
      <c r="G76">
        <f t="shared" si="2"/>
        <v>-5.2719999948749319E-3</v>
      </c>
      <c r="I76">
        <f t="shared" si="6"/>
        <v>-5.2719999948749319E-3</v>
      </c>
      <c r="O76">
        <f t="shared" ca="1" si="3"/>
        <v>-9.0191422085154505E-3</v>
      </c>
      <c r="Q76" s="2">
        <f t="shared" si="4"/>
        <v>33476.981</v>
      </c>
    </row>
    <row r="77" spans="1:17" x14ac:dyDescent="0.2">
      <c r="A77" s="18" t="s">
        <v>252</v>
      </c>
      <c r="B77" s="57" t="s">
        <v>46</v>
      </c>
      <c r="C77" s="56">
        <v>48499.432000000001</v>
      </c>
      <c r="D77" s="56" t="s">
        <v>91</v>
      </c>
      <c r="E77">
        <f t="shared" si="0"/>
        <v>13818.485823654377</v>
      </c>
      <c r="F77">
        <f t="shared" si="1"/>
        <v>13818.5</v>
      </c>
      <c r="G77">
        <f t="shared" si="2"/>
        <v>-2.2501999992527999E-2</v>
      </c>
      <c r="I77">
        <f t="shared" si="6"/>
        <v>-2.2501999992527999E-2</v>
      </c>
      <c r="O77">
        <f t="shared" ca="1" si="3"/>
        <v>-9.021705554677505E-3</v>
      </c>
      <c r="Q77" s="2">
        <f t="shared" si="4"/>
        <v>33480.932000000001</v>
      </c>
    </row>
    <row r="78" spans="1:17" x14ac:dyDescent="0.2">
      <c r="A78" s="18" t="s">
        <v>252</v>
      </c>
      <c r="B78" s="57" t="s">
        <v>46</v>
      </c>
      <c r="C78" s="56">
        <v>48499.457000000002</v>
      </c>
      <c r="D78" s="56" t="s">
        <v>91</v>
      </c>
      <c r="E78">
        <f t="shared" si="0"/>
        <v>13818.501573749509</v>
      </c>
      <c r="F78">
        <f t="shared" si="1"/>
        <v>13818.5</v>
      </c>
      <c r="G78">
        <f t="shared" si="2"/>
        <v>2.4980000089271925E-3</v>
      </c>
      <c r="I78">
        <f t="shared" si="6"/>
        <v>2.4980000089271925E-3</v>
      </c>
      <c r="O78">
        <f t="shared" ca="1" si="3"/>
        <v>-9.021705554677505E-3</v>
      </c>
      <c r="Q78" s="2">
        <f t="shared" si="4"/>
        <v>33480.957000000002</v>
      </c>
    </row>
    <row r="79" spans="1:17" x14ac:dyDescent="0.2">
      <c r="A79" s="18" t="s">
        <v>252</v>
      </c>
      <c r="B79" s="57" t="s">
        <v>45</v>
      </c>
      <c r="C79" s="56">
        <v>48538.341999999997</v>
      </c>
      <c r="D79" s="56" t="s">
        <v>91</v>
      </c>
      <c r="E79">
        <f t="shared" si="0"/>
        <v>13842.9992717156</v>
      </c>
      <c r="F79">
        <f t="shared" si="1"/>
        <v>13843</v>
      </c>
      <c r="G79">
        <f t="shared" si="2"/>
        <v>-1.1560000057215802E-3</v>
      </c>
      <c r="I79">
        <f t="shared" si="6"/>
        <v>-1.1560000057215802E-3</v>
      </c>
      <c r="O79">
        <f t="shared" ca="1" si="3"/>
        <v>-9.0468263470656323E-3</v>
      </c>
      <c r="Q79" s="2">
        <f t="shared" si="4"/>
        <v>33519.841999999997</v>
      </c>
    </row>
    <row r="80" spans="1:17" x14ac:dyDescent="0.2">
      <c r="A80" s="18" t="s">
        <v>252</v>
      </c>
      <c r="B80" s="57" t="s">
        <v>46</v>
      </c>
      <c r="C80" s="56">
        <v>48588.328000000001</v>
      </c>
      <c r="D80" s="56" t="s">
        <v>91</v>
      </c>
      <c r="E80">
        <f t="shared" si="0"/>
        <v>13874.490641923479</v>
      </c>
      <c r="F80">
        <f t="shared" si="1"/>
        <v>13874.5</v>
      </c>
      <c r="G80">
        <f t="shared" si="2"/>
        <v>-1.4854000000923406E-2</v>
      </c>
      <c r="I80">
        <f t="shared" si="6"/>
        <v>-1.4854000000923406E-2</v>
      </c>
      <c r="O80">
        <f t="shared" ca="1" si="3"/>
        <v>-9.0791245087075111E-3</v>
      </c>
      <c r="Q80" s="2">
        <f t="shared" si="4"/>
        <v>33569.828000000001</v>
      </c>
    </row>
    <row r="81" spans="1:17" x14ac:dyDescent="0.2">
      <c r="A81" s="18" t="s">
        <v>252</v>
      </c>
      <c r="B81" s="57" t="s">
        <v>46</v>
      </c>
      <c r="C81" s="56">
        <v>48596.264000000003</v>
      </c>
      <c r="D81" s="56" t="s">
        <v>91</v>
      </c>
      <c r="E81">
        <f t="shared" si="0"/>
        <v>13879.490352121729</v>
      </c>
      <c r="F81">
        <f t="shared" si="1"/>
        <v>13879.5</v>
      </c>
      <c r="G81">
        <f t="shared" si="2"/>
        <v>-1.5313999996578787E-2</v>
      </c>
      <c r="I81">
        <f t="shared" si="6"/>
        <v>-1.5313999996578787E-2</v>
      </c>
      <c r="O81">
        <f t="shared" ca="1" si="3"/>
        <v>-9.0842512010316182E-3</v>
      </c>
      <c r="Q81" s="2">
        <f t="shared" si="4"/>
        <v>33577.764000000003</v>
      </c>
    </row>
    <row r="82" spans="1:17" x14ac:dyDescent="0.2">
      <c r="A82" s="18" t="s">
        <v>252</v>
      </c>
      <c r="B82" s="57" t="s">
        <v>45</v>
      </c>
      <c r="C82" s="56">
        <v>48603.415000000001</v>
      </c>
      <c r="D82" s="56" t="s">
        <v>91</v>
      </c>
      <c r="E82">
        <f t="shared" si="0"/>
        <v>13883.995509332879</v>
      </c>
      <c r="F82">
        <f t="shared" si="1"/>
        <v>13884</v>
      </c>
      <c r="G82">
        <f t="shared" si="2"/>
        <v>-7.12799999746494E-3</v>
      </c>
      <c r="I82">
        <f t="shared" si="6"/>
        <v>-7.12799999746494E-3</v>
      </c>
      <c r="O82">
        <f t="shared" ca="1" si="3"/>
        <v>-9.0888652241233152E-3</v>
      </c>
      <c r="Q82" s="2">
        <f t="shared" si="4"/>
        <v>33584.915000000001</v>
      </c>
    </row>
    <row r="83" spans="1:17" x14ac:dyDescent="0.2">
      <c r="A83" s="18" t="s">
        <v>252</v>
      </c>
      <c r="B83" s="57" t="s">
        <v>45</v>
      </c>
      <c r="C83" s="56">
        <v>48619.284</v>
      </c>
      <c r="D83" s="56" t="s">
        <v>91</v>
      </c>
      <c r="E83">
        <f t="shared" si="0"/>
        <v>13893.993039717961</v>
      </c>
      <c r="F83">
        <f t="shared" si="1"/>
        <v>13894</v>
      </c>
      <c r="G83">
        <f t="shared" si="2"/>
        <v>-1.1048000000300817E-2</v>
      </c>
      <c r="I83">
        <f t="shared" si="6"/>
        <v>-1.1048000000300817E-2</v>
      </c>
      <c r="O83">
        <f t="shared" ca="1" si="3"/>
        <v>-9.0991186087715312E-3</v>
      </c>
      <c r="Q83" s="2">
        <f t="shared" si="4"/>
        <v>33600.784</v>
      </c>
    </row>
    <row r="84" spans="1:17" x14ac:dyDescent="0.2">
      <c r="A84" s="18" t="s">
        <v>252</v>
      </c>
      <c r="B84" s="57" t="s">
        <v>46</v>
      </c>
      <c r="C84" s="56">
        <v>48915.330999999998</v>
      </c>
      <c r="D84" s="56" t="s">
        <v>91</v>
      </c>
      <c r="E84">
        <f t="shared" si="0"/>
        <v>14080.503776242809</v>
      </c>
      <c r="F84">
        <f t="shared" si="1"/>
        <v>14080.5</v>
      </c>
      <c r="G84">
        <f t="shared" si="2"/>
        <v>5.9939999991911463E-3</v>
      </c>
      <c r="I84">
        <f t="shared" si="6"/>
        <v>5.9939999991911463E-3</v>
      </c>
      <c r="O84">
        <f t="shared" ca="1" si="3"/>
        <v>-9.2903442324607458E-3</v>
      </c>
      <c r="Q84" s="2">
        <f t="shared" si="4"/>
        <v>33896.830999999998</v>
      </c>
    </row>
    <row r="85" spans="1:17" x14ac:dyDescent="0.2">
      <c r="A85" s="18" t="s">
        <v>252</v>
      </c>
      <c r="B85" s="57" t="s">
        <v>46</v>
      </c>
      <c r="C85" s="56">
        <v>49210.536999999997</v>
      </c>
      <c r="D85" s="56" t="s">
        <v>91</v>
      </c>
      <c r="E85">
        <f t="shared" ref="E85:E148" si="7">+(C85-C$7)/C$8</f>
        <v>14266.484679567464</v>
      </c>
      <c r="F85">
        <f t="shared" ref="F85:F148" si="8">ROUND(2*E85,0)/2</f>
        <v>14266.5</v>
      </c>
      <c r="G85">
        <f t="shared" ref="G85:G148" si="9">+C85-(C$7+F85*C$8)</f>
        <v>-2.4317999996128492E-2</v>
      </c>
      <c r="I85">
        <f t="shared" si="6"/>
        <v>-2.4317999996128492E-2</v>
      </c>
      <c r="O85">
        <f t="shared" ref="O85:O148" ca="1" si="10">+C$11+C$12*F85</f>
        <v>-9.4810571869175519E-3</v>
      </c>
      <c r="Q85" s="2">
        <f t="shared" ref="Q85:Q148" si="11">+C85-15018.5</f>
        <v>34192.036999999997</v>
      </c>
    </row>
    <row r="86" spans="1:17" x14ac:dyDescent="0.2">
      <c r="A86" s="14" t="s">
        <v>33</v>
      </c>
      <c r="B86" s="33"/>
      <c r="C86" s="10">
        <v>49311.337</v>
      </c>
      <c r="D86" s="10">
        <v>5.0000000000000001E-3</v>
      </c>
      <c r="E86">
        <f t="shared" si="7"/>
        <v>14329.989063133942</v>
      </c>
      <c r="F86">
        <f t="shared" si="8"/>
        <v>14330</v>
      </c>
      <c r="G86">
        <f t="shared" si="9"/>
        <v>-1.735999999800697E-2</v>
      </c>
      <c r="I86">
        <f t="shared" si="6"/>
        <v>-1.735999999800697E-2</v>
      </c>
      <c r="O86">
        <f t="shared" ca="1" si="10"/>
        <v>-9.5461661794337196E-3</v>
      </c>
      <c r="Q86" s="2">
        <f t="shared" si="11"/>
        <v>34292.837</v>
      </c>
    </row>
    <row r="87" spans="1:17" x14ac:dyDescent="0.2">
      <c r="A87" s="14" t="s">
        <v>34</v>
      </c>
      <c r="B87" s="33"/>
      <c r="C87" s="10">
        <v>50314.506000000001</v>
      </c>
      <c r="D87" s="10">
        <v>3.0000000000000001E-3</v>
      </c>
      <c r="E87">
        <f t="shared" si="7"/>
        <v>14961.989350415679</v>
      </c>
      <c r="F87">
        <f t="shared" si="8"/>
        <v>14962</v>
      </c>
      <c r="G87">
        <f t="shared" si="9"/>
        <v>-1.6903999996429775E-2</v>
      </c>
      <c r="I87">
        <f t="shared" si="6"/>
        <v>-1.6903999996429775E-2</v>
      </c>
      <c r="O87">
        <f t="shared" ca="1" si="10"/>
        <v>-1.0194180089200927E-2</v>
      </c>
      <c r="Q87" s="2">
        <f t="shared" si="11"/>
        <v>35296.006000000001</v>
      </c>
    </row>
    <row r="88" spans="1:17" x14ac:dyDescent="0.2">
      <c r="A88" s="14" t="s">
        <v>36</v>
      </c>
      <c r="B88" s="33"/>
      <c r="C88" s="10">
        <v>50465.303</v>
      </c>
      <c r="D88" s="10">
        <v>2.0000000000000001E-4</v>
      </c>
      <c r="E88">
        <f t="shared" si="7"/>
        <v>15056.992034231887</v>
      </c>
      <c r="F88">
        <f t="shared" si="8"/>
        <v>15057</v>
      </c>
      <c r="G88">
        <f t="shared" si="9"/>
        <v>-1.264400000218302E-2</v>
      </c>
      <c r="I88">
        <f t="shared" si="6"/>
        <v>-1.264400000218302E-2</v>
      </c>
      <c r="O88">
        <f t="shared" ca="1" si="10"/>
        <v>-1.0291587243358973E-2</v>
      </c>
      <c r="Q88" s="2">
        <f t="shared" si="11"/>
        <v>35446.803</v>
      </c>
    </row>
    <row r="89" spans="1:17" x14ac:dyDescent="0.2">
      <c r="A89" s="14" t="s">
        <v>38</v>
      </c>
      <c r="B89" s="33"/>
      <c r="C89" s="10">
        <v>50725.622000000003</v>
      </c>
      <c r="D89" s="10">
        <v>5.0000000000000001E-3</v>
      </c>
      <c r="E89">
        <f t="shared" si="7"/>
        <v>15220.993994803732</v>
      </c>
      <c r="F89">
        <f t="shared" si="8"/>
        <v>15221</v>
      </c>
      <c r="G89">
        <f t="shared" si="9"/>
        <v>-9.5319999963976443E-3</v>
      </c>
      <c r="I89">
        <f t="shared" si="6"/>
        <v>-9.5319999963976443E-3</v>
      </c>
      <c r="O89">
        <f t="shared" ca="1" si="10"/>
        <v>-1.0459742751589705E-2</v>
      </c>
      <c r="Q89" s="2">
        <f t="shared" si="11"/>
        <v>35707.122000000003</v>
      </c>
    </row>
    <row r="90" spans="1:17" x14ac:dyDescent="0.2">
      <c r="A90" s="13" t="s">
        <v>77</v>
      </c>
      <c r="B90" s="33" t="s">
        <v>45</v>
      </c>
      <c r="C90" s="10">
        <v>50744.67</v>
      </c>
      <c r="D90" s="10"/>
      <c r="E90">
        <f t="shared" si="7"/>
        <v>15232.994307285617</v>
      </c>
      <c r="F90">
        <f t="shared" si="8"/>
        <v>15233</v>
      </c>
      <c r="G90">
        <f t="shared" si="9"/>
        <v>-9.0360000031068921E-3</v>
      </c>
      <c r="I90">
        <f t="shared" ref="I90:I105" si="12">G90</f>
        <v>-9.0360000031068921E-3</v>
      </c>
      <c r="O90">
        <f t="shared" ca="1" si="10"/>
        <v>-1.0472046813167563E-2</v>
      </c>
      <c r="Q90" s="2">
        <f t="shared" si="11"/>
        <v>35726.17</v>
      </c>
    </row>
    <row r="91" spans="1:17" x14ac:dyDescent="0.2">
      <c r="A91" s="18" t="s">
        <v>306</v>
      </c>
      <c r="B91" s="57" t="s">
        <v>46</v>
      </c>
      <c r="C91" s="56">
        <v>51434.353000000003</v>
      </c>
      <c r="D91" s="56" t="s">
        <v>91</v>
      </c>
      <c r="E91">
        <f t="shared" si="7"/>
        <v>15667.497221683221</v>
      </c>
      <c r="F91">
        <f t="shared" si="8"/>
        <v>15667.5</v>
      </c>
      <c r="G91">
        <f t="shared" si="9"/>
        <v>-4.4099999940954149E-3</v>
      </c>
      <c r="I91">
        <f t="shared" si="12"/>
        <v>-4.4099999940954149E-3</v>
      </c>
      <c r="O91">
        <f t="shared" ca="1" si="10"/>
        <v>-1.0917556376132518E-2</v>
      </c>
      <c r="Q91" s="2">
        <f t="shared" si="11"/>
        <v>36415.853000000003</v>
      </c>
    </row>
    <row r="92" spans="1:17" x14ac:dyDescent="0.2">
      <c r="A92" s="18" t="s">
        <v>306</v>
      </c>
      <c r="B92" s="57" t="s">
        <v>45</v>
      </c>
      <c r="C92" s="56">
        <v>51438.315000000002</v>
      </c>
      <c r="D92" s="56" t="s">
        <v>91</v>
      </c>
      <c r="E92">
        <f t="shared" si="7"/>
        <v>15669.993296759516</v>
      </c>
      <c r="F92">
        <f t="shared" si="8"/>
        <v>15670</v>
      </c>
      <c r="G92">
        <f t="shared" si="9"/>
        <v>-1.0639999993145466E-2</v>
      </c>
      <c r="I92">
        <f t="shared" si="12"/>
        <v>-1.0639999993145466E-2</v>
      </c>
      <c r="O92">
        <f t="shared" ca="1" si="10"/>
        <v>-1.0920119722294572E-2</v>
      </c>
      <c r="Q92" s="2">
        <f t="shared" si="11"/>
        <v>36419.815000000002</v>
      </c>
    </row>
    <row r="93" spans="1:17" x14ac:dyDescent="0.2">
      <c r="A93" s="18" t="s">
        <v>306</v>
      </c>
      <c r="B93" s="57" t="s">
        <v>45</v>
      </c>
      <c r="C93" s="56">
        <v>51457.362999999998</v>
      </c>
      <c r="D93" s="56" t="s">
        <v>91</v>
      </c>
      <c r="E93">
        <f t="shared" si="7"/>
        <v>15681.993609241399</v>
      </c>
      <c r="F93">
        <f t="shared" si="8"/>
        <v>15682</v>
      </c>
      <c r="G93">
        <f t="shared" si="9"/>
        <v>-1.0143999999854714E-2</v>
      </c>
      <c r="I93">
        <f t="shared" si="12"/>
        <v>-1.0143999999854714E-2</v>
      </c>
      <c r="O93">
        <f t="shared" ca="1" si="10"/>
        <v>-1.0932423783872431E-2</v>
      </c>
      <c r="Q93" s="2">
        <f t="shared" si="11"/>
        <v>36438.862999999998</v>
      </c>
    </row>
    <row r="94" spans="1:17" x14ac:dyDescent="0.2">
      <c r="A94" s="18" t="s">
        <v>306</v>
      </c>
      <c r="B94" s="57" t="s">
        <v>45</v>
      </c>
      <c r="C94" s="56">
        <v>51492.281999999999</v>
      </c>
      <c r="D94" s="56" t="s">
        <v>91</v>
      </c>
      <c r="E94">
        <f t="shared" si="7"/>
        <v>15703.992712115982</v>
      </c>
      <c r="F94">
        <f t="shared" si="8"/>
        <v>15704</v>
      </c>
      <c r="G94">
        <f t="shared" si="9"/>
        <v>-1.156799999444047E-2</v>
      </c>
      <c r="I94">
        <f t="shared" si="12"/>
        <v>-1.156799999444047E-2</v>
      </c>
      <c r="O94">
        <f t="shared" ca="1" si="10"/>
        <v>-1.0954981230098504E-2</v>
      </c>
      <c r="Q94" s="2">
        <f t="shared" si="11"/>
        <v>36473.781999999999</v>
      </c>
    </row>
    <row r="95" spans="1:17" x14ac:dyDescent="0.2">
      <c r="A95" s="18" t="s">
        <v>306</v>
      </c>
      <c r="B95" s="57" t="s">
        <v>45</v>
      </c>
      <c r="C95" s="56">
        <v>51519.273000000001</v>
      </c>
      <c r="D95" s="56" t="s">
        <v>91</v>
      </c>
      <c r="E95">
        <f t="shared" si="7"/>
        <v>15720.997144822757</v>
      </c>
      <c r="F95">
        <f t="shared" si="8"/>
        <v>15721</v>
      </c>
      <c r="G95">
        <f t="shared" si="9"/>
        <v>-4.5319999917410314E-3</v>
      </c>
      <c r="I95">
        <f t="shared" si="12"/>
        <v>-4.5319999917410314E-3</v>
      </c>
      <c r="O95">
        <f t="shared" ca="1" si="10"/>
        <v>-1.0972411984000471E-2</v>
      </c>
      <c r="Q95" s="2">
        <f t="shared" si="11"/>
        <v>36500.773000000001</v>
      </c>
    </row>
    <row r="96" spans="1:17" x14ac:dyDescent="0.2">
      <c r="A96" s="18" t="s">
        <v>318</v>
      </c>
      <c r="B96" s="57" t="s">
        <v>45</v>
      </c>
      <c r="C96" s="56">
        <v>51757.387999999999</v>
      </c>
      <c r="D96" s="56" t="s">
        <v>91</v>
      </c>
      <c r="E96">
        <f t="shared" si="7"/>
        <v>15871.010500903427</v>
      </c>
      <c r="F96">
        <f t="shared" si="8"/>
        <v>15871</v>
      </c>
      <c r="G96">
        <f t="shared" si="9"/>
        <v>1.6668000003846828E-2</v>
      </c>
      <c r="I96">
        <f t="shared" si="12"/>
        <v>1.6668000003846828E-2</v>
      </c>
      <c r="O96">
        <f t="shared" ca="1" si="10"/>
        <v>-1.11262127537237E-2</v>
      </c>
      <c r="Q96" s="2">
        <f t="shared" si="11"/>
        <v>36738.887999999999</v>
      </c>
    </row>
    <row r="97" spans="1:18" x14ac:dyDescent="0.2">
      <c r="A97" s="18" t="s">
        <v>318</v>
      </c>
      <c r="B97" s="57" t="s">
        <v>45</v>
      </c>
      <c r="C97" s="56">
        <v>51776.41</v>
      </c>
      <c r="D97" s="56" t="s">
        <v>91</v>
      </c>
      <c r="E97">
        <f t="shared" si="7"/>
        <v>15882.99443328638</v>
      </c>
      <c r="F97">
        <f t="shared" si="8"/>
        <v>15883</v>
      </c>
      <c r="G97">
        <f t="shared" si="9"/>
        <v>-8.8359999936074018E-3</v>
      </c>
      <c r="I97">
        <f t="shared" si="12"/>
        <v>-8.8359999936074018E-3</v>
      </c>
      <c r="O97">
        <f t="shared" ca="1" si="10"/>
        <v>-1.1138516815301558E-2</v>
      </c>
      <c r="Q97" s="2">
        <f t="shared" si="11"/>
        <v>36757.910000000003</v>
      </c>
    </row>
    <row r="98" spans="1:18" x14ac:dyDescent="0.2">
      <c r="A98" s="18" t="s">
        <v>318</v>
      </c>
      <c r="B98" s="57" t="s">
        <v>46</v>
      </c>
      <c r="C98" s="56">
        <v>51780.381000000001</v>
      </c>
      <c r="D98" s="56" t="s">
        <v>91</v>
      </c>
      <c r="E98">
        <f t="shared" si="7"/>
        <v>15885.496178396919</v>
      </c>
      <c r="F98">
        <f t="shared" si="8"/>
        <v>15885.5</v>
      </c>
      <c r="G98">
        <f t="shared" si="9"/>
        <v>-6.0659999944618903E-3</v>
      </c>
      <c r="I98">
        <f t="shared" si="12"/>
        <v>-6.0659999944618903E-3</v>
      </c>
      <c r="O98">
        <f t="shared" ca="1" si="10"/>
        <v>-1.1141080161463613E-2</v>
      </c>
      <c r="Q98" s="2">
        <f t="shared" si="11"/>
        <v>36761.881000000001</v>
      </c>
    </row>
    <row r="99" spans="1:18" x14ac:dyDescent="0.2">
      <c r="A99" s="18" t="s">
        <v>327</v>
      </c>
      <c r="B99" s="57" t="s">
        <v>45</v>
      </c>
      <c r="C99" s="56">
        <v>51784.345000000001</v>
      </c>
      <c r="D99" s="56" t="s">
        <v>91</v>
      </c>
      <c r="E99">
        <f t="shared" si="7"/>
        <v>15887.993513480824</v>
      </c>
      <c r="F99">
        <f t="shared" si="8"/>
        <v>15888</v>
      </c>
      <c r="G99">
        <f t="shared" si="9"/>
        <v>-1.0295999993104488E-2</v>
      </c>
      <c r="I99">
        <f t="shared" si="12"/>
        <v>-1.0295999993104488E-2</v>
      </c>
      <c r="O99">
        <f t="shared" ca="1" si="10"/>
        <v>-1.1143643507625667E-2</v>
      </c>
      <c r="Q99" s="2">
        <f t="shared" si="11"/>
        <v>36765.845000000001</v>
      </c>
    </row>
    <row r="100" spans="1:18" x14ac:dyDescent="0.2">
      <c r="A100" s="18" t="s">
        <v>327</v>
      </c>
      <c r="B100" s="57" t="s">
        <v>45</v>
      </c>
      <c r="C100" s="56">
        <v>51811.334999999999</v>
      </c>
      <c r="D100" s="56" t="s">
        <v>91</v>
      </c>
      <c r="E100">
        <f t="shared" si="7"/>
        <v>15904.99731618379</v>
      </c>
      <c r="F100">
        <f t="shared" si="8"/>
        <v>15905</v>
      </c>
      <c r="G100">
        <f t="shared" si="9"/>
        <v>-4.2599999942467548E-3</v>
      </c>
      <c r="I100">
        <f t="shared" si="12"/>
        <v>-4.2599999942467548E-3</v>
      </c>
      <c r="O100">
        <f t="shared" ca="1" si="10"/>
        <v>-1.1161074261527631E-2</v>
      </c>
      <c r="Q100" s="2">
        <f t="shared" si="11"/>
        <v>36792.834999999999</v>
      </c>
    </row>
    <row r="101" spans="1:18" x14ac:dyDescent="0.2">
      <c r="A101" s="18" t="s">
        <v>327</v>
      </c>
      <c r="B101" s="57" t="s">
        <v>46</v>
      </c>
      <c r="C101" s="56">
        <v>51815.303</v>
      </c>
      <c r="D101" s="56" t="s">
        <v>91</v>
      </c>
      <c r="E101">
        <f t="shared" si="7"/>
        <v>15907.497171282916</v>
      </c>
      <c r="F101">
        <f t="shared" si="8"/>
        <v>15907.5</v>
      </c>
      <c r="G101">
        <f t="shared" si="9"/>
        <v>-4.4899999993504025E-3</v>
      </c>
      <c r="I101">
        <f t="shared" si="12"/>
        <v>-4.4899999993504025E-3</v>
      </c>
      <c r="O101">
        <f t="shared" ca="1" si="10"/>
        <v>-1.1163637607689686E-2</v>
      </c>
      <c r="Q101" s="2">
        <f t="shared" si="11"/>
        <v>36796.803</v>
      </c>
    </row>
    <row r="102" spans="1:18" x14ac:dyDescent="0.2">
      <c r="A102" s="18" t="s">
        <v>327</v>
      </c>
      <c r="B102" s="57" t="s">
        <v>45</v>
      </c>
      <c r="C102" s="56">
        <v>51819.286</v>
      </c>
      <c r="D102" s="56" t="s">
        <v>91</v>
      </c>
      <c r="E102">
        <f t="shared" si="7"/>
        <v>15910.006476439119</v>
      </c>
      <c r="F102">
        <f t="shared" si="8"/>
        <v>15910</v>
      </c>
      <c r="G102">
        <f t="shared" si="9"/>
        <v>1.0280000002239831E-2</v>
      </c>
      <c r="I102">
        <f t="shared" si="12"/>
        <v>1.0280000002239831E-2</v>
      </c>
      <c r="O102">
        <f t="shared" ca="1" si="10"/>
        <v>-1.116620095385174E-2</v>
      </c>
      <c r="Q102" s="2">
        <f t="shared" si="11"/>
        <v>36800.786</v>
      </c>
    </row>
    <row r="103" spans="1:18" x14ac:dyDescent="0.2">
      <c r="A103" s="18" t="s">
        <v>327</v>
      </c>
      <c r="B103" s="57" t="s">
        <v>46</v>
      </c>
      <c r="C103" s="56">
        <v>51842.290999999997</v>
      </c>
      <c r="D103" s="56" t="s">
        <v>91</v>
      </c>
      <c r="E103">
        <f t="shared" si="7"/>
        <v>15924.499713978272</v>
      </c>
      <c r="F103">
        <f t="shared" si="8"/>
        <v>15924.5</v>
      </c>
      <c r="G103">
        <f t="shared" si="9"/>
        <v>-4.5400000090012327E-4</v>
      </c>
      <c r="I103">
        <f t="shared" si="12"/>
        <v>-4.5400000090012327E-4</v>
      </c>
      <c r="O103">
        <f t="shared" ca="1" si="10"/>
        <v>-1.1181068361591653E-2</v>
      </c>
      <c r="Q103" s="2">
        <f t="shared" si="11"/>
        <v>36823.790999999997</v>
      </c>
    </row>
    <row r="104" spans="1:18" x14ac:dyDescent="0.2">
      <c r="A104" s="18" t="s">
        <v>327</v>
      </c>
      <c r="B104" s="57" t="s">
        <v>45</v>
      </c>
      <c r="C104" s="56">
        <v>51873.232000000004</v>
      </c>
      <c r="D104" s="56" t="s">
        <v>91</v>
      </c>
      <c r="E104">
        <f t="shared" si="7"/>
        <v>15943.99266171568</v>
      </c>
      <c r="F104">
        <f t="shared" si="8"/>
        <v>15944</v>
      </c>
      <c r="G104">
        <f t="shared" si="9"/>
        <v>-1.1647999999695458E-2</v>
      </c>
      <c r="I104">
        <f t="shared" si="12"/>
        <v>-1.1647999999695458E-2</v>
      </c>
      <c r="O104">
        <f t="shared" ca="1" si="10"/>
        <v>-1.1201062461655672E-2</v>
      </c>
      <c r="Q104" s="2">
        <f t="shared" si="11"/>
        <v>36854.732000000004</v>
      </c>
    </row>
    <row r="105" spans="1:18" x14ac:dyDescent="0.2">
      <c r="A105" s="18" t="s">
        <v>341</v>
      </c>
      <c r="B105" s="57" t="s">
        <v>45</v>
      </c>
      <c r="C105" s="56">
        <v>52195.451800000003</v>
      </c>
      <c r="D105" s="56" t="s">
        <v>91</v>
      </c>
      <c r="E105">
        <f t="shared" si="7"/>
        <v>16146.992361833869</v>
      </c>
      <c r="F105">
        <f t="shared" si="8"/>
        <v>16147</v>
      </c>
      <c r="G105">
        <f t="shared" si="9"/>
        <v>-1.2123999993491452E-2</v>
      </c>
      <c r="I105">
        <f t="shared" si="12"/>
        <v>-1.2123999993491452E-2</v>
      </c>
      <c r="O105">
        <f t="shared" ca="1" si="10"/>
        <v>-1.1409206170014443E-2</v>
      </c>
      <c r="Q105" s="2">
        <f t="shared" si="11"/>
        <v>37176.951800000003</v>
      </c>
    </row>
    <row r="106" spans="1:18" x14ac:dyDescent="0.2">
      <c r="A106" s="14" t="s">
        <v>42</v>
      </c>
      <c r="B106" s="33"/>
      <c r="C106" s="10">
        <v>52530.370499999997</v>
      </c>
      <c r="D106" s="10">
        <v>2.0000000000000001E-4</v>
      </c>
      <c r="E106">
        <f t="shared" si="7"/>
        <v>16357.992417274199</v>
      </c>
      <c r="F106">
        <f t="shared" si="8"/>
        <v>16358</v>
      </c>
      <c r="G106">
        <f t="shared" si="9"/>
        <v>-1.2036000000080094E-2</v>
      </c>
      <c r="J106">
        <f>G106</f>
        <v>-1.2036000000080094E-2</v>
      </c>
      <c r="O106">
        <f t="shared" ca="1" si="10"/>
        <v>-1.1625552586091785E-2</v>
      </c>
      <c r="Q106" s="2">
        <f t="shared" si="11"/>
        <v>37511.870499999997</v>
      </c>
      <c r="R106" t="s">
        <v>85</v>
      </c>
    </row>
    <row r="107" spans="1:18" x14ac:dyDescent="0.2">
      <c r="A107" s="14" t="s">
        <v>40</v>
      </c>
      <c r="B107" s="33"/>
      <c r="C107" s="27">
        <v>52859.733399999997</v>
      </c>
      <c r="D107" s="27">
        <v>4.0000000000000002E-4</v>
      </c>
      <c r="E107">
        <f t="shared" si="7"/>
        <v>16565.492297573477</v>
      </c>
      <c r="F107">
        <f t="shared" si="8"/>
        <v>16565.5</v>
      </c>
      <c r="G107">
        <f t="shared" si="9"/>
        <v>-1.2225999998918269E-2</v>
      </c>
      <c r="H107" s="7"/>
      <c r="K107">
        <f t="shared" ref="K107:K121" si="13">G107</f>
        <v>-1.2225999998918269E-2</v>
      </c>
      <c r="O107">
        <f t="shared" ca="1" si="10"/>
        <v>-1.1838310317542256E-2</v>
      </c>
      <c r="Q107" s="2">
        <f t="shared" si="11"/>
        <v>37841.233399999997</v>
      </c>
      <c r="R107" t="s">
        <v>83</v>
      </c>
    </row>
    <row r="108" spans="1:18" x14ac:dyDescent="0.2">
      <c r="A108" s="14" t="s">
        <v>40</v>
      </c>
      <c r="B108" s="33"/>
      <c r="C108" s="27">
        <v>52897.828260000002</v>
      </c>
      <c r="D108" s="27">
        <v>1E-4</v>
      </c>
      <c r="E108">
        <f t="shared" si="7"/>
        <v>16589.492204332917</v>
      </c>
      <c r="F108">
        <f t="shared" si="8"/>
        <v>16589.5</v>
      </c>
      <c r="G108">
        <f t="shared" si="9"/>
        <v>-1.23739999908139E-2</v>
      </c>
      <c r="I108" s="7"/>
      <c r="K108">
        <f t="shared" si="13"/>
        <v>-1.23739999908139E-2</v>
      </c>
      <c r="O108">
        <f t="shared" ca="1" si="10"/>
        <v>-1.1862918440697973E-2</v>
      </c>
      <c r="Q108" s="2">
        <f t="shared" si="11"/>
        <v>37879.328260000002</v>
      </c>
      <c r="R108" t="s">
        <v>83</v>
      </c>
    </row>
    <row r="109" spans="1:18" x14ac:dyDescent="0.2">
      <c r="A109" s="14" t="s">
        <v>40</v>
      </c>
      <c r="B109" s="33"/>
      <c r="C109" s="27">
        <v>52898.622349999998</v>
      </c>
      <c r="D109" s="27">
        <v>1.2999999999999999E-4</v>
      </c>
      <c r="E109">
        <f t="shared" si="7"/>
        <v>16589.992484054605</v>
      </c>
      <c r="F109">
        <f t="shared" si="8"/>
        <v>16590</v>
      </c>
      <c r="G109">
        <f t="shared" si="9"/>
        <v>-1.1930000000575092E-2</v>
      </c>
      <c r="I109" s="7"/>
      <c r="K109">
        <f t="shared" si="13"/>
        <v>-1.1930000000575092E-2</v>
      </c>
      <c r="O109">
        <f t="shared" ca="1" si="10"/>
        <v>-1.1863431109930383E-2</v>
      </c>
      <c r="Q109" s="2">
        <f t="shared" si="11"/>
        <v>37880.122349999998</v>
      </c>
      <c r="R109" t="s">
        <v>83</v>
      </c>
    </row>
    <row r="110" spans="1:18" x14ac:dyDescent="0.2">
      <c r="A110" s="14" t="s">
        <v>40</v>
      </c>
      <c r="B110" s="33"/>
      <c r="C110" s="27">
        <v>52902.590470000003</v>
      </c>
      <c r="D110" s="27">
        <v>1.2999999999999999E-4</v>
      </c>
      <c r="E110">
        <f t="shared" si="7"/>
        <v>16592.49241475419</v>
      </c>
      <c r="F110">
        <f t="shared" si="8"/>
        <v>16592.5</v>
      </c>
      <c r="G110">
        <f t="shared" si="9"/>
        <v>-1.2039999994158279E-2</v>
      </c>
      <c r="I110" s="7"/>
      <c r="K110">
        <f t="shared" si="13"/>
        <v>-1.2039999994158279E-2</v>
      </c>
      <c r="O110">
        <f t="shared" ca="1" si="10"/>
        <v>-1.1865994456092438E-2</v>
      </c>
      <c r="Q110" s="2">
        <f t="shared" si="11"/>
        <v>37884.090470000003</v>
      </c>
      <c r="R110" t="s">
        <v>83</v>
      </c>
    </row>
    <row r="111" spans="1:18" x14ac:dyDescent="0.2">
      <c r="A111" s="14" t="s">
        <v>40</v>
      </c>
      <c r="B111" s="33"/>
      <c r="C111" s="27">
        <v>52936.717049999999</v>
      </c>
      <c r="D111" s="27">
        <v>1E-4</v>
      </c>
      <c r="E111">
        <f t="shared" si="7"/>
        <v>16613.992290013433</v>
      </c>
      <c r="F111">
        <f t="shared" si="8"/>
        <v>16614</v>
      </c>
      <c r="G111">
        <f t="shared" si="9"/>
        <v>-1.2238000002980698E-2</v>
      </c>
      <c r="K111">
        <f t="shared" si="13"/>
        <v>-1.2238000002980698E-2</v>
      </c>
      <c r="O111">
        <f t="shared" ca="1" si="10"/>
        <v>-1.18880392330861E-2</v>
      </c>
      <c r="Q111" s="2">
        <f t="shared" si="11"/>
        <v>37918.217049999999</v>
      </c>
      <c r="R111" t="s">
        <v>83</v>
      </c>
    </row>
    <row r="112" spans="1:18" x14ac:dyDescent="0.2">
      <c r="A112" s="29" t="s">
        <v>47</v>
      </c>
      <c r="B112" s="31" t="s">
        <v>45</v>
      </c>
      <c r="C112" s="32">
        <v>53006.557800000002</v>
      </c>
      <c r="D112" s="29">
        <v>1E-4</v>
      </c>
      <c r="E112">
        <f t="shared" si="7"/>
        <v>16657.992228273062</v>
      </c>
      <c r="F112">
        <f t="shared" si="8"/>
        <v>16658</v>
      </c>
      <c r="G112">
        <f t="shared" si="9"/>
        <v>-1.2335999992501456E-2</v>
      </c>
      <c r="K112">
        <f t="shared" si="13"/>
        <v>-1.2335999992501456E-2</v>
      </c>
      <c r="O112">
        <f t="shared" ca="1" si="10"/>
        <v>-1.1933154125538246E-2</v>
      </c>
      <c r="Q112" s="2">
        <f t="shared" si="11"/>
        <v>37988.057800000002</v>
      </c>
      <c r="R112" t="s">
        <v>83</v>
      </c>
    </row>
    <row r="113" spans="1:18" x14ac:dyDescent="0.2">
      <c r="A113" s="18" t="s">
        <v>44</v>
      </c>
      <c r="B113" s="57" t="s">
        <v>45</v>
      </c>
      <c r="C113" s="56">
        <v>53201.794699999999</v>
      </c>
      <c r="D113" s="56" t="s">
        <v>91</v>
      </c>
      <c r="E113">
        <f t="shared" si="7"/>
        <v>16780.992218192998</v>
      </c>
      <c r="F113">
        <f t="shared" si="8"/>
        <v>16781</v>
      </c>
      <c r="G113">
        <f t="shared" si="9"/>
        <v>-1.2351999997918028E-2</v>
      </c>
      <c r="K113">
        <f t="shared" si="13"/>
        <v>-1.2351999997918028E-2</v>
      </c>
      <c r="O113">
        <f t="shared" ca="1" si="10"/>
        <v>-1.2059270756711296E-2</v>
      </c>
      <c r="Q113" s="2">
        <f t="shared" si="11"/>
        <v>38183.294699999999</v>
      </c>
      <c r="R113" t="s">
        <v>83</v>
      </c>
    </row>
    <row r="114" spans="1:18" x14ac:dyDescent="0.2">
      <c r="A114" s="13" t="s">
        <v>44</v>
      </c>
      <c r="B114" s="28" t="s">
        <v>45</v>
      </c>
      <c r="C114" s="27">
        <v>53201.794719999998</v>
      </c>
      <c r="D114" s="27">
        <v>1.4999999999999999E-4</v>
      </c>
      <c r="E114">
        <f t="shared" si="7"/>
        <v>16780.992230793076</v>
      </c>
      <c r="F114">
        <f t="shared" si="8"/>
        <v>16781</v>
      </c>
      <c r="G114">
        <f t="shared" si="9"/>
        <v>-1.2331999998423271E-2</v>
      </c>
      <c r="K114">
        <f t="shared" si="13"/>
        <v>-1.2331999998423271E-2</v>
      </c>
      <c r="O114">
        <f t="shared" ca="1" si="10"/>
        <v>-1.2059270756711296E-2</v>
      </c>
      <c r="Q114" s="2">
        <f t="shared" si="11"/>
        <v>38183.294719999998</v>
      </c>
      <c r="R114" t="s">
        <v>83</v>
      </c>
    </row>
    <row r="115" spans="1:18" x14ac:dyDescent="0.2">
      <c r="A115" s="13" t="s">
        <v>44</v>
      </c>
      <c r="B115" s="28" t="s">
        <v>46</v>
      </c>
      <c r="C115" s="27">
        <v>53205.763489999998</v>
      </c>
      <c r="D115" s="27">
        <v>1.9000000000000001E-4</v>
      </c>
      <c r="E115">
        <f t="shared" si="7"/>
        <v>16783.492570995128</v>
      </c>
      <c r="F115">
        <f t="shared" si="8"/>
        <v>16783.5</v>
      </c>
      <c r="G115">
        <f t="shared" si="9"/>
        <v>-1.1792000004788861E-2</v>
      </c>
      <c r="K115">
        <f t="shared" si="13"/>
        <v>-1.1792000004788861E-2</v>
      </c>
      <c r="O115">
        <f t="shared" ca="1" si="10"/>
        <v>-1.2061834102873347E-2</v>
      </c>
      <c r="Q115" s="2">
        <f t="shared" si="11"/>
        <v>38187.263489999998</v>
      </c>
      <c r="R115" t="s">
        <v>83</v>
      </c>
    </row>
    <row r="116" spans="1:18" x14ac:dyDescent="0.2">
      <c r="A116" s="18" t="s">
        <v>44</v>
      </c>
      <c r="B116" s="57" t="s">
        <v>46</v>
      </c>
      <c r="C116" s="56">
        <v>53205.763500000001</v>
      </c>
      <c r="D116" s="56" t="s">
        <v>91</v>
      </c>
      <c r="E116">
        <f t="shared" si="7"/>
        <v>16783.492577295168</v>
      </c>
      <c r="F116">
        <f t="shared" si="8"/>
        <v>16783.5</v>
      </c>
      <c r="G116">
        <f t="shared" si="9"/>
        <v>-1.1782000001403503E-2</v>
      </c>
      <c r="K116">
        <f t="shared" si="13"/>
        <v>-1.1782000001403503E-2</v>
      </c>
      <c r="O116">
        <f t="shared" ca="1" si="10"/>
        <v>-1.2061834102873347E-2</v>
      </c>
      <c r="Q116" s="2">
        <f t="shared" si="11"/>
        <v>38187.263500000001</v>
      </c>
      <c r="R116" t="s">
        <v>83</v>
      </c>
    </row>
    <row r="117" spans="1:18" x14ac:dyDescent="0.2">
      <c r="A117" s="13" t="s">
        <v>44</v>
      </c>
      <c r="B117" s="28" t="s">
        <v>45</v>
      </c>
      <c r="C117" s="27">
        <v>53220.841970000001</v>
      </c>
      <c r="D117" s="27">
        <v>1E-4</v>
      </c>
      <c r="E117">
        <f t="shared" si="7"/>
        <v>16792.99207077211</v>
      </c>
      <c r="F117">
        <f t="shared" si="8"/>
        <v>16793</v>
      </c>
      <c r="G117">
        <f t="shared" si="9"/>
        <v>-1.2585999997099862E-2</v>
      </c>
      <c r="K117">
        <f t="shared" si="13"/>
        <v>-1.2585999997099862E-2</v>
      </c>
      <c r="O117">
        <f t="shared" ca="1" si="10"/>
        <v>-1.2071574818289155E-2</v>
      </c>
      <c r="Q117" s="2">
        <f t="shared" si="11"/>
        <v>38202.341970000001</v>
      </c>
      <c r="R117" t="s">
        <v>83</v>
      </c>
    </row>
    <row r="118" spans="1:18" x14ac:dyDescent="0.2">
      <c r="A118" s="18" t="s">
        <v>44</v>
      </c>
      <c r="B118" s="57" t="s">
        <v>45</v>
      </c>
      <c r="C118" s="56">
        <v>53220.841999999997</v>
      </c>
      <c r="D118" s="56" t="s">
        <v>91</v>
      </c>
      <c r="E118">
        <f t="shared" si="7"/>
        <v>16792.992089672221</v>
      </c>
      <c r="F118">
        <f t="shared" si="8"/>
        <v>16793</v>
      </c>
      <c r="G118">
        <f t="shared" si="9"/>
        <v>-1.2556000001495704E-2</v>
      </c>
      <c r="K118">
        <f t="shared" si="13"/>
        <v>-1.2556000001495704E-2</v>
      </c>
      <c r="O118">
        <f t="shared" ca="1" si="10"/>
        <v>-1.2071574818289155E-2</v>
      </c>
      <c r="Q118" s="2">
        <f t="shared" si="11"/>
        <v>38202.341999999997</v>
      </c>
      <c r="R118" t="s">
        <v>83</v>
      </c>
    </row>
    <row r="119" spans="1:18" x14ac:dyDescent="0.2">
      <c r="A119" s="13" t="s">
        <v>44</v>
      </c>
      <c r="B119" s="28" t="s">
        <v>46</v>
      </c>
      <c r="C119" s="27">
        <v>53302.5867</v>
      </c>
      <c r="D119" s="27">
        <v>4.0000000000000002E-4</v>
      </c>
      <c r="E119">
        <f t="shared" si="7"/>
        <v>16844.491561729035</v>
      </c>
      <c r="F119">
        <f t="shared" si="8"/>
        <v>16844.5</v>
      </c>
      <c r="G119">
        <f t="shared" si="9"/>
        <v>-1.3393999994150363E-2</v>
      </c>
      <c r="K119">
        <f t="shared" si="13"/>
        <v>-1.3393999994150363E-2</v>
      </c>
      <c r="O119">
        <f t="shared" ca="1" si="10"/>
        <v>-1.2124379749227461E-2</v>
      </c>
      <c r="Q119" s="2">
        <f t="shared" si="11"/>
        <v>38284.0867</v>
      </c>
      <c r="R119" t="s">
        <v>83</v>
      </c>
    </row>
    <row r="120" spans="1:18" x14ac:dyDescent="0.2">
      <c r="A120" s="18" t="s">
        <v>50</v>
      </c>
      <c r="B120" s="57" t="s">
        <v>46</v>
      </c>
      <c r="C120" s="56">
        <v>53348.618900000001</v>
      </c>
      <c r="D120" s="56" t="s">
        <v>91</v>
      </c>
      <c r="E120">
        <f t="shared" si="7"/>
        <v>16873.49202289182</v>
      </c>
      <c r="F120">
        <f t="shared" si="8"/>
        <v>16873.5</v>
      </c>
      <c r="G120">
        <f t="shared" si="9"/>
        <v>-1.2661999993724748E-2</v>
      </c>
      <c r="K120">
        <f t="shared" si="13"/>
        <v>-1.2661999993724748E-2</v>
      </c>
      <c r="O120">
        <f t="shared" ca="1" si="10"/>
        <v>-1.2154114564707287E-2</v>
      </c>
      <c r="Q120" s="2">
        <f t="shared" si="11"/>
        <v>38330.118900000001</v>
      </c>
      <c r="R120" t="s">
        <v>83</v>
      </c>
    </row>
    <row r="121" spans="1:18" x14ac:dyDescent="0.2">
      <c r="A121" s="11" t="s">
        <v>50</v>
      </c>
      <c r="B121" s="33" t="s">
        <v>46</v>
      </c>
      <c r="C121" s="27">
        <v>53348.61894</v>
      </c>
      <c r="D121" s="27">
        <v>1E-4</v>
      </c>
      <c r="E121">
        <f t="shared" si="7"/>
        <v>16873.492048091972</v>
      </c>
      <c r="F121">
        <f t="shared" si="8"/>
        <v>16873.5</v>
      </c>
      <c r="G121">
        <f t="shared" si="9"/>
        <v>-1.2621999994735233E-2</v>
      </c>
      <c r="K121">
        <f t="shared" si="13"/>
        <v>-1.2621999994735233E-2</v>
      </c>
      <c r="O121">
        <f t="shared" ca="1" si="10"/>
        <v>-1.2154114564707287E-2</v>
      </c>
      <c r="Q121" s="2">
        <f t="shared" si="11"/>
        <v>38330.11894</v>
      </c>
      <c r="R121" t="s">
        <v>83</v>
      </c>
    </row>
    <row r="122" spans="1:18" x14ac:dyDescent="0.2">
      <c r="A122" s="11" t="s">
        <v>49</v>
      </c>
      <c r="B122" s="28"/>
      <c r="C122" s="10">
        <v>53349.4139</v>
      </c>
      <c r="D122" s="10">
        <v>6.9999999999999999E-4</v>
      </c>
      <c r="E122">
        <f t="shared" si="7"/>
        <v>16873.992875916971</v>
      </c>
      <c r="F122">
        <f t="shared" si="8"/>
        <v>16874</v>
      </c>
      <c r="G122">
        <f t="shared" si="9"/>
        <v>-1.1308000001008622E-2</v>
      </c>
      <c r="J122">
        <f>G122</f>
        <v>-1.1308000001008622E-2</v>
      </c>
      <c r="O122">
        <f t="shared" ca="1" si="10"/>
        <v>-1.2154627233939697E-2</v>
      </c>
      <c r="Q122" s="2">
        <f t="shared" si="11"/>
        <v>38330.9139</v>
      </c>
      <c r="R122" t="s">
        <v>85</v>
      </c>
    </row>
    <row r="123" spans="1:18" x14ac:dyDescent="0.2">
      <c r="A123" s="11" t="s">
        <v>49</v>
      </c>
      <c r="B123" s="28"/>
      <c r="C123" s="10">
        <v>53411.316800000001</v>
      </c>
      <c r="D123" s="10">
        <v>8.9999999999999998E-4</v>
      </c>
      <c r="E123">
        <f t="shared" si="7"/>
        <v>16912.99193847131</v>
      </c>
      <c r="F123">
        <f t="shared" si="8"/>
        <v>16913</v>
      </c>
      <c r="G123">
        <f t="shared" si="9"/>
        <v>-1.2795999995432794E-2</v>
      </c>
      <c r="J123">
        <f>G123</f>
        <v>-1.2795999995432794E-2</v>
      </c>
      <c r="O123">
        <f t="shared" ca="1" si="10"/>
        <v>-1.2194615434067737E-2</v>
      </c>
      <c r="Q123" s="2">
        <f t="shared" si="11"/>
        <v>38392.816800000001</v>
      </c>
      <c r="R123" t="s">
        <v>85</v>
      </c>
    </row>
    <row r="124" spans="1:18" x14ac:dyDescent="0.2">
      <c r="A124" s="11" t="s">
        <v>50</v>
      </c>
      <c r="B124" s="33" t="s">
        <v>45</v>
      </c>
      <c r="C124" s="27">
        <v>53574.807800000002</v>
      </c>
      <c r="D124" s="27">
        <v>1.2E-4</v>
      </c>
      <c r="E124">
        <f t="shared" si="7"/>
        <v>17015.991890591024</v>
      </c>
      <c r="F124">
        <f t="shared" si="8"/>
        <v>17016</v>
      </c>
      <c r="G124">
        <f t="shared" si="9"/>
        <v>-1.2871999999333639E-2</v>
      </c>
      <c r="K124">
        <f>G124</f>
        <v>-1.2871999999333639E-2</v>
      </c>
      <c r="O124">
        <f t="shared" ca="1" si="10"/>
        <v>-1.2300225295944356E-2</v>
      </c>
      <c r="Q124" s="2">
        <f t="shared" si="11"/>
        <v>38556.307800000002</v>
      </c>
      <c r="R124" t="s">
        <v>83</v>
      </c>
    </row>
    <row r="125" spans="1:18" x14ac:dyDescent="0.2">
      <c r="A125" s="13" t="s">
        <v>55</v>
      </c>
      <c r="B125" s="28"/>
      <c r="C125" s="10">
        <v>53618.458599999998</v>
      </c>
      <c r="D125" s="10">
        <v>4.0000000000000002E-4</v>
      </c>
      <c r="E125">
        <f t="shared" si="7"/>
        <v>17043.492060692046</v>
      </c>
      <c r="F125">
        <f t="shared" si="8"/>
        <v>17043.5</v>
      </c>
      <c r="G125">
        <f t="shared" si="9"/>
        <v>-1.2602000002516434E-2</v>
      </c>
      <c r="J125">
        <f>G125</f>
        <v>-1.2602000002516434E-2</v>
      </c>
      <c r="O125">
        <f t="shared" ca="1" si="10"/>
        <v>-1.2328422103726948E-2</v>
      </c>
      <c r="Q125" s="2">
        <f t="shared" si="11"/>
        <v>38599.958599999998</v>
      </c>
      <c r="R125" t="s">
        <v>85</v>
      </c>
    </row>
    <row r="126" spans="1:18" x14ac:dyDescent="0.2">
      <c r="A126" s="11" t="s">
        <v>50</v>
      </c>
      <c r="B126" s="33" t="s">
        <v>45</v>
      </c>
      <c r="C126" s="27">
        <v>53631.950389999998</v>
      </c>
      <c r="D126" s="27">
        <v>6.9999999999999994E-5</v>
      </c>
      <c r="E126">
        <f t="shared" si="7"/>
        <v>17051.991939731317</v>
      </c>
      <c r="F126">
        <f t="shared" si="8"/>
        <v>17052</v>
      </c>
      <c r="G126">
        <f t="shared" si="9"/>
        <v>-1.2793999994755723E-2</v>
      </c>
      <c r="K126">
        <f>G126</f>
        <v>-1.2793999994755723E-2</v>
      </c>
      <c r="O126">
        <f t="shared" ca="1" si="10"/>
        <v>-1.2337137480677931E-2</v>
      </c>
      <c r="Q126" s="2">
        <f t="shared" si="11"/>
        <v>38613.450389999998</v>
      </c>
      <c r="R126" t="s">
        <v>83</v>
      </c>
    </row>
    <row r="127" spans="1:18" x14ac:dyDescent="0.2">
      <c r="A127" s="18" t="s">
        <v>50</v>
      </c>
      <c r="B127" s="57" t="s">
        <v>45</v>
      </c>
      <c r="C127" s="56">
        <v>53631.950400000002</v>
      </c>
      <c r="D127" s="56" t="s">
        <v>91</v>
      </c>
      <c r="E127">
        <f t="shared" si="7"/>
        <v>17051.991946031358</v>
      </c>
      <c r="F127">
        <f t="shared" si="8"/>
        <v>17052</v>
      </c>
      <c r="G127">
        <f t="shared" si="9"/>
        <v>-1.2783999991370365E-2</v>
      </c>
      <c r="K127">
        <f>G127</f>
        <v>-1.2783999991370365E-2</v>
      </c>
      <c r="O127">
        <f t="shared" ca="1" si="10"/>
        <v>-1.2337137480677931E-2</v>
      </c>
      <c r="Q127" s="2">
        <f t="shared" si="11"/>
        <v>38613.450400000002</v>
      </c>
      <c r="R127" t="s">
        <v>83</v>
      </c>
    </row>
    <row r="128" spans="1:18" x14ac:dyDescent="0.2">
      <c r="A128" s="13" t="s">
        <v>55</v>
      </c>
      <c r="B128" s="28"/>
      <c r="C128" s="10">
        <v>53660.5213</v>
      </c>
      <c r="D128" s="10">
        <v>2.0000000000000001E-4</v>
      </c>
      <c r="E128">
        <f t="shared" si="7"/>
        <v>17069.991721750001</v>
      </c>
      <c r="F128">
        <f t="shared" si="8"/>
        <v>17070</v>
      </c>
      <c r="G128">
        <f t="shared" si="9"/>
        <v>-1.314000000274973E-2</v>
      </c>
      <c r="J128">
        <f>G128</f>
        <v>-1.314000000274973E-2</v>
      </c>
      <c r="O128">
        <f t="shared" ca="1" si="10"/>
        <v>-1.2355593573044719E-2</v>
      </c>
      <c r="Q128" s="2">
        <f t="shared" si="11"/>
        <v>38642.0213</v>
      </c>
      <c r="R128" t="s">
        <v>85</v>
      </c>
    </row>
    <row r="129" spans="1:18" x14ac:dyDescent="0.2">
      <c r="A129" s="11" t="s">
        <v>50</v>
      </c>
      <c r="B129" s="33" t="s">
        <v>46</v>
      </c>
      <c r="C129" s="27">
        <v>53670.83898</v>
      </c>
      <c r="D129" s="27">
        <v>6.0000000000000002E-5</v>
      </c>
      <c r="E129">
        <f t="shared" si="7"/>
        <v>17076.491899411074</v>
      </c>
      <c r="F129">
        <f t="shared" si="8"/>
        <v>17076.5</v>
      </c>
      <c r="G129">
        <f t="shared" si="9"/>
        <v>-1.2858000001870096E-2</v>
      </c>
      <c r="K129">
        <f t="shared" ref="K129:K143" si="14">G129</f>
        <v>-1.2858000001870096E-2</v>
      </c>
      <c r="O129">
        <f t="shared" ca="1" si="10"/>
        <v>-1.2362258273066059E-2</v>
      </c>
      <c r="Q129" s="2">
        <f t="shared" si="11"/>
        <v>38652.33898</v>
      </c>
      <c r="R129" t="s">
        <v>83</v>
      </c>
    </row>
    <row r="130" spans="1:18" x14ac:dyDescent="0.2">
      <c r="A130" s="12" t="s">
        <v>52</v>
      </c>
      <c r="B130" s="33"/>
      <c r="C130" s="10">
        <v>53671.632669999999</v>
      </c>
      <c r="D130" s="10">
        <v>5.0000000000000002E-5</v>
      </c>
      <c r="E130">
        <f t="shared" si="7"/>
        <v>17076.991927131239</v>
      </c>
      <c r="F130">
        <f t="shared" si="8"/>
        <v>17077</v>
      </c>
      <c r="G130">
        <f t="shared" si="9"/>
        <v>-1.281399999425048E-2</v>
      </c>
      <c r="K130">
        <f t="shared" si="14"/>
        <v>-1.281399999425048E-2</v>
      </c>
      <c r="O130">
        <f t="shared" ca="1" si="10"/>
        <v>-1.2362770942298469E-2</v>
      </c>
      <c r="Q130" s="2">
        <f t="shared" si="11"/>
        <v>38653.132669999999</v>
      </c>
      <c r="R130" t="s">
        <v>83</v>
      </c>
    </row>
    <row r="131" spans="1:18" x14ac:dyDescent="0.2">
      <c r="A131" s="18" t="s">
        <v>52</v>
      </c>
      <c r="B131" s="57" t="s">
        <v>45</v>
      </c>
      <c r="C131" s="56">
        <v>53671.632700000002</v>
      </c>
      <c r="D131" s="56" t="s">
        <v>91</v>
      </c>
      <c r="E131">
        <f t="shared" si="7"/>
        <v>17076.991946031358</v>
      </c>
      <c r="F131">
        <f t="shared" si="8"/>
        <v>17077</v>
      </c>
      <c r="G131">
        <f t="shared" si="9"/>
        <v>-1.2783999991370365E-2</v>
      </c>
      <c r="K131">
        <f t="shared" si="14"/>
        <v>-1.2783999991370365E-2</v>
      </c>
      <c r="O131">
        <f t="shared" ca="1" si="10"/>
        <v>-1.2362770942298469E-2</v>
      </c>
      <c r="Q131" s="2">
        <f t="shared" si="11"/>
        <v>38653.132700000002</v>
      </c>
      <c r="R131" t="s">
        <v>83</v>
      </c>
    </row>
    <row r="132" spans="1:18" x14ac:dyDescent="0.2">
      <c r="A132" s="18" t="s">
        <v>50</v>
      </c>
      <c r="B132" s="57" t="s">
        <v>45</v>
      </c>
      <c r="C132" s="56">
        <v>53671.632799999999</v>
      </c>
      <c r="D132" s="56" t="s">
        <v>91</v>
      </c>
      <c r="E132">
        <f t="shared" si="7"/>
        <v>17076.992009031736</v>
      </c>
      <c r="F132">
        <f t="shared" si="8"/>
        <v>17077</v>
      </c>
      <c r="G132">
        <f t="shared" si="9"/>
        <v>-1.2683999993896578E-2</v>
      </c>
      <c r="K132">
        <f t="shared" si="14"/>
        <v>-1.2683999993896578E-2</v>
      </c>
      <c r="O132">
        <f t="shared" ca="1" si="10"/>
        <v>-1.2362770942298469E-2</v>
      </c>
      <c r="Q132" s="2">
        <f t="shared" si="11"/>
        <v>38653.132799999999</v>
      </c>
      <c r="R132" t="s">
        <v>83</v>
      </c>
    </row>
    <row r="133" spans="1:18" x14ac:dyDescent="0.2">
      <c r="A133" s="11" t="s">
        <v>50</v>
      </c>
      <c r="B133" s="33" t="s">
        <v>45</v>
      </c>
      <c r="C133" s="27">
        <v>53671.632810000003</v>
      </c>
      <c r="D133" s="27">
        <v>8.0000000000000007E-5</v>
      </c>
      <c r="E133">
        <f t="shared" si="7"/>
        <v>17076.992015331776</v>
      </c>
      <c r="F133">
        <f t="shared" si="8"/>
        <v>17077</v>
      </c>
      <c r="G133">
        <f t="shared" si="9"/>
        <v>-1.267399999051122E-2</v>
      </c>
      <c r="K133">
        <f t="shared" si="14"/>
        <v>-1.267399999051122E-2</v>
      </c>
      <c r="O133">
        <f t="shared" ca="1" si="10"/>
        <v>-1.2362770942298469E-2</v>
      </c>
      <c r="Q133" s="2">
        <f t="shared" si="11"/>
        <v>38653.132810000003</v>
      </c>
      <c r="R133" t="s">
        <v>83</v>
      </c>
    </row>
    <row r="134" spans="1:18" x14ac:dyDescent="0.2">
      <c r="A134" s="18" t="s">
        <v>50</v>
      </c>
      <c r="B134" s="57" t="s">
        <v>45</v>
      </c>
      <c r="C134" s="56">
        <v>53698.616499999996</v>
      </c>
      <c r="D134" s="56" t="s">
        <v>91</v>
      </c>
      <c r="E134">
        <f t="shared" si="7"/>
        <v>17093.99184271073</v>
      </c>
      <c r="F134">
        <f t="shared" si="8"/>
        <v>17094</v>
      </c>
      <c r="G134">
        <f t="shared" si="9"/>
        <v>-1.2947999995958526E-2</v>
      </c>
      <c r="K134">
        <f t="shared" si="14"/>
        <v>-1.2947999995958526E-2</v>
      </c>
      <c r="O134">
        <f t="shared" ca="1" si="10"/>
        <v>-1.2380201696200436E-2</v>
      </c>
      <c r="Q134" s="2">
        <f t="shared" si="11"/>
        <v>38680.116499999996</v>
      </c>
      <c r="R134" t="s">
        <v>83</v>
      </c>
    </row>
    <row r="135" spans="1:18" x14ac:dyDescent="0.2">
      <c r="A135" s="11" t="s">
        <v>50</v>
      </c>
      <c r="B135" s="33" t="s">
        <v>45</v>
      </c>
      <c r="C135" s="27">
        <v>53698.616529999999</v>
      </c>
      <c r="D135" s="27">
        <v>8.0000000000000007E-5</v>
      </c>
      <c r="E135">
        <f t="shared" si="7"/>
        <v>17093.991861610844</v>
      </c>
      <c r="F135">
        <f t="shared" si="8"/>
        <v>17094</v>
      </c>
      <c r="G135">
        <f t="shared" si="9"/>
        <v>-1.2917999993078411E-2</v>
      </c>
      <c r="K135">
        <f t="shared" si="14"/>
        <v>-1.2917999993078411E-2</v>
      </c>
      <c r="O135">
        <f t="shared" ca="1" si="10"/>
        <v>-1.2380201696200436E-2</v>
      </c>
      <c r="Q135" s="2">
        <f t="shared" si="11"/>
        <v>38680.116529999999</v>
      </c>
      <c r="R135" t="s">
        <v>83</v>
      </c>
    </row>
    <row r="136" spans="1:18" x14ac:dyDescent="0.2">
      <c r="A136" s="11" t="s">
        <v>50</v>
      </c>
      <c r="B136" s="33" t="s">
        <v>45</v>
      </c>
      <c r="C136" s="27">
        <v>53706.55315</v>
      </c>
      <c r="D136" s="27">
        <v>1E-4</v>
      </c>
      <c r="E136">
        <f t="shared" si="7"/>
        <v>17098.991962411455</v>
      </c>
      <c r="F136">
        <f t="shared" si="8"/>
        <v>17099</v>
      </c>
      <c r="G136">
        <f t="shared" si="9"/>
        <v>-1.2757999997120351E-2</v>
      </c>
      <c r="K136">
        <f t="shared" si="14"/>
        <v>-1.2757999997120351E-2</v>
      </c>
      <c r="O136">
        <f t="shared" ca="1" si="10"/>
        <v>-1.2385328388524542E-2</v>
      </c>
      <c r="Q136" s="2">
        <f t="shared" si="11"/>
        <v>38688.05315</v>
      </c>
      <c r="R136" t="s">
        <v>83</v>
      </c>
    </row>
    <row r="137" spans="1:18" x14ac:dyDescent="0.2">
      <c r="A137" s="18" t="s">
        <v>50</v>
      </c>
      <c r="B137" s="57" t="s">
        <v>45</v>
      </c>
      <c r="C137" s="56">
        <v>53706.553200000002</v>
      </c>
      <c r="D137" s="56" t="s">
        <v>91</v>
      </c>
      <c r="E137">
        <f t="shared" si="7"/>
        <v>17098.991993911644</v>
      </c>
      <c r="F137">
        <f t="shared" si="8"/>
        <v>17099</v>
      </c>
      <c r="G137">
        <f t="shared" si="9"/>
        <v>-1.2707999994745478E-2</v>
      </c>
      <c r="K137">
        <f t="shared" si="14"/>
        <v>-1.2707999994745478E-2</v>
      </c>
      <c r="O137">
        <f t="shared" ca="1" si="10"/>
        <v>-1.2385328388524542E-2</v>
      </c>
      <c r="Q137" s="2">
        <f t="shared" si="11"/>
        <v>38688.053200000002</v>
      </c>
      <c r="R137" t="s">
        <v>83</v>
      </c>
    </row>
    <row r="138" spans="1:18" x14ac:dyDescent="0.2">
      <c r="A138" s="14" t="s">
        <v>56</v>
      </c>
      <c r="B138" s="28">
        <v>1</v>
      </c>
      <c r="C138" s="27">
        <v>53733.537199999999</v>
      </c>
      <c r="D138" s="27">
        <v>1E-4</v>
      </c>
      <c r="E138">
        <f t="shared" si="7"/>
        <v>17115.992016591779</v>
      </c>
      <c r="F138">
        <f t="shared" si="8"/>
        <v>17116</v>
      </c>
      <c r="G138">
        <f t="shared" si="9"/>
        <v>-1.2672000004386064E-2</v>
      </c>
      <c r="K138">
        <f t="shared" si="14"/>
        <v>-1.2672000004386064E-2</v>
      </c>
      <c r="O138">
        <f t="shared" ca="1" si="10"/>
        <v>-1.2402759142426509E-2</v>
      </c>
      <c r="Q138" s="2">
        <f t="shared" si="11"/>
        <v>38715.037199999999</v>
      </c>
      <c r="R138" t="s">
        <v>83</v>
      </c>
    </row>
    <row r="139" spans="1:18" x14ac:dyDescent="0.2">
      <c r="A139" s="14" t="s">
        <v>56</v>
      </c>
      <c r="B139" s="28">
        <v>1</v>
      </c>
      <c r="C139" s="27">
        <v>53736.711900000002</v>
      </c>
      <c r="D139" s="27">
        <v>4.0000000000000002E-4</v>
      </c>
      <c r="E139">
        <f t="shared" si="7"/>
        <v>17117.992089672225</v>
      </c>
      <c r="F139">
        <f t="shared" si="8"/>
        <v>17118</v>
      </c>
      <c r="G139">
        <f t="shared" si="9"/>
        <v>-1.2555999994219746E-2</v>
      </c>
      <c r="K139">
        <f t="shared" si="14"/>
        <v>-1.2555999994219746E-2</v>
      </c>
      <c r="O139">
        <f t="shared" ca="1" si="10"/>
        <v>-1.240480981935615E-2</v>
      </c>
      <c r="Q139" s="2">
        <f t="shared" si="11"/>
        <v>38718.211900000002</v>
      </c>
      <c r="R139" t="s">
        <v>83</v>
      </c>
    </row>
    <row r="140" spans="1:18" x14ac:dyDescent="0.2">
      <c r="A140" s="14" t="s">
        <v>56</v>
      </c>
      <c r="B140" s="28" t="s">
        <v>46</v>
      </c>
      <c r="C140" s="27">
        <v>53916.869400000003</v>
      </c>
      <c r="D140" s="27">
        <v>2.9999999999999997E-4</v>
      </c>
      <c r="E140">
        <f t="shared" si="7"/>
        <v>17231.492000211685</v>
      </c>
      <c r="F140">
        <f t="shared" si="8"/>
        <v>17231.5</v>
      </c>
      <c r="G140">
        <f t="shared" si="9"/>
        <v>-1.2697999998636078E-2</v>
      </c>
      <c r="K140">
        <f t="shared" si="14"/>
        <v>-1.2697999998636078E-2</v>
      </c>
      <c r="O140">
        <f t="shared" ca="1" si="10"/>
        <v>-1.2521185735113396E-2</v>
      </c>
      <c r="Q140" s="2">
        <f t="shared" si="11"/>
        <v>38898.369400000003</v>
      </c>
      <c r="R140" t="s">
        <v>83</v>
      </c>
    </row>
    <row r="141" spans="1:18" x14ac:dyDescent="0.2">
      <c r="A141" s="14" t="s">
        <v>56</v>
      </c>
      <c r="B141" s="28">
        <v>1</v>
      </c>
      <c r="C141" s="27">
        <v>53998.614699999998</v>
      </c>
      <c r="D141" s="27">
        <v>2.0000000000000001E-4</v>
      </c>
      <c r="E141">
        <f t="shared" si="7"/>
        <v>17282.991850270777</v>
      </c>
      <c r="F141">
        <f t="shared" si="8"/>
        <v>17283</v>
      </c>
      <c r="G141">
        <f t="shared" si="9"/>
        <v>-1.2935999999172054E-2</v>
      </c>
      <c r="K141">
        <f t="shared" si="14"/>
        <v>-1.2935999999172054E-2</v>
      </c>
      <c r="O141">
        <f t="shared" ca="1" si="10"/>
        <v>-1.2573990666051705E-2</v>
      </c>
      <c r="Q141" s="2">
        <f t="shared" si="11"/>
        <v>38980.114699999998</v>
      </c>
      <c r="R141" t="s">
        <v>83</v>
      </c>
    </row>
    <row r="142" spans="1:18" x14ac:dyDescent="0.2">
      <c r="A142" s="14" t="s">
        <v>56</v>
      </c>
      <c r="B142" s="28">
        <v>1</v>
      </c>
      <c r="C142" s="27">
        <v>54009.725599999998</v>
      </c>
      <c r="D142" s="27">
        <v>2.0000000000000001E-4</v>
      </c>
      <c r="E142">
        <f t="shared" si="7"/>
        <v>17289.991759550227</v>
      </c>
      <c r="F142">
        <f t="shared" si="8"/>
        <v>17290</v>
      </c>
      <c r="G142">
        <f t="shared" si="9"/>
        <v>-1.30799999969895E-2</v>
      </c>
      <c r="K142">
        <f t="shared" si="14"/>
        <v>-1.30799999969895E-2</v>
      </c>
      <c r="O142">
        <f t="shared" ca="1" si="10"/>
        <v>-1.2581168035305455E-2</v>
      </c>
      <c r="Q142" s="2">
        <f t="shared" si="11"/>
        <v>38991.225599999998</v>
      </c>
      <c r="R142" t="s">
        <v>83</v>
      </c>
    </row>
    <row r="143" spans="1:18" x14ac:dyDescent="0.2">
      <c r="A143" s="14" t="s">
        <v>56</v>
      </c>
      <c r="B143" s="28">
        <v>1</v>
      </c>
      <c r="C143" s="27">
        <v>54017.661899999999</v>
      </c>
      <c r="D143" s="27">
        <v>2.0000000000000001E-4</v>
      </c>
      <c r="E143">
        <f t="shared" si="7"/>
        <v>17294.991658749619</v>
      </c>
      <c r="F143">
        <f t="shared" si="8"/>
        <v>17295</v>
      </c>
      <c r="G143">
        <f t="shared" si="9"/>
        <v>-1.3240000000223517E-2</v>
      </c>
      <c r="K143">
        <f t="shared" si="14"/>
        <v>-1.3240000000223517E-2</v>
      </c>
      <c r="O143">
        <f t="shared" ca="1" si="10"/>
        <v>-1.2586294727629564E-2</v>
      </c>
      <c r="Q143" s="2">
        <f t="shared" si="11"/>
        <v>38999.161899999999</v>
      </c>
      <c r="R143" t="s">
        <v>83</v>
      </c>
    </row>
    <row r="144" spans="1:18" x14ac:dyDescent="0.2">
      <c r="A144" s="13" t="s">
        <v>63</v>
      </c>
      <c r="B144" s="28" t="s">
        <v>45</v>
      </c>
      <c r="C144" s="10">
        <v>54017.6636</v>
      </c>
      <c r="D144" s="10">
        <v>5.0000000000000001E-4</v>
      </c>
      <c r="E144">
        <f t="shared" si="7"/>
        <v>17294.99272975609</v>
      </c>
      <c r="F144">
        <f t="shared" si="8"/>
        <v>17295</v>
      </c>
      <c r="G144">
        <f t="shared" si="9"/>
        <v>-1.1539999999513384E-2</v>
      </c>
      <c r="J144">
        <f>G144</f>
        <v>-1.1539999999513384E-2</v>
      </c>
      <c r="O144">
        <f t="shared" ca="1" si="10"/>
        <v>-1.2586294727629564E-2</v>
      </c>
      <c r="Q144" s="2">
        <f t="shared" si="11"/>
        <v>38999.1636</v>
      </c>
      <c r="R144" t="s">
        <v>85</v>
      </c>
    </row>
    <row r="145" spans="1:18" x14ac:dyDescent="0.2">
      <c r="A145" s="29" t="s">
        <v>63</v>
      </c>
      <c r="B145" s="30" t="s">
        <v>45</v>
      </c>
      <c r="C145" s="29">
        <v>54017.6636</v>
      </c>
      <c r="D145" s="29" t="s">
        <v>69</v>
      </c>
      <c r="E145">
        <f t="shared" si="7"/>
        <v>17294.99272975609</v>
      </c>
      <c r="F145">
        <f t="shared" si="8"/>
        <v>17295</v>
      </c>
      <c r="G145">
        <f t="shared" si="9"/>
        <v>-1.1539999999513384E-2</v>
      </c>
      <c r="J145">
        <f>G145</f>
        <v>-1.1539999999513384E-2</v>
      </c>
      <c r="O145">
        <f t="shared" ca="1" si="10"/>
        <v>-1.2586294727629564E-2</v>
      </c>
      <c r="Q145" s="2">
        <f t="shared" si="11"/>
        <v>38999.1636</v>
      </c>
      <c r="R145" t="s">
        <v>85</v>
      </c>
    </row>
    <row r="146" spans="1:18" x14ac:dyDescent="0.2">
      <c r="A146" s="14" t="s">
        <v>56</v>
      </c>
      <c r="B146" s="28" t="s">
        <v>46</v>
      </c>
      <c r="C146" s="27">
        <v>54021.6302</v>
      </c>
      <c r="D146" s="27">
        <v>2.0000000000000001E-4</v>
      </c>
      <c r="E146">
        <f t="shared" si="7"/>
        <v>17297.491702849886</v>
      </c>
      <c r="F146">
        <f t="shared" si="8"/>
        <v>17297.5</v>
      </c>
      <c r="G146">
        <f t="shared" si="9"/>
        <v>-1.3169999998353887E-2</v>
      </c>
      <c r="K146">
        <f>G146</f>
        <v>-1.3169999998353887E-2</v>
      </c>
      <c r="O146">
        <f t="shared" ca="1" si="10"/>
        <v>-1.2588858073791618E-2</v>
      </c>
      <c r="Q146" s="2">
        <f t="shared" si="11"/>
        <v>39003.1302</v>
      </c>
      <c r="R146" t="s">
        <v>83</v>
      </c>
    </row>
    <row r="147" spans="1:18" x14ac:dyDescent="0.2">
      <c r="A147" s="14" t="s">
        <v>56</v>
      </c>
      <c r="B147" s="28" t="s">
        <v>46</v>
      </c>
      <c r="C147" s="27">
        <v>54021.630299999997</v>
      </c>
      <c r="D147" s="27">
        <v>2.0000000000000001E-4</v>
      </c>
      <c r="E147">
        <f t="shared" si="7"/>
        <v>17297.491765850264</v>
      </c>
      <c r="F147">
        <f t="shared" si="8"/>
        <v>17297.5</v>
      </c>
      <c r="G147">
        <f t="shared" si="9"/>
        <v>-1.30700000008801E-2</v>
      </c>
      <c r="K147">
        <f>G147</f>
        <v>-1.30700000008801E-2</v>
      </c>
      <c r="O147">
        <f t="shared" ca="1" si="10"/>
        <v>-1.2588858073791618E-2</v>
      </c>
      <c r="Q147" s="2">
        <f t="shared" si="11"/>
        <v>39003.130299999997</v>
      </c>
      <c r="R147" t="s">
        <v>83</v>
      </c>
    </row>
    <row r="148" spans="1:18" x14ac:dyDescent="0.2">
      <c r="A148" s="13" t="s">
        <v>63</v>
      </c>
      <c r="B148" s="28" t="s">
        <v>45</v>
      </c>
      <c r="C148" s="10">
        <v>54026.390299999999</v>
      </c>
      <c r="D148" s="10">
        <v>5.9999999999999995E-4</v>
      </c>
      <c r="E148">
        <f t="shared" si="7"/>
        <v>17300.490583963128</v>
      </c>
      <c r="F148">
        <f t="shared" si="8"/>
        <v>17300.5</v>
      </c>
      <c r="G148">
        <f t="shared" si="9"/>
        <v>-1.4945999995688908E-2</v>
      </c>
      <c r="J148">
        <f>G148</f>
        <v>-1.4945999995688908E-2</v>
      </c>
      <c r="O148">
        <f t="shared" ca="1" si="10"/>
        <v>-1.2591934089186083E-2</v>
      </c>
      <c r="Q148" s="2">
        <f t="shared" si="11"/>
        <v>39007.890299999999</v>
      </c>
      <c r="R148" t="s">
        <v>85</v>
      </c>
    </row>
    <row r="149" spans="1:18" x14ac:dyDescent="0.2">
      <c r="A149" s="29" t="s">
        <v>63</v>
      </c>
      <c r="B149" s="30" t="s">
        <v>45</v>
      </c>
      <c r="C149" s="29">
        <v>54026.390299999999</v>
      </c>
      <c r="D149" s="29" t="s">
        <v>70</v>
      </c>
      <c r="E149">
        <f t="shared" ref="E149:E212" si="15">+(C149-C$7)/C$8</f>
        <v>17300.490583963128</v>
      </c>
      <c r="F149">
        <f t="shared" ref="F149:F212" si="16">ROUND(2*E149,0)/2</f>
        <v>17300.5</v>
      </c>
      <c r="G149">
        <f t="shared" ref="G149:G212" si="17">+C149-(C$7+F149*C$8)</f>
        <v>-1.4945999995688908E-2</v>
      </c>
      <c r="J149">
        <f>G149</f>
        <v>-1.4945999995688908E-2</v>
      </c>
      <c r="O149">
        <f t="shared" ref="O149:O212" ca="1" si="18">+C$11+C$12*F149</f>
        <v>-1.2591934089186083E-2</v>
      </c>
      <c r="Q149" s="2">
        <f t="shared" ref="Q149:Q212" si="19">+C149-15018.5</f>
        <v>39007.890299999999</v>
      </c>
      <c r="R149" t="s">
        <v>85</v>
      </c>
    </row>
    <row r="150" spans="1:18" x14ac:dyDescent="0.2">
      <c r="A150" s="14" t="s">
        <v>56</v>
      </c>
      <c r="B150" s="28">
        <v>1</v>
      </c>
      <c r="C150" s="27">
        <v>54028.773300000001</v>
      </c>
      <c r="D150" s="27">
        <v>1E-4</v>
      </c>
      <c r="E150">
        <f t="shared" si="15"/>
        <v>17301.991883030976</v>
      </c>
      <c r="F150">
        <f t="shared" si="16"/>
        <v>17302</v>
      </c>
      <c r="G150">
        <f t="shared" si="17"/>
        <v>-1.288399999612011E-2</v>
      </c>
      <c r="K150">
        <f t="shared" ref="K150:K176" si="20">G150</f>
        <v>-1.288399999612011E-2</v>
      </c>
      <c r="O150">
        <f t="shared" ca="1" si="18"/>
        <v>-1.2593472096883314E-2</v>
      </c>
      <c r="Q150" s="2">
        <f t="shared" si="19"/>
        <v>39010.273300000001</v>
      </c>
      <c r="R150" t="s">
        <v>83</v>
      </c>
    </row>
    <row r="151" spans="1:18" x14ac:dyDescent="0.2">
      <c r="A151" s="14" t="s">
        <v>56</v>
      </c>
      <c r="B151" s="28" t="s">
        <v>46</v>
      </c>
      <c r="C151" s="27">
        <v>54029.567000000003</v>
      </c>
      <c r="D151" s="27">
        <v>1E-4</v>
      </c>
      <c r="E151">
        <f t="shared" si="15"/>
        <v>17302.491917051182</v>
      </c>
      <c r="F151">
        <f t="shared" si="16"/>
        <v>17302.5</v>
      </c>
      <c r="G151">
        <f t="shared" si="17"/>
        <v>-1.2829999999667052E-2</v>
      </c>
      <c r="K151">
        <f t="shared" si="20"/>
        <v>-1.2829999999667052E-2</v>
      </c>
      <c r="O151">
        <f t="shared" ca="1" si="18"/>
        <v>-1.2593984766115724E-2</v>
      </c>
      <c r="Q151" s="2">
        <f t="shared" si="19"/>
        <v>39011.067000000003</v>
      </c>
      <c r="R151" t="s">
        <v>83</v>
      </c>
    </row>
    <row r="152" spans="1:18" x14ac:dyDescent="0.2">
      <c r="A152" s="14" t="s">
        <v>56</v>
      </c>
      <c r="B152" s="28" t="s">
        <v>46</v>
      </c>
      <c r="C152" s="27">
        <v>54032.741399999999</v>
      </c>
      <c r="D152" s="27">
        <v>1E-4</v>
      </c>
      <c r="E152">
        <f t="shared" si="15"/>
        <v>17304.49180113048</v>
      </c>
      <c r="F152">
        <f t="shared" si="16"/>
        <v>17304.5</v>
      </c>
      <c r="G152">
        <f t="shared" si="17"/>
        <v>-1.3013999996474013E-2</v>
      </c>
      <c r="K152">
        <f t="shared" si="20"/>
        <v>-1.3013999996474013E-2</v>
      </c>
      <c r="O152">
        <f t="shared" ca="1" si="18"/>
        <v>-1.2596035443045368E-2</v>
      </c>
      <c r="Q152" s="2">
        <f t="shared" si="19"/>
        <v>39014.241399999999</v>
      </c>
      <c r="R152" t="s">
        <v>83</v>
      </c>
    </row>
    <row r="153" spans="1:18" x14ac:dyDescent="0.2">
      <c r="A153" s="14" t="s">
        <v>56</v>
      </c>
      <c r="B153" s="28" t="s">
        <v>46</v>
      </c>
      <c r="C153" s="27">
        <v>54048.614300000001</v>
      </c>
      <c r="D153" s="27">
        <v>2.0000000000000001E-4</v>
      </c>
      <c r="E153">
        <f t="shared" si="15"/>
        <v>17314.491788530406</v>
      </c>
      <c r="F153">
        <f t="shared" si="16"/>
        <v>17314.5</v>
      </c>
      <c r="G153">
        <f t="shared" si="17"/>
        <v>-1.303399999596877E-2</v>
      </c>
      <c r="K153">
        <f t="shared" si="20"/>
        <v>-1.303399999596877E-2</v>
      </c>
      <c r="O153">
        <f t="shared" ca="1" si="18"/>
        <v>-1.2606288827693582E-2</v>
      </c>
      <c r="Q153" s="2">
        <f t="shared" si="19"/>
        <v>39030.114300000001</v>
      </c>
      <c r="R153" t="s">
        <v>83</v>
      </c>
    </row>
    <row r="154" spans="1:18" x14ac:dyDescent="0.2">
      <c r="A154" s="14" t="s">
        <v>56</v>
      </c>
      <c r="B154" s="28" t="s">
        <v>46</v>
      </c>
      <c r="C154" s="27">
        <v>54051.789199999999</v>
      </c>
      <c r="D154" s="27">
        <v>2.0000000000000001E-4</v>
      </c>
      <c r="E154">
        <f t="shared" si="15"/>
        <v>17316.491987611607</v>
      </c>
      <c r="F154">
        <f t="shared" si="16"/>
        <v>17316.5</v>
      </c>
      <c r="G154">
        <f t="shared" si="17"/>
        <v>-1.2717999998130836E-2</v>
      </c>
      <c r="K154">
        <f t="shared" si="20"/>
        <v>-1.2717999998130836E-2</v>
      </c>
      <c r="O154">
        <f t="shared" ca="1" si="18"/>
        <v>-1.2608339504623227E-2</v>
      </c>
      <c r="Q154" s="2">
        <f t="shared" si="19"/>
        <v>39033.289199999999</v>
      </c>
      <c r="R154" t="s">
        <v>83</v>
      </c>
    </row>
    <row r="155" spans="1:18" x14ac:dyDescent="0.2">
      <c r="A155" s="14" t="s">
        <v>56</v>
      </c>
      <c r="B155" s="28">
        <v>1</v>
      </c>
      <c r="C155" s="27">
        <v>54052.582399999999</v>
      </c>
      <c r="D155" s="27">
        <v>2.0000000000000001E-4</v>
      </c>
      <c r="E155">
        <f t="shared" si="15"/>
        <v>17316.991706629909</v>
      </c>
      <c r="F155">
        <f t="shared" si="16"/>
        <v>17317</v>
      </c>
      <c r="G155">
        <f t="shared" si="17"/>
        <v>-1.316400000359863E-2</v>
      </c>
      <c r="K155">
        <f t="shared" si="20"/>
        <v>-1.316400000359863E-2</v>
      </c>
      <c r="O155">
        <f t="shared" ca="1" si="18"/>
        <v>-1.2608852173855637E-2</v>
      </c>
      <c r="Q155" s="2">
        <f t="shared" si="19"/>
        <v>39034.082399999999</v>
      </c>
      <c r="R155" t="s">
        <v>83</v>
      </c>
    </row>
    <row r="156" spans="1:18" x14ac:dyDescent="0.2">
      <c r="A156" s="14" t="s">
        <v>56</v>
      </c>
      <c r="B156" s="28" t="s">
        <v>46</v>
      </c>
      <c r="C156" s="27">
        <v>54059.725299999998</v>
      </c>
      <c r="D156" s="27">
        <v>2.0000000000000001E-4</v>
      </c>
      <c r="E156">
        <f t="shared" si="15"/>
        <v>17321.491760810237</v>
      </c>
      <c r="F156">
        <f t="shared" si="16"/>
        <v>17321.5</v>
      </c>
      <c r="G156">
        <f t="shared" si="17"/>
        <v>-1.3077999996312428E-2</v>
      </c>
      <c r="K156">
        <f t="shared" si="20"/>
        <v>-1.3077999996312428E-2</v>
      </c>
      <c r="O156">
        <f t="shared" ca="1" si="18"/>
        <v>-1.2613466196947332E-2</v>
      </c>
      <c r="Q156" s="2">
        <f t="shared" si="19"/>
        <v>39041.225299999998</v>
      </c>
      <c r="R156" t="s">
        <v>83</v>
      </c>
    </row>
    <row r="157" spans="1:18" x14ac:dyDescent="0.2">
      <c r="A157" s="14" t="s">
        <v>56</v>
      </c>
      <c r="B157" s="28">
        <v>1</v>
      </c>
      <c r="C157" s="27">
        <v>54063.693899999998</v>
      </c>
      <c r="D157" s="27">
        <v>1E-4</v>
      </c>
      <c r="E157">
        <f t="shared" si="15"/>
        <v>17323.991993911644</v>
      </c>
      <c r="F157">
        <f t="shared" si="16"/>
        <v>17324</v>
      </c>
      <c r="G157">
        <f t="shared" si="17"/>
        <v>-1.2707999994745478E-2</v>
      </c>
      <c r="K157">
        <f t="shared" si="20"/>
        <v>-1.2707999994745478E-2</v>
      </c>
      <c r="O157">
        <f t="shared" ca="1" si="18"/>
        <v>-1.2616029543109386E-2</v>
      </c>
      <c r="Q157" s="2">
        <f t="shared" si="19"/>
        <v>39045.193899999998</v>
      </c>
      <c r="R157" t="s">
        <v>83</v>
      </c>
    </row>
    <row r="158" spans="1:18" x14ac:dyDescent="0.2">
      <c r="A158" s="14" t="s">
        <v>56</v>
      </c>
      <c r="B158" s="28" t="s">
        <v>46</v>
      </c>
      <c r="C158" s="27">
        <v>54067.661999999997</v>
      </c>
      <c r="D158" s="27">
        <v>2.9999999999999997E-4</v>
      </c>
      <c r="E158">
        <f t="shared" si="15"/>
        <v>17326.491912011148</v>
      </c>
      <c r="F158">
        <f t="shared" si="16"/>
        <v>17326.5</v>
      </c>
      <c r="G158">
        <f t="shared" si="17"/>
        <v>-1.2838000002375338E-2</v>
      </c>
      <c r="K158">
        <f t="shared" si="20"/>
        <v>-1.2838000002375338E-2</v>
      </c>
      <c r="O158">
        <f t="shared" ca="1" si="18"/>
        <v>-1.2618592889271441E-2</v>
      </c>
      <c r="Q158" s="2">
        <f t="shared" si="19"/>
        <v>39049.161999999997</v>
      </c>
      <c r="R158" t="s">
        <v>83</v>
      </c>
    </row>
    <row r="159" spans="1:18" x14ac:dyDescent="0.2">
      <c r="A159" s="14" t="s">
        <v>56</v>
      </c>
      <c r="B159" s="28">
        <v>1</v>
      </c>
      <c r="C159" s="27">
        <v>54071.6299</v>
      </c>
      <c r="D159" s="27">
        <v>2.0000000000000001E-4</v>
      </c>
      <c r="E159">
        <f t="shared" si="15"/>
        <v>17328.991704109892</v>
      </c>
      <c r="F159">
        <f t="shared" si="16"/>
        <v>17329</v>
      </c>
      <c r="G159">
        <f t="shared" si="17"/>
        <v>-1.3167999997676816E-2</v>
      </c>
      <c r="K159">
        <f t="shared" si="20"/>
        <v>-1.3167999997676816E-2</v>
      </c>
      <c r="O159">
        <f t="shared" ca="1" si="18"/>
        <v>-1.2621156235433495E-2</v>
      </c>
      <c r="Q159" s="2">
        <f t="shared" si="19"/>
        <v>39053.1299</v>
      </c>
      <c r="R159" t="s">
        <v>83</v>
      </c>
    </row>
    <row r="160" spans="1:18" x14ac:dyDescent="0.2">
      <c r="A160" s="14" t="s">
        <v>56</v>
      </c>
      <c r="B160" s="28">
        <v>1</v>
      </c>
      <c r="C160" s="27">
        <v>54071.630400000002</v>
      </c>
      <c r="D160" s="27">
        <v>2.9999999999999997E-4</v>
      </c>
      <c r="E160">
        <f t="shared" si="15"/>
        <v>17328.992019111796</v>
      </c>
      <c r="F160">
        <f t="shared" si="16"/>
        <v>17329</v>
      </c>
      <c r="G160">
        <f t="shared" si="17"/>
        <v>-1.2667999995755963E-2</v>
      </c>
      <c r="K160">
        <f t="shared" si="20"/>
        <v>-1.2667999995755963E-2</v>
      </c>
      <c r="O160">
        <f t="shared" ca="1" si="18"/>
        <v>-1.2621156235433495E-2</v>
      </c>
      <c r="Q160" s="2">
        <f t="shared" si="19"/>
        <v>39053.130400000002</v>
      </c>
      <c r="R160" t="s">
        <v>83</v>
      </c>
    </row>
    <row r="161" spans="1:18" x14ac:dyDescent="0.2">
      <c r="A161" s="14" t="s">
        <v>56</v>
      </c>
      <c r="B161" s="28" t="s">
        <v>46</v>
      </c>
      <c r="C161" s="27">
        <v>54075.5982</v>
      </c>
      <c r="D161" s="27">
        <v>2.9999999999999997E-4</v>
      </c>
      <c r="E161">
        <f t="shared" si="15"/>
        <v>17331.491748210159</v>
      </c>
      <c r="F161">
        <f t="shared" si="16"/>
        <v>17331.5</v>
      </c>
      <c r="G161">
        <f t="shared" si="17"/>
        <v>-1.3097999995807186E-2</v>
      </c>
      <c r="K161">
        <f t="shared" si="20"/>
        <v>-1.3097999995807186E-2</v>
      </c>
      <c r="O161">
        <f t="shared" ca="1" si="18"/>
        <v>-1.262371958159555E-2</v>
      </c>
      <c r="Q161" s="2">
        <f t="shared" si="19"/>
        <v>39057.0982</v>
      </c>
      <c r="R161" t="s">
        <v>83</v>
      </c>
    </row>
    <row r="162" spans="1:18" x14ac:dyDescent="0.2">
      <c r="A162" s="14" t="s">
        <v>56</v>
      </c>
      <c r="B162" s="28">
        <v>1</v>
      </c>
      <c r="C162" s="27">
        <v>54082.741000000002</v>
      </c>
      <c r="D162" s="27">
        <v>1E-4</v>
      </c>
      <c r="E162">
        <f t="shared" si="15"/>
        <v>17335.991739390109</v>
      </c>
      <c r="F162">
        <f t="shared" si="16"/>
        <v>17336</v>
      </c>
      <c r="G162">
        <f t="shared" si="17"/>
        <v>-1.3111999993270729E-2</v>
      </c>
      <c r="K162">
        <f t="shared" si="20"/>
        <v>-1.3111999993270729E-2</v>
      </c>
      <c r="O162">
        <f t="shared" ca="1" si="18"/>
        <v>-1.2628333604687245E-2</v>
      </c>
      <c r="Q162" s="2">
        <f t="shared" si="19"/>
        <v>39064.241000000002</v>
      </c>
      <c r="R162" t="s">
        <v>83</v>
      </c>
    </row>
    <row r="163" spans="1:18" x14ac:dyDescent="0.2">
      <c r="A163" s="14" t="s">
        <v>56</v>
      </c>
      <c r="B163" s="28" t="s">
        <v>46</v>
      </c>
      <c r="C163" s="27">
        <v>54086.7091</v>
      </c>
      <c r="D163" s="27">
        <v>1E-4</v>
      </c>
      <c r="E163">
        <f t="shared" si="15"/>
        <v>17338.491657489612</v>
      </c>
      <c r="F163">
        <f t="shared" si="16"/>
        <v>17338.5</v>
      </c>
      <c r="G163">
        <f t="shared" si="17"/>
        <v>-1.3241999993624631E-2</v>
      </c>
      <c r="K163">
        <f t="shared" si="20"/>
        <v>-1.3241999993624631E-2</v>
      </c>
      <c r="O163">
        <f t="shared" ca="1" si="18"/>
        <v>-1.2630896950849299E-2</v>
      </c>
      <c r="Q163" s="2">
        <f t="shared" si="19"/>
        <v>39068.2091</v>
      </c>
      <c r="R163" t="s">
        <v>83</v>
      </c>
    </row>
    <row r="164" spans="1:18" x14ac:dyDescent="0.2">
      <c r="A164" s="14" t="s">
        <v>56</v>
      </c>
      <c r="B164" s="28" t="s">
        <v>46</v>
      </c>
      <c r="C164" s="27">
        <v>54094.645799999998</v>
      </c>
      <c r="D164" s="27">
        <v>1E-4</v>
      </c>
      <c r="E164">
        <f t="shared" si="15"/>
        <v>17343.491808690524</v>
      </c>
      <c r="F164">
        <f t="shared" si="16"/>
        <v>17343.5</v>
      </c>
      <c r="G164">
        <f t="shared" si="17"/>
        <v>-1.3001999999687541E-2</v>
      </c>
      <c r="K164">
        <f t="shared" si="20"/>
        <v>-1.3001999999687541E-2</v>
      </c>
      <c r="O164">
        <f t="shared" ca="1" si="18"/>
        <v>-1.2636023643173408E-2</v>
      </c>
      <c r="Q164" s="2">
        <f t="shared" si="19"/>
        <v>39076.145799999998</v>
      </c>
      <c r="R164" t="s">
        <v>83</v>
      </c>
    </row>
    <row r="165" spans="1:18" x14ac:dyDescent="0.2">
      <c r="A165" s="14" t="s">
        <v>56</v>
      </c>
      <c r="B165" s="28" t="s">
        <v>46</v>
      </c>
      <c r="C165" s="27">
        <v>54110.518600000003</v>
      </c>
      <c r="D165" s="27">
        <v>2.0000000000000001E-4</v>
      </c>
      <c r="E165">
        <f t="shared" si="15"/>
        <v>17353.491733090072</v>
      </c>
      <c r="F165">
        <f t="shared" si="16"/>
        <v>17353.5</v>
      </c>
      <c r="G165">
        <f t="shared" si="17"/>
        <v>-1.3121999996656086E-2</v>
      </c>
      <c r="K165">
        <f t="shared" si="20"/>
        <v>-1.3121999996656086E-2</v>
      </c>
      <c r="O165">
        <f t="shared" ca="1" si="18"/>
        <v>-1.2646277027821623E-2</v>
      </c>
      <c r="Q165" s="2">
        <f t="shared" si="19"/>
        <v>39092.018600000003</v>
      </c>
      <c r="R165" t="s">
        <v>83</v>
      </c>
    </row>
    <row r="166" spans="1:18" x14ac:dyDescent="0.2">
      <c r="A166" s="27" t="s">
        <v>65</v>
      </c>
      <c r="B166" s="28" t="s">
        <v>45</v>
      </c>
      <c r="C166" s="27">
        <v>54285.914299999997</v>
      </c>
      <c r="D166" s="27">
        <v>2.0000000000000001E-4</v>
      </c>
      <c r="E166">
        <f t="shared" si="15"/>
        <v>17463.991691509815</v>
      </c>
      <c r="F166">
        <f t="shared" si="16"/>
        <v>17464</v>
      </c>
      <c r="G166">
        <f t="shared" si="17"/>
        <v>-1.3188000004447531E-2</v>
      </c>
      <c r="K166">
        <f t="shared" si="20"/>
        <v>-1.3188000004447531E-2</v>
      </c>
      <c r="O166">
        <f t="shared" ca="1" si="18"/>
        <v>-1.2759576928184401E-2</v>
      </c>
      <c r="Q166" s="2">
        <f t="shared" si="19"/>
        <v>39267.414299999997</v>
      </c>
      <c r="R166" t="e">
        <v>#N/A</v>
      </c>
    </row>
    <row r="167" spans="1:18" x14ac:dyDescent="0.2">
      <c r="A167" s="27" t="s">
        <v>65</v>
      </c>
      <c r="B167" s="28" t="s">
        <v>46</v>
      </c>
      <c r="C167" s="27">
        <v>54289.882599999997</v>
      </c>
      <c r="D167" s="27">
        <v>2.9999999999999997E-4</v>
      </c>
      <c r="E167">
        <f t="shared" si="15"/>
        <v>17466.491735610081</v>
      </c>
      <c r="F167">
        <f t="shared" si="16"/>
        <v>17466.5</v>
      </c>
      <c r="G167">
        <f t="shared" si="17"/>
        <v>-1.3118000002577901E-2</v>
      </c>
      <c r="K167">
        <f t="shared" si="20"/>
        <v>-1.3118000002577901E-2</v>
      </c>
      <c r="O167">
        <f t="shared" ca="1" si="18"/>
        <v>-1.2762140274346455E-2</v>
      </c>
      <c r="Q167" s="2">
        <f t="shared" si="19"/>
        <v>39271.382599999997</v>
      </c>
      <c r="R167" t="e">
        <v>#N/A</v>
      </c>
    </row>
    <row r="168" spans="1:18" x14ac:dyDescent="0.2">
      <c r="A168" s="27" t="s">
        <v>65</v>
      </c>
      <c r="B168" s="28" t="s">
        <v>45</v>
      </c>
      <c r="C168" s="27">
        <v>54317.660100000001</v>
      </c>
      <c r="D168" s="27">
        <v>4.0000000000000002E-4</v>
      </c>
      <c r="E168">
        <f t="shared" si="15"/>
        <v>17483.991666309666</v>
      </c>
      <c r="F168">
        <f t="shared" si="16"/>
        <v>17484</v>
      </c>
      <c r="G168">
        <f t="shared" si="17"/>
        <v>-1.3227999996161088E-2</v>
      </c>
      <c r="K168">
        <f t="shared" si="20"/>
        <v>-1.3227999996161088E-2</v>
      </c>
      <c r="O168">
        <f t="shared" ca="1" si="18"/>
        <v>-1.2780083697480833E-2</v>
      </c>
      <c r="Q168" s="2">
        <f t="shared" si="19"/>
        <v>39299.160100000001</v>
      </c>
      <c r="R168" t="e">
        <v>#N/A</v>
      </c>
    </row>
    <row r="169" spans="1:18" x14ac:dyDescent="0.2">
      <c r="A169" s="27" t="s">
        <v>65</v>
      </c>
      <c r="B169" s="28" t="s">
        <v>46</v>
      </c>
      <c r="C169" s="27">
        <v>54327.977800000001</v>
      </c>
      <c r="D169" s="27">
        <v>2.0000000000000001E-4</v>
      </c>
      <c r="E169">
        <f t="shared" si="15"/>
        <v>17490.491856570814</v>
      </c>
      <c r="F169">
        <f t="shared" si="16"/>
        <v>17490.5</v>
      </c>
      <c r="G169">
        <f t="shared" si="17"/>
        <v>-1.2925999995786697E-2</v>
      </c>
      <c r="K169">
        <f t="shared" si="20"/>
        <v>-1.2925999995786697E-2</v>
      </c>
      <c r="O169">
        <f t="shared" ca="1" si="18"/>
        <v>-1.2786748397502172E-2</v>
      </c>
      <c r="Q169" s="2">
        <f t="shared" si="19"/>
        <v>39309.477800000001</v>
      </c>
      <c r="R169" t="e">
        <v>#N/A</v>
      </c>
    </row>
    <row r="170" spans="1:18" x14ac:dyDescent="0.2">
      <c r="A170" s="27" t="s">
        <v>65</v>
      </c>
      <c r="B170" s="28" t="s">
        <v>45</v>
      </c>
      <c r="C170" s="27">
        <v>54328.770799999998</v>
      </c>
      <c r="D170" s="27">
        <v>2.0000000000000001E-4</v>
      </c>
      <c r="E170">
        <f t="shared" si="15"/>
        <v>17490.991449588357</v>
      </c>
      <c r="F170">
        <f t="shared" si="16"/>
        <v>17491</v>
      </c>
      <c r="G170">
        <f t="shared" si="17"/>
        <v>-1.3571999996202067E-2</v>
      </c>
      <c r="K170">
        <f t="shared" si="20"/>
        <v>-1.3571999996202067E-2</v>
      </c>
      <c r="O170">
        <f t="shared" ca="1" si="18"/>
        <v>-1.2787261066734583E-2</v>
      </c>
      <c r="Q170" s="2">
        <f t="shared" si="19"/>
        <v>39310.270799999998</v>
      </c>
      <c r="R170" t="e">
        <v>#N/A</v>
      </c>
    </row>
    <row r="171" spans="1:18" x14ac:dyDescent="0.2">
      <c r="A171" s="27" t="s">
        <v>65</v>
      </c>
      <c r="B171" s="28" t="s">
        <v>45</v>
      </c>
      <c r="C171" s="27">
        <v>54328.7713</v>
      </c>
      <c r="D171" s="27">
        <v>2.0000000000000001E-4</v>
      </c>
      <c r="E171">
        <f t="shared" si="15"/>
        <v>17490.991764590261</v>
      </c>
      <c r="F171">
        <f t="shared" si="16"/>
        <v>17491</v>
      </c>
      <c r="G171">
        <f t="shared" si="17"/>
        <v>-1.3071999994281214E-2</v>
      </c>
      <c r="K171">
        <f t="shared" si="20"/>
        <v>-1.3071999994281214E-2</v>
      </c>
      <c r="O171">
        <f t="shared" ca="1" si="18"/>
        <v>-1.2787261066734583E-2</v>
      </c>
      <c r="Q171" s="2">
        <f t="shared" si="19"/>
        <v>39310.2713</v>
      </c>
      <c r="R171" t="e">
        <v>#N/A</v>
      </c>
    </row>
    <row r="172" spans="1:18" x14ac:dyDescent="0.2">
      <c r="A172" s="27" t="s">
        <v>65</v>
      </c>
      <c r="B172" s="28" t="s">
        <v>45</v>
      </c>
      <c r="C172" s="27">
        <v>54331.945599999999</v>
      </c>
      <c r="D172" s="27">
        <v>2.0000000000000001E-4</v>
      </c>
      <c r="E172">
        <f t="shared" si="15"/>
        <v>17492.991585669177</v>
      </c>
      <c r="F172">
        <f t="shared" si="16"/>
        <v>17493</v>
      </c>
      <c r="G172">
        <f t="shared" si="17"/>
        <v>-1.3356000003113877E-2</v>
      </c>
      <c r="K172">
        <f t="shared" si="20"/>
        <v>-1.3356000003113877E-2</v>
      </c>
      <c r="O172">
        <f t="shared" ca="1" si="18"/>
        <v>-1.2789311743664227E-2</v>
      </c>
      <c r="Q172" s="2">
        <f t="shared" si="19"/>
        <v>39313.445599999999</v>
      </c>
      <c r="R172" t="e">
        <v>#N/A</v>
      </c>
    </row>
    <row r="173" spans="1:18" x14ac:dyDescent="0.2">
      <c r="A173" s="27" t="s">
        <v>65</v>
      </c>
      <c r="B173" s="28" t="s">
        <v>45</v>
      </c>
      <c r="C173" s="27">
        <v>54339.882299999997</v>
      </c>
      <c r="D173" s="27">
        <v>2.0000000000000001E-4</v>
      </c>
      <c r="E173">
        <f t="shared" si="15"/>
        <v>17497.991736870092</v>
      </c>
      <c r="F173">
        <f t="shared" si="16"/>
        <v>17498</v>
      </c>
      <c r="G173">
        <f t="shared" si="17"/>
        <v>-1.3116000001900829E-2</v>
      </c>
      <c r="K173">
        <f t="shared" si="20"/>
        <v>-1.3116000001900829E-2</v>
      </c>
      <c r="O173">
        <f t="shared" ca="1" si="18"/>
        <v>-1.2794438435988332E-2</v>
      </c>
      <c r="Q173" s="2">
        <f t="shared" si="19"/>
        <v>39321.382299999997</v>
      </c>
      <c r="R173" t="e">
        <v>#N/A</v>
      </c>
    </row>
    <row r="174" spans="1:18" x14ac:dyDescent="0.2">
      <c r="A174" s="27" t="s">
        <v>65</v>
      </c>
      <c r="B174" s="28" t="s">
        <v>45</v>
      </c>
      <c r="C174" s="27">
        <v>54339.883000000002</v>
      </c>
      <c r="D174" s="27">
        <v>4.0000000000000002E-4</v>
      </c>
      <c r="E174">
        <f t="shared" si="15"/>
        <v>17497.992177872758</v>
      </c>
      <c r="F174">
        <f t="shared" si="16"/>
        <v>17498</v>
      </c>
      <c r="G174">
        <f t="shared" si="17"/>
        <v>-1.2415999997756444E-2</v>
      </c>
      <c r="K174">
        <f t="shared" si="20"/>
        <v>-1.2415999997756444E-2</v>
      </c>
      <c r="O174">
        <f t="shared" ca="1" si="18"/>
        <v>-1.2794438435988332E-2</v>
      </c>
      <c r="Q174" s="2">
        <f t="shared" si="19"/>
        <v>39321.383000000002</v>
      </c>
      <c r="R174" t="e">
        <v>#N/A</v>
      </c>
    </row>
    <row r="175" spans="1:18" x14ac:dyDescent="0.2">
      <c r="A175" s="27" t="s">
        <v>65</v>
      </c>
      <c r="B175" s="28" t="s">
        <v>46</v>
      </c>
      <c r="C175" s="27">
        <v>54343.851000000002</v>
      </c>
      <c r="D175" s="27">
        <v>2.0000000000000001E-4</v>
      </c>
      <c r="E175">
        <f t="shared" si="15"/>
        <v>17500.492032971881</v>
      </c>
      <c r="F175">
        <f t="shared" si="16"/>
        <v>17500.5</v>
      </c>
      <c r="G175">
        <f t="shared" si="17"/>
        <v>-1.2645999995584134E-2</v>
      </c>
      <c r="K175">
        <f t="shared" si="20"/>
        <v>-1.2645999995584134E-2</v>
      </c>
      <c r="O175">
        <f t="shared" ca="1" si="18"/>
        <v>-1.2797001782150387E-2</v>
      </c>
      <c r="Q175" s="2">
        <f t="shared" si="19"/>
        <v>39325.351000000002</v>
      </c>
      <c r="R175" t="e">
        <v>#N/A</v>
      </c>
    </row>
    <row r="176" spans="1:18" x14ac:dyDescent="0.2">
      <c r="A176" s="27" t="s">
        <v>65</v>
      </c>
      <c r="B176" s="28" t="s">
        <v>45</v>
      </c>
      <c r="C176" s="27">
        <v>54347.8194</v>
      </c>
      <c r="D176" s="27">
        <v>5.0000000000000001E-4</v>
      </c>
      <c r="E176">
        <f t="shared" si="15"/>
        <v>17502.992140072529</v>
      </c>
      <c r="F176">
        <f t="shared" si="16"/>
        <v>17503</v>
      </c>
      <c r="G176">
        <f t="shared" si="17"/>
        <v>-1.2475999996240716E-2</v>
      </c>
      <c r="K176">
        <f t="shared" si="20"/>
        <v>-1.2475999996240716E-2</v>
      </c>
      <c r="O176">
        <f t="shared" ca="1" si="18"/>
        <v>-1.2799565128312441E-2</v>
      </c>
      <c r="Q176" s="2">
        <f t="shared" si="19"/>
        <v>39329.3194</v>
      </c>
      <c r="R176" t="e">
        <v>#N/A</v>
      </c>
    </row>
    <row r="177" spans="1:18" x14ac:dyDescent="0.2">
      <c r="A177" s="18" t="s">
        <v>529</v>
      </c>
      <c r="B177" s="57" t="s">
        <v>45</v>
      </c>
      <c r="C177" s="56">
        <v>54360.517399999997</v>
      </c>
      <c r="D177" s="56" t="s">
        <v>91</v>
      </c>
      <c r="E177">
        <f t="shared" si="15"/>
        <v>17510.991928391246</v>
      </c>
      <c r="F177">
        <f t="shared" si="16"/>
        <v>17511</v>
      </c>
      <c r="G177">
        <f t="shared" si="17"/>
        <v>-1.2812000000849366E-2</v>
      </c>
      <c r="I177">
        <f>G177</f>
        <v>-1.2812000000849366E-2</v>
      </c>
      <c r="O177">
        <f t="shared" ca="1" si="18"/>
        <v>-1.2807767836031015E-2</v>
      </c>
      <c r="Q177" s="2">
        <f t="shared" si="19"/>
        <v>39342.017399999997</v>
      </c>
    </row>
    <row r="178" spans="1:18" x14ac:dyDescent="0.2">
      <c r="A178" s="27" t="s">
        <v>65</v>
      </c>
      <c r="B178" s="28" t="s">
        <v>46</v>
      </c>
      <c r="C178" s="27">
        <v>54367.660100000001</v>
      </c>
      <c r="D178" s="27">
        <v>1E-4</v>
      </c>
      <c r="E178">
        <f t="shared" si="15"/>
        <v>17515.491856570814</v>
      </c>
      <c r="F178">
        <f t="shared" si="16"/>
        <v>17515.5</v>
      </c>
      <c r="G178">
        <f t="shared" si="17"/>
        <v>-1.2925999995786697E-2</v>
      </c>
      <c r="K178">
        <f t="shared" ref="K178:K210" si="21">G178</f>
        <v>-1.2925999995786697E-2</v>
      </c>
      <c r="O178">
        <f t="shared" ca="1" si="18"/>
        <v>-1.281238185912271E-2</v>
      </c>
      <c r="Q178" s="2">
        <f t="shared" si="19"/>
        <v>39349.160100000001</v>
      </c>
      <c r="R178" t="e">
        <v>#N/A</v>
      </c>
    </row>
    <row r="179" spans="1:18" x14ac:dyDescent="0.2">
      <c r="A179" s="27" t="s">
        <v>65</v>
      </c>
      <c r="B179" s="28" t="s">
        <v>45</v>
      </c>
      <c r="C179" s="27">
        <v>54371.628100000002</v>
      </c>
      <c r="D179" s="27">
        <v>2.0000000000000001E-4</v>
      </c>
      <c r="E179">
        <f t="shared" si="15"/>
        <v>17517.99171166994</v>
      </c>
      <c r="F179">
        <f t="shared" si="16"/>
        <v>17518</v>
      </c>
      <c r="G179">
        <f t="shared" si="17"/>
        <v>-1.3156000000890344E-2</v>
      </c>
      <c r="K179">
        <f t="shared" si="21"/>
        <v>-1.3156000000890344E-2</v>
      </c>
      <c r="O179">
        <f t="shared" ca="1" si="18"/>
        <v>-1.2814945205284764E-2</v>
      </c>
      <c r="Q179" s="2">
        <f t="shared" si="19"/>
        <v>39353.128100000002</v>
      </c>
      <c r="R179" t="e">
        <v>#N/A</v>
      </c>
    </row>
    <row r="180" spans="1:18" x14ac:dyDescent="0.2">
      <c r="A180" s="27" t="s">
        <v>65</v>
      </c>
      <c r="B180" s="28" t="s">
        <v>46</v>
      </c>
      <c r="C180" s="27">
        <v>54386.707399999999</v>
      </c>
      <c r="D180" s="27">
        <v>2.0000000000000001E-4</v>
      </c>
      <c r="E180">
        <f t="shared" si="15"/>
        <v>17527.491728050038</v>
      </c>
      <c r="F180">
        <f t="shared" si="16"/>
        <v>17527.5</v>
      </c>
      <c r="G180">
        <f t="shared" si="17"/>
        <v>-1.3129999999364372E-2</v>
      </c>
      <c r="K180">
        <f t="shared" si="21"/>
        <v>-1.3129999999364372E-2</v>
      </c>
      <c r="O180">
        <f t="shared" ca="1" si="18"/>
        <v>-1.2824685920700568E-2</v>
      </c>
      <c r="Q180" s="2">
        <f t="shared" si="19"/>
        <v>39368.207399999999</v>
      </c>
      <c r="R180" t="e">
        <v>#N/A</v>
      </c>
    </row>
    <row r="181" spans="1:18" x14ac:dyDescent="0.2">
      <c r="A181" s="27" t="s">
        <v>65</v>
      </c>
      <c r="B181" s="28" t="s">
        <v>46</v>
      </c>
      <c r="C181" s="27">
        <v>54389.882400000002</v>
      </c>
      <c r="D181" s="27">
        <v>2.0000000000000001E-4</v>
      </c>
      <c r="E181">
        <f t="shared" si="15"/>
        <v>17529.491990131624</v>
      </c>
      <c r="F181">
        <f t="shared" si="16"/>
        <v>17529.5</v>
      </c>
      <c r="G181">
        <f t="shared" si="17"/>
        <v>-1.2713999996776693E-2</v>
      </c>
      <c r="K181">
        <f t="shared" si="21"/>
        <v>-1.2713999996776693E-2</v>
      </c>
      <c r="O181">
        <f t="shared" ca="1" si="18"/>
        <v>-1.2826736597630213E-2</v>
      </c>
      <c r="Q181" s="2">
        <f t="shared" si="19"/>
        <v>39371.382400000002</v>
      </c>
      <c r="R181" t="e">
        <v>#N/A</v>
      </c>
    </row>
    <row r="182" spans="1:18" x14ac:dyDescent="0.2">
      <c r="A182" s="27" t="s">
        <v>65</v>
      </c>
      <c r="B182" s="28" t="s">
        <v>45</v>
      </c>
      <c r="C182" s="27">
        <v>54393.850299999998</v>
      </c>
      <c r="D182" s="27">
        <v>2.0000000000000001E-4</v>
      </c>
      <c r="E182">
        <f t="shared" si="15"/>
        <v>17531.991782230365</v>
      </c>
      <c r="F182">
        <f t="shared" si="16"/>
        <v>17532</v>
      </c>
      <c r="G182">
        <f t="shared" si="17"/>
        <v>-1.3043999999354128E-2</v>
      </c>
      <c r="K182">
        <f t="shared" si="21"/>
        <v>-1.3043999999354128E-2</v>
      </c>
      <c r="O182">
        <f t="shared" ca="1" si="18"/>
        <v>-1.2829299943792267E-2</v>
      </c>
      <c r="Q182" s="2">
        <f t="shared" si="19"/>
        <v>39375.350299999998</v>
      </c>
      <c r="R182" t="e">
        <v>#N/A</v>
      </c>
    </row>
    <row r="183" spans="1:18" x14ac:dyDescent="0.2">
      <c r="A183" s="27" t="s">
        <v>65</v>
      </c>
      <c r="B183" s="28" t="s">
        <v>46</v>
      </c>
      <c r="C183" s="27">
        <v>54394.644</v>
      </c>
      <c r="D183" s="27">
        <v>2.0000000000000001E-4</v>
      </c>
      <c r="E183">
        <f t="shared" si="15"/>
        <v>17532.491816250571</v>
      </c>
      <c r="F183">
        <f t="shared" si="16"/>
        <v>17532.5</v>
      </c>
      <c r="G183">
        <f t="shared" si="17"/>
        <v>-1.299000000290107E-2</v>
      </c>
      <c r="K183">
        <f t="shared" si="21"/>
        <v>-1.299000000290107E-2</v>
      </c>
      <c r="O183">
        <f t="shared" ca="1" si="18"/>
        <v>-1.2829812613024677E-2</v>
      </c>
      <c r="Q183" s="2">
        <f t="shared" si="19"/>
        <v>39376.144</v>
      </c>
      <c r="R183" t="e">
        <v>#N/A</v>
      </c>
    </row>
    <row r="184" spans="1:18" x14ac:dyDescent="0.2">
      <c r="A184" s="27" t="s">
        <v>65</v>
      </c>
      <c r="B184" s="28" t="s">
        <v>45</v>
      </c>
      <c r="C184" s="27">
        <v>54398.612200000003</v>
      </c>
      <c r="D184" s="27">
        <v>2.0000000000000001E-4</v>
      </c>
      <c r="E184">
        <f t="shared" si="15"/>
        <v>17534.99179735046</v>
      </c>
      <c r="F184">
        <f t="shared" si="16"/>
        <v>17535</v>
      </c>
      <c r="G184">
        <f t="shared" si="17"/>
        <v>-1.3019999998505227E-2</v>
      </c>
      <c r="K184">
        <f t="shared" si="21"/>
        <v>-1.3019999998505227E-2</v>
      </c>
      <c r="O184">
        <f t="shared" ca="1" si="18"/>
        <v>-1.2832375959186732E-2</v>
      </c>
      <c r="Q184" s="2">
        <f t="shared" si="19"/>
        <v>39380.112200000003</v>
      </c>
      <c r="R184" t="e">
        <v>#N/A</v>
      </c>
    </row>
    <row r="185" spans="1:18" x14ac:dyDescent="0.2">
      <c r="A185" s="27" t="s">
        <v>65</v>
      </c>
      <c r="B185" s="28" t="s">
        <v>45</v>
      </c>
      <c r="C185" s="27">
        <v>54401.786500000002</v>
      </c>
      <c r="D185" s="27">
        <v>2.0000000000000001E-4</v>
      </c>
      <c r="E185">
        <f t="shared" si="15"/>
        <v>17536.99161842938</v>
      </c>
      <c r="F185">
        <f t="shared" si="16"/>
        <v>17537</v>
      </c>
      <c r="G185">
        <f t="shared" si="17"/>
        <v>-1.3303999992785975E-2</v>
      </c>
      <c r="K185">
        <f t="shared" si="21"/>
        <v>-1.3303999992785975E-2</v>
      </c>
      <c r="O185">
        <f t="shared" ca="1" si="18"/>
        <v>-1.2834426636116373E-2</v>
      </c>
      <c r="Q185" s="2">
        <f t="shared" si="19"/>
        <v>39383.286500000002</v>
      </c>
      <c r="R185" t="e">
        <v>#N/A</v>
      </c>
    </row>
    <row r="186" spans="1:18" x14ac:dyDescent="0.2">
      <c r="A186" s="27" t="s">
        <v>65</v>
      </c>
      <c r="B186" s="28" t="s">
        <v>45</v>
      </c>
      <c r="C186" s="27">
        <v>54401.786699999997</v>
      </c>
      <c r="D186" s="27">
        <v>2.0000000000000001E-4</v>
      </c>
      <c r="E186">
        <f t="shared" si="15"/>
        <v>17536.991744430135</v>
      </c>
      <c r="F186">
        <f t="shared" si="16"/>
        <v>17537</v>
      </c>
      <c r="G186">
        <f t="shared" si="17"/>
        <v>-1.31039999978384E-2</v>
      </c>
      <c r="K186">
        <f t="shared" si="21"/>
        <v>-1.31039999978384E-2</v>
      </c>
      <c r="O186">
        <f t="shared" ca="1" si="18"/>
        <v>-1.2834426636116373E-2</v>
      </c>
      <c r="Q186" s="2">
        <f t="shared" si="19"/>
        <v>39383.286699999997</v>
      </c>
      <c r="R186" t="e">
        <v>#N/A</v>
      </c>
    </row>
    <row r="187" spans="1:18" x14ac:dyDescent="0.2">
      <c r="A187" s="27" t="s">
        <v>65</v>
      </c>
      <c r="B187" s="28" t="s">
        <v>46</v>
      </c>
      <c r="C187" s="27">
        <v>54405.754999999997</v>
      </c>
      <c r="D187" s="27">
        <v>1E-4</v>
      </c>
      <c r="E187">
        <f t="shared" si="15"/>
        <v>17539.491788530402</v>
      </c>
      <c r="F187">
        <f t="shared" si="16"/>
        <v>17539.5</v>
      </c>
      <c r="G187">
        <f t="shared" si="17"/>
        <v>-1.303399999596877E-2</v>
      </c>
      <c r="K187">
        <f t="shared" si="21"/>
        <v>-1.303399999596877E-2</v>
      </c>
      <c r="O187">
        <f t="shared" ca="1" si="18"/>
        <v>-1.2836989982278427E-2</v>
      </c>
      <c r="Q187" s="2">
        <f t="shared" si="19"/>
        <v>39387.254999999997</v>
      </c>
      <c r="R187" t="e">
        <v>#N/A</v>
      </c>
    </row>
    <row r="188" spans="1:18" x14ac:dyDescent="0.2">
      <c r="A188" s="27" t="s">
        <v>65</v>
      </c>
      <c r="B188" s="28" t="s">
        <v>45</v>
      </c>
      <c r="C188" s="27">
        <v>54409.722900000001</v>
      </c>
      <c r="D188" s="27">
        <v>2.0000000000000001E-4</v>
      </c>
      <c r="E188">
        <f t="shared" si="15"/>
        <v>17541.99158062915</v>
      </c>
      <c r="F188">
        <f t="shared" si="16"/>
        <v>17542</v>
      </c>
      <c r="G188">
        <f t="shared" si="17"/>
        <v>-1.3363999998546205E-2</v>
      </c>
      <c r="K188">
        <f t="shared" si="21"/>
        <v>-1.3363999998546205E-2</v>
      </c>
      <c r="O188">
        <f t="shared" ca="1" si="18"/>
        <v>-1.2839553328440481E-2</v>
      </c>
      <c r="Q188" s="2">
        <f t="shared" si="19"/>
        <v>39391.222900000001</v>
      </c>
      <c r="R188" t="e">
        <v>#N/A</v>
      </c>
    </row>
    <row r="189" spans="1:18" x14ac:dyDescent="0.2">
      <c r="A189" s="27" t="s">
        <v>65</v>
      </c>
      <c r="B189" s="28" t="s">
        <v>46</v>
      </c>
      <c r="C189" s="27">
        <v>54413.691099999996</v>
      </c>
      <c r="D189" s="27">
        <v>2.0000000000000001E-4</v>
      </c>
      <c r="E189">
        <f t="shared" si="15"/>
        <v>17544.491561729032</v>
      </c>
      <c r="F189">
        <f t="shared" si="16"/>
        <v>17544.5</v>
      </c>
      <c r="G189">
        <f t="shared" si="17"/>
        <v>-1.3394000001426321E-2</v>
      </c>
      <c r="K189">
        <f t="shared" si="21"/>
        <v>-1.3394000001426321E-2</v>
      </c>
      <c r="O189">
        <f t="shared" ca="1" si="18"/>
        <v>-1.2842116674602536E-2</v>
      </c>
      <c r="Q189" s="2">
        <f t="shared" si="19"/>
        <v>39395.191099999996</v>
      </c>
      <c r="R189" t="e">
        <v>#N/A</v>
      </c>
    </row>
    <row r="190" spans="1:18" x14ac:dyDescent="0.2">
      <c r="A190" s="27" t="s">
        <v>65</v>
      </c>
      <c r="B190" s="28" t="s">
        <v>46</v>
      </c>
      <c r="C190" s="27">
        <v>54413.691400000003</v>
      </c>
      <c r="D190" s="27">
        <v>4.0000000000000002E-4</v>
      </c>
      <c r="E190">
        <f t="shared" si="15"/>
        <v>17544.491750730176</v>
      </c>
      <c r="F190">
        <f t="shared" si="16"/>
        <v>17544.5</v>
      </c>
      <c r="G190">
        <f t="shared" si="17"/>
        <v>-1.3093999994453043E-2</v>
      </c>
      <c r="K190">
        <f t="shared" si="21"/>
        <v>-1.3093999994453043E-2</v>
      </c>
      <c r="O190">
        <f t="shared" ca="1" si="18"/>
        <v>-1.2842116674602536E-2</v>
      </c>
      <c r="Q190" s="2">
        <f t="shared" si="19"/>
        <v>39395.191400000003</v>
      </c>
      <c r="R190" t="e">
        <v>#N/A</v>
      </c>
    </row>
    <row r="191" spans="1:18" x14ac:dyDescent="0.2">
      <c r="A191" s="27" t="s">
        <v>65</v>
      </c>
      <c r="B191" s="28" t="s">
        <v>46</v>
      </c>
      <c r="C191" s="27">
        <v>54421.627800000002</v>
      </c>
      <c r="D191" s="27">
        <v>2.0000000000000001E-4</v>
      </c>
      <c r="E191">
        <f t="shared" si="15"/>
        <v>17549.49171292995</v>
      </c>
      <c r="F191">
        <f t="shared" si="16"/>
        <v>17549.5</v>
      </c>
      <c r="G191">
        <f t="shared" si="17"/>
        <v>-1.3154000000213273E-2</v>
      </c>
      <c r="K191">
        <f t="shared" si="21"/>
        <v>-1.3154000000213273E-2</v>
      </c>
      <c r="O191">
        <f t="shared" ca="1" si="18"/>
        <v>-1.2847243366926641E-2</v>
      </c>
      <c r="Q191" s="2">
        <f t="shared" si="19"/>
        <v>39403.127800000002</v>
      </c>
      <c r="R191" t="e">
        <v>#N/A</v>
      </c>
    </row>
    <row r="192" spans="1:18" x14ac:dyDescent="0.2">
      <c r="A192" s="27" t="s">
        <v>65</v>
      </c>
      <c r="B192" s="28" t="s">
        <v>46</v>
      </c>
      <c r="C192" s="27">
        <v>54459.722600000001</v>
      </c>
      <c r="D192" s="27">
        <v>2.0000000000000001E-4</v>
      </c>
      <c r="E192">
        <f t="shared" si="15"/>
        <v>17573.491581889157</v>
      </c>
      <c r="F192">
        <f t="shared" si="16"/>
        <v>17573.5</v>
      </c>
      <c r="G192">
        <f t="shared" si="17"/>
        <v>-1.3361999997869134E-2</v>
      </c>
      <c r="K192">
        <f t="shared" si="21"/>
        <v>-1.3361999997869134E-2</v>
      </c>
      <c r="O192">
        <f t="shared" ca="1" si="18"/>
        <v>-1.2871851490082359E-2</v>
      </c>
      <c r="Q192" s="2">
        <f t="shared" si="19"/>
        <v>39441.222600000001</v>
      </c>
      <c r="R192" t="e">
        <v>#N/A</v>
      </c>
    </row>
    <row r="193" spans="1:18" x14ac:dyDescent="0.2">
      <c r="A193" s="27" t="s">
        <v>65</v>
      </c>
      <c r="B193" s="28" t="s">
        <v>45</v>
      </c>
      <c r="C193" s="27">
        <v>54463.690900000001</v>
      </c>
      <c r="D193" s="27">
        <v>1E-4</v>
      </c>
      <c r="E193">
        <f t="shared" si="15"/>
        <v>17575.991625989423</v>
      </c>
      <c r="F193">
        <f t="shared" si="16"/>
        <v>17576</v>
      </c>
      <c r="G193">
        <f t="shared" si="17"/>
        <v>-1.3291999995999504E-2</v>
      </c>
      <c r="K193">
        <f t="shared" si="21"/>
        <v>-1.3291999995999504E-2</v>
      </c>
      <c r="O193">
        <f t="shared" ca="1" si="18"/>
        <v>-1.2874414836244413E-2</v>
      </c>
      <c r="Q193" s="2">
        <f t="shared" si="19"/>
        <v>39445.190900000001</v>
      </c>
      <c r="R193" t="e">
        <v>#N/A</v>
      </c>
    </row>
    <row r="194" spans="1:18" x14ac:dyDescent="0.2">
      <c r="A194" s="27" t="s">
        <v>65</v>
      </c>
      <c r="B194" s="28" t="s">
        <v>45</v>
      </c>
      <c r="C194" s="27">
        <v>54475.595399999998</v>
      </c>
      <c r="D194" s="27">
        <v>2.0000000000000001E-4</v>
      </c>
      <c r="E194">
        <f t="shared" si="15"/>
        <v>17583.491506288698</v>
      </c>
      <c r="F194">
        <f t="shared" si="16"/>
        <v>17583.5</v>
      </c>
      <c r="G194">
        <f t="shared" si="17"/>
        <v>-1.3482000002113637E-2</v>
      </c>
      <c r="K194">
        <f t="shared" si="21"/>
        <v>-1.3482000002113637E-2</v>
      </c>
      <c r="O194">
        <f t="shared" ca="1" si="18"/>
        <v>-1.2882104874730576E-2</v>
      </c>
      <c r="Q194" s="2">
        <f t="shared" si="19"/>
        <v>39457.095399999998</v>
      </c>
      <c r="R194" t="e">
        <v>#N/A</v>
      </c>
    </row>
    <row r="195" spans="1:18" x14ac:dyDescent="0.2">
      <c r="A195" s="27" t="s">
        <v>65</v>
      </c>
      <c r="B195" s="28" t="s">
        <v>45</v>
      </c>
      <c r="C195" s="27">
        <v>54498.611299999997</v>
      </c>
      <c r="D195" s="27">
        <v>2.0000000000000001E-4</v>
      </c>
      <c r="E195">
        <f t="shared" si="15"/>
        <v>17597.991610869329</v>
      </c>
      <c r="F195">
        <f t="shared" si="16"/>
        <v>17598</v>
      </c>
      <c r="G195">
        <f t="shared" si="17"/>
        <v>-1.3316000004124362E-2</v>
      </c>
      <c r="K195">
        <f t="shared" si="21"/>
        <v>-1.3316000004124362E-2</v>
      </c>
      <c r="O195">
        <f t="shared" ca="1" si="18"/>
        <v>-1.2896972282470486E-2</v>
      </c>
      <c r="Q195" s="2">
        <f t="shared" si="19"/>
        <v>39480.111299999997</v>
      </c>
      <c r="R195" t="e">
        <v>#N/A</v>
      </c>
    </row>
    <row r="196" spans="1:18" x14ac:dyDescent="0.2">
      <c r="A196" s="27" t="s">
        <v>65</v>
      </c>
      <c r="B196" s="28" t="s">
        <v>46</v>
      </c>
      <c r="C196" s="27">
        <v>55097.814200000001</v>
      </c>
      <c r="D196" s="27">
        <v>2.0000000000000001E-4</v>
      </c>
      <c r="E196">
        <f t="shared" si="15"/>
        <v>17975.491717969977</v>
      </c>
      <c r="F196">
        <f t="shared" si="16"/>
        <v>17975.5</v>
      </c>
      <c r="G196">
        <f t="shared" si="17"/>
        <v>-1.3145999997504987E-2</v>
      </c>
      <c r="K196">
        <f t="shared" si="21"/>
        <v>-1.3145999997504987E-2</v>
      </c>
      <c r="O196">
        <f t="shared" ca="1" si="18"/>
        <v>-1.3284037552940617E-2</v>
      </c>
      <c r="Q196" s="2">
        <f t="shared" si="19"/>
        <v>40079.314200000001</v>
      </c>
      <c r="R196" t="e">
        <v>#N/A</v>
      </c>
    </row>
    <row r="197" spans="1:18" x14ac:dyDescent="0.2">
      <c r="A197" s="34" t="s">
        <v>67</v>
      </c>
      <c r="B197" s="28" t="s">
        <v>46</v>
      </c>
      <c r="C197" s="27">
        <v>55121.622900000002</v>
      </c>
      <c r="D197" s="27">
        <v>1E-4</v>
      </c>
      <c r="E197">
        <f t="shared" si="15"/>
        <v>17990.491289567392</v>
      </c>
      <c r="F197">
        <f t="shared" si="16"/>
        <v>17990.5</v>
      </c>
      <c r="G197">
        <f t="shared" si="17"/>
        <v>-1.3825999994878657E-2</v>
      </c>
      <c r="K197">
        <f t="shared" si="21"/>
        <v>-1.3825999994878657E-2</v>
      </c>
      <c r="O197">
        <f t="shared" ca="1" si="18"/>
        <v>-1.329941762991294E-2</v>
      </c>
      <c r="Q197" s="2">
        <f t="shared" si="19"/>
        <v>40103.122900000002</v>
      </c>
      <c r="R197" t="s">
        <v>83</v>
      </c>
    </row>
    <row r="198" spans="1:18" x14ac:dyDescent="0.2">
      <c r="A198" s="34" t="s">
        <v>67</v>
      </c>
      <c r="B198" s="28" t="s">
        <v>45</v>
      </c>
      <c r="C198" s="27">
        <v>55139.876900000003</v>
      </c>
      <c r="D198" s="27">
        <v>5.0000000000000001E-4</v>
      </c>
      <c r="E198">
        <f t="shared" si="15"/>
        <v>18001.991379027932</v>
      </c>
      <c r="F198">
        <f t="shared" si="16"/>
        <v>18002</v>
      </c>
      <c r="G198">
        <f t="shared" si="17"/>
        <v>-1.3683999990462326E-2</v>
      </c>
      <c r="K198">
        <f t="shared" si="21"/>
        <v>-1.3683999990462326E-2</v>
      </c>
      <c r="O198">
        <f t="shared" ca="1" si="18"/>
        <v>-1.3311209022258385E-2</v>
      </c>
      <c r="Q198" s="2">
        <f t="shared" si="19"/>
        <v>40121.376900000003</v>
      </c>
      <c r="R198" t="s">
        <v>83</v>
      </c>
    </row>
    <row r="199" spans="1:18" x14ac:dyDescent="0.2">
      <c r="A199" s="34" t="s">
        <v>67</v>
      </c>
      <c r="B199" s="28" t="s">
        <v>45</v>
      </c>
      <c r="C199" s="27">
        <v>55144.6391</v>
      </c>
      <c r="D199" s="27">
        <v>1E-4</v>
      </c>
      <c r="E199">
        <f t="shared" si="15"/>
        <v>18004.991583149163</v>
      </c>
      <c r="F199">
        <f t="shared" si="16"/>
        <v>18005</v>
      </c>
      <c r="G199">
        <f t="shared" si="17"/>
        <v>-1.3359999997192062E-2</v>
      </c>
      <c r="K199">
        <f t="shared" si="21"/>
        <v>-1.3359999997192062E-2</v>
      </c>
      <c r="O199">
        <f t="shared" ca="1" si="18"/>
        <v>-1.331428503765285E-2</v>
      </c>
      <c r="Q199" s="2">
        <f t="shared" si="19"/>
        <v>40126.1391</v>
      </c>
      <c r="R199" t="s">
        <v>83</v>
      </c>
    </row>
    <row r="200" spans="1:18" x14ac:dyDescent="0.2">
      <c r="A200" s="29" t="s">
        <v>66</v>
      </c>
      <c r="B200" s="30" t="s">
        <v>45</v>
      </c>
      <c r="C200" s="29">
        <v>55144.640599999999</v>
      </c>
      <c r="D200" s="29">
        <v>2.9999999999999997E-4</v>
      </c>
      <c r="E200">
        <f t="shared" si="15"/>
        <v>18004.992528154871</v>
      </c>
      <c r="F200">
        <f t="shared" si="16"/>
        <v>18005</v>
      </c>
      <c r="G200">
        <f t="shared" si="17"/>
        <v>-1.1859999998705462E-2</v>
      </c>
      <c r="K200">
        <f t="shared" si="21"/>
        <v>-1.1859999998705462E-2</v>
      </c>
      <c r="O200">
        <f t="shared" ca="1" si="18"/>
        <v>-1.331428503765285E-2</v>
      </c>
      <c r="Q200" s="2">
        <f t="shared" si="19"/>
        <v>40126.140599999999</v>
      </c>
      <c r="R200" t="s">
        <v>83</v>
      </c>
    </row>
    <row r="201" spans="1:18" x14ac:dyDescent="0.2">
      <c r="A201" s="34" t="s">
        <v>67</v>
      </c>
      <c r="B201" s="28" t="s">
        <v>45</v>
      </c>
      <c r="C201" s="27">
        <v>55152.575499999999</v>
      </c>
      <c r="D201" s="27">
        <v>1E-4</v>
      </c>
      <c r="E201">
        <f t="shared" si="15"/>
        <v>18009.991545348934</v>
      </c>
      <c r="F201">
        <f t="shared" si="16"/>
        <v>18010</v>
      </c>
      <c r="G201">
        <f t="shared" si="17"/>
        <v>-1.3419999995676335E-2</v>
      </c>
      <c r="K201">
        <f t="shared" si="21"/>
        <v>-1.3419999995676335E-2</v>
      </c>
      <c r="O201">
        <f t="shared" ca="1" si="18"/>
        <v>-1.3319411729976959E-2</v>
      </c>
      <c r="Q201" s="2">
        <f t="shared" si="19"/>
        <v>40134.075499999999</v>
      </c>
      <c r="R201" t="s">
        <v>83</v>
      </c>
    </row>
    <row r="202" spans="1:18" x14ac:dyDescent="0.2">
      <c r="A202" s="34" t="s">
        <v>67</v>
      </c>
      <c r="B202" s="28" t="s">
        <v>46</v>
      </c>
      <c r="C202" s="27">
        <v>55159.717900000003</v>
      </c>
      <c r="D202" s="27">
        <v>2.0000000000000001E-4</v>
      </c>
      <c r="E202">
        <f t="shared" si="15"/>
        <v>18014.491284527361</v>
      </c>
      <c r="F202">
        <f t="shared" si="16"/>
        <v>18014.5</v>
      </c>
      <c r="G202">
        <f t="shared" si="17"/>
        <v>-1.3833999997586943E-2</v>
      </c>
      <c r="K202">
        <f t="shared" si="21"/>
        <v>-1.3833999997586943E-2</v>
      </c>
      <c r="O202">
        <f t="shared" ca="1" si="18"/>
        <v>-1.3324025753068654E-2</v>
      </c>
      <c r="Q202" s="2">
        <f t="shared" si="19"/>
        <v>40141.217900000003</v>
      </c>
      <c r="R202" t="s">
        <v>83</v>
      </c>
    </row>
    <row r="203" spans="1:18" x14ac:dyDescent="0.2">
      <c r="A203" s="34" t="s">
        <v>67</v>
      </c>
      <c r="B203" s="28" t="s">
        <v>45</v>
      </c>
      <c r="C203" s="27">
        <v>55358.923000000003</v>
      </c>
      <c r="D203" s="27">
        <v>2.0000000000000001E-4</v>
      </c>
      <c r="E203">
        <f t="shared" si="15"/>
        <v>18139.991255547186</v>
      </c>
      <c r="F203">
        <f t="shared" si="16"/>
        <v>18140</v>
      </c>
      <c r="G203">
        <f t="shared" si="17"/>
        <v>-1.3879999991331715E-2</v>
      </c>
      <c r="K203">
        <f t="shared" si="21"/>
        <v>-1.3879999991331715E-2</v>
      </c>
      <c r="O203">
        <f t="shared" ca="1" si="18"/>
        <v>-1.3452705730403759E-2</v>
      </c>
      <c r="Q203" s="2">
        <f t="shared" si="19"/>
        <v>40340.423000000003</v>
      </c>
      <c r="R203" t="s">
        <v>83</v>
      </c>
    </row>
    <row r="204" spans="1:18" x14ac:dyDescent="0.2">
      <c r="A204" s="34" t="s">
        <v>67</v>
      </c>
      <c r="B204" s="28" t="s">
        <v>45</v>
      </c>
      <c r="C204" s="27">
        <v>55412.891100000001</v>
      </c>
      <c r="D204" s="27">
        <v>1E-4</v>
      </c>
      <c r="E204">
        <f t="shared" si="15"/>
        <v>18173.99136390784</v>
      </c>
      <c r="F204">
        <f t="shared" si="16"/>
        <v>18174</v>
      </c>
      <c r="G204">
        <f t="shared" si="17"/>
        <v>-1.3707999998587184E-2</v>
      </c>
      <c r="K204">
        <f t="shared" si="21"/>
        <v>-1.3707999998587184E-2</v>
      </c>
      <c r="O204">
        <f t="shared" ca="1" si="18"/>
        <v>-1.348756723820769E-2</v>
      </c>
      <c r="Q204" s="2">
        <f t="shared" si="19"/>
        <v>40394.391100000001</v>
      </c>
      <c r="R204" t="s">
        <v>83</v>
      </c>
    </row>
    <row r="205" spans="1:18" x14ac:dyDescent="0.2">
      <c r="A205" s="34" t="s">
        <v>67</v>
      </c>
      <c r="B205" s="28" t="s">
        <v>46</v>
      </c>
      <c r="C205" s="27">
        <v>55432.731599999999</v>
      </c>
      <c r="D205" s="27">
        <v>2.0000000000000001E-4</v>
      </c>
      <c r="E205">
        <f t="shared" si="15"/>
        <v>18186.490954405366</v>
      </c>
      <c r="F205">
        <f t="shared" si="16"/>
        <v>18186.5</v>
      </c>
      <c r="G205">
        <f t="shared" si="17"/>
        <v>-1.4358000000356697E-2</v>
      </c>
      <c r="K205">
        <f t="shared" si="21"/>
        <v>-1.4358000000356697E-2</v>
      </c>
      <c r="O205">
        <f t="shared" ca="1" si="18"/>
        <v>-1.3500383969017959E-2</v>
      </c>
      <c r="Q205" s="2">
        <f t="shared" si="19"/>
        <v>40414.231599999999</v>
      </c>
      <c r="R205" t="s">
        <v>83</v>
      </c>
    </row>
    <row r="206" spans="1:18" x14ac:dyDescent="0.2">
      <c r="A206" s="34" t="s">
        <v>67</v>
      </c>
      <c r="B206" s="28" t="s">
        <v>46</v>
      </c>
      <c r="C206" s="27">
        <v>55451.779600000002</v>
      </c>
      <c r="D206" s="27">
        <v>1E-4</v>
      </c>
      <c r="E206">
        <f t="shared" si="15"/>
        <v>18198.491266887253</v>
      </c>
      <c r="F206">
        <f t="shared" si="16"/>
        <v>18198.5</v>
      </c>
      <c r="G206">
        <f t="shared" si="17"/>
        <v>-1.3861999999789987E-2</v>
      </c>
      <c r="K206">
        <f t="shared" si="21"/>
        <v>-1.3861999999789987E-2</v>
      </c>
      <c r="O206">
        <f t="shared" ca="1" si="18"/>
        <v>-1.3512688030595818E-2</v>
      </c>
      <c r="Q206" s="2">
        <f t="shared" si="19"/>
        <v>40433.279600000002</v>
      </c>
      <c r="R206" t="s">
        <v>83</v>
      </c>
    </row>
    <row r="207" spans="1:18" x14ac:dyDescent="0.2">
      <c r="A207" s="34" t="s">
        <v>67</v>
      </c>
      <c r="B207" s="28" t="s">
        <v>45</v>
      </c>
      <c r="C207" s="27">
        <v>55466.858699999997</v>
      </c>
      <c r="D207" s="27">
        <v>2.0000000000000001E-4</v>
      </c>
      <c r="E207">
        <f t="shared" si="15"/>
        <v>18207.991157266588</v>
      </c>
      <c r="F207">
        <f t="shared" si="16"/>
        <v>18208</v>
      </c>
      <c r="G207">
        <f t="shared" si="17"/>
        <v>-1.4036000000487547E-2</v>
      </c>
      <c r="K207">
        <f t="shared" si="21"/>
        <v>-1.4036000000487547E-2</v>
      </c>
      <c r="O207">
        <f t="shared" ca="1" si="18"/>
        <v>-1.3522428746011622E-2</v>
      </c>
      <c r="Q207" s="2">
        <f t="shared" si="19"/>
        <v>40448.358699999997</v>
      </c>
      <c r="R207" t="s">
        <v>83</v>
      </c>
    </row>
    <row r="208" spans="1:18" x14ac:dyDescent="0.2">
      <c r="A208" s="34" t="s">
        <v>67</v>
      </c>
      <c r="B208" s="28" t="s">
        <v>46</v>
      </c>
      <c r="C208" s="27">
        <v>55467.653100000003</v>
      </c>
      <c r="D208" s="27">
        <v>2.0000000000000001E-4</v>
      </c>
      <c r="E208">
        <f t="shared" si="15"/>
        <v>18208.491632289464</v>
      </c>
      <c r="F208">
        <f t="shared" si="16"/>
        <v>18208.5</v>
      </c>
      <c r="G208">
        <f t="shared" si="17"/>
        <v>-1.3281999992614146E-2</v>
      </c>
      <c r="K208">
        <f t="shared" si="21"/>
        <v>-1.3281999992614146E-2</v>
      </c>
      <c r="O208">
        <f t="shared" ca="1" si="18"/>
        <v>-1.3522941415244032E-2</v>
      </c>
      <c r="Q208" s="2">
        <f t="shared" si="19"/>
        <v>40449.153100000003</v>
      </c>
      <c r="R208" t="s">
        <v>83</v>
      </c>
    </row>
    <row r="209" spans="1:18" x14ac:dyDescent="0.2">
      <c r="A209" s="34" t="s">
        <v>67</v>
      </c>
      <c r="B209" s="28" t="s">
        <v>46</v>
      </c>
      <c r="C209" s="27">
        <v>55478.764199999998</v>
      </c>
      <c r="D209" s="27">
        <v>2.9999999999999997E-4</v>
      </c>
      <c r="E209">
        <f t="shared" si="15"/>
        <v>18215.491667569673</v>
      </c>
      <c r="F209">
        <f t="shared" si="16"/>
        <v>18215.5</v>
      </c>
      <c r="G209">
        <f t="shared" si="17"/>
        <v>-1.3226000002759974E-2</v>
      </c>
      <c r="K209">
        <f t="shared" si="21"/>
        <v>-1.3226000002759974E-2</v>
      </c>
      <c r="O209">
        <f t="shared" ca="1" si="18"/>
        <v>-1.3530118784497785E-2</v>
      </c>
      <c r="Q209" s="2">
        <f t="shared" si="19"/>
        <v>40460.264199999998</v>
      </c>
      <c r="R209" t="s">
        <v>83</v>
      </c>
    </row>
    <row r="210" spans="1:18" x14ac:dyDescent="0.2">
      <c r="A210" s="34" t="s">
        <v>67</v>
      </c>
      <c r="B210" s="28" t="s">
        <v>46</v>
      </c>
      <c r="C210" s="27">
        <v>55486.700299999997</v>
      </c>
      <c r="D210" s="27">
        <v>1E-4</v>
      </c>
      <c r="E210">
        <f t="shared" si="15"/>
        <v>18220.491440768303</v>
      </c>
      <c r="F210">
        <f t="shared" si="16"/>
        <v>18220.5</v>
      </c>
      <c r="G210">
        <f t="shared" si="17"/>
        <v>-1.3586000000941567E-2</v>
      </c>
      <c r="K210">
        <f t="shared" si="21"/>
        <v>-1.3586000000941567E-2</v>
      </c>
      <c r="O210">
        <f t="shared" ca="1" si="18"/>
        <v>-1.3535245476821891E-2</v>
      </c>
      <c r="Q210" s="2">
        <f t="shared" si="19"/>
        <v>40468.200299999997</v>
      </c>
      <c r="R210" t="s">
        <v>83</v>
      </c>
    </row>
    <row r="211" spans="1:18" x14ac:dyDescent="0.2">
      <c r="A211" s="41" t="s">
        <v>80</v>
      </c>
      <c r="B211" s="62"/>
      <c r="C211" s="40">
        <v>55491.462500000001</v>
      </c>
      <c r="D211" s="40">
        <v>5.9999999999999995E-4</v>
      </c>
      <c r="E211">
        <f t="shared" si="15"/>
        <v>18223.491644889538</v>
      </c>
      <c r="F211">
        <f t="shared" si="16"/>
        <v>18223.5</v>
      </c>
      <c r="G211">
        <f t="shared" si="17"/>
        <v>-1.3262000000395346E-2</v>
      </c>
      <c r="J211">
        <f>G211</f>
        <v>-1.3262000000395346E-2</v>
      </c>
      <c r="O211">
        <f t="shared" ca="1" si="18"/>
        <v>-1.3538321492216355E-2</v>
      </c>
      <c r="Q211" s="2">
        <f t="shared" si="19"/>
        <v>40472.962500000001</v>
      </c>
      <c r="R211" t="s">
        <v>85</v>
      </c>
    </row>
    <row r="212" spans="1:18" x14ac:dyDescent="0.2">
      <c r="A212" s="34" t="s">
        <v>67</v>
      </c>
      <c r="B212" s="28" t="s">
        <v>46</v>
      </c>
      <c r="C212" s="27">
        <v>55494.635999999999</v>
      </c>
      <c r="D212" s="27">
        <v>2.0000000000000001E-4</v>
      </c>
      <c r="E212">
        <f t="shared" si="15"/>
        <v>18225.49096196541</v>
      </c>
      <c r="F212">
        <f t="shared" si="16"/>
        <v>18225.5</v>
      </c>
      <c r="G212">
        <f t="shared" si="17"/>
        <v>-1.4345999996294267E-2</v>
      </c>
      <c r="K212">
        <f t="shared" ref="K212:K257" si="22">G212</f>
        <v>-1.4345999996294267E-2</v>
      </c>
      <c r="O212">
        <f t="shared" ca="1" si="18"/>
        <v>-1.3540372169145999E-2</v>
      </c>
      <c r="Q212" s="2">
        <f t="shared" si="19"/>
        <v>40476.135999999999</v>
      </c>
      <c r="R212" t="s">
        <v>83</v>
      </c>
    </row>
    <row r="213" spans="1:18" x14ac:dyDescent="0.2">
      <c r="A213" s="18" t="s">
        <v>641</v>
      </c>
      <c r="B213" s="57" t="s">
        <v>45</v>
      </c>
      <c r="C213" s="56">
        <v>55497.017599999999</v>
      </c>
      <c r="D213" s="56" t="s">
        <v>91</v>
      </c>
      <c r="E213">
        <f t="shared" ref="E213:E258" si="23">+(C213-C$7)/C$8</f>
        <v>18226.991379027932</v>
      </c>
      <c r="F213">
        <f t="shared" ref="F213:F261" si="24">ROUND(2*E213,0)/2</f>
        <v>18227</v>
      </c>
      <c r="G213">
        <f t="shared" ref="G213:G258" si="25">+C213-(C$7+F213*C$8)</f>
        <v>-1.3683999997738283E-2</v>
      </c>
      <c r="K213">
        <f t="shared" si="22"/>
        <v>-1.3683999997738283E-2</v>
      </c>
      <c r="O213">
        <f t="shared" ref="O213:O258" ca="1" si="26">+C$11+C$12*F213</f>
        <v>-1.354191017684323E-2</v>
      </c>
      <c r="Q213" s="2">
        <f t="shared" ref="Q213:Q258" si="27">+C213-15018.5</f>
        <v>40478.517599999999</v>
      </c>
    </row>
    <row r="214" spans="1:18" x14ac:dyDescent="0.2">
      <c r="A214" s="34" t="s">
        <v>67</v>
      </c>
      <c r="B214" s="28" t="s">
        <v>46</v>
      </c>
      <c r="C214" s="27">
        <v>55497.811199999996</v>
      </c>
      <c r="D214" s="27">
        <v>2.0000000000000001E-4</v>
      </c>
      <c r="E214">
        <f t="shared" si="23"/>
        <v>18227.491350047752</v>
      </c>
      <c r="F214">
        <f t="shared" si="24"/>
        <v>18227.5</v>
      </c>
      <c r="G214">
        <f t="shared" si="25"/>
        <v>-1.373000000603497E-2</v>
      </c>
      <c r="K214">
        <f t="shared" si="22"/>
        <v>-1.373000000603497E-2</v>
      </c>
      <c r="O214">
        <f t="shared" ca="1" si="26"/>
        <v>-1.354242284607564E-2</v>
      </c>
      <c r="Q214" s="2">
        <f t="shared" si="27"/>
        <v>40479.311199999996</v>
      </c>
      <c r="R214" t="s">
        <v>83</v>
      </c>
    </row>
    <row r="215" spans="1:18" x14ac:dyDescent="0.2">
      <c r="A215" s="34" t="s">
        <v>67</v>
      </c>
      <c r="B215" s="28" t="s">
        <v>45</v>
      </c>
      <c r="C215" s="27">
        <v>55509.715600000003</v>
      </c>
      <c r="D215" s="27">
        <v>2.0000000000000001E-4</v>
      </c>
      <c r="E215">
        <f t="shared" si="23"/>
        <v>18234.991167346656</v>
      </c>
      <c r="F215">
        <f t="shared" si="24"/>
        <v>18235</v>
      </c>
      <c r="G215">
        <f t="shared" si="25"/>
        <v>-1.4019999995070975E-2</v>
      </c>
      <c r="K215">
        <f t="shared" si="22"/>
        <v>-1.4019999995070975E-2</v>
      </c>
      <c r="O215">
        <f t="shared" ca="1" si="26"/>
        <v>-1.3550112884561804E-2</v>
      </c>
      <c r="Q215" s="2">
        <f t="shared" si="27"/>
        <v>40491.215600000003</v>
      </c>
      <c r="R215" t="s">
        <v>83</v>
      </c>
    </row>
    <row r="216" spans="1:18" x14ac:dyDescent="0.2">
      <c r="A216" s="13" t="s">
        <v>68</v>
      </c>
      <c r="B216" s="33" t="s">
        <v>46</v>
      </c>
      <c r="C216" s="10">
        <v>55513.684500000003</v>
      </c>
      <c r="D216" s="10">
        <v>2.0000000000000001E-4</v>
      </c>
      <c r="E216">
        <f t="shared" si="23"/>
        <v>18237.491589449204</v>
      </c>
      <c r="F216">
        <f t="shared" si="24"/>
        <v>18237.5</v>
      </c>
      <c r="G216">
        <f t="shared" si="25"/>
        <v>-1.3349999993806705E-2</v>
      </c>
      <c r="K216">
        <f t="shared" si="22"/>
        <v>-1.3349999993806705E-2</v>
      </c>
      <c r="O216">
        <f t="shared" ca="1" si="26"/>
        <v>-1.3552676230723858E-2</v>
      </c>
      <c r="Q216" s="2">
        <f t="shared" si="27"/>
        <v>40495.184500000003</v>
      </c>
      <c r="R216" t="s">
        <v>789</v>
      </c>
    </row>
    <row r="217" spans="1:18" x14ac:dyDescent="0.2">
      <c r="A217" s="34" t="s">
        <v>67</v>
      </c>
      <c r="B217" s="28" t="s">
        <v>45</v>
      </c>
      <c r="C217" s="27">
        <v>55528.763299999999</v>
      </c>
      <c r="D217" s="27">
        <v>2.0000000000000001E-4</v>
      </c>
      <c r="E217">
        <f t="shared" si="23"/>
        <v>18246.991290827398</v>
      </c>
      <c r="F217">
        <f t="shared" si="24"/>
        <v>18247</v>
      </c>
      <c r="G217">
        <f t="shared" si="25"/>
        <v>-1.3824000001477543E-2</v>
      </c>
      <c r="K217">
        <f t="shared" si="22"/>
        <v>-1.3824000001477543E-2</v>
      </c>
      <c r="O217">
        <f t="shared" ca="1" si="26"/>
        <v>-1.3562416946139662E-2</v>
      </c>
      <c r="Q217" s="2">
        <f t="shared" si="27"/>
        <v>40510.263299999999</v>
      </c>
      <c r="R217" t="s">
        <v>83</v>
      </c>
    </row>
    <row r="218" spans="1:18" x14ac:dyDescent="0.2">
      <c r="A218" s="34" t="s">
        <v>67</v>
      </c>
      <c r="B218" s="28" t="s">
        <v>45</v>
      </c>
      <c r="C218" s="27">
        <v>55555.747000000003</v>
      </c>
      <c r="D218" s="27">
        <v>2.0000000000000001E-4</v>
      </c>
      <c r="E218">
        <f t="shared" si="23"/>
        <v>18263.991124506396</v>
      </c>
      <c r="F218">
        <f t="shared" si="24"/>
        <v>18264</v>
      </c>
      <c r="G218">
        <f t="shared" si="25"/>
        <v>-1.4087999996263534E-2</v>
      </c>
      <c r="K218">
        <f t="shared" si="22"/>
        <v>-1.4087999996263534E-2</v>
      </c>
      <c r="O218">
        <f t="shared" ca="1" si="26"/>
        <v>-1.3579847700041626E-2</v>
      </c>
      <c r="Q218" s="2">
        <f t="shared" si="27"/>
        <v>40537.247000000003</v>
      </c>
      <c r="R218" t="s">
        <v>83</v>
      </c>
    </row>
    <row r="219" spans="1:18" x14ac:dyDescent="0.2">
      <c r="A219" s="34" t="s">
        <v>67</v>
      </c>
      <c r="B219" s="28" t="s">
        <v>45</v>
      </c>
      <c r="C219" s="27">
        <v>55563.683700000001</v>
      </c>
      <c r="D219" s="27">
        <v>1E-4</v>
      </c>
      <c r="E219">
        <f t="shared" si="23"/>
        <v>18268.991275707307</v>
      </c>
      <c r="F219">
        <f t="shared" si="24"/>
        <v>18269</v>
      </c>
      <c r="G219">
        <f t="shared" si="25"/>
        <v>-1.3847999995050486E-2</v>
      </c>
      <c r="K219">
        <f t="shared" si="22"/>
        <v>-1.3847999995050486E-2</v>
      </c>
      <c r="O219">
        <f t="shared" ca="1" si="26"/>
        <v>-1.3584974392365735E-2</v>
      </c>
      <c r="Q219" s="2">
        <f t="shared" si="27"/>
        <v>40545.183700000001</v>
      </c>
      <c r="R219" t="s">
        <v>83</v>
      </c>
    </row>
    <row r="220" spans="1:18" x14ac:dyDescent="0.2">
      <c r="A220" s="34" t="s">
        <v>67</v>
      </c>
      <c r="B220" s="28" t="s">
        <v>46</v>
      </c>
      <c r="C220" s="27">
        <v>55575.588400000001</v>
      </c>
      <c r="D220" s="27">
        <v>2.0000000000000001E-4</v>
      </c>
      <c r="E220">
        <f t="shared" si="23"/>
        <v>18276.491282007344</v>
      </c>
      <c r="F220">
        <f t="shared" si="24"/>
        <v>18276.5</v>
      </c>
      <c r="G220">
        <f t="shared" si="25"/>
        <v>-1.3837999998941086E-2</v>
      </c>
      <c r="K220">
        <f t="shared" si="22"/>
        <v>-1.3837999998941086E-2</v>
      </c>
      <c r="O220">
        <f t="shared" ca="1" si="26"/>
        <v>-1.3592664430851898E-2</v>
      </c>
      <c r="Q220" s="2">
        <f t="shared" si="27"/>
        <v>40557.088400000001</v>
      </c>
      <c r="R220" t="s">
        <v>83</v>
      </c>
    </row>
    <row r="221" spans="1:18" x14ac:dyDescent="0.2">
      <c r="A221" s="34" t="s">
        <v>67</v>
      </c>
      <c r="B221" s="28" t="s">
        <v>46</v>
      </c>
      <c r="C221" s="27">
        <v>55575.588499999998</v>
      </c>
      <c r="D221" s="27">
        <v>2.0000000000000001E-4</v>
      </c>
      <c r="E221">
        <f t="shared" si="23"/>
        <v>18276.491345007726</v>
      </c>
      <c r="F221">
        <f t="shared" si="24"/>
        <v>18276.5</v>
      </c>
      <c r="G221">
        <f t="shared" si="25"/>
        <v>-1.3738000001467299E-2</v>
      </c>
      <c r="K221">
        <f t="shared" si="22"/>
        <v>-1.3738000001467299E-2</v>
      </c>
      <c r="O221">
        <f t="shared" ca="1" si="26"/>
        <v>-1.3592664430851898E-2</v>
      </c>
      <c r="Q221" s="2">
        <f t="shared" si="27"/>
        <v>40557.088499999998</v>
      </c>
      <c r="R221" t="s">
        <v>83</v>
      </c>
    </row>
    <row r="222" spans="1:18" x14ac:dyDescent="0.2">
      <c r="A222" s="29" t="s">
        <v>71</v>
      </c>
      <c r="B222" s="30" t="s">
        <v>45</v>
      </c>
      <c r="C222" s="29">
        <v>55743.840900000003</v>
      </c>
      <c r="D222" s="29">
        <v>2.0000000000000001E-4</v>
      </c>
      <c r="E222">
        <f t="shared" si="23"/>
        <v>18382.490997245626</v>
      </c>
      <c r="F222">
        <f t="shared" si="24"/>
        <v>18382.5</v>
      </c>
      <c r="G222">
        <f t="shared" si="25"/>
        <v>-1.4289999999164138E-2</v>
      </c>
      <c r="K222">
        <f t="shared" si="22"/>
        <v>-1.4289999999164138E-2</v>
      </c>
      <c r="O222">
        <f t="shared" ca="1" si="26"/>
        <v>-1.3701350308122978E-2</v>
      </c>
      <c r="Q222" s="2">
        <f t="shared" si="27"/>
        <v>40725.340900000003</v>
      </c>
      <c r="R222" t="s">
        <v>83</v>
      </c>
    </row>
    <row r="223" spans="1:18" x14ac:dyDescent="0.2">
      <c r="A223" s="29" t="s">
        <v>71</v>
      </c>
      <c r="B223" s="30" t="s">
        <v>45</v>
      </c>
      <c r="C223" s="29">
        <v>55758.920599999998</v>
      </c>
      <c r="D223" s="29">
        <v>2.9999999999999997E-4</v>
      </c>
      <c r="E223">
        <f t="shared" si="23"/>
        <v>18391.991265627243</v>
      </c>
      <c r="F223">
        <f t="shared" si="24"/>
        <v>18392</v>
      </c>
      <c r="G223">
        <f t="shared" si="25"/>
        <v>-1.3864000000467058E-2</v>
      </c>
      <c r="K223">
        <f t="shared" si="22"/>
        <v>-1.3864000000467058E-2</v>
      </c>
      <c r="O223">
        <f t="shared" ca="1" si="26"/>
        <v>-1.3711091023538785E-2</v>
      </c>
      <c r="Q223" s="2">
        <f t="shared" si="27"/>
        <v>40740.420599999998</v>
      </c>
      <c r="R223" t="s">
        <v>83</v>
      </c>
    </row>
    <row r="224" spans="1:18" x14ac:dyDescent="0.2">
      <c r="A224" s="29" t="s">
        <v>71</v>
      </c>
      <c r="B224" s="30" t="s">
        <v>45</v>
      </c>
      <c r="C224" s="29">
        <v>55770.825400000002</v>
      </c>
      <c r="D224" s="29">
        <v>2.0000000000000001E-4</v>
      </c>
      <c r="E224">
        <f t="shared" si="23"/>
        <v>18399.491334927665</v>
      </c>
      <c r="F224">
        <f t="shared" si="24"/>
        <v>18399.5</v>
      </c>
      <c r="G224">
        <f t="shared" si="25"/>
        <v>-1.3753999999607913E-2</v>
      </c>
      <c r="K224">
        <f t="shared" si="22"/>
        <v>-1.3753999999607913E-2</v>
      </c>
      <c r="O224">
        <f t="shared" ca="1" si="26"/>
        <v>-1.3718781062024945E-2</v>
      </c>
      <c r="Q224" s="2">
        <f t="shared" si="27"/>
        <v>40752.325400000002</v>
      </c>
      <c r="R224" t="s">
        <v>83</v>
      </c>
    </row>
    <row r="225" spans="1:18" x14ac:dyDescent="0.2">
      <c r="A225" s="29" t="s">
        <v>71</v>
      </c>
      <c r="B225" s="30" t="s">
        <v>45</v>
      </c>
      <c r="C225" s="29">
        <v>55801.777199999997</v>
      </c>
      <c r="D225" s="29">
        <v>2.0000000000000001E-4</v>
      </c>
      <c r="E225">
        <f t="shared" si="23"/>
        <v>18418.991086706163</v>
      </c>
      <c r="F225">
        <f t="shared" si="24"/>
        <v>18419</v>
      </c>
      <c r="G225">
        <f t="shared" si="25"/>
        <v>-1.4148000002023764E-2</v>
      </c>
      <c r="K225">
        <f t="shared" si="22"/>
        <v>-1.4148000002023764E-2</v>
      </c>
      <c r="O225">
        <f t="shared" ca="1" si="26"/>
        <v>-1.3738775162088964E-2</v>
      </c>
      <c r="Q225" s="2">
        <f t="shared" si="27"/>
        <v>40783.277199999997</v>
      </c>
      <c r="R225" t="s">
        <v>83</v>
      </c>
    </row>
    <row r="226" spans="1:18" x14ac:dyDescent="0.2">
      <c r="A226" s="29" t="s">
        <v>71</v>
      </c>
      <c r="B226" s="30" t="s">
        <v>45</v>
      </c>
      <c r="C226" s="29">
        <v>55809.713799999998</v>
      </c>
      <c r="D226" s="29">
        <v>1E-4</v>
      </c>
      <c r="E226">
        <f t="shared" si="23"/>
        <v>18423.991174906696</v>
      </c>
      <c r="F226">
        <f t="shared" si="24"/>
        <v>18424</v>
      </c>
      <c r="G226">
        <f t="shared" si="25"/>
        <v>-1.4007999998284504E-2</v>
      </c>
      <c r="K226">
        <f t="shared" si="22"/>
        <v>-1.4007999998284504E-2</v>
      </c>
      <c r="O226">
        <f t="shared" ca="1" si="26"/>
        <v>-1.3743901854413073E-2</v>
      </c>
      <c r="Q226" s="2">
        <f t="shared" si="27"/>
        <v>40791.213799999998</v>
      </c>
      <c r="R226" t="s">
        <v>83</v>
      </c>
    </row>
    <row r="227" spans="1:18" x14ac:dyDescent="0.2">
      <c r="A227" s="29" t="s">
        <v>71</v>
      </c>
      <c r="B227" s="30" t="s">
        <v>45</v>
      </c>
      <c r="C227" s="29">
        <v>55816.856200000002</v>
      </c>
      <c r="D227" s="29">
        <v>2.9999999999999997E-4</v>
      </c>
      <c r="E227">
        <f t="shared" si="23"/>
        <v>18428.490914085123</v>
      </c>
      <c r="F227">
        <f t="shared" si="24"/>
        <v>18428.5</v>
      </c>
      <c r="G227">
        <f t="shared" si="25"/>
        <v>-1.4422000000195112E-2</v>
      </c>
      <c r="K227">
        <f t="shared" si="22"/>
        <v>-1.4422000000195112E-2</v>
      </c>
      <c r="O227">
        <f t="shared" ca="1" si="26"/>
        <v>-1.3748515877504771E-2</v>
      </c>
      <c r="Q227" s="2">
        <f t="shared" si="27"/>
        <v>40798.356200000002</v>
      </c>
      <c r="R227" t="s">
        <v>83</v>
      </c>
    </row>
    <row r="228" spans="1:18" x14ac:dyDescent="0.2">
      <c r="A228" s="29" t="s">
        <v>71</v>
      </c>
      <c r="B228" s="30" t="s">
        <v>45</v>
      </c>
      <c r="C228" s="29">
        <v>55824.793100000003</v>
      </c>
      <c r="D228" s="29">
        <v>1E-4</v>
      </c>
      <c r="E228">
        <f t="shared" si="23"/>
        <v>18433.491191286797</v>
      </c>
      <c r="F228">
        <f t="shared" si="24"/>
        <v>18433.5</v>
      </c>
      <c r="G228">
        <f t="shared" si="25"/>
        <v>-1.3981999996758532E-2</v>
      </c>
      <c r="K228">
        <f t="shared" si="22"/>
        <v>-1.3981999996758532E-2</v>
      </c>
      <c r="O228">
        <f t="shared" ca="1" si="26"/>
        <v>-1.3753642569828877E-2</v>
      </c>
      <c r="Q228" s="2">
        <f t="shared" si="27"/>
        <v>40806.293100000003</v>
      </c>
      <c r="R228" t="s">
        <v>83</v>
      </c>
    </row>
    <row r="229" spans="1:18" x14ac:dyDescent="0.2">
      <c r="A229" s="29" t="s">
        <v>71</v>
      </c>
      <c r="B229" s="30" t="s">
        <v>45</v>
      </c>
      <c r="C229" s="29">
        <v>55835.904600000002</v>
      </c>
      <c r="D229" s="29">
        <v>2.9999999999999997E-4</v>
      </c>
      <c r="E229">
        <f t="shared" si="23"/>
        <v>18440.491478568532</v>
      </c>
      <c r="F229">
        <f t="shared" si="24"/>
        <v>18440.5</v>
      </c>
      <c r="G229">
        <f t="shared" si="25"/>
        <v>-1.3525999995181337E-2</v>
      </c>
      <c r="K229">
        <f t="shared" si="22"/>
        <v>-1.3525999995181337E-2</v>
      </c>
      <c r="O229">
        <f t="shared" ca="1" si="26"/>
        <v>-1.376081993908263E-2</v>
      </c>
      <c r="Q229" s="2">
        <f t="shared" si="27"/>
        <v>40817.404600000002</v>
      </c>
      <c r="R229" t="s">
        <v>83</v>
      </c>
    </row>
    <row r="230" spans="1:18" x14ac:dyDescent="0.2">
      <c r="A230" s="29" t="s">
        <v>72</v>
      </c>
      <c r="B230" s="30" t="s">
        <v>46</v>
      </c>
      <c r="C230" s="29">
        <v>55837.491600000001</v>
      </c>
      <c r="D230" s="29">
        <v>1E-4</v>
      </c>
      <c r="E230">
        <f t="shared" si="23"/>
        <v>18441.491294607422</v>
      </c>
      <c r="F230">
        <f t="shared" si="24"/>
        <v>18441.5</v>
      </c>
      <c r="G230">
        <f t="shared" si="25"/>
        <v>-1.3817999999446329E-2</v>
      </c>
      <c r="K230">
        <f t="shared" si="22"/>
        <v>-1.3817999999446329E-2</v>
      </c>
      <c r="O230">
        <f t="shared" ca="1" si="26"/>
        <v>-1.376184527754745E-2</v>
      </c>
      <c r="Q230" s="2">
        <f t="shared" si="27"/>
        <v>40818.991600000001</v>
      </c>
      <c r="R230" t="s">
        <v>83</v>
      </c>
    </row>
    <row r="231" spans="1:18" x14ac:dyDescent="0.2">
      <c r="A231" s="29" t="s">
        <v>72</v>
      </c>
      <c r="B231" s="30" t="s">
        <v>45</v>
      </c>
      <c r="C231" s="29">
        <v>55838.285100000001</v>
      </c>
      <c r="D231" s="29">
        <v>2.0000000000000001E-4</v>
      </c>
      <c r="E231">
        <f t="shared" si="23"/>
        <v>18441.991202626865</v>
      </c>
      <c r="F231">
        <f t="shared" si="24"/>
        <v>18442</v>
      </c>
      <c r="G231">
        <f t="shared" si="25"/>
        <v>-1.3963999997940846E-2</v>
      </c>
      <c r="K231">
        <f t="shared" si="22"/>
        <v>-1.3963999997940846E-2</v>
      </c>
      <c r="O231">
        <f t="shared" ca="1" si="26"/>
        <v>-1.376235794677986E-2</v>
      </c>
      <c r="Q231" s="2">
        <f t="shared" si="27"/>
        <v>40819.785100000001</v>
      </c>
      <c r="R231" t="s">
        <v>83</v>
      </c>
    </row>
    <row r="232" spans="1:18" x14ac:dyDescent="0.2">
      <c r="A232" s="29" t="s">
        <v>72</v>
      </c>
      <c r="B232" s="30" t="s">
        <v>45</v>
      </c>
      <c r="C232" s="29">
        <v>55841.459699999999</v>
      </c>
      <c r="D232" s="29">
        <v>1E-4</v>
      </c>
      <c r="E232">
        <f t="shared" si="23"/>
        <v>18443.991212706926</v>
      </c>
      <c r="F232">
        <f t="shared" si="24"/>
        <v>18444</v>
      </c>
      <c r="G232">
        <f t="shared" si="25"/>
        <v>-1.3947999999800231E-2</v>
      </c>
      <c r="K232">
        <f t="shared" si="22"/>
        <v>-1.3947999999800231E-2</v>
      </c>
      <c r="O232">
        <f t="shared" ca="1" si="26"/>
        <v>-1.3764408623709505E-2</v>
      </c>
      <c r="Q232" s="2">
        <f t="shared" si="27"/>
        <v>40822.959699999999</v>
      </c>
      <c r="R232" t="s">
        <v>83</v>
      </c>
    </row>
    <row r="233" spans="1:18" x14ac:dyDescent="0.2">
      <c r="A233" s="29" t="s">
        <v>71</v>
      </c>
      <c r="B233" s="30" t="s">
        <v>45</v>
      </c>
      <c r="C233" s="29">
        <v>55848.602299999999</v>
      </c>
      <c r="D233" s="29">
        <v>2.0000000000000001E-4</v>
      </c>
      <c r="E233">
        <f t="shared" si="23"/>
        <v>18448.491077886112</v>
      </c>
      <c r="F233">
        <f t="shared" si="24"/>
        <v>18448.5</v>
      </c>
      <c r="G233">
        <f t="shared" si="25"/>
        <v>-1.4161999999487307E-2</v>
      </c>
      <c r="K233">
        <f t="shared" si="22"/>
        <v>-1.4161999999487307E-2</v>
      </c>
      <c r="O233">
        <f t="shared" ca="1" si="26"/>
        <v>-1.37690226468012E-2</v>
      </c>
      <c r="Q233" s="2">
        <f t="shared" si="27"/>
        <v>40830.102299999999</v>
      </c>
      <c r="R233" t="s">
        <v>83</v>
      </c>
    </row>
    <row r="234" spans="1:18" x14ac:dyDescent="0.2">
      <c r="A234" s="29" t="s">
        <v>71</v>
      </c>
      <c r="B234" s="30" t="s">
        <v>45</v>
      </c>
      <c r="C234" s="29">
        <v>55848.602899999998</v>
      </c>
      <c r="D234" s="29">
        <v>2.0000000000000001E-4</v>
      </c>
      <c r="E234">
        <f t="shared" si="23"/>
        <v>18448.491455888394</v>
      </c>
      <c r="F234">
        <f t="shared" si="24"/>
        <v>18448.5</v>
      </c>
      <c r="G234">
        <f t="shared" si="25"/>
        <v>-1.3562000000092667E-2</v>
      </c>
      <c r="K234">
        <f t="shared" si="22"/>
        <v>-1.3562000000092667E-2</v>
      </c>
      <c r="O234">
        <f t="shared" ca="1" si="26"/>
        <v>-1.37690226468012E-2</v>
      </c>
      <c r="Q234" s="2">
        <f t="shared" si="27"/>
        <v>40830.102899999998</v>
      </c>
      <c r="R234" t="s">
        <v>83</v>
      </c>
    </row>
    <row r="235" spans="1:18" x14ac:dyDescent="0.2">
      <c r="A235" s="29" t="s">
        <v>71</v>
      </c>
      <c r="B235" s="30" t="s">
        <v>45</v>
      </c>
      <c r="C235" s="29">
        <v>55851.776899999997</v>
      </c>
      <c r="D235" s="29">
        <v>2.0000000000000001E-4</v>
      </c>
      <c r="E235">
        <f t="shared" si="23"/>
        <v>18450.491087966169</v>
      </c>
      <c r="F235">
        <f t="shared" si="24"/>
        <v>18450.5</v>
      </c>
      <c r="G235">
        <f t="shared" si="25"/>
        <v>-1.4146000001346692E-2</v>
      </c>
      <c r="K235">
        <f t="shared" si="22"/>
        <v>-1.4146000001346692E-2</v>
      </c>
      <c r="O235">
        <f t="shared" ca="1" si="26"/>
        <v>-1.3771073323730844E-2</v>
      </c>
      <c r="Q235" s="2">
        <f t="shared" si="27"/>
        <v>40833.276899999997</v>
      </c>
      <c r="R235" t="s">
        <v>83</v>
      </c>
    </row>
    <row r="236" spans="1:18" x14ac:dyDescent="0.2">
      <c r="A236" s="29" t="s">
        <v>71</v>
      </c>
      <c r="B236" s="30" t="s">
        <v>45</v>
      </c>
      <c r="C236" s="29">
        <v>55851.777199999997</v>
      </c>
      <c r="D236" s="29">
        <v>1E-4</v>
      </c>
      <c r="E236">
        <f t="shared" si="23"/>
        <v>18450.491276967314</v>
      </c>
      <c r="F236">
        <f t="shared" si="24"/>
        <v>18450.5</v>
      </c>
      <c r="G236">
        <f t="shared" si="25"/>
        <v>-1.3846000001649372E-2</v>
      </c>
      <c r="K236">
        <f t="shared" si="22"/>
        <v>-1.3846000001649372E-2</v>
      </c>
      <c r="O236">
        <f t="shared" ca="1" si="26"/>
        <v>-1.3771073323730844E-2</v>
      </c>
      <c r="Q236" s="2">
        <f t="shared" si="27"/>
        <v>40833.277199999997</v>
      </c>
      <c r="R236" t="s">
        <v>83</v>
      </c>
    </row>
    <row r="237" spans="1:18" x14ac:dyDescent="0.2">
      <c r="A237" s="29" t="s">
        <v>72</v>
      </c>
      <c r="B237" s="30" t="s">
        <v>46</v>
      </c>
      <c r="C237" s="29">
        <v>55853.364600000001</v>
      </c>
      <c r="D237" s="29">
        <v>1E-4</v>
      </c>
      <c r="E237">
        <f t="shared" si="23"/>
        <v>18451.491345007726</v>
      </c>
      <c r="F237">
        <f t="shared" si="24"/>
        <v>18451.5</v>
      </c>
      <c r="G237">
        <f t="shared" si="25"/>
        <v>-1.3737999994191341E-2</v>
      </c>
      <c r="K237">
        <f t="shared" si="22"/>
        <v>-1.3737999994191341E-2</v>
      </c>
      <c r="O237">
        <f t="shared" ca="1" si="26"/>
        <v>-1.3772098662195665E-2</v>
      </c>
      <c r="Q237" s="2">
        <f t="shared" si="27"/>
        <v>40834.864600000001</v>
      </c>
      <c r="R237" t="s">
        <v>83</v>
      </c>
    </row>
    <row r="238" spans="1:18" x14ac:dyDescent="0.2">
      <c r="A238" s="29" t="s">
        <v>71</v>
      </c>
      <c r="B238" s="30" t="s">
        <v>45</v>
      </c>
      <c r="C238" s="29">
        <v>55856.539199999999</v>
      </c>
      <c r="D238" s="29">
        <v>2.9999999999999997E-4</v>
      </c>
      <c r="E238">
        <f t="shared" si="23"/>
        <v>18453.491355087786</v>
      </c>
      <c r="F238">
        <f t="shared" si="24"/>
        <v>18453.5</v>
      </c>
      <c r="G238">
        <f t="shared" si="25"/>
        <v>-1.3722000003326684E-2</v>
      </c>
      <c r="K238">
        <f t="shared" si="22"/>
        <v>-1.3722000003326684E-2</v>
      </c>
      <c r="O238">
        <f t="shared" ca="1" si="26"/>
        <v>-1.3774149339125309E-2</v>
      </c>
      <c r="Q238" s="2">
        <f t="shared" si="27"/>
        <v>40838.039199999999</v>
      </c>
      <c r="R238" t="s">
        <v>83</v>
      </c>
    </row>
    <row r="239" spans="1:18" x14ac:dyDescent="0.2">
      <c r="A239" s="29" t="s">
        <v>71</v>
      </c>
      <c r="B239" s="30" t="s">
        <v>45</v>
      </c>
      <c r="C239" s="29">
        <v>55866.856599999999</v>
      </c>
      <c r="D239" s="29">
        <v>1E-4</v>
      </c>
      <c r="E239">
        <f t="shared" si="23"/>
        <v>18459.991356347793</v>
      </c>
      <c r="F239">
        <f t="shared" si="24"/>
        <v>18460</v>
      </c>
      <c r="G239">
        <f t="shared" si="25"/>
        <v>-1.3720000002649613E-2</v>
      </c>
      <c r="K239">
        <f t="shared" si="22"/>
        <v>-1.3720000002649613E-2</v>
      </c>
      <c r="O239">
        <f t="shared" ca="1" si="26"/>
        <v>-1.3780814039146648E-2</v>
      </c>
      <c r="Q239" s="2">
        <f t="shared" si="27"/>
        <v>40848.356599999999</v>
      </c>
      <c r="R239" t="s">
        <v>83</v>
      </c>
    </row>
    <row r="240" spans="1:18" x14ac:dyDescent="0.2">
      <c r="A240" s="29" t="s">
        <v>71</v>
      </c>
      <c r="B240" s="30" t="s">
        <v>45</v>
      </c>
      <c r="C240" s="29">
        <v>55875.5867</v>
      </c>
      <c r="D240" s="29">
        <v>2.9999999999999997E-4</v>
      </c>
      <c r="E240">
        <f t="shared" si="23"/>
        <v>18465.491352567769</v>
      </c>
      <c r="F240">
        <f t="shared" si="24"/>
        <v>18465.5</v>
      </c>
      <c r="G240">
        <f t="shared" si="25"/>
        <v>-1.372599999740487E-2</v>
      </c>
      <c r="K240">
        <f t="shared" si="22"/>
        <v>-1.372599999740487E-2</v>
      </c>
      <c r="O240">
        <f t="shared" ca="1" si="26"/>
        <v>-1.3786453400703167E-2</v>
      </c>
      <c r="Q240" s="2">
        <f t="shared" si="27"/>
        <v>40857.0867</v>
      </c>
      <c r="R240" t="s">
        <v>83</v>
      </c>
    </row>
    <row r="241" spans="1:18" x14ac:dyDescent="0.2">
      <c r="A241" s="29" t="s">
        <v>71</v>
      </c>
      <c r="B241" s="30" t="s">
        <v>45</v>
      </c>
      <c r="C241" s="29">
        <v>55890.665800000002</v>
      </c>
      <c r="D241" s="29">
        <v>2.0000000000000001E-4</v>
      </c>
      <c r="E241">
        <f t="shared" si="23"/>
        <v>18474.991242947111</v>
      </c>
      <c r="F241">
        <f t="shared" si="24"/>
        <v>18475</v>
      </c>
      <c r="G241">
        <f t="shared" si="25"/>
        <v>-1.3899999990826473E-2</v>
      </c>
      <c r="K241">
        <f t="shared" si="22"/>
        <v>-1.3899999990826473E-2</v>
      </c>
      <c r="O241">
        <f t="shared" ca="1" si="26"/>
        <v>-1.3796194116118972E-2</v>
      </c>
      <c r="Q241" s="2">
        <f t="shared" si="27"/>
        <v>40872.165800000002</v>
      </c>
      <c r="R241" t="s">
        <v>83</v>
      </c>
    </row>
    <row r="242" spans="1:18" x14ac:dyDescent="0.2">
      <c r="A242" s="29" t="s">
        <v>71</v>
      </c>
      <c r="B242" s="30" t="s">
        <v>45</v>
      </c>
      <c r="C242" s="29">
        <v>55894.633900000001</v>
      </c>
      <c r="D242" s="29">
        <v>1E-4</v>
      </c>
      <c r="E242">
        <f t="shared" si="23"/>
        <v>18477.491161046615</v>
      </c>
      <c r="F242">
        <f t="shared" si="24"/>
        <v>18477.5</v>
      </c>
      <c r="G242">
        <f t="shared" si="25"/>
        <v>-1.4029999998456333E-2</v>
      </c>
      <c r="K242">
        <f t="shared" si="22"/>
        <v>-1.4029999998456333E-2</v>
      </c>
      <c r="O242">
        <f t="shared" ca="1" si="26"/>
        <v>-1.3798757462281026E-2</v>
      </c>
      <c r="Q242" s="2">
        <f t="shared" si="27"/>
        <v>40876.133900000001</v>
      </c>
      <c r="R242" t="s">
        <v>83</v>
      </c>
    </row>
    <row r="243" spans="1:18" x14ac:dyDescent="0.2">
      <c r="A243" s="29" t="s">
        <v>71</v>
      </c>
      <c r="B243" s="30" t="s">
        <v>45</v>
      </c>
      <c r="C243" s="29">
        <v>55925.5864</v>
      </c>
      <c r="D243" s="29">
        <v>2.0000000000000001E-4</v>
      </c>
      <c r="E243">
        <f t="shared" si="23"/>
        <v>18496.99135382778</v>
      </c>
      <c r="F243">
        <f t="shared" si="24"/>
        <v>18497</v>
      </c>
      <c r="G243">
        <f t="shared" si="25"/>
        <v>-1.3723999996727798E-2</v>
      </c>
      <c r="K243">
        <f t="shared" si="22"/>
        <v>-1.3723999996727798E-2</v>
      </c>
      <c r="O243">
        <f t="shared" ca="1" si="26"/>
        <v>-1.3818751562345044E-2</v>
      </c>
      <c r="Q243" s="2">
        <f t="shared" si="27"/>
        <v>40907.0864</v>
      </c>
      <c r="R243" t="s">
        <v>83</v>
      </c>
    </row>
    <row r="244" spans="1:18" x14ac:dyDescent="0.2">
      <c r="A244" s="34" t="s">
        <v>75</v>
      </c>
      <c r="B244" s="28" t="s">
        <v>45</v>
      </c>
      <c r="C244" s="27">
        <v>56085.902199999997</v>
      </c>
      <c r="D244" s="27">
        <v>2.9999999999999997E-4</v>
      </c>
      <c r="E244">
        <f t="shared" si="23"/>
        <v>18597.990917865143</v>
      </c>
      <c r="F244">
        <f t="shared" si="24"/>
        <v>18598</v>
      </c>
      <c r="G244">
        <f t="shared" si="25"/>
        <v>-1.4416000005439855E-2</v>
      </c>
      <c r="K244">
        <f t="shared" si="22"/>
        <v>-1.4416000005439855E-2</v>
      </c>
      <c r="O244">
        <f t="shared" ca="1" si="26"/>
        <v>-1.3922310747292018E-2</v>
      </c>
      <c r="Q244" s="2">
        <f t="shared" si="27"/>
        <v>41067.402199999997</v>
      </c>
      <c r="R244" t="s">
        <v>83</v>
      </c>
    </row>
    <row r="245" spans="1:18" x14ac:dyDescent="0.2">
      <c r="A245" s="34" t="s">
        <v>75</v>
      </c>
      <c r="B245" s="28" t="s">
        <v>45</v>
      </c>
      <c r="C245" s="27">
        <v>56120.822699999997</v>
      </c>
      <c r="D245" s="27">
        <v>2.0000000000000001E-4</v>
      </c>
      <c r="E245">
        <f t="shared" si="23"/>
        <v>18619.990965745434</v>
      </c>
      <c r="F245">
        <f t="shared" si="24"/>
        <v>18620</v>
      </c>
      <c r="G245">
        <f t="shared" si="25"/>
        <v>-1.4340000001539011E-2</v>
      </c>
      <c r="K245">
        <f t="shared" si="22"/>
        <v>-1.4340000001539011E-2</v>
      </c>
      <c r="O245">
        <f t="shared" ca="1" si="26"/>
        <v>-1.3944868193518095E-2</v>
      </c>
      <c r="Q245" s="2">
        <f t="shared" si="27"/>
        <v>41102.322699999997</v>
      </c>
      <c r="R245" t="s">
        <v>83</v>
      </c>
    </row>
    <row r="246" spans="1:18" x14ac:dyDescent="0.2">
      <c r="A246" s="13" t="s">
        <v>76</v>
      </c>
      <c r="B246" s="33" t="s">
        <v>45</v>
      </c>
      <c r="C246" s="10">
        <v>56179.553079999998</v>
      </c>
      <c r="D246" s="10">
        <v>6.9999999999999999E-4</v>
      </c>
      <c r="E246">
        <f t="shared" si="23"/>
        <v>18656.991328627624</v>
      </c>
      <c r="F246">
        <f t="shared" si="24"/>
        <v>18657</v>
      </c>
      <c r="G246">
        <f t="shared" si="25"/>
        <v>-1.3764000002993271E-2</v>
      </c>
      <c r="K246">
        <f t="shared" si="22"/>
        <v>-1.3764000002993271E-2</v>
      </c>
      <c r="O246">
        <f t="shared" ca="1" si="26"/>
        <v>-1.3982805716716491E-2</v>
      </c>
      <c r="Q246" s="2">
        <f t="shared" si="27"/>
        <v>41161.053079999998</v>
      </c>
    </row>
    <row r="247" spans="1:18" x14ac:dyDescent="0.2">
      <c r="A247" s="34" t="s">
        <v>75</v>
      </c>
      <c r="B247" s="28" t="s">
        <v>46</v>
      </c>
      <c r="C247" s="27">
        <v>56186.695699999997</v>
      </c>
      <c r="D247" s="27">
        <v>2.0000000000000001E-4</v>
      </c>
      <c r="E247">
        <f t="shared" si="23"/>
        <v>18661.491206406885</v>
      </c>
      <c r="F247">
        <f t="shared" si="24"/>
        <v>18661.5</v>
      </c>
      <c r="G247">
        <f t="shared" si="25"/>
        <v>-1.3957999995909631E-2</v>
      </c>
      <c r="K247">
        <f t="shared" si="22"/>
        <v>-1.3957999995909631E-2</v>
      </c>
      <c r="O247">
        <f t="shared" ca="1" si="26"/>
        <v>-1.3987419739808186E-2</v>
      </c>
      <c r="Q247" s="2">
        <f t="shared" si="27"/>
        <v>41168.195699999997</v>
      </c>
      <c r="R247" t="s">
        <v>83</v>
      </c>
    </row>
    <row r="248" spans="1:18" x14ac:dyDescent="0.2">
      <c r="A248" s="34" t="s">
        <v>75</v>
      </c>
      <c r="B248" s="28" t="s">
        <v>45</v>
      </c>
      <c r="C248" s="27">
        <v>56190.663500000002</v>
      </c>
      <c r="D248" s="27">
        <v>2.9999999999999997E-4</v>
      </c>
      <c r="E248">
        <f t="shared" si="23"/>
        <v>18663.990935505255</v>
      </c>
      <c r="F248">
        <f t="shared" si="24"/>
        <v>18664</v>
      </c>
      <c r="G248">
        <f t="shared" si="25"/>
        <v>-1.4387999995960854E-2</v>
      </c>
      <c r="K248">
        <f t="shared" si="22"/>
        <v>-1.4387999995960854E-2</v>
      </c>
      <c r="O248">
        <f t="shared" ca="1" si="26"/>
        <v>-1.3989983085970241E-2</v>
      </c>
      <c r="Q248" s="2">
        <f t="shared" si="27"/>
        <v>41172.163500000002</v>
      </c>
      <c r="R248" t="s">
        <v>83</v>
      </c>
    </row>
    <row r="249" spans="1:18" x14ac:dyDescent="0.2">
      <c r="A249" s="34" t="s">
        <v>75</v>
      </c>
      <c r="B249" s="28" t="s">
        <v>45</v>
      </c>
      <c r="C249" s="27">
        <v>56225.584499999997</v>
      </c>
      <c r="D249" s="27">
        <v>2.9999999999999997E-4</v>
      </c>
      <c r="E249">
        <f t="shared" si="23"/>
        <v>18685.991298387442</v>
      </c>
      <c r="F249">
        <f t="shared" si="24"/>
        <v>18686</v>
      </c>
      <c r="G249">
        <f t="shared" si="25"/>
        <v>-1.3812000004691072E-2</v>
      </c>
      <c r="K249">
        <f t="shared" si="22"/>
        <v>-1.3812000004691072E-2</v>
      </c>
      <c r="O249">
        <f t="shared" ca="1" si="26"/>
        <v>-1.4012540532196313E-2</v>
      </c>
      <c r="Q249" s="2">
        <f t="shared" si="27"/>
        <v>41207.084499999997</v>
      </c>
      <c r="R249" t="s">
        <v>83</v>
      </c>
    </row>
    <row r="250" spans="1:18" x14ac:dyDescent="0.2">
      <c r="A250" s="34" t="s">
        <v>75</v>
      </c>
      <c r="B250" s="28" t="s">
        <v>45</v>
      </c>
      <c r="C250" s="27">
        <v>56298.599300000002</v>
      </c>
      <c r="D250" s="27">
        <v>2.0000000000000001E-4</v>
      </c>
      <c r="E250">
        <f t="shared" si="23"/>
        <v>18731.990900225039</v>
      </c>
      <c r="F250">
        <f t="shared" si="24"/>
        <v>18732</v>
      </c>
      <c r="G250">
        <f t="shared" si="25"/>
        <v>-1.4444000000366941E-2</v>
      </c>
      <c r="K250">
        <f t="shared" si="22"/>
        <v>-1.4444000000366941E-2</v>
      </c>
      <c r="O250">
        <f t="shared" ca="1" si="26"/>
        <v>-1.4059706101578104E-2</v>
      </c>
      <c r="Q250" s="2">
        <f t="shared" si="27"/>
        <v>41280.099300000002</v>
      </c>
      <c r="R250" t="s">
        <v>83</v>
      </c>
    </row>
    <row r="251" spans="1:18" x14ac:dyDescent="0.2">
      <c r="A251" s="37" t="s">
        <v>78</v>
      </c>
      <c r="B251" s="36" t="s">
        <v>45</v>
      </c>
      <c r="C251" s="35">
        <v>56566.851799999997</v>
      </c>
      <c r="D251" s="35">
        <v>1E-4</v>
      </c>
      <c r="E251">
        <f t="shared" si="23"/>
        <v>18900.990995985616</v>
      </c>
      <c r="F251">
        <f t="shared" si="24"/>
        <v>18901</v>
      </c>
      <c r="G251">
        <f t="shared" si="25"/>
        <v>-1.429199999984121E-2</v>
      </c>
      <c r="K251">
        <f t="shared" si="22"/>
        <v>-1.429199999984121E-2</v>
      </c>
      <c r="O251">
        <f t="shared" ca="1" si="26"/>
        <v>-1.4232988302132944E-2</v>
      </c>
      <c r="Q251" s="2">
        <f t="shared" si="27"/>
        <v>41548.351799999997</v>
      </c>
      <c r="R251" t="s">
        <v>83</v>
      </c>
    </row>
    <row r="252" spans="1:18" x14ac:dyDescent="0.2">
      <c r="A252" s="37" t="s">
        <v>78</v>
      </c>
      <c r="B252" s="36" t="s">
        <v>46</v>
      </c>
      <c r="C252" s="35">
        <v>56567.645400000001</v>
      </c>
      <c r="D252" s="35">
        <v>2.0000000000000001E-4</v>
      </c>
      <c r="E252">
        <f t="shared" si="23"/>
        <v>18901.490967005444</v>
      </c>
      <c r="F252">
        <f t="shared" si="24"/>
        <v>18901.5</v>
      </c>
      <c r="G252">
        <f t="shared" si="25"/>
        <v>-1.4338000000861939E-2</v>
      </c>
      <c r="K252">
        <f t="shared" si="22"/>
        <v>-1.4338000000861939E-2</v>
      </c>
      <c r="O252">
        <f t="shared" ca="1" si="26"/>
        <v>-1.4233500971365354E-2</v>
      </c>
      <c r="Q252" s="2">
        <f t="shared" si="27"/>
        <v>41549.145400000001</v>
      </c>
      <c r="R252" t="s">
        <v>83</v>
      </c>
    </row>
    <row r="253" spans="1:18" x14ac:dyDescent="0.2">
      <c r="A253" s="37" t="s">
        <v>78</v>
      </c>
      <c r="B253" s="36" t="s">
        <v>46</v>
      </c>
      <c r="C253" s="35">
        <v>56586.6927</v>
      </c>
      <c r="D253" s="35">
        <v>2.9999999999999997E-4</v>
      </c>
      <c r="E253">
        <f t="shared" si="23"/>
        <v>18913.490838484664</v>
      </c>
      <c r="F253">
        <f t="shared" si="24"/>
        <v>18913.5</v>
      </c>
      <c r="G253">
        <f t="shared" si="25"/>
        <v>-1.4541999997163657E-2</v>
      </c>
      <c r="K253">
        <f t="shared" si="22"/>
        <v>-1.4541999997163657E-2</v>
      </c>
      <c r="O253">
        <f t="shared" ca="1" si="26"/>
        <v>-1.4245805032943213E-2</v>
      </c>
      <c r="Q253" s="2">
        <f t="shared" si="27"/>
        <v>41568.1927</v>
      </c>
      <c r="R253" t="s">
        <v>83</v>
      </c>
    </row>
    <row r="254" spans="1:18" x14ac:dyDescent="0.2">
      <c r="A254" s="37" t="s">
        <v>78</v>
      </c>
      <c r="B254" s="36" t="s">
        <v>45</v>
      </c>
      <c r="C254" s="35">
        <v>56593.8361</v>
      </c>
      <c r="D254" s="35">
        <v>2.9999999999999997E-4</v>
      </c>
      <c r="E254">
        <f t="shared" si="23"/>
        <v>18917.991207666895</v>
      </c>
      <c r="F254">
        <f t="shared" si="24"/>
        <v>18918</v>
      </c>
      <c r="G254">
        <f t="shared" si="25"/>
        <v>-1.395599999523256E-2</v>
      </c>
      <c r="K254">
        <f t="shared" si="22"/>
        <v>-1.395599999523256E-2</v>
      </c>
      <c r="O254">
        <f t="shared" ca="1" si="26"/>
        <v>-1.4250419056034911E-2</v>
      </c>
      <c r="Q254" s="2">
        <f t="shared" si="27"/>
        <v>41575.3361</v>
      </c>
      <c r="R254" t="s">
        <v>83</v>
      </c>
    </row>
    <row r="255" spans="1:18" x14ac:dyDescent="0.2">
      <c r="A255" s="37" t="s">
        <v>78</v>
      </c>
      <c r="B255" s="36" t="s">
        <v>46</v>
      </c>
      <c r="C255" s="35">
        <v>56597.804600000003</v>
      </c>
      <c r="D255" s="35">
        <v>2.0000000000000001E-4</v>
      </c>
      <c r="E255">
        <f t="shared" si="23"/>
        <v>18920.491377767925</v>
      </c>
      <c r="F255">
        <f t="shared" si="24"/>
        <v>18920.5</v>
      </c>
      <c r="G255">
        <f t="shared" si="25"/>
        <v>-1.3685999991139397E-2</v>
      </c>
      <c r="K255">
        <f t="shared" si="22"/>
        <v>-1.3685999991139397E-2</v>
      </c>
      <c r="O255">
        <f t="shared" ca="1" si="26"/>
        <v>-1.4252982402196962E-2</v>
      </c>
      <c r="Q255" s="2">
        <f t="shared" si="27"/>
        <v>41579.304600000003</v>
      </c>
      <c r="R255" t="s">
        <v>83</v>
      </c>
    </row>
    <row r="256" spans="1:18" x14ac:dyDescent="0.2">
      <c r="A256" s="37" t="s">
        <v>78</v>
      </c>
      <c r="B256" s="36" t="s">
        <v>45</v>
      </c>
      <c r="C256" s="35">
        <v>56598.597600000001</v>
      </c>
      <c r="D256" s="35">
        <v>2.0000000000000001E-4</v>
      </c>
      <c r="E256">
        <f t="shared" si="23"/>
        <v>18920.990970785464</v>
      </c>
      <c r="F256">
        <f t="shared" si="24"/>
        <v>18921</v>
      </c>
      <c r="G256">
        <f t="shared" si="25"/>
        <v>-1.4331999998830725E-2</v>
      </c>
      <c r="K256">
        <f t="shared" si="22"/>
        <v>-1.4331999998830725E-2</v>
      </c>
      <c r="O256">
        <f t="shared" ca="1" si="26"/>
        <v>-1.4253495071429376E-2</v>
      </c>
      <c r="Q256" s="2">
        <f t="shared" si="27"/>
        <v>41580.097600000001</v>
      </c>
      <c r="R256" t="s">
        <v>83</v>
      </c>
    </row>
    <row r="257" spans="1:18" x14ac:dyDescent="0.2">
      <c r="A257" s="37" t="s">
        <v>78</v>
      </c>
      <c r="B257" s="36" t="s">
        <v>45</v>
      </c>
      <c r="C257" s="35">
        <v>56628.756000000001</v>
      </c>
      <c r="D257" s="35">
        <v>5.0000000000000001E-4</v>
      </c>
      <c r="E257">
        <f t="shared" si="23"/>
        <v>18939.990877544904</v>
      </c>
      <c r="F257">
        <f t="shared" si="24"/>
        <v>18940</v>
      </c>
      <c r="G257">
        <f t="shared" si="25"/>
        <v>-1.4479999998002313E-2</v>
      </c>
      <c r="K257">
        <f t="shared" si="22"/>
        <v>-1.4479999998002313E-2</v>
      </c>
      <c r="O257">
        <f t="shared" ca="1" si="26"/>
        <v>-1.4272976502260984E-2</v>
      </c>
      <c r="Q257" s="2">
        <f t="shared" si="27"/>
        <v>41610.256000000001</v>
      </c>
      <c r="R257" t="s">
        <v>83</v>
      </c>
    </row>
    <row r="258" spans="1:18" x14ac:dyDescent="0.2">
      <c r="A258" s="38" t="s">
        <v>79</v>
      </c>
      <c r="B258" s="39"/>
      <c r="C258" s="38">
        <v>56965.262300000002</v>
      </c>
      <c r="D258" s="38">
        <v>2.8999999999999998E-3</v>
      </c>
      <c r="E258">
        <f t="shared" si="23"/>
        <v>19151.991127026409</v>
      </c>
      <c r="F258">
        <f t="shared" si="24"/>
        <v>19152</v>
      </c>
      <c r="G258">
        <f t="shared" si="25"/>
        <v>-1.4083999994909391E-2</v>
      </c>
      <c r="J258">
        <f>G258</f>
        <v>-1.4083999994909391E-2</v>
      </c>
      <c r="O258">
        <f t="shared" ca="1" si="26"/>
        <v>-1.449034825680315E-2</v>
      </c>
      <c r="Q258" s="2">
        <f t="shared" si="27"/>
        <v>41946.762300000002</v>
      </c>
      <c r="R258" t="s">
        <v>85</v>
      </c>
    </row>
    <row r="259" spans="1:18" x14ac:dyDescent="0.2">
      <c r="A259" s="70" t="s">
        <v>0</v>
      </c>
      <c r="B259" s="71" t="s">
        <v>45</v>
      </c>
      <c r="C259" s="72">
        <v>57295.4185</v>
      </c>
      <c r="D259" s="72" t="s">
        <v>1</v>
      </c>
      <c r="E259">
        <f>+(C259-C$7)/C$8</f>
        <v>19359.990789344371</v>
      </c>
      <c r="F259">
        <f t="shared" si="24"/>
        <v>19360</v>
      </c>
      <c r="G259">
        <f>+C259-(C$7+F259*C$8)</f>
        <v>-1.4620000001741573E-2</v>
      </c>
      <c r="K259">
        <f>G259</f>
        <v>-1.4620000001741573E-2</v>
      </c>
      <c r="O259">
        <f ca="1">+C$11+C$12*F259</f>
        <v>-1.4703618657486027E-2</v>
      </c>
      <c r="Q259" s="2">
        <f>+C259-15018.5</f>
        <v>42276.9185</v>
      </c>
      <c r="R259" t="s">
        <v>83</v>
      </c>
    </row>
    <row r="260" spans="1:18" x14ac:dyDescent="0.2">
      <c r="A260" s="70" t="s">
        <v>0</v>
      </c>
      <c r="B260" s="71" t="s">
        <v>46</v>
      </c>
      <c r="C260" s="72">
        <v>57299.386500000001</v>
      </c>
      <c r="D260" s="72" t="s">
        <v>1</v>
      </c>
      <c r="E260">
        <f>+(C260-C$7)/C$8</f>
        <v>19362.490644443493</v>
      </c>
      <c r="F260">
        <f t="shared" si="24"/>
        <v>19362.5</v>
      </c>
      <c r="G260">
        <f>+C260-(C$7+F260*C$8)</f>
        <v>-1.4849999999569263E-2</v>
      </c>
      <c r="K260">
        <f>G260</f>
        <v>-1.4849999999569263E-2</v>
      </c>
      <c r="O260">
        <f ca="1">+C$11+C$12*F260</f>
        <v>-1.4706182003648082E-2</v>
      </c>
      <c r="Q260" s="2">
        <f>+C260-15018.5</f>
        <v>42280.886500000001</v>
      </c>
      <c r="R260" t="s">
        <v>83</v>
      </c>
    </row>
    <row r="261" spans="1:18" x14ac:dyDescent="0.2">
      <c r="A261" s="75" t="s">
        <v>790</v>
      </c>
      <c r="B261" s="33"/>
      <c r="C261" s="73">
        <v>59447.784899999999</v>
      </c>
      <c r="D261" s="74">
        <v>2.0000000000000001E-4</v>
      </c>
      <c r="E261">
        <f>+(C261-C$7)/C$8</f>
        <v>20715.989811578464</v>
      </c>
      <c r="F261">
        <f t="shared" si="24"/>
        <v>20716</v>
      </c>
      <c r="G261">
        <f>+C261-(C$7+F261*C$8)</f>
        <v>-1.617199999600416E-2</v>
      </c>
      <c r="K261">
        <f>G261</f>
        <v>-1.617199999600416E-2</v>
      </c>
      <c r="O261">
        <f ca="1">+C$11+C$12*F261</f>
        <v>-1.6093977615784023E-2</v>
      </c>
      <c r="Q261" s="2">
        <f>+C261-15018.5</f>
        <v>44429.284899999999</v>
      </c>
      <c r="R261" t="s">
        <v>83</v>
      </c>
    </row>
    <row r="262" spans="1:18" x14ac:dyDescent="0.2">
      <c r="A262" s="14"/>
      <c r="B262" s="33"/>
      <c r="C262" s="10"/>
      <c r="D262" s="10"/>
    </row>
    <row r="263" spans="1:18" x14ac:dyDescent="0.2">
      <c r="A263" s="14"/>
      <c r="B263" s="33"/>
      <c r="C263" s="10"/>
      <c r="D263" s="10"/>
    </row>
    <row r="264" spans="1:18" x14ac:dyDescent="0.2">
      <c r="A264" s="14"/>
      <c r="B264" s="33"/>
      <c r="C264" s="10"/>
      <c r="D264" s="10"/>
    </row>
    <row r="265" spans="1:18" x14ac:dyDescent="0.2">
      <c r="A265" s="14"/>
      <c r="B265" s="33"/>
      <c r="C265" s="10"/>
      <c r="D265" s="10"/>
    </row>
    <row r="266" spans="1:18" x14ac:dyDescent="0.2">
      <c r="A266" s="14"/>
      <c r="B266" s="33"/>
      <c r="C266" s="10"/>
      <c r="D266" s="10"/>
    </row>
    <row r="267" spans="1:18" x14ac:dyDescent="0.2">
      <c r="A267" s="14"/>
      <c r="B267" s="33"/>
      <c r="C267" s="10"/>
      <c r="D267" s="10"/>
    </row>
    <row r="268" spans="1:18" x14ac:dyDescent="0.2">
      <c r="A268" s="14"/>
      <c r="B268" s="33"/>
      <c r="C268" s="10"/>
      <c r="D268" s="10"/>
    </row>
    <row r="269" spans="1:18" x14ac:dyDescent="0.2">
      <c r="A269" s="14"/>
      <c r="B269" s="33"/>
      <c r="C269" s="10"/>
      <c r="D269" s="10"/>
    </row>
    <row r="270" spans="1:18" x14ac:dyDescent="0.2">
      <c r="A270" s="14"/>
      <c r="B270" s="33"/>
      <c r="C270" s="10"/>
      <c r="D270" s="10"/>
    </row>
    <row r="271" spans="1:18" x14ac:dyDescent="0.2">
      <c r="A271" s="14"/>
      <c r="B271" s="33"/>
      <c r="C271" s="10"/>
      <c r="D271" s="10"/>
    </row>
    <row r="272" spans="1:18" x14ac:dyDescent="0.2">
      <c r="A272" s="14"/>
      <c r="B272" s="33"/>
      <c r="C272" s="10"/>
      <c r="D272" s="10"/>
    </row>
    <row r="273" spans="1:4" x14ac:dyDescent="0.2">
      <c r="A273" s="14"/>
      <c r="B273" s="33"/>
      <c r="C273" s="10"/>
      <c r="D273" s="10"/>
    </row>
    <row r="274" spans="1:4" x14ac:dyDescent="0.2">
      <c r="A274" s="14"/>
      <c r="B274" s="33"/>
      <c r="C274" s="10"/>
      <c r="D274" s="10"/>
    </row>
    <row r="275" spans="1:4" x14ac:dyDescent="0.2">
      <c r="A275" s="14"/>
      <c r="B275" s="33"/>
      <c r="C275" s="10"/>
      <c r="D275" s="10"/>
    </row>
    <row r="276" spans="1:4" x14ac:dyDescent="0.2">
      <c r="A276" s="14"/>
      <c r="B276" s="33"/>
      <c r="C276" s="10"/>
      <c r="D276" s="10"/>
    </row>
    <row r="277" spans="1:4" x14ac:dyDescent="0.2">
      <c r="A277" s="14"/>
      <c r="B277" s="33"/>
      <c r="C277" s="10"/>
      <c r="D277" s="10"/>
    </row>
    <row r="278" spans="1:4" x14ac:dyDescent="0.2">
      <c r="A278" s="14"/>
      <c r="B278" s="33"/>
      <c r="C278" s="10"/>
      <c r="D278" s="10"/>
    </row>
    <row r="279" spans="1:4" x14ac:dyDescent="0.2">
      <c r="A279" s="14"/>
      <c r="B279" s="33"/>
      <c r="C279" s="10"/>
      <c r="D279" s="10"/>
    </row>
    <row r="280" spans="1:4" x14ac:dyDescent="0.2">
      <c r="A280" s="14"/>
      <c r="B280" s="33"/>
      <c r="C280" s="10"/>
      <c r="D280" s="10"/>
    </row>
    <row r="281" spans="1:4" x14ac:dyDescent="0.2">
      <c r="A281" s="14"/>
      <c r="B281" s="33"/>
      <c r="C281" s="10"/>
      <c r="D281" s="10"/>
    </row>
    <row r="282" spans="1:4" x14ac:dyDescent="0.2">
      <c r="A282" s="14"/>
      <c r="B282" s="33"/>
      <c r="C282" s="10"/>
      <c r="D282" s="10"/>
    </row>
    <row r="283" spans="1:4" x14ac:dyDescent="0.2">
      <c r="A283" s="14"/>
      <c r="B283" s="33"/>
      <c r="C283" s="10"/>
      <c r="D283" s="10"/>
    </row>
    <row r="284" spans="1:4" x14ac:dyDescent="0.2">
      <c r="A284" s="14"/>
      <c r="B284" s="33"/>
      <c r="C284" s="10"/>
      <c r="D284" s="10"/>
    </row>
    <row r="285" spans="1:4" x14ac:dyDescent="0.2">
      <c r="A285" s="14"/>
      <c r="B285" s="33"/>
      <c r="C285" s="10"/>
      <c r="D285" s="10"/>
    </row>
    <row r="286" spans="1:4" x14ac:dyDescent="0.2">
      <c r="A286" s="14"/>
      <c r="B286" s="33"/>
      <c r="C286" s="10"/>
      <c r="D286" s="10"/>
    </row>
    <row r="287" spans="1:4" x14ac:dyDescent="0.2">
      <c r="A287" s="14"/>
      <c r="B287" s="33"/>
      <c r="C287" s="10"/>
      <c r="D287" s="10"/>
    </row>
    <row r="288" spans="1:4" x14ac:dyDescent="0.2">
      <c r="A288" s="14"/>
      <c r="B288" s="33"/>
      <c r="C288" s="10"/>
      <c r="D288" s="10"/>
    </row>
    <row r="289" spans="1:4" x14ac:dyDescent="0.2">
      <c r="A289" s="14"/>
      <c r="B289" s="33"/>
      <c r="C289" s="10"/>
      <c r="D289" s="10"/>
    </row>
    <row r="290" spans="1:4" x14ac:dyDescent="0.2">
      <c r="A290" s="14"/>
      <c r="B290" s="33"/>
      <c r="C290" s="10"/>
      <c r="D290" s="10"/>
    </row>
    <row r="291" spans="1:4" x14ac:dyDescent="0.2">
      <c r="A291" s="14"/>
      <c r="B291" s="33"/>
      <c r="C291" s="10"/>
      <c r="D291" s="10"/>
    </row>
    <row r="292" spans="1:4" x14ac:dyDescent="0.2">
      <c r="A292" s="14"/>
      <c r="B292" s="33"/>
      <c r="C292" s="10"/>
      <c r="D292" s="10"/>
    </row>
    <row r="293" spans="1:4" x14ac:dyDescent="0.2">
      <c r="A293" s="14"/>
      <c r="B293" s="33"/>
      <c r="C293" s="10"/>
      <c r="D293" s="10"/>
    </row>
    <row r="294" spans="1:4" x14ac:dyDescent="0.2">
      <c r="A294" s="14"/>
      <c r="B294" s="33"/>
      <c r="C294" s="10"/>
      <c r="D294" s="10"/>
    </row>
    <row r="295" spans="1:4" x14ac:dyDescent="0.2">
      <c r="A295" s="14"/>
      <c r="B295" s="33"/>
      <c r="C295" s="10"/>
      <c r="D295" s="10"/>
    </row>
    <row r="296" spans="1:4" x14ac:dyDescent="0.2">
      <c r="A296" s="14"/>
      <c r="B296" s="33"/>
      <c r="C296" s="10"/>
      <c r="D296" s="10"/>
    </row>
    <row r="297" spans="1:4" x14ac:dyDescent="0.2">
      <c r="A297" s="14"/>
      <c r="B297" s="33"/>
      <c r="C297" s="10"/>
      <c r="D297" s="10"/>
    </row>
    <row r="298" spans="1:4" x14ac:dyDescent="0.2">
      <c r="A298" s="14"/>
      <c r="B298" s="33"/>
      <c r="C298" s="10"/>
      <c r="D298" s="10"/>
    </row>
    <row r="299" spans="1:4" x14ac:dyDescent="0.2">
      <c r="A299" s="14"/>
      <c r="B299" s="33"/>
      <c r="C299" s="10"/>
      <c r="D299" s="10"/>
    </row>
    <row r="300" spans="1:4" x14ac:dyDescent="0.2">
      <c r="A300" s="14"/>
      <c r="B300" s="33"/>
      <c r="C300" s="10"/>
      <c r="D300" s="10"/>
    </row>
    <row r="301" spans="1:4" x14ac:dyDescent="0.2">
      <c r="A301" s="14"/>
      <c r="B301" s="33"/>
      <c r="C301" s="10"/>
      <c r="D301" s="10"/>
    </row>
    <row r="302" spans="1:4" x14ac:dyDescent="0.2">
      <c r="A302" s="14"/>
      <c r="B302" s="33"/>
      <c r="C302" s="10"/>
      <c r="D302" s="10"/>
    </row>
    <row r="303" spans="1:4" x14ac:dyDescent="0.2">
      <c r="A303" s="14"/>
      <c r="B303" s="33"/>
      <c r="C303" s="10"/>
      <c r="D303" s="10"/>
    </row>
    <row r="304" spans="1:4" x14ac:dyDescent="0.2">
      <c r="A304" s="14"/>
      <c r="B304" s="33"/>
      <c r="C304" s="10"/>
      <c r="D304" s="10"/>
    </row>
    <row r="305" spans="1:4" x14ac:dyDescent="0.2">
      <c r="A305" s="14"/>
      <c r="B305" s="33"/>
      <c r="C305" s="10"/>
      <c r="D305" s="10"/>
    </row>
    <row r="306" spans="1:4" x14ac:dyDescent="0.2">
      <c r="A306" s="14"/>
      <c r="B306" s="33"/>
      <c r="C306" s="10"/>
      <c r="D306" s="10"/>
    </row>
    <row r="307" spans="1:4" x14ac:dyDescent="0.2">
      <c r="A307" s="14"/>
      <c r="B307" s="33"/>
      <c r="C307" s="10"/>
      <c r="D307" s="10"/>
    </row>
    <row r="308" spans="1:4" x14ac:dyDescent="0.2">
      <c r="A308" s="14"/>
      <c r="B308" s="33"/>
      <c r="C308" s="10"/>
      <c r="D308" s="10"/>
    </row>
    <row r="309" spans="1:4" x14ac:dyDescent="0.2">
      <c r="A309" s="14"/>
      <c r="B309" s="33"/>
      <c r="C309" s="10"/>
      <c r="D309" s="10"/>
    </row>
    <row r="310" spans="1:4" x14ac:dyDescent="0.2">
      <c r="A310" s="14"/>
      <c r="B310" s="33"/>
      <c r="C310" s="10"/>
      <c r="D310" s="10"/>
    </row>
    <row r="311" spans="1:4" x14ac:dyDescent="0.2">
      <c r="A311" s="14"/>
      <c r="B311" s="33"/>
      <c r="C311" s="10"/>
      <c r="D311" s="10"/>
    </row>
    <row r="312" spans="1:4" x14ac:dyDescent="0.2">
      <c r="A312" s="14"/>
      <c r="B312" s="33"/>
      <c r="C312" s="10"/>
      <c r="D312" s="10"/>
    </row>
    <row r="313" spans="1:4" x14ac:dyDescent="0.2">
      <c r="A313" s="14"/>
      <c r="B313" s="33"/>
      <c r="C313" s="10"/>
      <c r="D313" s="10"/>
    </row>
    <row r="314" spans="1:4" x14ac:dyDescent="0.2">
      <c r="A314" s="14"/>
      <c r="B314" s="33"/>
      <c r="C314" s="10"/>
      <c r="D314" s="10"/>
    </row>
    <row r="315" spans="1:4" x14ac:dyDescent="0.2">
      <c r="A315" s="14"/>
      <c r="B315" s="33"/>
      <c r="C315" s="10"/>
      <c r="D315" s="10"/>
    </row>
    <row r="316" spans="1:4" x14ac:dyDescent="0.2">
      <c r="A316" s="14"/>
      <c r="B316" s="33"/>
      <c r="C316" s="10"/>
      <c r="D316" s="10"/>
    </row>
    <row r="317" spans="1:4" x14ac:dyDescent="0.2">
      <c r="A317" s="14"/>
      <c r="B317" s="33"/>
      <c r="C317" s="10"/>
      <c r="D317" s="10"/>
    </row>
    <row r="318" spans="1:4" x14ac:dyDescent="0.2">
      <c r="A318" s="14"/>
      <c r="B318" s="33"/>
      <c r="C318" s="10"/>
      <c r="D318" s="10"/>
    </row>
    <row r="319" spans="1:4" x14ac:dyDescent="0.2">
      <c r="A319" s="14"/>
      <c r="B319" s="33"/>
      <c r="C319" s="10"/>
      <c r="D319" s="10"/>
    </row>
    <row r="320" spans="1:4" x14ac:dyDescent="0.2">
      <c r="A320" s="14"/>
      <c r="B320" s="33"/>
      <c r="C320" s="10"/>
      <c r="D320" s="10"/>
    </row>
    <row r="321" spans="1:4" x14ac:dyDescent="0.2">
      <c r="A321" s="14"/>
      <c r="B321" s="33"/>
      <c r="C321" s="10"/>
      <c r="D321" s="10"/>
    </row>
    <row r="322" spans="1:4" x14ac:dyDescent="0.2">
      <c r="A322" s="14"/>
      <c r="B322" s="33"/>
      <c r="C322" s="10"/>
      <c r="D322" s="10"/>
    </row>
    <row r="323" spans="1:4" x14ac:dyDescent="0.2">
      <c r="A323" s="14"/>
      <c r="B323" s="33"/>
      <c r="C323" s="10"/>
      <c r="D323" s="10"/>
    </row>
    <row r="324" spans="1:4" x14ac:dyDescent="0.2">
      <c r="A324" s="14"/>
      <c r="B324" s="33"/>
      <c r="C324" s="10"/>
      <c r="D324" s="10"/>
    </row>
    <row r="325" spans="1:4" x14ac:dyDescent="0.2">
      <c r="A325" s="14"/>
      <c r="B325" s="33"/>
      <c r="C325" s="10"/>
      <c r="D325" s="10"/>
    </row>
    <row r="326" spans="1:4" x14ac:dyDescent="0.2">
      <c r="A326" s="14"/>
      <c r="B326" s="33"/>
      <c r="C326" s="10"/>
      <c r="D326" s="10"/>
    </row>
    <row r="327" spans="1:4" x14ac:dyDescent="0.2">
      <c r="A327" s="14"/>
      <c r="B327" s="33"/>
      <c r="C327" s="10"/>
      <c r="D327" s="10"/>
    </row>
    <row r="328" spans="1:4" x14ac:dyDescent="0.2">
      <c r="A328" s="14"/>
      <c r="B328" s="33"/>
      <c r="C328" s="10"/>
      <c r="D328" s="10"/>
    </row>
    <row r="329" spans="1:4" x14ac:dyDescent="0.2">
      <c r="A329" s="14"/>
      <c r="B329" s="33"/>
      <c r="C329" s="10"/>
      <c r="D329" s="10"/>
    </row>
    <row r="330" spans="1:4" x14ac:dyDescent="0.2">
      <c r="A330" s="14"/>
      <c r="B330" s="33"/>
      <c r="C330" s="10"/>
      <c r="D330" s="10"/>
    </row>
    <row r="331" spans="1:4" x14ac:dyDescent="0.2">
      <c r="A331" s="14"/>
      <c r="B331" s="33"/>
      <c r="C331" s="10"/>
      <c r="D331" s="10"/>
    </row>
    <row r="332" spans="1:4" x14ac:dyDescent="0.2">
      <c r="A332" s="14"/>
      <c r="B332" s="33"/>
      <c r="C332" s="10"/>
      <c r="D332" s="10"/>
    </row>
    <row r="333" spans="1:4" x14ac:dyDescent="0.2">
      <c r="A333" s="14"/>
      <c r="B333" s="33"/>
      <c r="C333" s="10"/>
      <c r="D333" s="10"/>
    </row>
    <row r="334" spans="1:4" x14ac:dyDescent="0.2">
      <c r="A334" s="14"/>
      <c r="B334" s="33"/>
      <c r="C334" s="10"/>
      <c r="D334" s="10"/>
    </row>
    <row r="335" spans="1:4" x14ac:dyDescent="0.2">
      <c r="A335" s="14"/>
      <c r="B335" s="33"/>
      <c r="C335" s="10"/>
      <c r="D335" s="10"/>
    </row>
    <row r="336" spans="1:4" x14ac:dyDescent="0.2">
      <c r="A336" s="14"/>
      <c r="B336" s="33"/>
      <c r="C336" s="10"/>
      <c r="D336" s="10"/>
    </row>
    <row r="337" spans="1:4" x14ac:dyDescent="0.2">
      <c r="A337" s="14"/>
      <c r="B337" s="33"/>
      <c r="C337" s="10"/>
      <c r="D337" s="10"/>
    </row>
    <row r="338" spans="1:4" x14ac:dyDescent="0.2">
      <c r="A338" s="14"/>
      <c r="B338" s="33"/>
      <c r="C338" s="10"/>
      <c r="D338" s="10"/>
    </row>
    <row r="339" spans="1:4" x14ac:dyDescent="0.2">
      <c r="A339" s="14"/>
      <c r="B339" s="33"/>
      <c r="C339" s="10"/>
      <c r="D339" s="10"/>
    </row>
    <row r="340" spans="1:4" x14ac:dyDescent="0.2">
      <c r="A340" s="14"/>
      <c r="B340" s="33"/>
      <c r="C340" s="10"/>
      <c r="D340" s="10"/>
    </row>
    <row r="341" spans="1:4" x14ac:dyDescent="0.2">
      <c r="A341" s="14"/>
      <c r="B341" s="33"/>
      <c r="C341" s="10"/>
      <c r="D341" s="10"/>
    </row>
    <row r="342" spans="1:4" x14ac:dyDescent="0.2">
      <c r="A342" s="14"/>
      <c r="B342" s="33"/>
      <c r="C342" s="10"/>
      <c r="D342" s="10"/>
    </row>
    <row r="343" spans="1:4" x14ac:dyDescent="0.2">
      <c r="A343" s="14"/>
      <c r="B343" s="33"/>
      <c r="C343" s="10"/>
      <c r="D343" s="10"/>
    </row>
    <row r="344" spans="1:4" x14ac:dyDescent="0.2">
      <c r="A344" s="14"/>
      <c r="B344" s="33"/>
      <c r="C344" s="10"/>
      <c r="D344" s="10"/>
    </row>
    <row r="345" spans="1:4" x14ac:dyDescent="0.2">
      <c r="A345" s="14"/>
      <c r="B345" s="33"/>
      <c r="C345" s="10"/>
      <c r="D345" s="10"/>
    </row>
    <row r="346" spans="1:4" x14ac:dyDescent="0.2">
      <c r="A346" s="14"/>
      <c r="B346" s="33"/>
      <c r="C346" s="10"/>
      <c r="D346" s="10"/>
    </row>
    <row r="347" spans="1:4" x14ac:dyDescent="0.2">
      <c r="A347" s="14"/>
      <c r="B347" s="33"/>
      <c r="C347" s="10"/>
      <c r="D347" s="10"/>
    </row>
    <row r="348" spans="1:4" x14ac:dyDescent="0.2">
      <c r="A348" s="14"/>
      <c r="B348" s="33"/>
      <c r="C348" s="10"/>
      <c r="D348" s="10"/>
    </row>
    <row r="349" spans="1:4" x14ac:dyDescent="0.2">
      <c r="A349" s="14"/>
      <c r="B349" s="33"/>
      <c r="C349" s="10"/>
      <c r="D349" s="10"/>
    </row>
    <row r="350" spans="1:4" x14ac:dyDescent="0.2">
      <c r="A350" s="14"/>
      <c r="B350" s="33"/>
      <c r="C350" s="10"/>
      <c r="D350" s="10"/>
    </row>
    <row r="351" spans="1:4" x14ac:dyDescent="0.2">
      <c r="A351" s="14"/>
      <c r="B351" s="33"/>
      <c r="C351" s="10"/>
      <c r="D351" s="10"/>
    </row>
    <row r="352" spans="1:4" x14ac:dyDescent="0.2">
      <c r="A352" s="14"/>
      <c r="B352" s="33"/>
      <c r="C352" s="10"/>
      <c r="D352" s="10"/>
    </row>
    <row r="353" spans="1:4" x14ac:dyDescent="0.2">
      <c r="A353" s="14"/>
      <c r="B353" s="33"/>
      <c r="C353" s="10"/>
      <c r="D353" s="10"/>
    </row>
    <row r="354" spans="1:4" x14ac:dyDescent="0.2">
      <c r="A354" s="14"/>
      <c r="B354" s="33"/>
      <c r="C354" s="10"/>
      <c r="D354" s="10"/>
    </row>
    <row r="355" spans="1:4" x14ac:dyDescent="0.2">
      <c r="A355" s="14"/>
      <c r="B355" s="33"/>
      <c r="C355" s="10"/>
      <c r="D355" s="10"/>
    </row>
    <row r="356" spans="1:4" x14ac:dyDescent="0.2">
      <c r="A356" s="14"/>
      <c r="B356" s="33"/>
      <c r="C356" s="10"/>
      <c r="D356" s="10"/>
    </row>
    <row r="357" spans="1:4" x14ac:dyDescent="0.2">
      <c r="A357" s="14"/>
      <c r="B357" s="33"/>
      <c r="C357" s="10"/>
      <c r="D357" s="10"/>
    </row>
    <row r="358" spans="1:4" x14ac:dyDescent="0.2">
      <c r="A358" s="14"/>
      <c r="B358" s="33"/>
      <c r="C358" s="10"/>
      <c r="D358" s="10"/>
    </row>
    <row r="359" spans="1:4" x14ac:dyDescent="0.2">
      <c r="A359" s="14"/>
      <c r="B359" s="33"/>
      <c r="C359" s="10"/>
      <c r="D359" s="10"/>
    </row>
    <row r="360" spans="1:4" x14ac:dyDescent="0.2">
      <c r="A360" s="14"/>
      <c r="B360" s="33"/>
      <c r="C360" s="10"/>
      <c r="D360" s="10"/>
    </row>
    <row r="361" spans="1:4" x14ac:dyDescent="0.2">
      <c r="A361" s="14"/>
      <c r="B361" s="33"/>
      <c r="C361" s="10"/>
      <c r="D361" s="10"/>
    </row>
    <row r="362" spans="1:4" x14ac:dyDescent="0.2">
      <c r="A362" s="14"/>
      <c r="B362" s="33"/>
      <c r="C362" s="10"/>
      <c r="D362" s="10"/>
    </row>
    <row r="363" spans="1:4" x14ac:dyDescent="0.2">
      <c r="A363" s="14"/>
      <c r="B363" s="33"/>
      <c r="C363" s="10"/>
      <c r="D363" s="10"/>
    </row>
    <row r="364" spans="1:4" x14ac:dyDescent="0.2">
      <c r="A364" s="14"/>
      <c r="B364" s="33"/>
      <c r="C364" s="10"/>
      <c r="D364" s="10"/>
    </row>
    <row r="365" spans="1:4" x14ac:dyDescent="0.2">
      <c r="A365" s="14"/>
      <c r="B365" s="33"/>
      <c r="C365" s="10"/>
      <c r="D365" s="10"/>
    </row>
    <row r="366" spans="1:4" x14ac:dyDescent="0.2">
      <c r="A366" s="14"/>
      <c r="B366" s="33"/>
      <c r="C366" s="10"/>
      <c r="D366" s="10"/>
    </row>
    <row r="367" spans="1:4" x14ac:dyDescent="0.2">
      <c r="A367" s="14"/>
      <c r="B367" s="33"/>
      <c r="C367" s="10"/>
      <c r="D367" s="10"/>
    </row>
    <row r="368" spans="1:4" x14ac:dyDescent="0.2">
      <c r="A368" s="14"/>
      <c r="B368" s="33"/>
      <c r="C368" s="10"/>
      <c r="D368" s="10"/>
    </row>
    <row r="369" spans="1:4" x14ac:dyDescent="0.2">
      <c r="A369" s="14"/>
      <c r="B369" s="33"/>
      <c r="C369" s="10"/>
      <c r="D369" s="10"/>
    </row>
    <row r="370" spans="1:4" x14ac:dyDescent="0.2">
      <c r="A370" s="14"/>
      <c r="B370" s="33"/>
      <c r="C370" s="10"/>
      <c r="D370" s="10"/>
    </row>
    <row r="371" spans="1:4" x14ac:dyDescent="0.2">
      <c r="A371" s="14"/>
      <c r="B371" s="33"/>
      <c r="C371" s="10"/>
      <c r="D371" s="10"/>
    </row>
    <row r="372" spans="1:4" x14ac:dyDescent="0.2">
      <c r="A372" s="14"/>
      <c r="B372" s="33"/>
      <c r="C372" s="10"/>
      <c r="D372" s="10"/>
    </row>
    <row r="373" spans="1:4" x14ac:dyDescent="0.2">
      <c r="A373" s="14"/>
      <c r="B373" s="33"/>
      <c r="C373" s="10"/>
      <c r="D373" s="10"/>
    </row>
    <row r="374" spans="1:4" x14ac:dyDescent="0.2">
      <c r="A374" s="14"/>
      <c r="B374" s="33"/>
      <c r="C374" s="10"/>
      <c r="D374" s="10"/>
    </row>
    <row r="375" spans="1:4" x14ac:dyDescent="0.2">
      <c r="A375" s="14"/>
      <c r="B375" s="33"/>
      <c r="C375" s="10"/>
      <c r="D375" s="10"/>
    </row>
    <row r="376" spans="1:4" x14ac:dyDescent="0.2">
      <c r="A376" s="14"/>
      <c r="B376" s="33"/>
      <c r="C376" s="10"/>
      <c r="D376" s="10"/>
    </row>
    <row r="377" spans="1:4" x14ac:dyDescent="0.2">
      <c r="A377" s="14"/>
      <c r="B377" s="33"/>
      <c r="C377" s="10"/>
      <c r="D377" s="10"/>
    </row>
    <row r="378" spans="1:4" x14ac:dyDescent="0.2">
      <c r="A378" s="14"/>
      <c r="B378" s="33"/>
      <c r="C378" s="10"/>
      <c r="D378" s="10"/>
    </row>
    <row r="379" spans="1:4" x14ac:dyDescent="0.2">
      <c r="A379" s="14"/>
      <c r="B379" s="33"/>
      <c r="C379" s="10"/>
      <c r="D379" s="10"/>
    </row>
    <row r="380" spans="1:4" x14ac:dyDescent="0.2">
      <c r="A380" s="14"/>
      <c r="B380" s="33"/>
      <c r="C380" s="10"/>
      <c r="D380" s="10"/>
    </row>
    <row r="381" spans="1:4" x14ac:dyDescent="0.2">
      <c r="A381" s="14"/>
      <c r="B381" s="33"/>
      <c r="C381" s="10"/>
      <c r="D381" s="10"/>
    </row>
    <row r="382" spans="1:4" x14ac:dyDescent="0.2">
      <c r="A382" s="14"/>
      <c r="B382" s="33"/>
      <c r="C382" s="10"/>
      <c r="D382" s="10"/>
    </row>
    <row r="383" spans="1:4" x14ac:dyDescent="0.2">
      <c r="A383" s="14"/>
      <c r="B383" s="33"/>
      <c r="C383" s="10"/>
      <c r="D383" s="10"/>
    </row>
    <row r="384" spans="1:4" x14ac:dyDescent="0.2">
      <c r="A384" s="14"/>
      <c r="B384" s="33"/>
      <c r="C384" s="10"/>
      <c r="D384" s="10"/>
    </row>
    <row r="385" spans="1:4" x14ac:dyDescent="0.2">
      <c r="A385" s="14"/>
      <c r="B385" s="33"/>
      <c r="C385" s="10"/>
      <c r="D385" s="10"/>
    </row>
    <row r="386" spans="1:4" x14ac:dyDescent="0.2">
      <c r="A386" s="14"/>
      <c r="B386" s="33"/>
      <c r="C386" s="10"/>
      <c r="D386" s="10"/>
    </row>
    <row r="387" spans="1:4" x14ac:dyDescent="0.2">
      <c r="A387" s="14"/>
      <c r="B387" s="33"/>
      <c r="C387" s="10"/>
      <c r="D387" s="10"/>
    </row>
    <row r="388" spans="1:4" x14ac:dyDescent="0.2">
      <c r="A388" s="14"/>
      <c r="B388" s="33"/>
      <c r="C388" s="10"/>
      <c r="D388" s="10"/>
    </row>
    <row r="389" spans="1:4" x14ac:dyDescent="0.2">
      <c r="A389" s="14"/>
      <c r="B389" s="33"/>
      <c r="C389" s="10"/>
      <c r="D389" s="10"/>
    </row>
    <row r="390" spans="1:4" x14ac:dyDescent="0.2">
      <c r="A390" s="14"/>
      <c r="B390" s="33"/>
      <c r="C390" s="10"/>
      <c r="D390" s="10"/>
    </row>
    <row r="391" spans="1:4" x14ac:dyDescent="0.2">
      <c r="A391" s="14"/>
      <c r="B391" s="33"/>
      <c r="C391" s="10"/>
      <c r="D391" s="10"/>
    </row>
    <row r="392" spans="1:4" x14ac:dyDescent="0.2">
      <c r="A392" s="14"/>
      <c r="B392" s="33"/>
      <c r="C392" s="10"/>
      <c r="D392" s="10"/>
    </row>
    <row r="393" spans="1:4" x14ac:dyDescent="0.2">
      <c r="A393" s="14"/>
      <c r="B393" s="33"/>
      <c r="C393" s="10"/>
      <c r="D393" s="10"/>
    </row>
    <row r="394" spans="1:4" x14ac:dyDescent="0.2">
      <c r="A394" s="14"/>
      <c r="B394" s="33"/>
      <c r="C394" s="10"/>
      <c r="D394" s="10"/>
    </row>
    <row r="395" spans="1:4" x14ac:dyDescent="0.2">
      <c r="A395" s="14"/>
      <c r="B395" s="33"/>
      <c r="C395" s="10"/>
      <c r="D395" s="10"/>
    </row>
    <row r="396" spans="1:4" x14ac:dyDescent="0.2">
      <c r="A396" s="14"/>
      <c r="B396" s="33"/>
      <c r="C396" s="10"/>
      <c r="D396" s="10"/>
    </row>
    <row r="397" spans="1:4" x14ac:dyDescent="0.2">
      <c r="A397" s="14"/>
      <c r="B397" s="33"/>
      <c r="C397" s="10"/>
      <c r="D397" s="10"/>
    </row>
    <row r="398" spans="1:4" x14ac:dyDescent="0.2">
      <c r="A398" s="14"/>
      <c r="B398" s="33"/>
      <c r="C398" s="10"/>
      <c r="D398" s="10"/>
    </row>
    <row r="399" spans="1:4" x14ac:dyDescent="0.2">
      <c r="A399" s="14"/>
      <c r="B399" s="33"/>
      <c r="C399" s="10"/>
      <c r="D399" s="10"/>
    </row>
    <row r="400" spans="1:4" x14ac:dyDescent="0.2">
      <c r="A400" s="14"/>
      <c r="B400" s="33"/>
      <c r="C400" s="10"/>
      <c r="D400" s="10"/>
    </row>
    <row r="401" spans="1:4" x14ac:dyDescent="0.2">
      <c r="A401" s="14"/>
      <c r="B401" s="33"/>
      <c r="C401" s="10"/>
      <c r="D401" s="10"/>
    </row>
    <row r="402" spans="1:4" x14ac:dyDescent="0.2">
      <c r="A402" s="14"/>
      <c r="B402" s="33"/>
      <c r="C402" s="10"/>
      <c r="D402" s="10"/>
    </row>
    <row r="403" spans="1:4" x14ac:dyDescent="0.2">
      <c r="A403" s="14"/>
      <c r="B403" s="33"/>
      <c r="C403" s="10"/>
      <c r="D403" s="10"/>
    </row>
    <row r="404" spans="1:4" x14ac:dyDescent="0.2">
      <c r="A404" s="14"/>
      <c r="B404" s="33"/>
      <c r="C404" s="10"/>
      <c r="D404" s="10"/>
    </row>
    <row r="405" spans="1:4" x14ac:dyDescent="0.2">
      <c r="A405" s="14"/>
      <c r="B405" s="33"/>
      <c r="C405" s="10"/>
      <c r="D405" s="10"/>
    </row>
    <row r="406" spans="1:4" x14ac:dyDescent="0.2">
      <c r="A406" s="14"/>
      <c r="B406" s="33"/>
      <c r="C406" s="10"/>
      <c r="D406" s="10"/>
    </row>
    <row r="407" spans="1:4" x14ac:dyDescent="0.2">
      <c r="A407" s="14"/>
      <c r="B407" s="33"/>
      <c r="C407" s="10"/>
      <c r="D407" s="10"/>
    </row>
    <row r="408" spans="1:4" x14ac:dyDescent="0.2">
      <c r="A408" s="14"/>
      <c r="B408" s="33"/>
      <c r="C408" s="10"/>
      <c r="D408" s="10"/>
    </row>
    <row r="409" spans="1:4" x14ac:dyDescent="0.2">
      <c r="A409" s="14"/>
      <c r="B409" s="33"/>
      <c r="C409" s="10"/>
      <c r="D409" s="10"/>
    </row>
    <row r="410" spans="1:4" x14ac:dyDescent="0.2">
      <c r="A410" s="14"/>
      <c r="B410" s="33"/>
      <c r="C410" s="10"/>
      <c r="D410" s="10"/>
    </row>
    <row r="411" spans="1:4" x14ac:dyDescent="0.2">
      <c r="A411" s="14"/>
      <c r="B411" s="33"/>
      <c r="C411" s="10"/>
      <c r="D411" s="10"/>
    </row>
    <row r="412" spans="1:4" x14ac:dyDescent="0.2">
      <c r="A412" s="14"/>
      <c r="B412" s="33"/>
      <c r="C412" s="10"/>
      <c r="D412" s="10"/>
    </row>
  </sheetData>
  <sheetProtection sheet="1"/>
  <phoneticPr fontId="0" type="noConversion"/>
  <hyperlinks>
    <hyperlink ref="H3888" r:id="rId1" display="http://vsolj.cetus-net.org/bulletin.html" xr:uid="{00000000-0004-0000-0100-000000000000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39"/>
  <sheetViews>
    <sheetView topLeftCell="A180" workbookViewId="0">
      <selection activeCell="A144" sqref="A144:D231"/>
    </sheetView>
  </sheetViews>
  <sheetFormatPr defaultRowHeight="12.75" x14ac:dyDescent="0.2"/>
  <cols>
    <col min="1" max="1" width="19.7109375" style="43" customWidth="1"/>
    <col min="2" max="2" width="4.42578125" style="8" customWidth="1"/>
    <col min="3" max="3" width="12.7109375" style="43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43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22.28515625" style="8" customWidth="1"/>
    <col min="18" max="16384" width="9.140625" style="8"/>
  </cols>
  <sheetData>
    <row r="1" spans="1:17" ht="15.75" x14ac:dyDescent="0.25">
      <c r="A1" s="42" t="s">
        <v>81</v>
      </c>
      <c r="I1" s="44" t="s">
        <v>82</v>
      </c>
      <c r="J1" s="45" t="s">
        <v>83</v>
      </c>
    </row>
    <row r="2" spans="1:17" x14ac:dyDescent="0.2">
      <c r="I2" s="46" t="s">
        <v>84</v>
      </c>
      <c r="J2" s="47" t="s">
        <v>85</v>
      </c>
    </row>
    <row r="3" spans="1:17" x14ac:dyDescent="0.2">
      <c r="A3" s="48" t="s">
        <v>86</v>
      </c>
      <c r="I3" s="46" t="s">
        <v>87</v>
      </c>
      <c r="J3" s="47" t="s">
        <v>88</v>
      </c>
    </row>
    <row r="4" spans="1:17" x14ac:dyDescent="0.2">
      <c r="I4" s="46" t="s">
        <v>89</v>
      </c>
      <c r="J4" s="47" t="s">
        <v>88</v>
      </c>
    </row>
    <row r="5" spans="1:17" ht="13.5" thickBot="1" x14ac:dyDescent="0.25">
      <c r="I5" s="49" t="s">
        <v>90</v>
      </c>
      <c r="J5" s="50" t="s">
        <v>91</v>
      </c>
    </row>
    <row r="10" spans="1:17" ht="13.5" thickBot="1" x14ac:dyDescent="0.25"/>
    <row r="11" spans="1:17" ht="12.75" customHeight="1" thickBot="1" x14ac:dyDescent="0.25">
      <c r="A11" s="8" t="s">
        <v>109</v>
      </c>
      <c r="B11" s="9" t="str">
        <f t="shared" ref="B11:B74" si="0">IF(H11=INT(H11),"I","II")</f>
        <v>I</v>
      </c>
      <c r="C11" s="43">
        <f t="shared" ref="C11:C74" si="1">1*G11</f>
        <v>26565.46</v>
      </c>
      <c r="D11" s="8" t="str">
        <f t="shared" ref="D11:D74" si="2">VLOOKUP(F11,I$1:J$5,2,FALSE)</f>
        <v>vis</v>
      </c>
      <c r="E11" s="51">
        <f>VLOOKUP(C11,Active!C$21:E$973,3,FALSE)</f>
        <v>0</v>
      </c>
      <c r="F11" s="9" t="s">
        <v>90</v>
      </c>
      <c r="G11" s="8" t="str">
        <f t="shared" ref="G11:G74" si="3">MID(I11,3,LEN(I11)-3)</f>
        <v>26565.460</v>
      </c>
      <c r="H11" s="43">
        <f t="shared" ref="H11:H74" si="4">1*K11</f>
        <v>-16339</v>
      </c>
      <c r="I11" s="52" t="s">
        <v>105</v>
      </c>
      <c r="J11" s="53" t="s">
        <v>106</v>
      </c>
      <c r="K11" s="52">
        <v>-16339</v>
      </c>
      <c r="L11" s="52" t="s">
        <v>107</v>
      </c>
      <c r="M11" s="53" t="s">
        <v>93</v>
      </c>
      <c r="N11" s="53"/>
      <c r="O11" s="54" t="s">
        <v>108</v>
      </c>
      <c r="P11" s="54" t="s">
        <v>109</v>
      </c>
      <c r="Q11" s="8" t="s">
        <v>109</v>
      </c>
    </row>
    <row r="12" spans="1:17" ht="12.75" customHeight="1" thickBot="1" x14ac:dyDescent="0.25">
      <c r="A12" s="8" t="s">
        <v>245</v>
      </c>
      <c r="B12" s="9" t="str">
        <f t="shared" si="0"/>
        <v>II</v>
      </c>
      <c r="C12" s="43">
        <f t="shared" si="1"/>
        <v>42777.260999999999</v>
      </c>
      <c r="D12" s="8" t="str">
        <f t="shared" si="2"/>
        <v>vis</v>
      </c>
      <c r="E12" s="51">
        <f>VLOOKUP(C12,Active!C$21:E$973,3,FALSE)</f>
        <v>10213.49631951777</v>
      </c>
      <c r="F12" s="9" t="s">
        <v>90</v>
      </c>
      <c r="G12" s="8" t="str">
        <f t="shared" si="3"/>
        <v>42777.261</v>
      </c>
      <c r="H12" s="43">
        <f t="shared" si="4"/>
        <v>-6125.5</v>
      </c>
      <c r="I12" s="52" t="s">
        <v>241</v>
      </c>
      <c r="J12" s="53" t="s">
        <v>242</v>
      </c>
      <c r="K12" s="52">
        <v>-6125.5</v>
      </c>
      <c r="L12" s="52" t="s">
        <v>112</v>
      </c>
      <c r="M12" s="53" t="s">
        <v>243</v>
      </c>
      <c r="N12" s="53"/>
      <c r="O12" s="54" t="s">
        <v>244</v>
      </c>
      <c r="P12" s="54" t="s">
        <v>245</v>
      </c>
      <c r="Q12" s="8" t="s">
        <v>245</v>
      </c>
    </row>
    <row r="13" spans="1:17" ht="12.75" customHeight="1" thickBot="1" x14ac:dyDescent="0.25">
      <c r="A13" s="8" t="s">
        <v>286</v>
      </c>
      <c r="B13" s="9" t="str">
        <f t="shared" si="0"/>
        <v>I</v>
      </c>
      <c r="C13" s="43">
        <f t="shared" si="1"/>
        <v>49311.337</v>
      </c>
      <c r="D13" s="8" t="str">
        <f t="shared" si="2"/>
        <v>vis</v>
      </c>
      <c r="E13" s="51">
        <f>VLOOKUP(C13,Active!C$21:E$973,3,FALSE)</f>
        <v>14329.989063133942</v>
      </c>
      <c r="F13" s="9" t="s">
        <v>90</v>
      </c>
      <c r="G13" s="8" t="str">
        <f t="shared" si="3"/>
        <v>49311.337</v>
      </c>
      <c r="H13" s="43">
        <f t="shared" si="4"/>
        <v>-2009</v>
      </c>
      <c r="I13" s="52" t="s">
        <v>284</v>
      </c>
      <c r="J13" s="53" t="s">
        <v>285</v>
      </c>
      <c r="K13" s="52">
        <v>-2009</v>
      </c>
      <c r="L13" s="52" t="s">
        <v>119</v>
      </c>
      <c r="M13" s="53" t="s">
        <v>243</v>
      </c>
      <c r="N13" s="53"/>
      <c r="O13" s="54" t="s">
        <v>251</v>
      </c>
      <c r="P13" s="54" t="s">
        <v>286</v>
      </c>
      <c r="Q13" s="8" t="s">
        <v>286</v>
      </c>
    </row>
    <row r="14" spans="1:17" ht="12.75" customHeight="1" thickBot="1" x14ac:dyDescent="0.25">
      <c r="A14" s="8" t="s">
        <v>289</v>
      </c>
      <c r="B14" s="9" t="str">
        <f t="shared" si="0"/>
        <v>I</v>
      </c>
      <c r="C14" s="43">
        <f t="shared" si="1"/>
        <v>50314.506000000001</v>
      </c>
      <c r="D14" s="8" t="str">
        <f t="shared" si="2"/>
        <v>vis</v>
      </c>
      <c r="E14" s="51">
        <f>VLOOKUP(C14,Active!C$21:E$973,3,FALSE)</f>
        <v>14961.989350415679</v>
      </c>
      <c r="F14" s="9" t="s">
        <v>90</v>
      </c>
      <c r="G14" s="8" t="str">
        <f t="shared" si="3"/>
        <v>50314.506</v>
      </c>
      <c r="H14" s="43">
        <f t="shared" si="4"/>
        <v>-1377</v>
      </c>
      <c r="I14" s="52" t="s">
        <v>287</v>
      </c>
      <c r="J14" s="53" t="s">
        <v>288</v>
      </c>
      <c r="K14" s="52">
        <v>-1377</v>
      </c>
      <c r="L14" s="52" t="s">
        <v>166</v>
      </c>
      <c r="M14" s="53" t="s">
        <v>243</v>
      </c>
      <c r="N14" s="53"/>
      <c r="O14" s="54" t="s">
        <v>251</v>
      </c>
      <c r="P14" s="54" t="s">
        <v>289</v>
      </c>
      <c r="Q14" s="8" t="s">
        <v>289</v>
      </c>
    </row>
    <row r="15" spans="1:17" ht="12.75" customHeight="1" thickBot="1" x14ac:dyDescent="0.25">
      <c r="A15" s="8" t="s">
        <v>294</v>
      </c>
      <c r="B15" s="9" t="str">
        <f t="shared" si="0"/>
        <v>I</v>
      </c>
      <c r="C15" s="43">
        <f t="shared" si="1"/>
        <v>50465.303</v>
      </c>
      <c r="D15" s="8" t="str">
        <f t="shared" si="2"/>
        <v>vis</v>
      </c>
      <c r="E15" s="51">
        <f>VLOOKUP(C15,Active!C$21:E$973,3,FALSE)</f>
        <v>15056.992034231887</v>
      </c>
      <c r="F15" s="9" t="s">
        <v>90</v>
      </c>
      <c r="G15" s="8" t="str">
        <f t="shared" si="3"/>
        <v>50465.3030</v>
      </c>
      <c r="H15" s="43">
        <f t="shared" si="4"/>
        <v>-1282</v>
      </c>
      <c r="I15" s="52" t="s">
        <v>290</v>
      </c>
      <c r="J15" s="53" t="s">
        <v>291</v>
      </c>
      <c r="K15" s="52">
        <v>-1282</v>
      </c>
      <c r="L15" s="52" t="s">
        <v>292</v>
      </c>
      <c r="M15" s="53" t="s">
        <v>275</v>
      </c>
      <c r="N15" s="53" t="s">
        <v>276</v>
      </c>
      <c r="O15" s="54" t="s">
        <v>293</v>
      </c>
      <c r="P15" s="54" t="s">
        <v>294</v>
      </c>
      <c r="Q15" s="8" t="s">
        <v>294</v>
      </c>
    </row>
    <row r="16" spans="1:17" ht="12.75" customHeight="1" thickBot="1" x14ac:dyDescent="0.25">
      <c r="A16" s="8" t="s">
        <v>298</v>
      </c>
      <c r="B16" s="9" t="str">
        <f t="shared" si="0"/>
        <v>I</v>
      </c>
      <c r="C16" s="43">
        <f t="shared" si="1"/>
        <v>50725.622000000003</v>
      </c>
      <c r="D16" s="8" t="str">
        <f t="shared" si="2"/>
        <v>PE</v>
      </c>
      <c r="E16" s="51">
        <f>VLOOKUP(C16,Active!C$21:E$973,3,FALSE)</f>
        <v>15220.993994803732</v>
      </c>
      <c r="F16" s="9" t="str">
        <f>LEFT(M16,1)</f>
        <v>E</v>
      </c>
      <c r="G16" s="8" t="str">
        <f t="shared" si="3"/>
        <v>50725.622</v>
      </c>
      <c r="H16" s="43">
        <f t="shared" si="4"/>
        <v>-1118</v>
      </c>
      <c r="I16" s="52" t="s">
        <v>295</v>
      </c>
      <c r="J16" s="53" t="s">
        <v>296</v>
      </c>
      <c r="K16" s="52">
        <v>-1118</v>
      </c>
      <c r="L16" s="52" t="s">
        <v>127</v>
      </c>
      <c r="M16" s="53" t="s">
        <v>275</v>
      </c>
      <c r="N16" s="53" t="s">
        <v>276</v>
      </c>
      <c r="O16" s="54" t="s">
        <v>297</v>
      </c>
      <c r="P16" s="54" t="s">
        <v>298</v>
      </c>
      <c r="Q16" s="8" t="s">
        <v>298</v>
      </c>
    </row>
    <row r="17" spans="1:17" ht="12.75" customHeight="1" thickBot="1" x14ac:dyDescent="0.25">
      <c r="A17" s="8" t="s">
        <v>302</v>
      </c>
      <c r="B17" s="9" t="str">
        <f t="shared" si="0"/>
        <v>I</v>
      </c>
      <c r="C17" s="43">
        <f t="shared" si="1"/>
        <v>50744.67</v>
      </c>
      <c r="D17" s="8" t="str">
        <f t="shared" si="2"/>
        <v>vis</v>
      </c>
      <c r="E17" s="51">
        <f>VLOOKUP(C17,Active!C$21:E$973,3,FALSE)</f>
        <v>15232.994307285617</v>
      </c>
      <c r="F17" s="9" t="str">
        <f>LEFT(M17,1)</f>
        <v>V</v>
      </c>
      <c r="G17" s="8" t="str">
        <f t="shared" si="3"/>
        <v>50744.670</v>
      </c>
      <c r="H17" s="43">
        <f t="shared" si="4"/>
        <v>-1106</v>
      </c>
      <c r="I17" s="52" t="s">
        <v>299</v>
      </c>
      <c r="J17" s="53" t="s">
        <v>300</v>
      </c>
      <c r="K17" s="52">
        <v>-1106</v>
      </c>
      <c r="L17" s="52" t="s">
        <v>163</v>
      </c>
      <c r="M17" s="53" t="s">
        <v>243</v>
      </c>
      <c r="N17" s="53"/>
      <c r="O17" s="54" t="s">
        <v>301</v>
      </c>
      <c r="P17" s="54" t="s">
        <v>302</v>
      </c>
      <c r="Q17" s="8" t="s">
        <v>302</v>
      </c>
    </row>
    <row r="18" spans="1:17" ht="12.75" customHeight="1" thickBot="1" x14ac:dyDescent="0.25">
      <c r="A18" s="8" t="s">
        <v>347</v>
      </c>
      <c r="B18" s="9" t="str">
        <f t="shared" si="0"/>
        <v>I</v>
      </c>
      <c r="C18" s="43">
        <f t="shared" si="1"/>
        <v>52530.370499999997</v>
      </c>
      <c r="D18" s="8" t="str">
        <f t="shared" si="2"/>
        <v>vis</v>
      </c>
      <c r="E18" s="51">
        <f>VLOOKUP(C18,Active!C$21:E$973,3,FALSE)</f>
        <v>16357.992417274199</v>
      </c>
      <c r="F18" s="9" t="s">
        <v>90</v>
      </c>
      <c r="G18" s="8" t="str">
        <f t="shared" si="3"/>
        <v>52530.3705</v>
      </c>
      <c r="H18" s="43">
        <f t="shared" si="4"/>
        <v>19</v>
      </c>
      <c r="I18" s="52" t="s">
        <v>342</v>
      </c>
      <c r="J18" s="53" t="s">
        <v>343</v>
      </c>
      <c r="K18" s="52">
        <v>19</v>
      </c>
      <c r="L18" s="52" t="s">
        <v>344</v>
      </c>
      <c r="M18" s="53" t="s">
        <v>275</v>
      </c>
      <c r="N18" s="53" t="s">
        <v>345</v>
      </c>
      <c r="O18" s="54" t="s">
        <v>346</v>
      </c>
      <c r="P18" s="55" t="s">
        <v>347</v>
      </c>
      <c r="Q18" s="8" t="s">
        <v>347</v>
      </c>
    </row>
    <row r="19" spans="1:17" ht="12.75" customHeight="1" thickBot="1" x14ac:dyDescent="0.25">
      <c r="A19" s="8" t="s">
        <v>351</v>
      </c>
      <c r="B19" s="9" t="str">
        <f t="shared" si="0"/>
        <v>I</v>
      </c>
      <c r="C19" s="43">
        <f t="shared" si="1"/>
        <v>53006.557800000002</v>
      </c>
      <c r="D19" s="8" t="str">
        <f t="shared" si="2"/>
        <v>vis</v>
      </c>
      <c r="E19" s="51">
        <f>VLOOKUP(C19,Active!C$21:E$973,3,FALSE)</f>
        <v>16657.992228273062</v>
      </c>
      <c r="F19" s="9" t="s">
        <v>90</v>
      </c>
      <c r="G19" s="8" t="str">
        <f t="shared" si="3"/>
        <v>53006.5578</v>
      </c>
      <c r="H19" s="43">
        <f t="shared" si="4"/>
        <v>319</v>
      </c>
      <c r="I19" s="52" t="s">
        <v>348</v>
      </c>
      <c r="J19" s="53" t="s">
        <v>349</v>
      </c>
      <c r="K19" s="52">
        <v>319</v>
      </c>
      <c r="L19" s="52" t="s">
        <v>344</v>
      </c>
      <c r="M19" s="53" t="s">
        <v>275</v>
      </c>
      <c r="N19" s="53" t="s">
        <v>276</v>
      </c>
      <c r="O19" s="54" t="s">
        <v>350</v>
      </c>
      <c r="P19" s="55" t="s">
        <v>351</v>
      </c>
      <c r="Q19" s="8" t="s">
        <v>351</v>
      </c>
    </row>
    <row r="20" spans="1:17" ht="12.75" customHeight="1" thickBot="1" x14ac:dyDescent="0.25">
      <c r="A20" s="8" t="s">
        <v>356</v>
      </c>
      <c r="B20" s="9" t="str">
        <f t="shared" si="0"/>
        <v>II</v>
      </c>
      <c r="C20" s="43">
        <f t="shared" si="1"/>
        <v>53302.5867</v>
      </c>
      <c r="D20" s="8" t="str">
        <f t="shared" si="2"/>
        <v>vis</v>
      </c>
      <c r="E20" s="51">
        <f>VLOOKUP(C20,Active!C$21:E$973,3,FALSE)</f>
        <v>16844.491561729035</v>
      </c>
      <c r="F20" s="9" t="s">
        <v>90</v>
      </c>
      <c r="G20" s="8" t="str">
        <f t="shared" si="3"/>
        <v>53302.5867</v>
      </c>
      <c r="H20" s="43">
        <f t="shared" si="4"/>
        <v>505.5</v>
      </c>
      <c r="I20" s="52" t="s">
        <v>363</v>
      </c>
      <c r="J20" s="53" t="s">
        <v>364</v>
      </c>
      <c r="K20" s="52">
        <v>505.5</v>
      </c>
      <c r="L20" s="52" t="s">
        <v>365</v>
      </c>
      <c r="M20" s="53" t="s">
        <v>275</v>
      </c>
      <c r="N20" s="53" t="s">
        <v>276</v>
      </c>
      <c r="O20" s="54" t="s">
        <v>355</v>
      </c>
      <c r="P20" s="55" t="s">
        <v>356</v>
      </c>
      <c r="Q20" s="8" t="s">
        <v>356</v>
      </c>
    </row>
    <row r="21" spans="1:17" ht="12.75" customHeight="1" thickBot="1" x14ac:dyDescent="0.25">
      <c r="A21" s="8" t="s">
        <v>373</v>
      </c>
      <c r="B21" s="9" t="str">
        <f t="shared" si="0"/>
        <v>I</v>
      </c>
      <c r="C21" s="43">
        <f t="shared" si="1"/>
        <v>53349.4139</v>
      </c>
      <c r="D21" s="8" t="str">
        <f t="shared" si="2"/>
        <v>vis</v>
      </c>
      <c r="E21" s="51">
        <f>VLOOKUP(C21,Active!C$21:E$973,3,FALSE)</f>
        <v>16873.992875916971</v>
      </c>
      <c r="F21" s="9" t="s">
        <v>90</v>
      </c>
      <c r="G21" s="8" t="str">
        <f t="shared" si="3"/>
        <v>53349.4139</v>
      </c>
      <c r="H21" s="43">
        <f t="shared" si="4"/>
        <v>535</v>
      </c>
      <c r="I21" s="52" t="s">
        <v>369</v>
      </c>
      <c r="J21" s="53" t="s">
        <v>370</v>
      </c>
      <c r="K21" s="52">
        <v>535</v>
      </c>
      <c r="L21" s="52" t="s">
        <v>371</v>
      </c>
      <c r="M21" s="53" t="s">
        <v>275</v>
      </c>
      <c r="N21" s="53" t="s">
        <v>345</v>
      </c>
      <c r="O21" s="54" t="s">
        <v>372</v>
      </c>
      <c r="P21" s="55" t="s">
        <v>373</v>
      </c>
      <c r="Q21" s="8" t="s">
        <v>373</v>
      </c>
    </row>
    <row r="22" spans="1:17" ht="12.75" customHeight="1" thickBot="1" x14ac:dyDescent="0.25">
      <c r="A22" s="8" t="s">
        <v>373</v>
      </c>
      <c r="B22" s="9" t="str">
        <f t="shared" si="0"/>
        <v>I</v>
      </c>
      <c r="C22" s="43">
        <f t="shared" si="1"/>
        <v>53411.316800000001</v>
      </c>
      <c r="D22" s="8" t="str">
        <f t="shared" si="2"/>
        <v>vis</v>
      </c>
      <c r="E22" s="51">
        <f>VLOOKUP(C22,Active!C$21:E$973,3,FALSE)</f>
        <v>16912.99193847131</v>
      </c>
      <c r="F22" s="9" t="s">
        <v>90</v>
      </c>
      <c r="G22" s="8" t="str">
        <f t="shared" si="3"/>
        <v>53411.3168</v>
      </c>
      <c r="H22" s="43">
        <f t="shared" si="4"/>
        <v>574</v>
      </c>
      <c r="I22" s="52" t="s">
        <v>374</v>
      </c>
      <c r="J22" s="53" t="s">
        <v>375</v>
      </c>
      <c r="K22" s="52">
        <v>574</v>
      </c>
      <c r="L22" s="52" t="s">
        <v>376</v>
      </c>
      <c r="M22" s="53" t="s">
        <v>275</v>
      </c>
      <c r="N22" s="53" t="s">
        <v>345</v>
      </c>
      <c r="O22" s="54" t="s">
        <v>377</v>
      </c>
      <c r="P22" s="55" t="s">
        <v>373</v>
      </c>
      <c r="Q22" s="8" t="s">
        <v>373</v>
      </c>
    </row>
    <row r="23" spans="1:17" ht="12.75" customHeight="1" thickBot="1" x14ac:dyDescent="0.25">
      <c r="A23" s="8" t="s">
        <v>368</v>
      </c>
      <c r="B23" s="9" t="str">
        <f t="shared" si="0"/>
        <v>I</v>
      </c>
      <c r="C23" s="43">
        <f t="shared" si="1"/>
        <v>53574.807800000002</v>
      </c>
      <c r="D23" s="8" t="str">
        <f t="shared" si="2"/>
        <v>vis</v>
      </c>
      <c r="E23" s="51">
        <f>VLOOKUP(C23,Active!C$21:E$973,3,FALSE)</f>
        <v>17015.991890591024</v>
      </c>
      <c r="F23" s="9" t="s">
        <v>90</v>
      </c>
      <c r="G23" s="8" t="str">
        <f t="shared" si="3"/>
        <v>53574.8078</v>
      </c>
      <c r="H23" s="43">
        <f t="shared" si="4"/>
        <v>677</v>
      </c>
      <c r="I23" s="52" t="s">
        <v>378</v>
      </c>
      <c r="J23" s="53" t="s">
        <v>379</v>
      </c>
      <c r="K23" s="52">
        <v>677</v>
      </c>
      <c r="L23" s="52" t="s">
        <v>376</v>
      </c>
      <c r="M23" s="53" t="s">
        <v>275</v>
      </c>
      <c r="N23" s="53" t="s">
        <v>276</v>
      </c>
      <c r="O23" s="54" t="s">
        <v>355</v>
      </c>
      <c r="P23" s="55" t="s">
        <v>368</v>
      </c>
      <c r="Q23" s="8" t="s">
        <v>368</v>
      </c>
    </row>
    <row r="24" spans="1:17" ht="12.75" customHeight="1" thickBot="1" x14ac:dyDescent="0.25">
      <c r="A24" s="8" t="s">
        <v>385</v>
      </c>
      <c r="B24" s="9" t="str">
        <f t="shared" si="0"/>
        <v>II</v>
      </c>
      <c r="C24" s="43">
        <f t="shared" si="1"/>
        <v>53618.458599999998</v>
      </c>
      <c r="D24" s="8" t="str">
        <f t="shared" si="2"/>
        <v>vis</v>
      </c>
      <c r="E24" s="51">
        <f>VLOOKUP(C24,Active!C$21:E$973,3,FALSE)</f>
        <v>17043.492060692046</v>
      </c>
      <c r="F24" s="9" t="s">
        <v>90</v>
      </c>
      <c r="G24" s="8" t="str">
        <f t="shared" si="3"/>
        <v>53618.4586</v>
      </c>
      <c r="H24" s="43">
        <f t="shared" si="4"/>
        <v>704.5</v>
      </c>
      <c r="I24" s="52" t="s">
        <v>380</v>
      </c>
      <c r="J24" s="53" t="s">
        <v>381</v>
      </c>
      <c r="K24" s="52">
        <v>704.5</v>
      </c>
      <c r="L24" s="52" t="s">
        <v>354</v>
      </c>
      <c r="M24" s="53" t="s">
        <v>382</v>
      </c>
      <c r="N24" s="53" t="s">
        <v>383</v>
      </c>
      <c r="O24" s="54" t="s">
        <v>384</v>
      </c>
      <c r="P24" s="55" t="s">
        <v>385</v>
      </c>
      <c r="Q24" s="8" t="s">
        <v>385</v>
      </c>
    </row>
    <row r="25" spans="1:17" ht="12.75" customHeight="1" thickBot="1" x14ac:dyDescent="0.25">
      <c r="A25" s="8" t="s">
        <v>385</v>
      </c>
      <c r="B25" s="9" t="str">
        <f t="shared" si="0"/>
        <v>I</v>
      </c>
      <c r="C25" s="43">
        <f t="shared" si="1"/>
        <v>53660.5213</v>
      </c>
      <c r="D25" s="8" t="str">
        <f t="shared" si="2"/>
        <v>vis</v>
      </c>
      <c r="E25" s="51">
        <f>VLOOKUP(C25,Active!C$21:E$973,3,FALSE)</f>
        <v>17069.991721750001</v>
      </c>
      <c r="F25" s="9" t="s">
        <v>90</v>
      </c>
      <c r="G25" s="8" t="str">
        <f t="shared" si="3"/>
        <v>53660.5213</v>
      </c>
      <c r="H25" s="43">
        <f t="shared" si="4"/>
        <v>731</v>
      </c>
      <c r="I25" s="52" t="s">
        <v>389</v>
      </c>
      <c r="J25" s="53" t="s">
        <v>390</v>
      </c>
      <c r="K25" s="52" t="s">
        <v>391</v>
      </c>
      <c r="L25" s="52" t="s">
        <v>392</v>
      </c>
      <c r="M25" s="53" t="s">
        <v>382</v>
      </c>
      <c r="N25" s="53" t="s">
        <v>383</v>
      </c>
      <c r="O25" s="54" t="s">
        <v>393</v>
      </c>
      <c r="P25" s="55" t="s">
        <v>385</v>
      </c>
      <c r="Q25" s="8" t="s">
        <v>385</v>
      </c>
    </row>
    <row r="26" spans="1:17" ht="12.75" customHeight="1" thickBot="1" x14ac:dyDescent="0.25">
      <c r="A26" s="8" t="s">
        <v>368</v>
      </c>
      <c r="B26" s="9" t="str">
        <f t="shared" si="0"/>
        <v>II</v>
      </c>
      <c r="C26" s="43">
        <f t="shared" si="1"/>
        <v>53670.83898</v>
      </c>
      <c r="D26" s="8" t="str">
        <f t="shared" si="2"/>
        <v>vis</v>
      </c>
      <c r="E26" s="51">
        <f>VLOOKUP(C26,Active!C$21:E$973,3,FALSE)</f>
        <v>17076.491899411074</v>
      </c>
      <c r="F26" s="9" t="s">
        <v>90</v>
      </c>
      <c r="G26" s="8" t="str">
        <f t="shared" si="3"/>
        <v>53670.83898</v>
      </c>
      <c r="H26" s="43">
        <f t="shared" si="4"/>
        <v>737.5</v>
      </c>
      <c r="I26" s="52" t="s">
        <v>394</v>
      </c>
      <c r="J26" s="53" t="s">
        <v>395</v>
      </c>
      <c r="K26" s="52" t="s">
        <v>396</v>
      </c>
      <c r="L26" s="52" t="s">
        <v>397</v>
      </c>
      <c r="M26" s="53" t="s">
        <v>275</v>
      </c>
      <c r="N26" s="53" t="s">
        <v>276</v>
      </c>
      <c r="O26" s="54" t="s">
        <v>355</v>
      </c>
      <c r="P26" s="55" t="s">
        <v>368</v>
      </c>
      <c r="Q26" s="8" t="s">
        <v>368</v>
      </c>
    </row>
    <row r="27" spans="1:17" ht="12.75" customHeight="1" thickBot="1" x14ac:dyDescent="0.25">
      <c r="A27" s="8" t="s">
        <v>414</v>
      </c>
      <c r="B27" s="9" t="str">
        <f t="shared" si="0"/>
        <v>I</v>
      </c>
      <c r="C27" s="43">
        <f t="shared" si="1"/>
        <v>53733.537199999999</v>
      </c>
      <c r="D27" s="8" t="str">
        <f t="shared" si="2"/>
        <v>vis</v>
      </c>
      <c r="E27" s="51">
        <f>VLOOKUP(C27,Active!C$21:E$973,3,FALSE)</f>
        <v>17115.992016591779</v>
      </c>
      <c r="F27" s="9" t="s">
        <v>90</v>
      </c>
      <c r="G27" s="8" t="str">
        <f t="shared" si="3"/>
        <v>53733.5372</v>
      </c>
      <c r="H27" s="43">
        <f t="shared" si="4"/>
        <v>777</v>
      </c>
      <c r="I27" s="52" t="s">
        <v>411</v>
      </c>
      <c r="J27" s="53" t="s">
        <v>412</v>
      </c>
      <c r="K27" s="52" t="s">
        <v>413</v>
      </c>
      <c r="L27" s="52" t="s">
        <v>354</v>
      </c>
      <c r="M27" s="53" t="s">
        <v>382</v>
      </c>
      <c r="N27" s="53" t="s">
        <v>90</v>
      </c>
      <c r="O27" s="54" t="s">
        <v>355</v>
      </c>
      <c r="P27" s="55" t="s">
        <v>414</v>
      </c>
      <c r="Q27" s="8" t="s">
        <v>414</v>
      </c>
    </row>
    <row r="28" spans="1:17" ht="12.75" customHeight="1" thickBot="1" x14ac:dyDescent="0.25">
      <c r="A28" s="8" t="s">
        <v>414</v>
      </c>
      <c r="B28" s="9" t="str">
        <f t="shared" si="0"/>
        <v>I</v>
      </c>
      <c r="C28" s="43">
        <f t="shared" si="1"/>
        <v>53736.711900000002</v>
      </c>
      <c r="D28" s="8" t="str">
        <f t="shared" si="2"/>
        <v>vis</v>
      </c>
      <c r="E28" s="51">
        <f>VLOOKUP(C28,Active!C$21:E$973,3,FALSE)</f>
        <v>17117.992089672225</v>
      </c>
      <c r="F28" s="9" t="s">
        <v>90</v>
      </c>
      <c r="G28" s="8" t="str">
        <f t="shared" si="3"/>
        <v>53736.7119</v>
      </c>
      <c r="H28" s="43">
        <f t="shared" si="4"/>
        <v>779</v>
      </c>
      <c r="I28" s="52" t="s">
        <v>415</v>
      </c>
      <c r="J28" s="53" t="s">
        <v>416</v>
      </c>
      <c r="K28" s="52" t="s">
        <v>417</v>
      </c>
      <c r="L28" s="52" t="s">
        <v>418</v>
      </c>
      <c r="M28" s="53" t="s">
        <v>382</v>
      </c>
      <c r="N28" s="53" t="s">
        <v>90</v>
      </c>
      <c r="O28" s="54" t="s">
        <v>355</v>
      </c>
      <c r="P28" s="55" t="s">
        <v>414</v>
      </c>
      <c r="Q28" s="8" t="s">
        <v>414</v>
      </c>
    </row>
    <row r="29" spans="1:17" ht="12.75" customHeight="1" thickBot="1" x14ac:dyDescent="0.25">
      <c r="A29" s="8" t="s">
        <v>414</v>
      </c>
      <c r="B29" s="9" t="str">
        <f t="shared" si="0"/>
        <v>II</v>
      </c>
      <c r="C29" s="43">
        <f t="shared" si="1"/>
        <v>53916.869400000003</v>
      </c>
      <c r="D29" s="8" t="str">
        <f t="shared" si="2"/>
        <v>vis</v>
      </c>
      <c r="E29" s="51">
        <f>VLOOKUP(C29,Active!C$21:E$973,3,FALSE)</f>
        <v>17231.492000211685</v>
      </c>
      <c r="F29" s="9" t="s">
        <v>90</v>
      </c>
      <c r="G29" s="8" t="str">
        <f t="shared" si="3"/>
        <v>53916.8694</v>
      </c>
      <c r="H29" s="43">
        <f t="shared" si="4"/>
        <v>892.5</v>
      </c>
      <c r="I29" s="52" t="s">
        <v>419</v>
      </c>
      <c r="J29" s="53" t="s">
        <v>420</v>
      </c>
      <c r="K29" s="52" t="s">
        <v>421</v>
      </c>
      <c r="L29" s="52" t="s">
        <v>418</v>
      </c>
      <c r="M29" s="53" t="s">
        <v>382</v>
      </c>
      <c r="N29" s="53" t="s">
        <v>90</v>
      </c>
      <c r="O29" s="54" t="s">
        <v>355</v>
      </c>
      <c r="P29" s="55" t="s">
        <v>414</v>
      </c>
      <c r="Q29" s="8" t="s">
        <v>414</v>
      </c>
    </row>
    <row r="30" spans="1:17" ht="12.75" customHeight="1" thickBot="1" x14ac:dyDescent="0.25">
      <c r="A30" s="8" t="s">
        <v>414</v>
      </c>
      <c r="B30" s="9" t="str">
        <f t="shared" si="0"/>
        <v>I</v>
      </c>
      <c r="C30" s="43">
        <f t="shared" si="1"/>
        <v>53998.614699999998</v>
      </c>
      <c r="D30" s="8" t="str">
        <f t="shared" si="2"/>
        <v>vis</v>
      </c>
      <c r="E30" s="51">
        <f>VLOOKUP(C30,Active!C$21:E$973,3,FALSE)</f>
        <v>17282.991850270777</v>
      </c>
      <c r="F30" s="9" t="s">
        <v>90</v>
      </c>
      <c r="G30" s="8" t="str">
        <f t="shared" si="3"/>
        <v>53998.6147</v>
      </c>
      <c r="H30" s="43">
        <f t="shared" si="4"/>
        <v>944</v>
      </c>
      <c r="I30" s="52" t="s">
        <v>422</v>
      </c>
      <c r="J30" s="53" t="s">
        <v>423</v>
      </c>
      <c r="K30" s="52" t="s">
        <v>424</v>
      </c>
      <c r="L30" s="52" t="s">
        <v>344</v>
      </c>
      <c r="M30" s="53" t="s">
        <v>382</v>
      </c>
      <c r="N30" s="53" t="s">
        <v>90</v>
      </c>
      <c r="O30" s="54" t="s">
        <v>355</v>
      </c>
      <c r="P30" s="55" t="s">
        <v>414</v>
      </c>
      <c r="Q30" s="8" t="s">
        <v>414</v>
      </c>
    </row>
    <row r="31" spans="1:17" ht="12.75" customHeight="1" thickBot="1" x14ac:dyDescent="0.25">
      <c r="A31" s="8" t="s">
        <v>414</v>
      </c>
      <c r="B31" s="9" t="str">
        <f t="shared" si="0"/>
        <v>I</v>
      </c>
      <c r="C31" s="43">
        <f t="shared" si="1"/>
        <v>54009.725599999998</v>
      </c>
      <c r="D31" s="8" t="str">
        <f t="shared" si="2"/>
        <v>vis</v>
      </c>
      <c r="E31" s="51">
        <f>VLOOKUP(C31,Active!C$21:E$973,3,FALSE)</f>
        <v>17289.991759550227</v>
      </c>
      <c r="F31" s="9" t="s">
        <v>90</v>
      </c>
      <c r="G31" s="8" t="str">
        <f t="shared" si="3"/>
        <v>54009.7256</v>
      </c>
      <c r="H31" s="43">
        <f t="shared" si="4"/>
        <v>951</v>
      </c>
      <c r="I31" s="52" t="s">
        <v>425</v>
      </c>
      <c r="J31" s="53" t="s">
        <v>426</v>
      </c>
      <c r="K31" s="52" t="s">
        <v>427</v>
      </c>
      <c r="L31" s="52" t="s">
        <v>362</v>
      </c>
      <c r="M31" s="53" t="s">
        <v>382</v>
      </c>
      <c r="N31" s="53" t="s">
        <v>90</v>
      </c>
      <c r="O31" s="54" t="s">
        <v>355</v>
      </c>
      <c r="P31" s="55" t="s">
        <v>414</v>
      </c>
      <c r="Q31" s="8" t="s">
        <v>414</v>
      </c>
    </row>
    <row r="32" spans="1:17" ht="12.75" customHeight="1" thickBot="1" x14ac:dyDescent="0.25">
      <c r="A32" s="8" t="s">
        <v>414</v>
      </c>
      <c r="B32" s="9" t="str">
        <f t="shared" si="0"/>
        <v>I</v>
      </c>
      <c r="C32" s="43">
        <f t="shared" si="1"/>
        <v>54017.661899999999</v>
      </c>
      <c r="D32" s="8" t="str">
        <f t="shared" si="2"/>
        <v>vis</v>
      </c>
      <c r="E32" s="51">
        <f>VLOOKUP(C32,Active!C$21:E$973,3,FALSE)</f>
        <v>17294.991658749619</v>
      </c>
      <c r="F32" s="9" t="s">
        <v>90</v>
      </c>
      <c r="G32" s="8" t="str">
        <f t="shared" si="3"/>
        <v>54017.6619</v>
      </c>
      <c r="H32" s="43">
        <f t="shared" si="4"/>
        <v>956</v>
      </c>
      <c r="I32" s="52" t="s">
        <v>428</v>
      </c>
      <c r="J32" s="53" t="s">
        <v>429</v>
      </c>
      <c r="K32" s="52" t="s">
        <v>430</v>
      </c>
      <c r="L32" s="52" t="s">
        <v>340</v>
      </c>
      <c r="M32" s="53" t="s">
        <v>382</v>
      </c>
      <c r="N32" s="53" t="s">
        <v>90</v>
      </c>
      <c r="O32" s="54" t="s">
        <v>355</v>
      </c>
      <c r="P32" s="55" t="s">
        <v>414</v>
      </c>
      <c r="Q32" s="8" t="s">
        <v>414</v>
      </c>
    </row>
    <row r="33" spans="1:17" ht="12.75" customHeight="1" thickBot="1" x14ac:dyDescent="0.25">
      <c r="A33" s="8" t="s">
        <v>435</v>
      </c>
      <c r="B33" s="9" t="str">
        <f t="shared" si="0"/>
        <v>I</v>
      </c>
      <c r="C33" s="43">
        <f t="shared" si="1"/>
        <v>54017.6636</v>
      </c>
      <c r="D33" s="8" t="str">
        <f t="shared" si="2"/>
        <v>vis</v>
      </c>
      <c r="E33" s="51">
        <f>VLOOKUP(C33,Active!C$21:E$973,3,FALSE)</f>
        <v>17294.99272975609</v>
      </c>
      <c r="F33" s="9" t="s">
        <v>90</v>
      </c>
      <c r="G33" s="8" t="str">
        <f t="shared" si="3"/>
        <v>54017.6636</v>
      </c>
      <c r="H33" s="43">
        <f t="shared" si="4"/>
        <v>956</v>
      </c>
      <c r="I33" s="52" t="s">
        <v>431</v>
      </c>
      <c r="J33" s="53" t="s">
        <v>432</v>
      </c>
      <c r="K33" s="52" t="s">
        <v>430</v>
      </c>
      <c r="L33" s="52" t="s">
        <v>433</v>
      </c>
      <c r="M33" s="53" t="s">
        <v>382</v>
      </c>
      <c r="N33" s="53" t="s">
        <v>383</v>
      </c>
      <c r="O33" s="54" t="s">
        <v>434</v>
      </c>
      <c r="P33" s="55" t="s">
        <v>435</v>
      </c>
      <c r="Q33" s="8" t="s">
        <v>435</v>
      </c>
    </row>
    <row r="34" spans="1:17" ht="12.75" customHeight="1" thickBot="1" x14ac:dyDescent="0.25">
      <c r="A34" s="8" t="s">
        <v>414</v>
      </c>
      <c r="B34" s="9" t="str">
        <f t="shared" si="0"/>
        <v>II</v>
      </c>
      <c r="C34" s="43">
        <f t="shared" si="1"/>
        <v>54021.6302</v>
      </c>
      <c r="D34" s="8" t="str">
        <f t="shared" si="2"/>
        <v>vis</v>
      </c>
      <c r="E34" s="51">
        <f>VLOOKUP(C34,Active!C$21:E$973,3,FALSE)</f>
        <v>17297.491702849886</v>
      </c>
      <c r="F34" s="9" t="s">
        <v>90</v>
      </c>
      <c r="G34" s="8" t="str">
        <f t="shared" si="3"/>
        <v>54021.6302</v>
      </c>
      <c r="H34" s="43">
        <f t="shared" si="4"/>
        <v>958.5</v>
      </c>
      <c r="I34" s="52" t="s">
        <v>436</v>
      </c>
      <c r="J34" s="53" t="s">
        <v>437</v>
      </c>
      <c r="K34" s="52" t="s">
        <v>438</v>
      </c>
      <c r="L34" s="52" t="s">
        <v>376</v>
      </c>
      <c r="M34" s="53" t="s">
        <v>382</v>
      </c>
      <c r="N34" s="53" t="s">
        <v>90</v>
      </c>
      <c r="O34" s="54" t="s">
        <v>355</v>
      </c>
      <c r="P34" s="55" t="s">
        <v>414</v>
      </c>
      <c r="Q34" s="8" t="s">
        <v>414</v>
      </c>
    </row>
    <row r="35" spans="1:17" ht="12.75" customHeight="1" thickBot="1" x14ac:dyDescent="0.25">
      <c r="A35" s="8" t="s">
        <v>414</v>
      </c>
      <c r="B35" s="9" t="str">
        <f t="shared" si="0"/>
        <v>II</v>
      </c>
      <c r="C35" s="43">
        <f t="shared" si="1"/>
        <v>54021.630299999997</v>
      </c>
      <c r="D35" s="8" t="str">
        <f t="shared" si="2"/>
        <v>vis</v>
      </c>
      <c r="E35" s="51">
        <f>VLOOKUP(C35,Active!C$21:E$973,3,FALSE)</f>
        <v>17297.491765850264</v>
      </c>
      <c r="F35" s="9" t="s">
        <v>90</v>
      </c>
      <c r="G35" s="8" t="str">
        <f t="shared" si="3"/>
        <v>54021.6303</v>
      </c>
      <c r="H35" s="43">
        <f t="shared" si="4"/>
        <v>958.5</v>
      </c>
      <c r="I35" s="52" t="s">
        <v>439</v>
      </c>
      <c r="J35" s="53" t="s">
        <v>437</v>
      </c>
      <c r="K35" s="52" t="s">
        <v>438</v>
      </c>
      <c r="L35" s="52" t="s">
        <v>362</v>
      </c>
      <c r="M35" s="53" t="s">
        <v>382</v>
      </c>
      <c r="N35" s="53" t="s">
        <v>90</v>
      </c>
      <c r="O35" s="54" t="s">
        <v>355</v>
      </c>
      <c r="P35" s="55" t="s">
        <v>414</v>
      </c>
      <c r="Q35" s="8" t="s">
        <v>414</v>
      </c>
    </row>
    <row r="36" spans="1:17" ht="12.75" customHeight="1" thickBot="1" x14ac:dyDescent="0.25">
      <c r="A36" s="8" t="s">
        <v>435</v>
      </c>
      <c r="B36" s="9" t="str">
        <f t="shared" si="0"/>
        <v>II</v>
      </c>
      <c r="C36" s="43">
        <f t="shared" si="1"/>
        <v>54026.390299999999</v>
      </c>
      <c r="D36" s="8" t="str">
        <f t="shared" si="2"/>
        <v>vis</v>
      </c>
      <c r="E36" s="51">
        <f>VLOOKUP(C36,Active!C$21:E$973,3,FALSE)</f>
        <v>17300.490583963128</v>
      </c>
      <c r="F36" s="9" t="s">
        <v>90</v>
      </c>
      <c r="G36" s="8" t="str">
        <f t="shared" si="3"/>
        <v>54026.3903</v>
      </c>
      <c r="H36" s="43">
        <f t="shared" si="4"/>
        <v>961.5</v>
      </c>
      <c r="I36" s="52" t="s">
        <v>440</v>
      </c>
      <c r="J36" s="53" t="s">
        <v>441</v>
      </c>
      <c r="K36" s="52" t="s">
        <v>442</v>
      </c>
      <c r="L36" s="52" t="s">
        <v>443</v>
      </c>
      <c r="M36" s="53" t="s">
        <v>382</v>
      </c>
      <c r="N36" s="53" t="s">
        <v>383</v>
      </c>
      <c r="O36" s="54" t="s">
        <v>434</v>
      </c>
      <c r="P36" s="55" t="s">
        <v>435</v>
      </c>
      <c r="Q36" s="8" t="s">
        <v>435</v>
      </c>
    </row>
    <row r="37" spans="1:17" ht="12.75" customHeight="1" thickBot="1" x14ac:dyDescent="0.25">
      <c r="A37" s="8" t="s">
        <v>414</v>
      </c>
      <c r="B37" s="9" t="str">
        <f t="shared" si="0"/>
        <v>I</v>
      </c>
      <c r="C37" s="43">
        <f t="shared" si="1"/>
        <v>54028.773300000001</v>
      </c>
      <c r="D37" s="8" t="str">
        <f t="shared" si="2"/>
        <v>vis</v>
      </c>
      <c r="E37" s="51">
        <f>VLOOKUP(C37,Active!C$21:E$973,3,FALSE)</f>
        <v>17301.991883030976</v>
      </c>
      <c r="F37" s="9" t="s">
        <v>90</v>
      </c>
      <c r="G37" s="8" t="str">
        <f t="shared" si="3"/>
        <v>54028.7733</v>
      </c>
      <c r="H37" s="43">
        <f t="shared" si="4"/>
        <v>963</v>
      </c>
      <c r="I37" s="52" t="s">
        <v>444</v>
      </c>
      <c r="J37" s="53" t="s">
        <v>445</v>
      </c>
      <c r="K37" s="52" t="s">
        <v>446</v>
      </c>
      <c r="L37" s="52" t="s">
        <v>354</v>
      </c>
      <c r="M37" s="53" t="s">
        <v>382</v>
      </c>
      <c r="N37" s="53" t="s">
        <v>90</v>
      </c>
      <c r="O37" s="54" t="s">
        <v>355</v>
      </c>
      <c r="P37" s="55" t="s">
        <v>414</v>
      </c>
      <c r="Q37" s="8" t="s">
        <v>414</v>
      </c>
    </row>
    <row r="38" spans="1:17" ht="12.75" customHeight="1" thickBot="1" x14ac:dyDescent="0.25">
      <c r="A38" s="8" t="s">
        <v>414</v>
      </c>
      <c r="B38" s="9" t="str">
        <f t="shared" si="0"/>
        <v>II</v>
      </c>
      <c r="C38" s="43">
        <f t="shared" si="1"/>
        <v>54029.567000000003</v>
      </c>
      <c r="D38" s="8" t="str">
        <f t="shared" si="2"/>
        <v>vis</v>
      </c>
      <c r="E38" s="51">
        <f>VLOOKUP(C38,Active!C$21:E$973,3,FALSE)</f>
        <v>17302.491917051182</v>
      </c>
      <c r="F38" s="9" t="s">
        <v>90</v>
      </c>
      <c r="G38" s="8" t="str">
        <f t="shared" si="3"/>
        <v>54029.5670</v>
      </c>
      <c r="H38" s="43">
        <f t="shared" si="4"/>
        <v>963.5</v>
      </c>
      <c r="I38" s="52" t="s">
        <v>447</v>
      </c>
      <c r="J38" s="53" t="s">
        <v>448</v>
      </c>
      <c r="K38" s="52" t="s">
        <v>449</v>
      </c>
      <c r="L38" s="52" t="s">
        <v>354</v>
      </c>
      <c r="M38" s="53" t="s">
        <v>382</v>
      </c>
      <c r="N38" s="53" t="s">
        <v>90</v>
      </c>
      <c r="O38" s="54" t="s">
        <v>355</v>
      </c>
      <c r="P38" s="55" t="s">
        <v>414</v>
      </c>
      <c r="Q38" s="8" t="s">
        <v>414</v>
      </c>
    </row>
    <row r="39" spans="1:17" ht="12.75" customHeight="1" thickBot="1" x14ac:dyDescent="0.25">
      <c r="A39" s="8" t="s">
        <v>414</v>
      </c>
      <c r="B39" s="9" t="str">
        <f t="shared" si="0"/>
        <v>II</v>
      </c>
      <c r="C39" s="43">
        <f t="shared" si="1"/>
        <v>54032.741399999999</v>
      </c>
      <c r="D39" s="8" t="str">
        <f t="shared" si="2"/>
        <v>vis</v>
      </c>
      <c r="E39" s="51">
        <f>VLOOKUP(C39,Active!C$21:E$973,3,FALSE)</f>
        <v>17304.49180113048</v>
      </c>
      <c r="F39" s="9" t="s">
        <v>90</v>
      </c>
      <c r="G39" s="8" t="str">
        <f t="shared" si="3"/>
        <v>54032.7414</v>
      </c>
      <c r="H39" s="43">
        <f t="shared" si="4"/>
        <v>965.5</v>
      </c>
      <c r="I39" s="52" t="s">
        <v>450</v>
      </c>
      <c r="J39" s="53" t="s">
        <v>451</v>
      </c>
      <c r="K39" s="52" t="s">
        <v>452</v>
      </c>
      <c r="L39" s="52" t="s">
        <v>362</v>
      </c>
      <c r="M39" s="53" t="s">
        <v>382</v>
      </c>
      <c r="N39" s="53" t="s">
        <v>90</v>
      </c>
      <c r="O39" s="54" t="s">
        <v>355</v>
      </c>
      <c r="P39" s="55" t="s">
        <v>414</v>
      </c>
      <c r="Q39" s="8" t="s">
        <v>414</v>
      </c>
    </row>
    <row r="40" spans="1:17" ht="12.75" customHeight="1" thickBot="1" x14ac:dyDescent="0.25">
      <c r="A40" s="8" t="s">
        <v>414</v>
      </c>
      <c r="B40" s="9" t="str">
        <f t="shared" si="0"/>
        <v>II</v>
      </c>
      <c r="C40" s="43">
        <f t="shared" si="1"/>
        <v>54048.614300000001</v>
      </c>
      <c r="D40" s="8" t="str">
        <f t="shared" si="2"/>
        <v>vis</v>
      </c>
      <c r="E40" s="51">
        <f>VLOOKUP(C40,Active!C$21:E$973,3,FALSE)</f>
        <v>17314.491788530406</v>
      </c>
      <c r="F40" s="9" t="s">
        <v>90</v>
      </c>
      <c r="G40" s="8" t="str">
        <f t="shared" si="3"/>
        <v>54048.6143</v>
      </c>
      <c r="H40" s="43">
        <f t="shared" si="4"/>
        <v>975.5</v>
      </c>
      <c r="I40" s="52" t="s">
        <v>453</v>
      </c>
      <c r="J40" s="53" t="s">
        <v>454</v>
      </c>
      <c r="K40" s="52" t="s">
        <v>455</v>
      </c>
      <c r="L40" s="52" t="s">
        <v>362</v>
      </c>
      <c r="M40" s="53" t="s">
        <v>382</v>
      </c>
      <c r="N40" s="53" t="s">
        <v>90</v>
      </c>
      <c r="O40" s="54" t="s">
        <v>355</v>
      </c>
      <c r="P40" s="55" t="s">
        <v>414</v>
      </c>
      <c r="Q40" s="8" t="s">
        <v>414</v>
      </c>
    </row>
    <row r="41" spans="1:17" ht="12.75" customHeight="1" thickBot="1" x14ac:dyDescent="0.25">
      <c r="A41" s="8" t="s">
        <v>414</v>
      </c>
      <c r="B41" s="9" t="str">
        <f t="shared" si="0"/>
        <v>II</v>
      </c>
      <c r="C41" s="43">
        <f t="shared" si="1"/>
        <v>54051.789199999999</v>
      </c>
      <c r="D41" s="8" t="str">
        <f t="shared" si="2"/>
        <v>vis</v>
      </c>
      <c r="E41" s="51">
        <f>VLOOKUP(C41,Active!C$21:E$973,3,FALSE)</f>
        <v>17316.491987611607</v>
      </c>
      <c r="F41" s="9" t="s">
        <v>90</v>
      </c>
      <c r="G41" s="8" t="str">
        <f t="shared" si="3"/>
        <v>54051.7892</v>
      </c>
      <c r="H41" s="43">
        <f t="shared" si="4"/>
        <v>977.5</v>
      </c>
      <c r="I41" s="52" t="s">
        <v>456</v>
      </c>
      <c r="J41" s="53" t="s">
        <v>457</v>
      </c>
      <c r="K41" s="52" t="s">
        <v>458</v>
      </c>
      <c r="L41" s="52" t="s">
        <v>418</v>
      </c>
      <c r="M41" s="53" t="s">
        <v>382</v>
      </c>
      <c r="N41" s="53" t="s">
        <v>90</v>
      </c>
      <c r="O41" s="54" t="s">
        <v>355</v>
      </c>
      <c r="P41" s="55" t="s">
        <v>414</v>
      </c>
      <c r="Q41" s="8" t="s">
        <v>414</v>
      </c>
    </row>
    <row r="42" spans="1:17" ht="12.75" customHeight="1" thickBot="1" x14ac:dyDescent="0.25">
      <c r="A42" s="8" t="s">
        <v>414</v>
      </c>
      <c r="B42" s="9" t="str">
        <f t="shared" si="0"/>
        <v>I</v>
      </c>
      <c r="C42" s="43">
        <f t="shared" si="1"/>
        <v>54052.582399999999</v>
      </c>
      <c r="D42" s="8" t="str">
        <f t="shared" si="2"/>
        <v>vis</v>
      </c>
      <c r="E42" s="51">
        <f>VLOOKUP(C42,Active!C$21:E$973,3,FALSE)</f>
        <v>17316.991706629909</v>
      </c>
      <c r="F42" s="9" t="s">
        <v>90</v>
      </c>
      <c r="G42" s="8" t="str">
        <f t="shared" si="3"/>
        <v>54052.5824</v>
      </c>
      <c r="H42" s="43">
        <f t="shared" si="4"/>
        <v>978</v>
      </c>
      <c r="I42" s="52" t="s">
        <v>459</v>
      </c>
      <c r="J42" s="53" t="s">
        <v>460</v>
      </c>
      <c r="K42" s="52" t="s">
        <v>461</v>
      </c>
      <c r="L42" s="52" t="s">
        <v>376</v>
      </c>
      <c r="M42" s="53" t="s">
        <v>382</v>
      </c>
      <c r="N42" s="53" t="s">
        <v>90</v>
      </c>
      <c r="O42" s="54" t="s">
        <v>355</v>
      </c>
      <c r="P42" s="55" t="s">
        <v>414</v>
      </c>
      <c r="Q42" s="8" t="s">
        <v>414</v>
      </c>
    </row>
    <row r="43" spans="1:17" ht="12.75" customHeight="1" thickBot="1" x14ac:dyDescent="0.25">
      <c r="A43" s="8" t="s">
        <v>414</v>
      </c>
      <c r="B43" s="9" t="str">
        <f t="shared" si="0"/>
        <v>II</v>
      </c>
      <c r="C43" s="43">
        <f t="shared" si="1"/>
        <v>54059.725299999998</v>
      </c>
      <c r="D43" s="8" t="str">
        <f t="shared" si="2"/>
        <v>vis</v>
      </c>
      <c r="E43" s="51">
        <f>VLOOKUP(C43,Active!C$21:E$973,3,FALSE)</f>
        <v>17321.491760810237</v>
      </c>
      <c r="F43" s="9" t="s">
        <v>90</v>
      </c>
      <c r="G43" s="8" t="str">
        <f t="shared" si="3"/>
        <v>54059.7253</v>
      </c>
      <c r="H43" s="43">
        <f t="shared" si="4"/>
        <v>982.5</v>
      </c>
      <c r="I43" s="52" t="s">
        <v>462</v>
      </c>
      <c r="J43" s="53" t="s">
        <v>463</v>
      </c>
      <c r="K43" s="52" t="s">
        <v>464</v>
      </c>
      <c r="L43" s="52" t="s">
        <v>362</v>
      </c>
      <c r="M43" s="53" t="s">
        <v>382</v>
      </c>
      <c r="N43" s="53" t="s">
        <v>90</v>
      </c>
      <c r="O43" s="54" t="s">
        <v>355</v>
      </c>
      <c r="P43" s="55" t="s">
        <v>414</v>
      </c>
      <c r="Q43" s="8" t="s">
        <v>414</v>
      </c>
    </row>
    <row r="44" spans="1:17" ht="12.75" customHeight="1" thickBot="1" x14ac:dyDescent="0.25">
      <c r="A44" s="8" t="s">
        <v>414</v>
      </c>
      <c r="B44" s="9" t="str">
        <f t="shared" si="0"/>
        <v>I</v>
      </c>
      <c r="C44" s="43">
        <f t="shared" si="1"/>
        <v>54063.693899999998</v>
      </c>
      <c r="D44" s="8" t="str">
        <f t="shared" si="2"/>
        <v>vis</v>
      </c>
      <c r="E44" s="51">
        <f>VLOOKUP(C44,Active!C$21:E$973,3,FALSE)</f>
        <v>17323.991993911644</v>
      </c>
      <c r="F44" s="9" t="s">
        <v>90</v>
      </c>
      <c r="G44" s="8" t="str">
        <f t="shared" si="3"/>
        <v>54063.6939</v>
      </c>
      <c r="H44" s="43">
        <f t="shared" si="4"/>
        <v>985</v>
      </c>
      <c r="I44" s="52" t="s">
        <v>465</v>
      </c>
      <c r="J44" s="53" t="s">
        <v>466</v>
      </c>
      <c r="K44" s="52" t="s">
        <v>467</v>
      </c>
      <c r="L44" s="52" t="s">
        <v>468</v>
      </c>
      <c r="M44" s="53" t="s">
        <v>382</v>
      </c>
      <c r="N44" s="53" t="s">
        <v>90</v>
      </c>
      <c r="O44" s="54" t="s">
        <v>355</v>
      </c>
      <c r="P44" s="55" t="s">
        <v>414</v>
      </c>
      <c r="Q44" s="8" t="s">
        <v>414</v>
      </c>
    </row>
    <row r="45" spans="1:17" ht="12.75" customHeight="1" thickBot="1" x14ac:dyDescent="0.25">
      <c r="A45" s="8" t="s">
        <v>414</v>
      </c>
      <c r="B45" s="9" t="str">
        <f t="shared" si="0"/>
        <v>II</v>
      </c>
      <c r="C45" s="43">
        <f t="shared" si="1"/>
        <v>54067.661999999997</v>
      </c>
      <c r="D45" s="8" t="str">
        <f t="shared" si="2"/>
        <v>vis</v>
      </c>
      <c r="E45" s="51">
        <f>VLOOKUP(C45,Active!C$21:E$973,3,FALSE)</f>
        <v>17326.491912011148</v>
      </c>
      <c r="F45" s="9" t="s">
        <v>90</v>
      </c>
      <c r="G45" s="8" t="str">
        <f t="shared" si="3"/>
        <v>54067.6620</v>
      </c>
      <c r="H45" s="43">
        <f t="shared" si="4"/>
        <v>987.5</v>
      </c>
      <c r="I45" s="52" t="s">
        <v>469</v>
      </c>
      <c r="J45" s="53" t="s">
        <v>470</v>
      </c>
      <c r="K45" s="52" t="s">
        <v>471</v>
      </c>
      <c r="L45" s="52" t="s">
        <v>354</v>
      </c>
      <c r="M45" s="53" t="s">
        <v>382</v>
      </c>
      <c r="N45" s="53" t="s">
        <v>90</v>
      </c>
      <c r="O45" s="54" t="s">
        <v>355</v>
      </c>
      <c r="P45" s="55" t="s">
        <v>414</v>
      </c>
      <c r="Q45" s="8" t="s">
        <v>414</v>
      </c>
    </row>
    <row r="46" spans="1:17" ht="12.75" customHeight="1" thickBot="1" x14ac:dyDescent="0.25">
      <c r="A46" s="8" t="s">
        <v>414</v>
      </c>
      <c r="B46" s="9" t="str">
        <f t="shared" si="0"/>
        <v>I</v>
      </c>
      <c r="C46" s="43">
        <f t="shared" si="1"/>
        <v>54071.6299</v>
      </c>
      <c r="D46" s="8" t="str">
        <f t="shared" si="2"/>
        <v>vis</v>
      </c>
      <c r="E46" s="51">
        <f>VLOOKUP(C46,Active!C$21:E$973,3,FALSE)</f>
        <v>17328.991704109892</v>
      </c>
      <c r="F46" s="9" t="s">
        <v>90</v>
      </c>
      <c r="G46" s="8" t="str">
        <f t="shared" si="3"/>
        <v>54071.6299</v>
      </c>
      <c r="H46" s="43">
        <f t="shared" si="4"/>
        <v>990</v>
      </c>
      <c r="I46" s="52" t="s">
        <v>472</v>
      </c>
      <c r="J46" s="53" t="s">
        <v>473</v>
      </c>
      <c r="K46" s="52" t="s">
        <v>474</v>
      </c>
      <c r="L46" s="52" t="s">
        <v>376</v>
      </c>
      <c r="M46" s="53" t="s">
        <v>382</v>
      </c>
      <c r="N46" s="53" t="s">
        <v>90</v>
      </c>
      <c r="O46" s="54" t="s">
        <v>355</v>
      </c>
      <c r="P46" s="55" t="s">
        <v>414</v>
      </c>
      <c r="Q46" s="8" t="s">
        <v>414</v>
      </c>
    </row>
    <row r="47" spans="1:17" ht="12.75" customHeight="1" thickBot="1" x14ac:dyDescent="0.25">
      <c r="A47" s="8" t="s">
        <v>414</v>
      </c>
      <c r="B47" s="9" t="str">
        <f t="shared" si="0"/>
        <v>I</v>
      </c>
      <c r="C47" s="43">
        <f t="shared" si="1"/>
        <v>54071.630400000002</v>
      </c>
      <c r="D47" s="8" t="str">
        <f t="shared" si="2"/>
        <v>vis</v>
      </c>
      <c r="E47" s="51">
        <f>VLOOKUP(C47,Active!C$21:E$973,3,FALSE)</f>
        <v>17328.992019111796</v>
      </c>
      <c r="F47" s="9" t="s">
        <v>90</v>
      </c>
      <c r="G47" s="8" t="str">
        <f t="shared" si="3"/>
        <v>54071.6304</v>
      </c>
      <c r="H47" s="43">
        <f t="shared" si="4"/>
        <v>990</v>
      </c>
      <c r="I47" s="52" t="s">
        <v>475</v>
      </c>
      <c r="J47" s="53" t="s">
        <v>473</v>
      </c>
      <c r="K47" s="52" t="s">
        <v>474</v>
      </c>
      <c r="L47" s="52" t="s">
        <v>468</v>
      </c>
      <c r="M47" s="53" t="s">
        <v>382</v>
      </c>
      <c r="N47" s="53" t="s">
        <v>90</v>
      </c>
      <c r="O47" s="54" t="s">
        <v>355</v>
      </c>
      <c r="P47" s="55" t="s">
        <v>414</v>
      </c>
      <c r="Q47" s="8" t="s">
        <v>414</v>
      </c>
    </row>
    <row r="48" spans="1:17" ht="12.75" customHeight="1" thickBot="1" x14ac:dyDescent="0.25">
      <c r="A48" s="8" t="s">
        <v>414</v>
      </c>
      <c r="B48" s="9" t="str">
        <f t="shared" si="0"/>
        <v>II</v>
      </c>
      <c r="C48" s="43">
        <f t="shared" si="1"/>
        <v>54075.5982</v>
      </c>
      <c r="D48" s="8" t="str">
        <f t="shared" si="2"/>
        <v>vis</v>
      </c>
      <c r="E48" s="51">
        <f>VLOOKUP(C48,Active!C$21:E$973,3,FALSE)</f>
        <v>17331.491748210159</v>
      </c>
      <c r="F48" s="9" t="s">
        <v>90</v>
      </c>
      <c r="G48" s="8" t="str">
        <f t="shared" si="3"/>
        <v>54075.5982</v>
      </c>
      <c r="H48" s="43">
        <f t="shared" si="4"/>
        <v>992.5</v>
      </c>
      <c r="I48" s="52" t="s">
        <v>476</v>
      </c>
      <c r="J48" s="53" t="s">
        <v>477</v>
      </c>
      <c r="K48" s="52" t="s">
        <v>478</v>
      </c>
      <c r="L48" s="52" t="s">
        <v>362</v>
      </c>
      <c r="M48" s="53" t="s">
        <v>382</v>
      </c>
      <c r="N48" s="53" t="s">
        <v>90</v>
      </c>
      <c r="O48" s="54" t="s">
        <v>355</v>
      </c>
      <c r="P48" s="55" t="s">
        <v>414</v>
      </c>
      <c r="Q48" s="8" t="s">
        <v>414</v>
      </c>
    </row>
    <row r="49" spans="1:17" ht="12.75" customHeight="1" thickBot="1" x14ac:dyDescent="0.25">
      <c r="A49" s="8" t="s">
        <v>414</v>
      </c>
      <c r="B49" s="9" t="str">
        <f t="shared" si="0"/>
        <v>I</v>
      </c>
      <c r="C49" s="43">
        <f t="shared" si="1"/>
        <v>54082.741000000002</v>
      </c>
      <c r="D49" s="8" t="str">
        <f t="shared" si="2"/>
        <v>vis</v>
      </c>
      <c r="E49" s="51">
        <f>VLOOKUP(C49,Active!C$21:E$973,3,FALSE)</f>
        <v>17335.991739390109</v>
      </c>
      <c r="F49" s="9" t="s">
        <v>90</v>
      </c>
      <c r="G49" s="8" t="str">
        <f t="shared" si="3"/>
        <v>54082.7410</v>
      </c>
      <c r="H49" s="43">
        <f t="shared" si="4"/>
        <v>997</v>
      </c>
      <c r="I49" s="52" t="s">
        <v>479</v>
      </c>
      <c r="J49" s="53" t="s">
        <v>480</v>
      </c>
      <c r="K49" s="52" t="s">
        <v>481</v>
      </c>
      <c r="L49" s="52" t="s">
        <v>362</v>
      </c>
      <c r="M49" s="53" t="s">
        <v>382</v>
      </c>
      <c r="N49" s="53" t="s">
        <v>90</v>
      </c>
      <c r="O49" s="54" t="s">
        <v>355</v>
      </c>
      <c r="P49" s="55" t="s">
        <v>414</v>
      </c>
      <c r="Q49" s="8" t="s">
        <v>414</v>
      </c>
    </row>
    <row r="50" spans="1:17" ht="12.75" customHeight="1" thickBot="1" x14ac:dyDescent="0.25">
      <c r="A50" s="8" t="s">
        <v>414</v>
      </c>
      <c r="B50" s="9" t="str">
        <f t="shared" si="0"/>
        <v>II</v>
      </c>
      <c r="C50" s="43">
        <f t="shared" si="1"/>
        <v>54086.7091</v>
      </c>
      <c r="D50" s="8" t="str">
        <f t="shared" si="2"/>
        <v>vis</v>
      </c>
      <c r="E50" s="51">
        <f>VLOOKUP(C50,Active!C$21:E$973,3,FALSE)</f>
        <v>17338.491657489612</v>
      </c>
      <c r="F50" s="9" t="s">
        <v>90</v>
      </c>
      <c r="G50" s="8" t="str">
        <f t="shared" si="3"/>
        <v>54086.7091</v>
      </c>
      <c r="H50" s="43">
        <f t="shared" si="4"/>
        <v>999.5</v>
      </c>
      <c r="I50" s="52" t="s">
        <v>482</v>
      </c>
      <c r="J50" s="53" t="s">
        <v>483</v>
      </c>
      <c r="K50" s="52" t="s">
        <v>484</v>
      </c>
      <c r="L50" s="52" t="s">
        <v>340</v>
      </c>
      <c r="M50" s="53" t="s">
        <v>382</v>
      </c>
      <c r="N50" s="53" t="s">
        <v>90</v>
      </c>
      <c r="O50" s="54" t="s">
        <v>355</v>
      </c>
      <c r="P50" s="55" t="s">
        <v>414</v>
      </c>
      <c r="Q50" s="8" t="s">
        <v>414</v>
      </c>
    </row>
    <row r="51" spans="1:17" ht="12.75" customHeight="1" thickBot="1" x14ac:dyDescent="0.25">
      <c r="A51" s="8" t="s">
        <v>414</v>
      </c>
      <c r="B51" s="9" t="str">
        <f t="shared" si="0"/>
        <v>II</v>
      </c>
      <c r="C51" s="43">
        <f t="shared" si="1"/>
        <v>54094.645799999998</v>
      </c>
      <c r="D51" s="8" t="str">
        <f t="shared" si="2"/>
        <v>vis</v>
      </c>
      <c r="E51" s="51">
        <f>VLOOKUP(C51,Active!C$21:E$973,3,FALSE)</f>
        <v>17343.491808690524</v>
      </c>
      <c r="F51" s="9" t="s">
        <v>90</v>
      </c>
      <c r="G51" s="8" t="str">
        <f t="shared" si="3"/>
        <v>54094.6458</v>
      </c>
      <c r="H51" s="43">
        <f t="shared" si="4"/>
        <v>1004.5</v>
      </c>
      <c r="I51" s="52" t="s">
        <v>485</v>
      </c>
      <c r="J51" s="53" t="s">
        <v>486</v>
      </c>
      <c r="K51" s="52" t="s">
        <v>487</v>
      </c>
      <c r="L51" s="52" t="s">
        <v>344</v>
      </c>
      <c r="M51" s="53" t="s">
        <v>382</v>
      </c>
      <c r="N51" s="53" t="s">
        <v>90</v>
      </c>
      <c r="O51" s="54" t="s">
        <v>355</v>
      </c>
      <c r="P51" s="55" t="s">
        <v>414</v>
      </c>
      <c r="Q51" s="8" t="s">
        <v>414</v>
      </c>
    </row>
    <row r="52" spans="1:17" ht="12.75" customHeight="1" thickBot="1" x14ac:dyDescent="0.25">
      <c r="A52" s="8" t="s">
        <v>414</v>
      </c>
      <c r="B52" s="9" t="str">
        <f t="shared" si="0"/>
        <v>II</v>
      </c>
      <c r="C52" s="43">
        <f t="shared" si="1"/>
        <v>54110.518600000003</v>
      </c>
      <c r="D52" s="8" t="str">
        <f t="shared" si="2"/>
        <v>vis</v>
      </c>
      <c r="E52" s="51">
        <f>VLOOKUP(C52,Active!C$21:E$973,3,FALSE)</f>
        <v>17353.491733090072</v>
      </c>
      <c r="F52" s="9" t="s">
        <v>90</v>
      </c>
      <c r="G52" s="8" t="str">
        <f t="shared" si="3"/>
        <v>54110.5186</v>
      </c>
      <c r="H52" s="43">
        <f t="shared" si="4"/>
        <v>1014.5</v>
      </c>
      <c r="I52" s="52" t="s">
        <v>488</v>
      </c>
      <c r="J52" s="53" t="s">
        <v>489</v>
      </c>
      <c r="K52" s="52" t="s">
        <v>490</v>
      </c>
      <c r="L52" s="52" t="s">
        <v>362</v>
      </c>
      <c r="M52" s="53" t="s">
        <v>382</v>
      </c>
      <c r="N52" s="53" t="s">
        <v>90</v>
      </c>
      <c r="O52" s="54" t="s">
        <v>355</v>
      </c>
      <c r="P52" s="55" t="s">
        <v>414</v>
      </c>
      <c r="Q52" s="8" t="s">
        <v>414</v>
      </c>
    </row>
    <row r="53" spans="1:17" ht="12.75" customHeight="1" thickBot="1" x14ac:dyDescent="0.25">
      <c r="A53" s="8" t="s">
        <v>495</v>
      </c>
      <c r="B53" s="9" t="str">
        <f t="shared" si="0"/>
        <v>I</v>
      </c>
      <c r="C53" s="43">
        <f t="shared" si="1"/>
        <v>54285.914299999997</v>
      </c>
      <c r="D53" s="8" t="str">
        <f t="shared" si="2"/>
        <v>vis</v>
      </c>
      <c r="E53" s="51">
        <f>VLOOKUP(C53,Active!C$21:E$973,3,FALSE)</f>
        <v>17463.991691509815</v>
      </c>
      <c r="F53" s="9" t="s">
        <v>90</v>
      </c>
      <c r="G53" s="8" t="str">
        <f t="shared" si="3"/>
        <v>54285.9143</v>
      </c>
      <c r="H53" s="43">
        <f t="shared" si="4"/>
        <v>1125</v>
      </c>
      <c r="I53" s="52" t="s">
        <v>491</v>
      </c>
      <c r="J53" s="53" t="s">
        <v>492</v>
      </c>
      <c r="K53" s="52" t="s">
        <v>493</v>
      </c>
      <c r="L53" s="52" t="s">
        <v>362</v>
      </c>
      <c r="M53" s="53" t="s">
        <v>382</v>
      </c>
      <c r="N53" s="53" t="s">
        <v>90</v>
      </c>
      <c r="O53" s="54" t="s">
        <v>494</v>
      </c>
      <c r="P53" s="55" t="s">
        <v>495</v>
      </c>
      <c r="Q53" s="8" t="s">
        <v>495</v>
      </c>
    </row>
    <row r="54" spans="1:17" ht="12.75" customHeight="1" thickBot="1" x14ac:dyDescent="0.25">
      <c r="A54" s="8" t="s">
        <v>495</v>
      </c>
      <c r="B54" s="9" t="str">
        <f t="shared" si="0"/>
        <v>II</v>
      </c>
      <c r="C54" s="43">
        <f t="shared" si="1"/>
        <v>54289.882599999997</v>
      </c>
      <c r="D54" s="8" t="str">
        <f t="shared" si="2"/>
        <v>vis</v>
      </c>
      <c r="E54" s="51">
        <f>VLOOKUP(C54,Active!C$21:E$973,3,FALSE)</f>
        <v>17466.491735610081</v>
      </c>
      <c r="F54" s="9" t="s">
        <v>90</v>
      </c>
      <c r="G54" s="8" t="str">
        <f t="shared" si="3"/>
        <v>54289.8826</v>
      </c>
      <c r="H54" s="43">
        <f t="shared" si="4"/>
        <v>1127.5</v>
      </c>
      <c r="I54" s="52" t="s">
        <v>496</v>
      </c>
      <c r="J54" s="53" t="s">
        <v>497</v>
      </c>
      <c r="K54" s="52" t="s">
        <v>498</v>
      </c>
      <c r="L54" s="52" t="s">
        <v>344</v>
      </c>
      <c r="M54" s="53" t="s">
        <v>382</v>
      </c>
      <c r="N54" s="53" t="s">
        <v>90</v>
      </c>
      <c r="O54" s="54" t="s">
        <v>494</v>
      </c>
      <c r="P54" s="55" t="s">
        <v>495</v>
      </c>
      <c r="Q54" s="8" t="s">
        <v>495</v>
      </c>
    </row>
    <row r="55" spans="1:17" ht="12.75" customHeight="1" thickBot="1" x14ac:dyDescent="0.25">
      <c r="A55" s="8" t="s">
        <v>495</v>
      </c>
      <c r="B55" s="9" t="str">
        <f t="shared" si="0"/>
        <v>I</v>
      </c>
      <c r="C55" s="43">
        <f t="shared" si="1"/>
        <v>54317.660100000001</v>
      </c>
      <c r="D55" s="8" t="str">
        <f t="shared" si="2"/>
        <v>vis</v>
      </c>
      <c r="E55" s="51">
        <f>VLOOKUP(C55,Active!C$21:E$973,3,FALSE)</f>
        <v>17483.991666309666</v>
      </c>
      <c r="F55" s="9" t="s">
        <v>90</v>
      </c>
      <c r="G55" s="8" t="str">
        <f t="shared" si="3"/>
        <v>54317.6601</v>
      </c>
      <c r="H55" s="43">
        <f t="shared" si="4"/>
        <v>1145</v>
      </c>
      <c r="I55" s="52" t="s">
        <v>499</v>
      </c>
      <c r="J55" s="53" t="s">
        <v>500</v>
      </c>
      <c r="K55" s="52" t="s">
        <v>501</v>
      </c>
      <c r="L55" s="52" t="s">
        <v>362</v>
      </c>
      <c r="M55" s="53" t="s">
        <v>382</v>
      </c>
      <c r="N55" s="53" t="s">
        <v>90</v>
      </c>
      <c r="O55" s="54" t="s">
        <v>494</v>
      </c>
      <c r="P55" s="55" t="s">
        <v>495</v>
      </c>
      <c r="Q55" s="8" t="s">
        <v>495</v>
      </c>
    </row>
    <row r="56" spans="1:17" ht="12.75" customHeight="1" thickBot="1" x14ac:dyDescent="0.25">
      <c r="A56" s="8" t="s">
        <v>495</v>
      </c>
      <c r="B56" s="9" t="str">
        <f t="shared" si="0"/>
        <v>II</v>
      </c>
      <c r="C56" s="43">
        <f t="shared" si="1"/>
        <v>54327.977800000001</v>
      </c>
      <c r="D56" s="8" t="str">
        <f t="shared" si="2"/>
        <v>vis</v>
      </c>
      <c r="E56" s="51">
        <f>VLOOKUP(C56,Active!C$21:E$973,3,FALSE)</f>
        <v>17490.491856570814</v>
      </c>
      <c r="F56" s="9" t="s">
        <v>90</v>
      </c>
      <c r="G56" s="8" t="str">
        <f t="shared" si="3"/>
        <v>54327.9778</v>
      </c>
      <c r="H56" s="43">
        <f t="shared" si="4"/>
        <v>1151.5</v>
      </c>
      <c r="I56" s="52" t="s">
        <v>502</v>
      </c>
      <c r="J56" s="53" t="s">
        <v>503</v>
      </c>
      <c r="K56" s="52" t="s">
        <v>504</v>
      </c>
      <c r="L56" s="52" t="s">
        <v>418</v>
      </c>
      <c r="M56" s="53" t="s">
        <v>382</v>
      </c>
      <c r="N56" s="53" t="s">
        <v>90</v>
      </c>
      <c r="O56" s="54" t="s">
        <v>494</v>
      </c>
      <c r="P56" s="55" t="s">
        <v>495</v>
      </c>
      <c r="Q56" s="8" t="s">
        <v>495</v>
      </c>
    </row>
    <row r="57" spans="1:17" ht="12.75" customHeight="1" thickBot="1" x14ac:dyDescent="0.25">
      <c r="A57" s="8" t="s">
        <v>495</v>
      </c>
      <c r="B57" s="9" t="str">
        <f t="shared" si="0"/>
        <v>I</v>
      </c>
      <c r="C57" s="43">
        <f t="shared" si="1"/>
        <v>54328.770799999998</v>
      </c>
      <c r="D57" s="8" t="str">
        <f t="shared" si="2"/>
        <v>vis</v>
      </c>
      <c r="E57" s="51">
        <f>VLOOKUP(C57,Active!C$21:E$973,3,FALSE)</f>
        <v>17490.991449588357</v>
      </c>
      <c r="F57" s="9" t="s">
        <v>90</v>
      </c>
      <c r="G57" s="8" t="str">
        <f t="shared" si="3"/>
        <v>54328.7708</v>
      </c>
      <c r="H57" s="43">
        <f t="shared" si="4"/>
        <v>1152</v>
      </c>
      <c r="I57" s="52" t="s">
        <v>505</v>
      </c>
      <c r="J57" s="53" t="s">
        <v>506</v>
      </c>
      <c r="K57" s="52" t="s">
        <v>507</v>
      </c>
      <c r="L57" s="52" t="s">
        <v>392</v>
      </c>
      <c r="M57" s="53" t="s">
        <v>382</v>
      </c>
      <c r="N57" s="53" t="s">
        <v>90</v>
      </c>
      <c r="O57" s="54" t="s">
        <v>494</v>
      </c>
      <c r="P57" s="55" t="s">
        <v>495</v>
      </c>
      <c r="Q57" s="8" t="s">
        <v>495</v>
      </c>
    </row>
    <row r="58" spans="1:17" ht="12.75" customHeight="1" thickBot="1" x14ac:dyDescent="0.25">
      <c r="A58" s="8" t="s">
        <v>495</v>
      </c>
      <c r="B58" s="9" t="str">
        <f t="shared" si="0"/>
        <v>I</v>
      </c>
      <c r="C58" s="43">
        <f t="shared" si="1"/>
        <v>54328.7713</v>
      </c>
      <c r="D58" s="8" t="str">
        <f t="shared" si="2"/>
        <v>vis</v>
      </c>
      <c r="E58" s="51">
        <f>VLOOKUP(C58,Active!C$21:E$973,3,FALSE)</f>
        <v>17490.991764590261</v>
      </c>
      <c r="F58" s="9" t="s">
        <v>90</v>
      </c>
      <c r="G58" s="8" t="str">
        <f t="shared" si="3"/>
        <v>54328.7713</v>
      </c>
      <c r="H58" s="43">
        <f t="shared" si="4"/>
        <v>1152</v>
      </c>
      <c r="I58" s="52" t="s">
        <v>508</v>
      </c>
      <c r="J58" s="53" t="s">
        <v>509</v>
      </c>
      <c r="K58" s="52" t="s">
        <v>507</v>
      </c>
      <c r="L58" s="52" t="s">
        <v>354</v>
      </c>
      <c r="M58" s="53" t="s">
        <v>382</v>
      </c>
      <c r="N58" s="53" t="s">
        <v>90</v>
      </c>
      <c r="O58" s="54" t="s">
        <v>494</v>
      </c>
      <c r="P58" s="55" t="s">
        <v>495</v>
      </c>
      <c r="Q58" s="8" t="s">
        <v>495</v>
      </c>
    </row>
    <row r="59" spans="1:17" ht="12.75" customHeight="1" thickBot="1" x14ac:dyDescent="0.25">
      <c r="A59" s="8" t="s">
        <v>495</v>
      </c>
      <c r="B59" s="9" t="str">
        <f t="shared" si="0"/>
        <v>I</v>
      </c>
      <c r="C59" s="43">
        <f t="shared" si="1"/>
        <v>54331.945599999999</v>
      </c>
      <c r="D59" s="8" t="str">
        <f t="shared" si="2"/>
        <v>vis</v>
      </c>
      <c r="E59" s="51">
        <f>VLOOKUP(C59,Active!C$21:E$973,3,FALSE)</f>
        <v>17492.991585669177</v>
      </c>
      <c r="F59" s="9" t="s">
        <v>90</v>
      </c>
      <c r="G59" s="8" t="str">
        <f t="shared" si="3"/>
        <v>54331.9456</v>
      </c>
      <c r="H59" s="43">
        <f t="shared" si="4"/>
        <v>1154</v>
      </c>
      <c r="I59" s="52" t="s">
        <v>510</v>
      </c>
      <c r="J59" s="53" t="s">
        <v>511</v>
      </c>
      <c r="K59" s="52" t="s">
        <v>512</v>
      </c>
      <c r="L59" s="52" t="s">
        <v>376</v>
      </c>
      <c r="M59" s="53" t="s">
        <v>382</v>
      </c>
      <c r="N59" s="53" t="s">
        <v>90</v>
      </c>
      <c r="O59" s="54" t="s">
        <v>494</v>
      </c>
      <c r="P59" s="55" t="s">
        <v>495</v>
      </c>
      <c r="Q59" s="8" t="s">
        <v>495</v>
      </c>
    </row>
    <row r="60" spans="1:17" ht="12.75" customHeight="1" thickBot="1" x14ac:dyDescent="0.25">
      <c r="A60" s="8" t="s">
        <v>495</v>
      </c>
      <c r="B60" s="9" t="str">
        <f t="shared" si="0"/>
        <v>I</v>
      </c>
      <c r="C60" s="43">
        <f t="shared" si="1"/>
        <v>54339.882299999997</v>
      </c>
      <c r="D60" s="8" t="str">
        <f t="shared" si="2"/>
        <v>vis</v>
      </c>
      <c r="E60" s="51">
        <f>VLOOKUP(C60,Active!C$21:E$973,3,FALSE)</f>
        <v>17497.991736870092</v>
      </c>
      <c r="F60" s="9" t="s">
        <v>90</v>
      </c>
      <c r="G60" s="8" t="str">
        <f t="shared" si="3"/>
        <v>54339.8823</v>
      </c>
      <c r="H60" s="43">
        <f t="shared" si="4"/>
        <v>1159</v>
      </c>
      <c r="I60" s="52" t="s">
        <v>513</v>
      </c>
      <c r="J60" s="53" t="s">
        <v>514</v>
      </c>
      <c r="K60" s="52" t="s">
        <v>515</v>
      </c>
      <c r="L60" s="52" t="s">
        <v>404</v>
      </c>
      <c r="M60" s="53" t="s">
        <v>382</v>
      </c>
      <c r="N60" s="53" t="s">
        <v>90</v>
      </c>
      <c r="O60" s="54" t="s">
        <v>494</v>
      </c>
      <c r="P60" s="55" t="s">
        <v>495</v>
      </c>
      <c r="Q60" s="8" t="s">
        <v>495</v>
      </c>
    </row>
    <row r="61" spans="1:17" ht="12.75" customHeight="1" thickBot="1" x14ac:dyDescent="0.25">
      <c r="A61" s="8" t="s">
        <v>495</v>
      </c>
      <c r="B61" s="9" t="str">
        <f t="shared" si="0"/>
        <v>I</v>
      </c>
      <c r="C61" s="43">
        <f t="shared" si="1"/>
        <v>54339.883000000002</v>
      </c>
      <c r="D61" s="8" t="str">
        <f t="shared" si="2"/>
        <v>vis</v>
      </c>
      <c r="E61" s="51">
        <f>VLOOKUP(C61,Active!C$21:E$973,3,FALSE)</f>
        <v>17497.992177872758</v>
      </c>
      <c r="F61" s="9" t="s">
        <v>90</v>
      </c>
      <c r="G61" s="8" t="str">
        <f t="shared" si="3"/>
        <v>54339.8830</v>
      </c>
      <c r="H61" s="43">
        <f t="shared" si="4"/>
        <v>1159</v>
      </c>
      <c r="I61" s="52" t="s">
        <v>516</v>
      </c>
      <c r="J61" s="53" t="s">
        <v>517</v>
      </c>
      <c r="K61" s="52" t="s">
        <v>515</v>
      </c>
      <c r="L61" s="52" t="s">
        <v>359</v>
      </c>
      <c r="M61" s="53" t="s">
        <v>382</v>
      </c>
      <c r="N61" s="53" t="s">
        <v>90</v>
      </c>
      <c r="O61" s="54" t="s">
        <v>494</v>
      </c>
      <c r="P61" s="55" t="s">
        <v>495</v>
      </c>
      <c r="Q61" s="8" t="s">
        <v>495</v>
      </c>
    </row>
    <row r="62" spans="1:17" ht="12.75" customHeight="1" thickBot="1" x14ac:dyDescent="0.25">
      <c r="A62" s="8" t="s">
        <v>495</v>
      </c>
      <c r="B62" s="9" t="str">
        <f t="shared" si="0"/>
        <v>II</v>
      </c>
      <c r="C62" s="43">
        <f t="shared" si="1"/>
        <v>54343.851000000002</v>
      </c>
      <c r="D62" s="8" t="str">
        <f t="shared" si="2"/>
        <v>vis</v>
      </c>
      <c r="E62" s="51">
        <f>VLOOKUP(C62,Active!C$21:E$973,3,FALSE)</f>
        <v>17500.492032971881</v>
      </c>
      <c r="F62" s="9" t="s">
        <v>90</v>
      </c>
      <c r="G62" s="8" t="str">
        <f t="shared" si="3"/>
        <v>54343.8510</v>
      </c>
      <c r="H62" s="43">
        <f t="shared" si="4"/>
        <v>1161.5</v>
      </c>
      <c r="I62" s="52" t="s">
        <v>518</v>
      </c>
      <c r="J62" s="53" t="s">
        <v>519</v>
      </c>
      <c r="K62" s="52" t="s">
        <v>520</v>
      </c>
      <c r="L62" s="52" t="s">
        <v>521</v>
      </c>
      <c r="M62" s="53" t="s">
        <v>382</v>
      </c>
      <c r="N62" s="53" t="s">
        <v>90</v>
      </c>
      <c r="O62" s="54" t="s">
        <v>494</v>
      </c>
      <c r="P62" s="55" t="s">
        <v>495</v>
      </c>
      <c r="Q62" s="8" t="s">
        <v>495</v>
      </c>
    </row>
    <row r="63" spans="1:17" ht="12.75" customHeight="1" thickBot="1" x14ac:dyDescent="0.25">
      <c r="A63" s="8" t="s">
        <v>495</v>
      </c>
      <c r="B63" s="9" t="str">
        <f t="shared" si="0"/>
        <v>I</v>
      </c>
      <c r="C63" s="43">
        <f t="shared" si="1"/>
        <v>54347.8194</v>
      </c>
      <c r="D63" s="8" t="str">
        <f t="shared" si="2"/>
        <v>vis</v>
      </c>
      <c r="E63" s="51">
        <f>VLOOKUP(C63,Active!C$21:E$973,3,FALSE)</f>
        <v>17502.992140072529</v>
      </c>
      <c r="F63" s="9" t="s">
        <v>90</v>
      </c>
      <c r="G63" s="8" t="str">
        <f t="shared" si="3"/>
        <v>54347.8194</v>
      </c>
      <c r="H63" s="43">
        <f t="shared" si="4"/>
        <v>1164</v>
      </c>
      <c r="I63" s="52" t="s">
        <v>522</v>
      </c>
      <c r="J63" s="53" t="s">
        <v>523</v>
      </c>
      <c r="K63" s="52" t="s">
        <v>524</v>
      </c>
      <c r="L63" s="52" t="s">
        <v>359</v>
      </c>
      <c r="M63" s="53" t="s">
        <v>382</v>
      </c>
      <c r="N63" s="53" t="s">
        <v>90</v>
      </c>
      <c r="O63" s="54" t="s">
        <v>494</v>
      </c>
      <c r="P63" s="55" t="s">
        <v>495</v>
      </c>
      <c r="Q63" s="8" t="s">
        <v>495</v>
      </c>
    </row>
    <row r="64" spans="1:17" ht="12.75" customHeight="1" thickBot="1" x14ac:dyDescent="0.25">
      <c r="A64" s="8" t="s">
        <v>495</v>
      </c>
      <c r="B64" s="9" t="str">
        <f t="shared" si="0"/>
        <v>II</v>
      </c>
      <c r="C64" s="43">
        <f t="shared" si="1"/>
        <v>54367.660100000001</v>
      </c>
      <c r="D64" s="8" t="str">
        <f t="shared" si="2"/>
        <v>vis</v>
      </c>
      <c r="E64" s="51">
        <f>VLOOKUP(C64,Active!C$21:E$973,3,FALSE)</f>
        <v>17515.491856570814</v>
      </c>
      <c r="F64" s="9" t="s">
        <v>90</v>
      </c>
      <c r="G64" s="8" t="str">
        <f t="shared" si="3"/>
        <v>54367.6601</v>
      </c>
      <c r="H64" s="43">
        <f t="shared" si="4"/>
        <v>1176.5</v>
      </c>
      <c r="I64" s="52" t="s">
        <v>530</v>
      </c>
      <c r="J64" s="53" t="s">
        <v>531</v>
      </c>
      <c r="K64" s="52" t="s">
        <v>532</v>
      </c>
      <c r="L64" s="52" t="s">
        <v>418</v>
      </c>
      <c r="M64" s="53" t="s">
        <v>382</v>
      </c>
      <c r="N64" s="53" t="s">
        <v>90</v>
      </c>
      <c r="O64" s="54" t="s">
        <v>494</v>
      </c>
      <c r="P64" s="55" t="s">
        <v>495</v>
      </c>
      <c r="Q64" s="8" t="s">
        <v>495</v>
      </c>
    </row>
    <row r="65" spans="1:17" ht="12.75" customHeight="1" thickBot="1" x14ac:dyDescent="0.25">
      <c r="A65" s="8" t="s">
        <v>495</v>
      </c>
      <c r="B65" s="9" t="str">
        <f t="shared" si="0"/>
        <v>I</v>
      </c>
      <c r="C65" s="43">
        <f t="shared" si="1"/>
        <v>54371.628100000002</v>
      </c>
      <c r="D65" s="8" t="str">
        <f t="shared" si="2"/>
        <v>vis</v>
      </c>
      <c r="E65" s="51">
        <f>VLOOKUP(C65,Active!C$21:E$973,3,FALSE)</f>
        <v>17517.99171166994</v>
      </c>
      <c r="F65" s="9" t="s">
        <v>90</v>
      </c>
      <c r="G65" s="8" t="str">
        <f t="shared" si="3"/>
        <v>54371.6281</v>
      </c>
      <c r="H65" s="43">
        <f t="shared" si="4"/>
        <v>1179</v>
      </c>
      <c r="I65" s="52" t="s">
        <v>533</v>
      </c>
      <c r="J65" s="53" t="s">
        <v>534</v>
      </c>
      <c r="K65" s="52" t="s">
        <v>535</v>
      </c>
      <c r="L65" s="52" t="s">
        <v>404</v>
      </c>
      <c r="M65" s="53" t="s">
        <v>382</v>
      </c>
      <c r="N65" s="53" t="s">
        <v>90</v>
      </c>
      <c r="O65" s="54" t="s">
        <v>494</v>
      </c>
      <c r="P65" s="55" t="s">
        <v>495</v>
      </c>
      <c r="Q65" s="8" t="s">
        <v>495</v>
      </c>
    </row>
    <row r="66" spans="1:17" ht="12.75" customHeight="1" thickBot="1" x14ac:dyDescent="0.25">
      <c r="A66" s="8" t="s">
        <v>495</v>
      </c>
      <c r="B66" s="9" t="str">
        <f t="shared" si="0"/>
        <v>II</v>
      </c>
      <c r="C66" s="43">
        <f t="shared" si="1"/>
        <v>54386.707399999999</v>
      </c>
      <c r="D66" s="8" t="str">
        <f t="shared" si="2"/>
        <v>vis</v>
      </c>
      <c r="E66" s="51">
        <f>VLOOKUP(C66,Active!C$21:E$973,3,FALSE)</f>
        <v>17527.491728050038</v>
      </c>
      <c r="F66" s="9" t="s">
        <v>90</v>
      </c>
      <c r="G66" s="8" t="str">
        <f t="shared" si="3"/>
        <v>54386.7074</v>
      </c>
      <c r="H66" s="43">
        <f t="shared" si="4"/>
        <v>1188.5</v>
      </c>
      <c r="I66" s="52" t="s">
        <v>536</v>
      </c>
      <c r="J66" s="53" t="s">
        <v>537</v>
      </c>
      <c r="K66" s="52" t="s">
        <v>538</v>
      </c>
      <c r="L66" s="52" t="s">
        <v>404</v>
      </c>
      <c r="M66" s="53" t="s">
        <v>382</v>
      </c>
      <c r="N66" s="53" t="s">
        <v>90</v>
      </c>
      <c r="O66" s="54" t="s">
        <v>494</v>
      </c>
      <c r="P66" s="55" t="s">
        <v>495</v>
      </c>
      <c r="Q66" s="8" t="s">
        <v>495</v>
      </c>
    </row>
    <row r="67" spans="1:17" ht="12.75" customHeight="1" thickBot="1" x14ac:dyDescent="0.25">
      <c r="A67" s="8" t="s">
        <v>495</v>
      </c>
      <c r="B67" s="9" t="str">
        <f t="shared" si="0"/>
        <v>II</v>
      </c>
      <c r="C67" s="43">
        <f t="shared" si="1"/>
        <v>54389.882400000002</v>
      </c>
      <c r="D67" s="8" t="str">
        <f t="shared" si="2"/>
        <v>vis</v>
      </c>
      <c r="E67" s="51">
        <f>VLOOKUP(C67,Active!C$21:E$973,3,FALSE)</f>
        <v>17529.491990131624</v>
      </c>
      <c r="F67" s="9" t="s">
        <v>90</v>
      </c>
      <c r="G67" s="8" t="str">
        <f t="shared" si="3"/>
        <v>54389.8824</v>
      </c>
      <c r="H67" s="43">
        <f t="shared" si="4"/>
        <v>1190.5</v>
      </c>
      <c r="I67" s="52" t="s">
        <v>539</v>
      </c>
      <c r="J67" s="53" t="s">
        <v>540</v>
      </c>
      <c r="K67" s="52" t="s">
        <v>541</v>
      </c>
      <c r="L67" s="52" t="s">
        <v>521</v>
      </c>
      <c r="M67" s="53" t="s">
        <v>382</v>
      </c>
      <c r="N67" s="53" t="s">
        <v>90</v>
      </c>
      <c r="O67" s="54" t="s">
        <v>494</v>
      </c>
      <c r="P67" s="55" t="s">
        <v>495</v>
      </c>
      <c r="Q67" s="8" t="s">
        <v>495</v>
      </c>
    </row>
    <row r="68" spans="1:17" ht="12.75" customHeight="1" thickBot="1" x14ac:dyDescent="0.25">
      <c r="A68" s="8" t="s">
        <v>495</v>
      </c>
      <c r="B68" s="9" t="str">
        <f t="shared" si="0"/>
        <v>I</v>
      </c>
      <c r="C68" s="43">
        <f t="shared" si="1"/>
        <v>54393.850299999998</v>
      </c>
      <c r="D68" s="8" t="str">
        <f t="shared" si="2"/>
        <v>vis</v>
      </c>
      <c r="E68" s="51">
        <f>VLOOKUP(C68,Active!C$21:E$973,3,FALSE)</f>
        <v>17531.991782230365</v>
      </c>
      <c r="F68" s="9" t="s">
        <v>90</v>
      </c>
      <c r="G68" s="8" t="str">
        <f t="shared" si="3"/>
        <v>54393.8503</v>
      </c>
      <c r="H68" s="43">
        <f t="shared" si="4"/>
        <v>1193</v>
      </c>
      <c r="I68" s="52" t="s">
        <v>542</v>
      </c>
      <c r="J68" s="53" t="s">
        <v>543</v>
      </c>
      <c r="K68" s="52" t="s">
        <v>544</v>
      </c>
      <c r="L68" s="52" t="s">
        <v>354</v>
      </c>
      <c r="M68" s="53" t="s">
        <v>382</v>
      </c>
      <c r="N68" s="53" t="s">
        <v>90</v>
      </c>
      <c r="O68" s="54" t="s">
        <v>494</v>
      </c>
      <c r="P68" s="55" t="s">
        <v>495</v>
      </c>
      <c r="Q68" s="8" t="s">
        <v>495</v>
      </c>
    </row>
    <row r="69" spans="1:17" ht="12.75" customHeight="1" thickBot="1" x14ac:dyDescent="0.25">
      <c r="A69" s="8" t="s">
        <v>495</v>
      </c>
      <c r="B69" s="9" t="str">
        <f t="shared" si="0"/>
        <v>II</v>
      </c>
      <c r="C69" s="43">
        <f t="shared" si="1"/>
        <v>54394.644</v>
      </c>
      <c r="D69" s="8" t="str">
        <f t="shared" si="2"/>
        <v>vis</v>
      </c>
      <c r="E69" s="51">
        <f>VLOOKUP(C69,Active!C$21:E$973,3,FALSE)</f>
        <v>17532.491816250571</v>
      </c>
      <c r="F69" s="9" t="s">
        <v>90</v>
      </c>
      <c r="G69" s="8" t="str">
        <f t="shared" si="3"/>
        <v>54394.6440</v>
      </c>
      <c r="H69" s="43">
        <f t="shared" si="4"/>
        <v>1193.5</v>
      </c>
      <c r="I69" s="52" t="s">
        <v>545</v>
      </c>
      <c r="J69" s="53" t="s">
        <v>546</v>
      </c>
      <c r="K69" s="52" t="s">
        <v>547</v>
      </c>
      <c r="L69" s="52" t="s">
        <v>418</v>
      </c>
      <c r="M69" s="53" t="s">
        <v>382</v>
      </c>
      <c r="N69" s="53" t="s">
        <v>90</v>
      </c>
      <c r="O69" s="54" t="s">
        <v>494</v>
      </c>
      <c r="P69" s="55" t="s">
        <v>495</v>
      </c>
      <c r="Q69" s="8" t="s">
        <v>495</v>
      </c>
    </row>
    <row r="70" spans="1:17" ht="12.75" customHeight="1" thickBot="1" x14ac:dyDescent="0.25">
      <c r="A70" s="8" t="s">
        <v>495</v>
      </c>
      <c r="B70" s="9" t="str">
        <f t="shared" si="0"/>
        <v>I</v>
      </c>
      <c r="C70" s="43">
        <f t="shared" si="1"/>
        <v>54398.612200000003</v>
      </c>
      <c r="D70" s="8" t="str">
        <f t="shared" si="2"/>
        <v>vis</v>
      </c>
      <c r="E70" s="51">
        <f>VLOOKUP(C70,Active!C$21:E$973,3,FALSE)</f>
        <v>17534.99179735046</v>
      </c>
      <c r="F70" s="9" t="s">
        <v>90</v>
      </c>
      <c r="G70" s="8" t="str">
        <f t="shared" si="3"/>
        <v>54398.6122</v>
      </c>
      <c r="H70" s="43">
        <f t="shared" si="4"/>
        <v>1196</v>
      </c>
      <c r="I70" s="52" t="s">
        <v>548</v>
      </c>
      <c r="J70" s="53" t="s">
        <v>549</v>
      </c>
      <c r="K70" s="52" t="s">
        <v>550</v>
      </c>
      <c r="L70" s="52" t="s">
        <v>418</v>
      </c>
      <c r="M70" s="53" t="s">
        <v>382</v>
      </c>
      <c r="N70" s="53" t="s">
        <v>90</v>
      </c>
      <c r="O70" s="54" t="s">
        <v>494</v>
      </c>
      <c r="P70" s="55" t="s">
        <v>495</v>
      </c>
      <c r="Q70" s="8" t="s">
        <v>495</v>
      </c>
    </row>
    <row r="71" spans="1:17" ht="12.75" customHeight="1" thickBot="1" x14ac:dyDescent="0.25">
      <c r="A71" s="8" t="s">
        <v>495</v>
      </c>
      <c r="B71" s="9" t="str">
        <f t="shared" si="0"/>
        <v>I</v>
      </c>
      <c r="C71" s="43">
        <f t="shared" si="1"/>
        <v>54401.786500000002</v>
      </c>
      <c r="D71" s="8" t="str">
        <f t="shared" si="2"/>
        <v>vis</v>
      </c>
      <c r="E71" s="51">
        <f>VLOOKUP(C71,Active!C$21:E$973,3,FALSE)</f>
        <v>17536.99161842938</v>
      </c>
      <c r="F71" s="9" t="s">
        <v>90</v>
      </c>
      <c r="G71" s="8" t="str">
        <f t="shared" si="3"/>
        <v>54401.7865</v>
      </c>
      <c r="H71" s="43">
        <f t="shared" si="4"/>
        <v>1198</v>
      </c>
      <c r="I71" s="52" t="s">
        <v>551</v>
      </c>
      <c r="J71" s="53" t="s">
        <v>552</v>
      </c>
      <c r="K71" s="52" t="s">
        <v>553</v>
      </c>
      <c r="L71" s="52" t="s">
        <v>362</v>
      </c>
      <c r="M71" s="53" t="s">
        <v>382</v>
      </c>
      <c r="N71" s="53" t="s">
        <v>90</v>
      </c>
      <c r="O71" s="54" t="s">
        <v>494</v>
      </c>
      <c r="P71" s="55" t="s">
        <v>495</v>
      </c>
      <c r="Q71" s="8" t="s">
        <v>495</v>
      </c>
    </row>
    <row r="72" spans="1:17" ht="12.75" customHeight="1" thickBot="1" x14ac:dyDescent="0.25">
      <c r="A72" s="8" t="s">
        <v>495</v>
      </c>
      <c r="B72" s="9" t="str">
        <f t="shared" si="0"/>
        <v>I</v>
      </c>
      <c r="C72" s="43">
        <f t="shared" si="1"/>
        <v>54401.786699999997</v>
      </c>
      <c r="D72" s="8" t="str">
        <f t="shared" si="2"/>
        <v>vis</v>
      </c>
      <c r="E72" s="51">
        <f>VLOOKUP(C72,Active!C$21:E$973,3,FALSE)</f>
        <v>17536.991744430135</v>
      </c>
      <c r="F72" s="9" t="s">
        <v>90</v>
      </c>
      <c r="G72" s="8" t="str">
        <f t="shared" si="3"/>
        <v>54401.7867</v>
      </c>
      <c r="H72" s="43">
        <f t="shared" si="4"/>
        <v>1198</v>
      </c>
      <c r="I72" s="52" t="s">
        <v>554</v>
      </c>
      <c r="J72" s="53" t="s">
        <v>552</v>
      </c>
      <c r="K72" s="52" t="s">
        <v>553</v>
      </c>
      <c r="L72" s="52" t="s">
        <v>354</v>
      </c>
      <c r="M72" s="53" t="s">
        <v>382</v>
      </c>
      <c r="N72" s="53" t="s">
        <v>90</v>
      </c>
      <c r="O72" s="54" t="s">
        <v>494</v>
      </c>
      <c r="P72" s="55" t="s">
        <v>495</v>
      </c>
      <c r="Q72" s="8" t="s">
        <v>495</v>
      </c>
    </row>
    <row r="73" spans="1:17" ht="12.75" customHeight="1" thickBot="1" x14ac:dyDescent="0.25">
      <c r="A73" s="8" t="s">
        <v>495</v>
      </c>
      <c r="B73" s="9" t="str">
        <f t="shared" si="0"/>
        <v>II</v>
      </c>
      <c r="C73" s="43">
        <f t="shared" si="1"/>
        <v>54405.754999999997</v>
      </c>
      <c r="D73" s="8" t="str">
        <f t="shared" si="2"/>
        <v>vis</v>
      </c>
      <c r="E73" s="51">
        <f>VLOOKUP(C73,Active!C$21:E$973,3,FALSE)</f>
        <v>17539.491788530402</v>
      </c>
      <c r="F73" s="9" t="s">
        <v>90</v>
      </c>
      <c r="G73" s="8" t="str">
        <f t="shared" si="3"/>
        <v>54405.7550</v>
      </c>
      <c r="H73" s="43">
        <f t="shared" si="4"/>
        <v>1200.5</v>
      </c>
      <c r="I73" s="52" t="s">
        <v>555</v>
      </c>
      <c r="J73" s="53" t="s">
        <v>556</v>
      </c>
      <c r="K73" s="52" t="s">
        <v>557</v>
      </c>
      <c r="L73" s="52" t="s">
        <v>418</v>
      </c>
      <c r="M73" s="53" t="s">
        <v>382</v>
      </c>
      <c r="N73" s="53" t="s">
        <v>90</v>
      </c>
      <c r="O73" s="54" t="s">
        <v>494</v>
      </c>
      <c r="P73" s="55" t="s">
        <v>495</v>
      </c>
      <c r="Q73" s="8" t="s">
        <v>495</v>
      </c>
    </row>
    <row r="74" spans="1:17" ht="12.75" customHeight="1" thickBot="1" x14ac:dyDescent="0.25">
      <c r="A74" s="8" t="s">
        <v>495</v>
      </c>
      <c r="B74" s="9" t="str">
        <f t="shared" si="0"/>
        <v>I</v>
      </c>
      <c r="C74" s="43">
        <f t="shared" si="1"/>
        <v>54409.722900000001</v>
      </c>
      <c r="D74" s="8" t="str">
        <f t="shared" si="2"/>
        <v>vis</v>
      </c>
      <c r="E74" s="51">
        <f>VLOOKUP(C74,Active!C$21:E$973,3,FALSE)</f>
        <v>17541.99158062915</v>
      </c>
      <c r="F74" s="9" t="s">
        <v>90</v>
      </c>
      <c r="G74" s="8" t="str">
        <f t="shared" si="3"/>
        <v>54409.7229</v>
      </c>
      <c r="H74" s="43">
        <f t="shared" si="4"/>
        <v>1203</v>
      </c>
      <c r="I74" s="52" t="s">
        <v>558</v>
      </c>
      <c r="J74" s="53" t="s">
        <v>559</v>
      </c>
      <c r="K74" s="52" t="s">
        <v>560</v>
      </c>
      <c r="L74" s="52" t="s">
        <v>376</v>
      </c>
      <c r="M74" s="53" t="s">
        <v>382</v>
      </c>
      <c r="N74" s="53" t="s">
        <v>90</v>
      </c>
      <c r="O74" s="54" t="s">
        <v>494</v>
      </c>
      <c r="P74" s="55" t="s">
        <v>495</v>
      </c>
      <c r="Q74" s="8" t="s">
        <v>495</v>
      </c>
    </row>
    <row r="75" spans="1:17" ht="12.75" customHeight="1" thickBot="1" x14ac:dyDescent="0.25">
      <c r="A75" s="8" t="s">
        <v>495</v>
      </c>
      <c r="B75" s="9" t="str">
        <f t="shared" ref="B75:B138" si="5">IF(H75=INT(H75),"I","II")</f>
        <v>II</v>
      </c>
      <c r="C75" s="43">
        <f t="shared" ref="C75:C138" si="6">1*G75</f>
        <v>54413.691099999996</v>
      </c>
      <c r="D75" s="8" t="str">
        <f t="shared" ref="D75:D138" si="7">VLOOKUP(F75,I$1:J$5,2,FALSE)</f>
        <v>vis</v>
      </c>
      <c r="E75" s="51">
        <f>VLOOKUP(C75,Active!C$21:E$973,3,FALSE)</f>
        <v>17544.491561729032</v>
      </c>
      <c r="F75" s="9" t="s">
        <v>90</v>
      </c>
      <c r="G75" s="8" t="str">
        <f t="shared" ref="G75:G138" si="8">MID(I75,3,LEN(I75)-3)</f>
        <v>54413.6911</v>
      </c>
      <c r="H75" s="43">
        <f t="shared" ref="H75:H138" si="9">1*K75</f>
        <v>1205.5</v>
      </c>
      <c r="I75" s="52" t="s">
        <v>561</v>
      </c>
      <c r="J75" s="53" t="s">
        <v>562</v>
      </c>
      <c r="K75" s="52" t="s">
        <v>563</v>
      </c>
      <c r="L75" s="52" t="s">
        <v>376</v>
      </c>
      <c r="M75" s="53" t="s">
        <v>382</v>
      </c>
      <c r="N75" s="53" t="s">
        <v>90</v>
      </c>
      <c r="O75" s="54" t="s">
        <v>494</v>
      </c>
      <c r="P75" s="55" t="s">
        <v>495</v>
      </c>
      <c r="Q75" s="8" t="s">
        <v>495</v>
      </c>
    </row>
    <row r="76" spans="1:17" ht="12.75" customHeight="1" thickBot="1" x14ac:dyDescent="0.25">
      <c r="A76" s="8" t="s">
        <v>495</v>
      </c>
      <c r="B76" s="9" t="str">
        <f t="shared" si="5"/>
        <v>II</v>
      </c>
      <c r="C76" s="43">
        <f t="shared" si="6"/>
        <v>54413.691400000003</v>
      </c>
      <c r="D76" s="8" t="str">
        <f t="shared" si="7"/>
        <v>vis</v>
      </c>
      <c r="E76" s="51">
        <f>VLOOKUP(C76,Active!C$21:E$973,3,FALSE)</f>
        <v>17544.491750730176</v>
      </c>
      <c r="F76" s="9" t="s">
        <v>90</v>
      </c>
      <c r="G76" s="8" t="str">
        <f t="shared" si="8"/>
        <v>54413.6914</v>
      </c>
      <c r="H76" s="43">
        <f t="shared" si="9"/>
        <v>1205.5</v>
      </c>
      <c r="I76" s="52" t="s">
        <v>564</v>
      </c>
      <c r="J76" s="53" t="s">
        <v>562</v>
      </c>
      <c r="K76" s="52" t="s">
        <v>563</v>
      </c>
      <c r="L76" s="52" t="s">
        <v>354</v>
      </c>
      <c r="M76" s="53" t="s">
        <v>382</v>
      </c>
      <c r="N76" s="53" t="s">
        <v>90</v>
      </c>
      <c r="O76" s="54" t="s">
        <v>494</v>
      </c>
      <c r="P76" s="55" t="s">
        <v>495</v>
      </c>
      <c r="Q76" s="8" t="s">
        <v>495</v>
      </c>
    </row>
    <row r="77" spans="1:17" ht="12.75" customHeight="1" thickBot="1" x14ac:dyDescent="0.25">
      <c r="A77" s="8" t="s">
        <v>495</v>
      </c>
      <c r="B77" s="9" t="str">
        <f t="shared" si="5"/>
        <v>II</v>
      </c>
      <c r="C77" s="43">
        <f t="shared" si="6"/>
        <v>54421.627800000002</v>
      </c>
      <c r="D77" s="8" t="str">
        <f t="shared" si="7"/>
        <v>vis</v>
      </c>
      <c r="E77" s="51">
        <f>VLOOKUP(C77,Active!C$21:E$973,3,FALSE)</f>
        <v>17549.49171292995</v>
      </c>
      <c r="F77" s="9" t="s">
        <v>90</v>
      </c>
      <c r="G77" s="8" t="str">
        <f t="shared" si="8"/>
        <v>54421.6278</v>
      </c>
      <c r="H77" s="43">
        <f t="shared" si="9"/>
        <v>1210.5</v>
      </c>
      <c r="I77" s="52" t="s">
        <v>565</v>
      </c>
      <c r="J77" s="53" t="s">
        <v>566</v>
      </c>
      <c r="K77" s="52" t="s">
        <v>567</v>
      </c>
      <c r="L77" s="52" t="s">
        <v>404</v>
      </c>
      <c r="M77" s="53" t="s">
        <v>382</v>
      </c>
      <c r="N77" s="53" t="s">
        <v>90</v>
      </c>
      <c r="O77" s="54" t="s">
        <v>494</v>
      </c>
      <c r="P77" s="55" t="s">
        <v>495</v>
      </c>
      <c r="Q77" s="8" t="s">
        <v>495</v>
      </c>
    </row>
    <row r="78" spans="1:17" ht="12.75" customHeight="1" thickBot="1" x14ac:dyDescent="0.25">
      <c r="A78" s="8" t="s">
        <v>495</v>
      </c>
      <c r="B78" s="9" t="str">
        <f t="shared" si="5"/>
        <v>II</v>
      </c>
      <c r="C78" s="43">
        <f t="shared" si="6"/>
        <v>54459.722600000001</v>
      </c>
      <c r="D78" s="8" t="str">
        <f t="shared" si="7"/>
        <v>vis</v>
      </c>
      <c r="E78" s="51">
        <f>VLOOKUP(C78,Active!C$21:E$973,3,FALSE)</f>
        <v>17573.491581889157</v>
      </c>
      <c r="F78" s="9" t="s">
        <v>90</v>
      </c>
      <c r="G78" s="8" t="str">
        <f t="shared" si="8"/>
        <v>54459.7226</v>
      </c>
      <c r="H78" s="43">
        <f t="shared" si="9"/>
        <v>1234.5</v>
      </c>
      <c r="I78" s="52" t="s">
        <v>568</v>
      </c>
      <c r="J78" s="53" t="s">
        <v>569</v>
      </c>
      <c r="K78" s="52" t="s">
        <v>570</v>
      </c>
      <c r="L78" s="52" t="s">
        <v>362</v>
      </c>
      <c r="M78" s="53" t="s">
        <v>382</v>
      </c>
      <c r="N78" s="53" t="s">
        <v>90</v>
      </c>
      <c r="O78" s="54" t="s">
        <v>494</v>
      </c>
      <c r="P78" s="55" t="s">
        <v>495</v>
      </c>
      <c r="Q78" s="8" t="s">
        <v>495</v>
      </c>
    </row>
    <row r="79" spans="1:17" ht="12.75" customHeight="1" thickBot="1" x14ac:dyDescent="0.25">
      <c r="A79" s="8" t="s">
        <v>495</v>
      </c>
      <c r="B79" s="9" t="str">
        <f t="shared" si="5"/>
        <v>I</v>
      </c>
      <c r="C79" s="43">
        <f t="shared" si="6"/>
        <v>54463.690900000001</v>
      </c>
      <c r="D79" s="8" t="str">
        <f t="shared" si="7"/>
        <v>vis</v>
      </c>
      <c r="E79" s="51">
        <f>VLOOKUP(C79,Active!C$21:E$973,3,FALSE)</f>
        <v>17575.991625989423</v>
      </c>
      <c r="F79" s="9" t="s">
        <v>90</v>
      </c>
      <c r="G79" s="8" t="str">
        <f t="shared" si="8"/>
        <v>54463.6909</v>
      </c>
      <c r="H79" s="43">
        <f t="shared" si="9"/>
        <v>1237</v>
      </c>
      <c r="I79" s="52" t="s">
        <v>571</v>
      </c>
      <c r="J79" s="53" t="s">
        <v>572</v>
      </c>
      <c r="K79" s="52" t="s">
        <v>573</v>
      </c>
      <c r="L79" s="52" t="s">
        <v>362</v>
      </c>
      <c r="M79" s="53" t="s">
        <v>382</v>
      </c>
      <c r="N79" s="53" t="s">
        <v>90</v>
      </c>
      <c r="O79" s="54" t="s">
        <v>494</v>
      </c>
      <c r="P79" s="55" t="s">
        <v>495</v>
      </c>
      <c r="Q79" s="8" t="s">
        <v>495</v>
      </c>
    </row>
    <row r="80" spans="1:17" ht="12.75" customHeight="1" thickBot="1" x14ac:dyDescent="0.25">
      <c r="A80" s="8" t="s">
        <v>495</v>
      </c>
      <c r="B80" s="9" t="str">
        <f t="shared" si="5"/>
        <v>II</v>
      </c>
      <c r="C80" s="43">
        <f t="shared" si="6"/>
        <v>54475.595399999998</v>
      </c>
      <c r="D80" s="8" t="str">
        <f t="shared" si="7"/>
        <v>vis</v>
      </c>
      <c r="E80" s="51">
        <f>VLOOKUP(C80,Active!C$21:E$973,3,FALSE)</f>
        <v>17583.491506288698</v>
      </c>
      <c r="F80" s="9" t="s">
        <v>90</v>
      </c>
      <c r="G80" s="8" t="str">
        <f t="shared" si="8"/>
        <v>54475.5954</v>
      </c>
      <c r="H80" s="43">
        <f t="shared" si="9"/>
        <v>1244.5</v>
      </c>
      <c r="I80" s="52" t="s">
        <v>574</v>
      </c>
      <c r="J80" s="53" t="s">
        <v>575</v>
      </c>
      <c r="K80" s="52" t="s">
        <v>576</v>
      </c>
      <c r="L80" s="52" t="s">
        <v>376</v>
      </c>
      <c r="M80" s="53" t="s">
        <v>382</v>
      </c>
      <c r="N80" s="53" t="s">
        <v>90</v>
      </c>
      <c r="O80" s="54" t="s">
        <v>494</v>
      </c>
      <c r="P80" s="55" t="s">
        <v>495</v>
      </c>
      <c r="Q80" s="8" t="s">
        <v>495</v>
      </c>
    </row>
    <row r="81" spans="1:17" ht="12.75" customHeight="1" thickBot="1" x14ac:dyDescent="0.25">
      <c r="A81" s="8" t="s">
        <v>495</v>
      </c>
      <c r="B81" s="9" t="str">
        <f t="shared" si="5"/>
        <v>I</v>
      </c>
      <c r="C81" s="43">
        <f t="shared" si="6"/>
        <v>54498.611299999997</v>
      </c>
      <c r="D81" s="8" t="str">
        <f t="shared" si="7"/>
        <v>vis</v>
      </c>
      <c r="E81" s="51">
        <f>VLOOKUP(C81,Active!C$21:E$973,3,FALSE)</f>
        <v>17597.991610869329</v>
      </c>
      <c r="F81" s="9" t="s">
        <v>90</v>
      </c>
      <c r="G81" s="8" t="str">
        <f t="shared" si="8"/>
        <v>54498.6113</v>
      </c>
      <c r="H81" s="43">
        <f t="shared" si="9"/>
        <v>1259</v>
      </c>
      <c r="I81" s="52" t="s">
        <v>577</v>
      </c>
      <c r="J81" s="53" t="s">
        <v>578</v>
      </c>
      <c r="K81" s="52" t="s">
        <v>579</v>
      </c>
      <c r="L81" s="52" t="s">
        <v>362</v>
      </c>
      <c r="M81" s="53" t="s">
        <v>382</v>
      </c>
      <c r="N81" s="53" t="s">
        <v>90</v>
      </c>
      <c r="O81" s="54" t="s">
        <v>494</v>
      </c>
      <c r="P81" s="55" t="s">
        <v>495</v>
      </c>
      <c r="Q81" s="8" t="s">
        <v>495</v>
      </c>
    </row>
    <row r="82" spans="1:17" ht="12.75" customHeight="1" thickBot="1" x14ac:dyDescent="0.25">
      <c r="A82" s="8" t="s">
        <v>495</v>
      </c>
      <c r="B82" s="9" t="str">
        <f t="shared" si="5"/>
        <v>II</v>
      </c>
      <c r="C82" s="43">
        <f t="shared" si="6"/>
        <v>55097.814200000001</v>
      </c>
      <c r="D82" s="8" t="str">
        <f t="shared" si="7"/>
        <v>vis</v>
      </c>
      <c r="E82" s="51">
        <f>VLOOKUP(C82,Active!C$21:E$973,3,FALSE)</f>
        <v>17975.491717969977</v>
      </c>
      <c r="F82" s="9" t="s">
        <v>90</v>
      </c>
      <c r="G82" s="8" t="str">
        <f t="shared" si="8"/>
        <v>55097.8142</v>
      </c>
      <c r="H82" s="43">
        <f t="shared" si="9"/>
        <v>1636.5</v>
      </c>
      <c r="I82" s="52" t="s">
        <v>580</v>
      </c>
      <c r="J82" s="53" t="s">
        <v>581</v>
      </c>
      <c r="K82" s="52" t="s">
        <v>582</v>
      </c>
      <c r="L82" s="52" t="s">
        <v>521</v>
      </c>
      <c r="M82" s="53" t="s">
        <v>382</v>
      </c>
      <c r="N82" s="53" t="s">
        <v>90</v>
      </c>
      <c r="O82" s="54" t="s">
        <v>494</v>
      </c>
      <c r="P82" s="55" t="s">
        <v>495</v>
      </c>
      <c r="Q82" s="8" t="s">
        <v>495</v>
      </c>
    </row>
    <row r="83" spans="1:17" ht="12.75" customHeight="1" thickBot="1" x14ac:dyDescent="0.25">
      <c r="A83" s="8" t="s">
        <v>586</v>
      </c>
      <c r="B83" s="9" t="str">
        <f t="shared" si="5"/>
        <v>II</v>
      </c>
      <c r="C83" s="43">
        <f t="shared" si="6"/>
        <v>55121.622900000002</v>
      </c>
      <c r="D83" s="8" t="str">
        <f t="shared" si="7"/>
        <v>vis</v>
      </c>
      <c r="E83" s="51">
        <f>VLOOKUP(C83,Active!C$21:E$973,3,FALSE)</f>
        <v>17990.491289567392</v>
      </c>
      <c r="F83" s="9" t="s">
        <v>90</v>
      </c>
      <c r="G83" s="8" t="str">
        <f t="shared" si="8"/>
        <v>55121.6229</v>
      </c>
      <c r="H83" s="43">
        <f t="shared" si="9"/>
        <v>1651.5</v>
      </c>
      <c r="I83" s="52" t="s">
        <v>583</v>
      </c>
      <c r="J83" s="53" t="s">
        <v>584</v>
      </c>
      <c r="K83" s="52" t="s">
        <v>585</v>
      </c>
      <c r="L83" s="52" t="s">
        <v>376</v>
      </c>
      <c r="M83" s="53" t="s">
        <v>382</v>
      </c>
      <c r="N83" s="53" t="s">
        <v>90</v>
      </c>
      <c r="O83" s="54" t="s">
        <v>494</v>
      </c>
      <c r="P83" s="55" t="s">
        <v>586</v>
      </c>
      <c r="Q83" s="8" t="s">
        <v>586</v>
      </c>
    </row>
    <row r="84" spans="1:17" ht="12.75" customHeight="1" thickBot="1" x14ac:dyDescent="0.25">
      <c r="A84" s="8" t="s">
        <v>586</v>
      </c>
      <c r="B84" s="9" t="str">
        <f t="shared" si="5"/>
        <v>I</v>
      </c>
      <c r="C84" s="43">
        <f t="shared" si="6"/>
        <v>55139.876900000003</v>
      </c>
      <c r="D84" s="8" t="str">
        <f t="shared" si="7"/>
        <v>vis</v>
      </c>
      <c r="E84" s="51">
        <f>VLOOKUP(C84,Active!C$21:E$973,3,FALSE)</f>
        <v>18001.991379027932</v>
      </c>
      <c r="F84" s="9" t="s">
        <v>90</v>
      </c>
      <c r="G84" s="8" t="str">
        <f t="shared" si="8"/>
        <v>55139.8769</v>
      </c>
      <c r="H84" s="43">
        <f t="shared" si="9"/>
        <v>1663</v>
      </c>
      <c r="I84" s="52" t="s">
        <v>587</v>
      </c>
      <c r="J84" s="53" t="s">
        <v>588</v>
      </c>
      <c r="K84" s="52" t="s">
        <v>589</v>
      </c>
      <c r="L84" s="52" t="s">
        <v>344</v>
      </c>
      <c r="M84" s="53" t="s">
        <v>382</v>
      </c>
      <c r="N84" s="53" t="s">
        <v>90</v>
      </c>
      <c r="O84" s="54" t="s">
        <v>494</v>
      </c>
      <c r="P84" s="55" t="s">
        <v>586</v>
      </c>
      <c r="Q84" s="8" t="s">
        <v>586</v>
      </c>
    </row>
    <row r="85" spans="1:17" ht="12.75" customHeight="1" thickBot="1" x14ac:dyDescent="0.25">
      <c r="A85" s="8" t="s">
        <v>586</v>
      </c>
      <c r="B85" s="9" t="str">
        <f t="shared" si="5"/>
        <v>I</v>
      </c>
      <c r="C85" s="43">
        <f t="shared" si="6"/>
        <v>55144.6391</v>
      </c>
      <c r="D85" s="8" t="str">
        <f t="shared" si="7"/>
        <v>vis</v>
      </c>
      <c r="E85" s="51">
        <f>VLOOKUP(C85,Active!C$21:E$973,3,FALSE)</f>
        <v>18004.991583149163</v>
      </c>
      <c r="F85" s="9" t="s">
        <v>90</v>
      </c>
      <c r="G85" s="8" t="str">
        <f t="shared" si="8"/>
        <v>55144.6391</v>
      </c>
      <c r="H85" s="43">
        <f t="shared" si="9"/>
        <v>1666</v>
      </c>
      <c r="I85" s="52" t="s">
        <v>590</v>
      </c>
      <c r="J85" s="53" t="s">
        <v>591</v>
      </c>
      <c r="K85" s="52" t="s">
        <v>592</v>
      </c>
      <c r="L85" s="52" t="s">
        <v>468</v>
      </c>
      <c r="M85" s="53" t="s">
        <v>382</v>
      </c>
      <c r="N85" s="53" t="s">
        <v>90</v>
      </c>
      <c r="O85" s="54" t="s">
        <v>494</v>
      </c>
      <c r="P85" s="55" t="s">
        <v>586</v>
      </c>
      <c r="Q85" s="8" t="s">
        <v>586</v>
      </c>
    </row>
    <row r="86" spans="1:17" ht="12.75" customHeight="1" thickBot="1" x14ac:dyDescent="0.25">
      <c r="A86" s="8" t="s">
        <v>596</v>
      </c>
      <c r="B86" s="9" t="str">
        <f t="shared" si="5"/>
        <v>I</v>
      </c>
      <c r="C86" s="43">
        <f t="shared" si="6"/>
        <v>55144.640599999999</v>
      </c>
      <c r="D86" s="8" t="str">
        <f t="shared" si="7"/>
        <v>vis</v>
      </c>
      <c r="E86" s="51">
        <f>VLOOKUP(C86,Active!C$21:E$973,3,FALSE)</f>
        <v>18004.992528154871</v>
      </c>
      <c r="F86" s="9" t="s">
        <v>90</v>
      </c>
      <c r="G86" s="8" t="str">
        <f t="shared" si="8"/>
        <v>55144.6406</v>
      </c>
      <c r="H86" s="43">
        <f t="shared" si="9"/>
        <v>1666</v>
      </c>
      <c r="I86" s="52" t="s">
        <v>593</v>
      </c>
      <c r="J86" s="53" t="s">
        <v>594</v>
      </c>
      <c r="K86" s="52" t="s">
        <v>592</v>
      </c>
      <c r="L86" s="52" t="s">
        <v>595</v>
      </c>
      <c r="M86" s="53" t="s">
        <v>382</v>
      </c>
      <c r="N86" s="53" t="s">
        <v>90</v>
      </c>
      <c r="O86" s="54" t="s">
        <v>244</v>
      </c>
      <c r="P86" s="55" t="s">
        <v>596</v>
      </c>
      <c r="Q86" s="8" t="s">
        <v>596</v>
      </c>
    </row>
    <row r="87" spans="1:17" ht="12.75" customHeight="1" thickBot="1" x14ac:dyDescent="0.25">
      <c r="A87" s="8" t="s">
        <v>586</v>
      </c>
      <c r="B87" s="9" t="str">
        <f t="shared" si="5"/>
        <v>I</v>
      </c>
      <c r="C87" s="43">
        <f t="shared" si="6"/>
        <v>55152.575499999999</v>
      </c>
      <c r="D87" s="8" t="str">
        <f t="shared" si="7"/>
        <v>vis</v>
      </c>
      <c r="E87" s="51">
        <f>VLOOKUP(C87,Active!C$21:E$973,3,FALSE)</f>
        <v>18009.991545348934</v>
      </c>
      <c r="F87" s="9" t="s">
        <v>90</v>
      </c>
      <c r="G87" s="8" t="str">
        <f t="shared" si="8"/>
        <v>55152.5755</v>
      </c>
      <c r="H87" s="43">
        <f t="shared" si="9"/>
        <v>1671</v>
      </c>
      <c r="I87" s="52" t="s">
        <v>597</v>
      </c>
      <c r="J87" s="53" t="s">
        <v>598</v>
      </c>
      <c r="K87" s="52" t="s">
        <v>599</v>
      </c>
      <c r="L87" s="52" t="s">
        <v>418</v>
      </c>
      <c r="M87" s="53" t="s">
        <v>382</v>
      </c>
      <c r="N87" s="53" t="s">
        <v>90</v>
      </c>
      <c r="O87" s="54" t="s">
        <v>494</v>
      </c>
      <c r="P87" s="55" t="s">
        <v>586</v>
      </c>
      <c r="Q87" s="8" t="s">
        <v>586</v>
      </c>
    </row>
    <row r="88" spans="1:17" ht="12.75" customHeight="1" thickBot="1" x14ac:dyDescent="0.25">
      <c r="A88" s="8" t="s">
        <v>586</v>
      </c>
      <c r="B88" s="9" t="str">
        <f t="shared" si="5"/>
        <v>II</v>
      </c>
      <c r="C88" s="43">
        <f t="shared" si="6"/>
        <v>55159.717900000003</v>
      </c>
      <c r="D88" s="8" t="str">
        <f t="shared" si="7"/>
        <v>vis</v>
      </c>
      <c r="E88" s="51">
        <f>VLOOKUP(C88,Active!C$21:E$973,3,FALSE)</f>
        <v>18014.491284527361</v>
      </c>
      <c r="F88" s="9" t="s">
        <v>90</v>
      </c>
      <c r="G88" s="8" t="str">
        <f t="shared" si="8"/>
        <v>55159.7179</v>
      </c>
      <c r="H88" s="43">
        <f t="shared" si="9"/>
        <v>1675.5</v>
      </c>
      <c r="I88" s="52" t="s">
        <v>600</v>
      </c>
      <c r="J88" s="53" t="s">
        <v>601</v>
      </c>
      <c r="K88" s="52" t="s">
        <v>602</v>
      </c>
      <c r="L88" s="52" t="s">
        <v>376</v>
      </c>
      <c r="M88" s="53" t="s">
        <v>382</v>
      </c>
      <c r="N88" s="53" t="s">
        <v>90</v>
      </c>
      <c r="O88" s="54" t="s">
        <v>494</v>
      </c>
      <c r="P88" s="55" t="s">
        <v>586</v>
      </c>
      <c r="Q88" s="8" t="s">
        <v>586</v>
      </c>
    </row>
    <row r="89" spans="1:17" ht="12.75" customHeight="1" thickBot="1" x14ac:dyDescent="0.25">
      <c r="A89" s="8" t="s">
        <v>586</v>
      </c>
      <c r="B89" s="9" t="str">
        <f t="shared" si="5"/>
        <v>I</v>
      </c>
      <c r="C89" s="43">
        <f t="shared" si="6"/>
        <v>55358.923000000003</v>
      </c>
      <c r="D89" s="8" t="str">
        <f t="shared" si="7"/>
        <v>vis</v>
      </c>
      <c r="E89" s="51">
        <f>VLOOKUP(C89,Active!C$21:E$973,3,FALSE)</f>
        <v>18139.991255547186</v>
      </c>
      <c r="F89" s="9" t="s">
        <v>90</v>
      </c>
      <c r="G89" s="8" t="str">
        <f t="shared" si="8"/>
        <v>55358.9230</v>
      </c>
      <c r="H89" s="43">
        <f t="shared" si="9"/>
        <v>1801</v>
      </c>
      <c r="I89" s="52" t="s">
        <v>603</v>
      </c>
      <c r="J89" s="53" t="s">
        <v>604</v>
      </c>
      <c r="K89" s="52" t="s">
        <v>605</v>
      </c>
      <c r="L89" s="52" t="s">
        <v>362</v>
      </c>
      <c r="M89" s="53" t="s">
        <v>382</v>
      </c>
      <c r="N89" s="53" t="s">
        <v>90</v>
      </c>
      <c r="O89" s="54" t="s">
        <v>494</v>
      </c>
      <c r="P89" s="55" t="s">
        <v>586</v>
      </c>
      <c r="Q89" s="8" t="s">
        <v>586</v>
      </c>
    </row>
    <row r="90" spans="1:17" ht="12.75" customHeight="1" thickBot="1" x14ac:dyDescent="0.25">
      <c r="A90" s="8" t="s">
        <v>586</v>
      </c>
      <c r="B90" s="9" t="str">
        <f t="shared" si="5"/>
        <v>I</v>
      </c>
      <c r="C90" s="43">
        <f t="shared" si="6"/>
        <v>55412.891100000001</v>
      </c>
      <c r="D90" s="8" t="str">
        <f t="shared" si="7"/>
        <v>vis</v>
      </c>
      <c r="E90" s="51">
        <f>VLOOKUP(C90,Active!C$21:E$973,3,FALSE)</f>
        <v>18173.99136390784</v>
      </c>
      <c r="F90" s="9" t="s">
        <v>90</v>
      </c>
      <c r="G90" s="8" t="str">
        <f t="shared" si="8"/>
        <v>55412.8911</v>
      </c>
      <c r="H90" s="43">
        <f t="shared" si="9"/>
        <v>1835</v>
      </c>
      <c r="I90" s="52" t="s">
        <v>606</v>
      </c>
      <c r="J90" s="53" t="s">
        <v>607</v>
      </c>
      <c r="K90" s="52" t="s">
        <v>608</v>
      </c>
      <c r="L90" s="52" t="s">
        <v>354</v>
      </c>
      <c r="M90" s="53" t="s">
        <v>382</v>
      </c>
      <c r="N90" s="53" t="s">
        <v>90</v>
      </c>
      <c r="O90" s="54" t="s">
        <v>494</v>
      </c>
      <c r="P90" s="55" t="s">
        <v>586</v>
      </c>
      <c r="Q90" s="8" t="s">
        <v>586</v>
      </c>
    </row>
    <row r="91" spans="1:17" ht="12.75" customHeight="1" thickBot="1" x14ac:dyDescent="0.25">
      <c r="A91" s="8" t="s">
        <v>586</v>
      </c>
      <c r="B91" s="9" t="str">
        <f t="shared" si="5"/>
        <v>II</v>
      </c>
      <c r="C91" s="43">
        <f t="shared" si="6"/>
        <v>55432.731599999999</v>
      </c>
      <c r="D91" s="8" t="str">
        <f t="shared" si="7"/>
        <v>vis</v>
      </c>
      <c r="E91" s="51">
        <f>VLOOKUP(C91,Active!C$21:E$973,3,FALSE)</f>
        <v>18186.490954405366</v>
      </c>
      <c r="F91" s="9" t="s">
        <v>90</v>
      </c>
      <c r="G91" s="8" t="str">
        <f t="shared" si="8"/>
        <v>55432.7316</v>
      </c>
      <c r="H91" s="43">
        <f t="shared" si="9"/>
        <v>1847.5</v>
      </c>
      <c r="I91" s="52" t="s">
        <v>609</v>
      </c>
      <c r="J91" s="53" t="s">
        <v>610</v>
      </c>
      <c r="K91" s="52" t="s">
        <v>611</v>
      </c>
      <c r="L91" s="52" t="s">
        <v>612</v>
      </c>
      <c r="M91" s="53" t="s">
        <v>382</v>
      </c>
      <c r="N91" s="53" t="s">
        <v>90</v>
      </c>
      <c r="O91" s="54" t="s">
        <v>494</v>
      </c>
      <c r="P91" s="55" t="s">
        <v>586</v>
      </c>
      <c r="Q91" s="8" t="s">
        <v>586</v>
      </c>
    </row>
    <row r="92" spans="1:17" ht="12.75" customHeight="1" thickBot="1" x14ac:dyDescent="0.25">
      <c r="A92" s="8" t="s">
        <v>586</v>
      </c>
      <c r="B92" s="9" t="str">
        <f t="shared" si="5"/>
        <v>II</v>
      </c>
      <c r="C92" s="43">
        <f t="shared" si="6"/>
        <v>55451.779600000002</v>
      </c>
      <c r="D92" s="8" t="str">
        <f t="shared" si="7"/>
        <v>vis</v>
      </c>
      <c r="E92" s="51">
        <f>VLOOKUP(C92,Active!C$21:E$973,3,FALSE)</f>
        <v>18198.491266887253</v>
      </c>
      <c r="F92" s="9" t="s">
        <v>90</v>
      </c>
      <c r="G92" s="8" t="str">
        <f t="shared" si="8"/>
        <v>55451.7796</v>
      </c>
      <c r="H92" s="43">
        <f t="shared" si="9"/>
        <v>1859.5</v>
      </c>
      <c r="I92" s="52" t="s">
        <v>613</v>
      </c>
      <c r="J92" s="53" t="s">
        <v>614</v>
      </c>
      <c r="K92" s="52" t="s">
        <v>615</v>
      </c>
      <c r="L92" s="52" t="s">
        <v>344</v>
      </c>
      <c r="M92" s="53" t="s">
        <v>382</v>
      </c>
      <c r="N92" s="53" t="s">
        <v>90</v>
      </c>
      <c r="O92" s="54" t="s">
        <v>494</v>
      </c>
      <c r="P92" s="55" t="s">
        <v>586</v>
      </c>
      <c r="Q92" s="8" t="s">
        <v>586</v>
      </c>
    </row>
    <row r="93" spans="1:17" ht="12.75" customHeight="1" thickBot="1" x14ac:dyDescent="0.25">
      <c r="A93" s="8" t="s">
        <v>586</v>
      </c>
      <c r="B93" s="9" t="str">
        <f t="shared" si="5"/>
        <v>I</v>
      </c>
      <c r="C93" s="43">
        <f t="shared" si="6"/>
        <v>55466.858699999997</v>
      </c>
      <c r="D93" s="8" t="str">
        <f t="shared" si="7"/>
        <v>vis</v>
      </c>
      <c r="E93" s="51">
        <f>VLOOKUP(C93,Active!C$21:E$973,3,FALSE)</f>
        <v>18207.991157266588</v>
      </c>
      <c r="F93" s="9" t="s">
        <v>90</v>
      </c>
      <c r="G93" s="8" t="str">
        <f t="shared" si="8"/>
        <v>55466.8587</v>
      </c>
      <c r="H93" s="43">
        <f t="shared" si="9"/>
        <v>1869</v>
      </c>
      <c r="I93" s="52" t="s">
        <v>616</v>
      </c>
      <c r="J93" s="53" t="s">
        <v>617</v>
      </c>
      <c r="K93" s="52" t="s">
        <v>618</v>
      </c>
      <c r="L93" s="52" t="s">
        <v>376</v>
      </c>
      <c r="M93" s="53" t="s">
        <v>382</v>
      </c>
      <c r="N93" s="53" t="s">
        <v>90</v>
      </c>
      <c r="O93" s="54" t="s">
        <v>494</v>
      </c>
      <c r="P93" s="55" t="s">
        <v>586</v>
      </c>
      <c r="Q93" s="8" t="s">
        <v>586</v>
      </c>
    </row>
    <row r="94" spans="1:17" ht="12.75" customHeight="1" thickBot="1" x14ac:dyDescent="0.25">
      <c r="A94" s="8" t="s">
        <v>586</v>
      </c>
      <c r="B94" s="9" t="str">
        <f t="shared" si="5"/>
        <v>II</v>
      </c>
      <c r="C94" s="43">
        <f t="shared" si="6"/>
        <v>55467.653100000003</v>
      </c>
      <c r="D94" s="8" t="str">
        <f t="shared" si="7"/>
        <v>vis</v>
      </c>
      <c r="E94" s="51">
        <f>VLOOKUP(C94,Active!C$21:E$973,3,FALSE)</f>
        <v>18208.491632289464</v>
      </c>
      <c r="F94" s="9" t="s">
        <v>90</v>
      </c>
      <c r="G94" s="8" t="str">
        <f t="shared" si="8"/>
        <v>55467.6531</v>
      </c>
      <c r="H94" s="43">
        <f t="shared" si="9"/>
        <v>1869.5</v>
      </c>
      <c r="I94" s="52" t="s">
        <v>619</v>
      </c>
      <c r="J94" s="53" t="s">
        <v>620</v>
      </c>
      <c r="K94" s="52" t="s">
        <v>621</v>
      </c>
      <c r="L94" s="52" t="s">
        <v>622</v>
      </c>
      <c r="M94" s="53" t="s">
        <v>382</v>
      </c>
      <c r="N94" s="53" t="s">
        <v>90</v>
      </c>
      <c r="O94" s="54" t="s">
        <v>494</v>
      </c>
      <c r="P94" s="55" t="s">
        <v>586</v>
      </c>
      <c r="Q94" s="8" t="s">
        <v>586</v>
      </c>
    </row>
    <row r="95" spans="1:17" ht="12.75" customHeight="1" thickBot="1" x14ac:dyDescent="0.25">
      <c r="A95" s="8" t="s">
        <v>586</v>
      </c>
      <c r="B95" s="9" t="str">
        <f t="shared" si="5"/>
        <v>II</v>
      </c>
      <c r="C95" s="43">
        <f t="shared" si="6"/>
        <v>55478.764199999998</v>
      </c>
      <c r="D95" s="8" t="str">
        <f t="shared" si="7"/>
        <v>vis</v>
      </c>
      <c r="E95" s="51">
        <f>VLOOKUP(C95,Active!C$21:E$973,3,FALSE)</f>
        <v>18215.491667569673</v>
      </c>
      <c r="F95" s="9" t="s">
        <v>90</v>
      </c>
      <c r="G95" s="8" t="str">
        <f t="shared" si="8"/>
        <v>55478.7642</v>
      </c>
      <c r="H95" s="43">
        <f t="shared" si="9"/>
        <v>1876.5</v>
      </c>
      <c r="I95" s="52" t="s">
        <v>623</v>
      </c>
      <c r="J95" s="53" t="s">
        <v>624</v>
      </c>
      <c r="K95" s="52" t="s">
        <v>625</v>
      </c>
      <c r="L95" s="52" t="s">
        <v>622</v>
      </c>
      <c r="M95" s="53" t="s">
        <v>382</v>
      </c>
      <c r="N95" s="53" t="s">
        <v>90</v>
      </c>
      <c r="O95" s="54" t="s">
        <v>494</v>
      </c>
      <c r="P95" s="55" t="s">
        <v>586</v>
      </c>
      <c r="Q95" s="8" t="s">
        <v>586</v>
      </c>
    </row>
    <row r="96" spans="1:17" ht="12.75" customHeight="1" thickBot="1" x14ac:dyDescent="0.25">
      <c r="A96" s="8" t="s">
        <v>586</v>
      </c>
      <c r="B96" s="9" t="str">
        <f t="shared" si="5"/>
        <v>II</v>
      </c>
      <c r="C96" s="43">
        <f t="shared" si="6"/>
        <v>55486.700299999997</v>
      </c>
      <c r="D96" s="8" t="str">
        <f t="shared" si="7"/>
        <v>vis</v>
      </c>
      <c r="E96" s="51">
        <f>VLOOKUP(C96,Active!C$21:E$973,3,FALSE)</f>
        <v>18220.491440768303</v>
      </c>
      <c r="F96" s="9" t="s">
        <v>90</v>
      </c>
      <c r="G96" s="8" t="str">
        <f t="shared" si="8"/>
        <v>55486.7003</v>
      </c>
      <c r="H96" s="43">
        <f t="shared" si="9"/>
        <v>1881.5</v>
      </c>
      <c r="I96" s="52" t="s">
        <v>626</v>
      </c>
      <c r="J96" s="53" t="s">
        <v>627</v>
      </c>
      <c r="K96" s="52" t="s">
        <v>628</v>
      </c>
      <c r="L96" s="52" t="s">
        <v>468</v>
      </c>
      <c r="M96" s="53" t="s">
        <v>382</v>
      </c>
      <c r="N96" s="53" t="s">
        <v>90</v>
      </c>
      <c r="O96" s="54" t="s">
        <v>494</v>
      </c>
      <c r="P96" s="55" t="s">
        <v>586</v>
      </c>
      <c r="Q96" s="8" t="s">
        <v>586</v>
      </c>
    </row>
    <row r="97" spans="1:17" ht="12.75" customHeight="1" thickBot="1" x14ac:dyDescent="0.25">
      <c r="A97" s="8" t="s">
        <v>632</v>
      </c>
      <c r="B97" s="9" t="str">
        <f t="shared" si="5"/>
        <v>II</v>
      </c>
      <c r="C97" s="43">
        <f t="shared" si="6"/>
        <v>55491.462500000001</v>
      </c>
      <c r="D97" s="8" t="str">
        <f t="shared" si="7"/>
        <v>vis</v>
      </c>
      <c r="E97" s="51">
        <f>VLOOKUP(C97,Active!C$21:E$973,3,FALSE)</f>
        <v>18223.491644889538</v>
      </c>
      <c r="F97" s="9" t="s">
        <v>90</v>
      </c>
      <c r="G97" s="8" t="str">
        <f t="shared" si="8"/>
        <v>55491.4625</v>
      </c>
      <c r="H97" s="43">
        <f t="shared" si="9"/>
        <v>1884.5</v>
      </c>
      <c r="I97" s="52" t="s">
        <v>629</v>
      </c>
      <c r="J97" s="53" t="s">
        <v>630</v>
      </c>
      <c r="K97" s="52" t="s">
        <v>631</v>
      </c>
      <c r="L97" s="52" t="s">
        <v>622</v>
      </c>
      <c r="M97" s="53" t="s">
        <v>382</v>
      </c>
      <c r="N97" s="53" t="s">
        <v>383</v>
      </c>
      <c r="O97" s="54" t="s">
        <v>528</v>
      </c>
      <c r="P97" s="55" t="s">
        <v>632</v>
      </c>
      <c r="Q97" s="8" t="s">
        <v>632</v>
      </c>
    </row>
    <row r="98" spans="1:17" ht="12.75" customHeight="1" thickBot="1" x14ac:dyDescent="0.25">
      <c r="A98" s="8" t="s">
        <v>586</v>
      </c>
      <c r="B98" s="9" t="str">
        <f t="shared" si="5"/>
        <v>II</v>
      </c>
      <c r="C98" s="43">
        <f t="shared" si="6"/>
        <v>55494.635999999999</v>
      </c>
      <c r="D98" s="8" t="str">
        <f t="shared" si="7"/>
        <v>vis</v>
      </c>
      <c r="E98" s="51">
        <f>VLOOKUP(C98,Active!C$21:E$973,3,FALSE)</f>
        <v>18225.49096196541</v>
      </c>
      <c r="F98" s="9" t="s">
        <v>90</v>
      </c>
      <c r="G98" s="8" t="str">
        <f t="shared" si="8"/>
        <v>55494.6360</v>
      </c>
      <c r="H98" s="43">
        <f t="shared" si="9"/>
        <v>1886.5</v>
      </c>
      <c r="I98" s="52" t="s">
        <v>633</v>
      </c>
      <c r="J98" s="53" t="s">
        <v>634</v>
      </c>
      <c r="K98" s="52" t="s">
        <v>635</v>
      </c>
      <c r="L98" s="52" t="s">
        <v>612</v>
      </c>
      <c r="M98" s="53" t="s">
        <v>382</v>
      </c>
      <c r="N98" s="53" t="s">
        <v>90</v>
      </c>
      <c r="O98" s="54" t="s">
        <v>494</v>
      </c>
      <c r="P98" s="55" t="s">
        <v>586</v>
      </c>
      <c r="Q98" s="8" t="s">
        <v>586</v>
      </c>
    </row>
    <row r="99" spans="1:17" ht="12.75" customHeight="1" thickBot="1" x14ac:dyDescent="0.25">
      <c r="A99" s="8" t="s">
        <v>586</v>
      </c>
      <c r="B99" s="9" t="str">
        <f t="shared" si="5"/>
        <v>II</v>
      </c>
      <c r="C99" s="43">
        <f t="shared" si="6"/>
        <v>55497.811199999996</v>
      </c>
      <c r="D99" s="8" t="str">
        <f t="shared" si="7"/>
        <v>vis</v>
      </c>
      <c r="E99" s="51">
        <f>VLOOKUP(C99,Active!C$21:E$973,3,FALSE)</f>
        <v>18227.491350047752</v>
      </c>
      <c r="F99" s="9" t="s">
        <v>90</v>
      </c>
      <c r="G99" s="8" t="str">
        <f t="shared" si="8"/>
        <v>55497.8112</v>
      </c>
      <c r="H99" s="43">
        <f t="shared" si="9"/>
        <v>1888.5</v>
      </c>
      <c r="I99" s="52" t="s">
        <v>642</v>
      </c>
      <c r="J99" s="53" t="s">
        <v>643</v>
      </c>
      <c r="K99" s="52" t="s">
        <v>644</v>
      </c>
      <c r="L99" s="52" t="s">
        <v>354</v>
      </c>
      <c r="M99" s="53" t="s">
        <v>382</v>
      </c>
      <c r="N99" s="53" t="s">
        <v>90</v>
      </c>
      <c r="O99" s="54" t="s">
        <v>494</v>
      </c>
      <c r="P99" s="55" t="s">
        <v>586</v>
      </c>
      <c r="Q99" s="8" t="s">
        <v>586</v>
      </c>
    </row>
    <row r="100" spans="1:17" ht="12.75" customHeight="1" thickBot="1" x14ac:dyDescent="0.25">
      <c r="A100" s="8" t="s">
        <v>586</v>
      </c>
      <c r="B100" s="9" t="str">
        <f t="shared" si="5"/>
        <v>I</v>
      </c>
      <c r="C100" s="43">
        <f t="shared" si="6"/>
        <v>55509.715600000003</v>
      </c>
      <c r="D100" s="8" t="str">
        <f t="shared" si="7"/>
        <v>vis</v>
      </c>
      <c r="E100" s="51">
        <f>VLOOKUP(C100,Active!C$21:E$973,3,FALSE)</f>
        <v>18234.991167346656</v>
      </c>
      <c r="F100" s="9" t="s">
        <v>90</v>
      </c>
      <c r="G100" s="8" t="str">
        <f t="shared" si="8"/>
        <v>55509.7156</v>
      </c>
      <c r="H100" s="43">
        <f t="shared" si="9"/>
        <v>1896</v>
      </c>
      <c r="I100" s="52" t="s">
        <v>645</v>
      </c>
      <c r="J100" s="53" t="s">
        <v>646</v>
      </c>
      <c r="K100" s="52" t="s">
        <v>647</v>
      </c>
      <c r="L100" s="52" t="s">
        <v>362</v>
      </c>
      <c r="M100" s="53" t="s">
        <v>382</v>
      </c>
      <c r="N100" s="53" t="s">
        <v>90</v>
      </c>
      <c r="O100" s="54" t="s">
        <v>494</v>
      </c>
      <c r="P100" s="55" t="s">
        <v>586</v>
      </c>
      <c r="Q100" s="8" t="s">
        <v>586</v>
      </c>
    </row>
    <row r="101" spans="1:17" ht="12.75" customHeight="1" thickBot="1" x14ac:dyDescent="0.25">
      <c r="A101" s="8" t="s">
        <v>651</v>
      </c>
      <c r="B101" s="9" t="str">
        <f t="shared" si="5"/>
        <v>II</v>
      </c>
      <c r="C101" s="43">
        <f t="shared" si="6"/>
        <v>55513.684500000003</v>
      </c>
      <c r="D101" s="8" t="str">
        <f t="shared" si="7"/>
        <v>vis</v>
      </c>
      <c r="E101" s="51">
        <f>VLOOKUP(C101,Active!C$21:E$973,3,FALSE)</f>
        <v>18237.491589449204</v>
      </c>
      <c r="F101" s="9" t="s">
        <v>90</v>
      </c>
      <c r="G101" s="8" t="str">
        <f t="shared" si="8"/>
        <v>55513.6845</v>
      </c>
      <c r="H101" s="43">
        <f t="shared" si="9"/>
        <v>1898.5</v>
      </c>
      <c r="I101" s="52" t="s">
        <v>648</v>
      </c>
      <c r="J101" s="53" t="s">
        <v>649</v>
      </c>
      <c r="K101" s="52" t="s">
        <v>650</v>
      </c>
      <c r="L101" s="52" t="s">
        <v>521</v>
      </c>
      <c r="M101" s="53" t="s">
        <v>382</v>
      </c>
      <c r="N101" s="53" t="s">
        <v>90</v>
      </c>
      <c r="O101" s="54" t="s">
        <v>244</v>
      </c>
      <c r="P101" s="55" t="s">
        <v>651</v>
      </c>
      <c r="Q101" s="8" t="s">
        <v>651</v>
      </c>
    </row>
    <row r="102" spans="1:17" ht="12.75" customHeight="1" thickBot="1" x14ac:dyDescent="0.25">
      <c r="A102" s="8" t="s">
        <v>586</v>
      </c>
      <c r="B102" s="9" t="str">
        <f t="shared" si="5"/>
        <v>I</v>
      </c>
      <c r="C102" s="43">
        <f t="shared" si="6"/>
        <v>55528.763299999999</v>
      </c>
      <c r="D102" s="8" t="str">
        <f t="shared" si="7"/>
        <v>vis</v>
      </c>
      <c r="E102" s="51">
        <f>VLOOKUP(C102,Active!C$21:E$973,3,FALSE)</f>
        <v>18246.991290827398</v>
      </c>
      <c r="F102" s="9" t="s">
        <v>90</v>
      </c>
      <c r="G102" s="8" t="str">
        <f t="shared" si="8"/>
        <v>55528.7633</v>
      </c>
      <c r="H102" s="43">
        <f t="shared" si="9"/>
        <v>1908</v>
      </c>
      <c r="I102" s="52" t="s">
        <v>652</v>
      </c>
      <c r="J102" s="53" t="s">
        <v>653</v>
      </c>
      <c r="K102" s="52" t="s">
        <v>654</v>
      </c>
      <c r="L102" s="52" t="s">
        <v>354</v>
      </c>
      <c r="M102" s="53" t="s">
        <v>382</v>
      </c>
      <c r="N102" s="53" t="s">
        <v>90</v>
      </c>
      <c r="O102" s="54" t="s">
        <v>494</v>
      </c>
      <c r="P102" s="55" t="s">
        <v>586</v>
      </c>
      <c r="Q102" s="8" t="s">
        <v>586</v>
      </c>
    </row>
    <row r="103" spans="1:17" ht="12.75" customHeight="1" thickBot="1" x14ac:dyDescent="0.25">
      <c r="A103" s="8" t="s">
        <v>586</v>
      </c>
      <c r="B103" s="9" t="str">
        <f t="shared" si="5"/>
        <v>I</v>
      </c>
      <c r="C103" s="43">
        <f t="shared" si="6"/>
        <v>55555.747000000003</v>
      </c>
      <c r="D103" s="8" t="str">
        <f t="shared" si="7"/>
        <v>vis</v>
      </c>
      <c r="E103" s="51">
        <f>VLOOKUP(C103,Active!C$21:E$973,3,FALSE)</f>
        <v>18263.991124506396</v>
      </c>
      <c r="F103" s="9" t="s">
        <v>90</v>
      </c>
      <c r="G103" s="8" t="str">
        <f t="shared" si="8"/>
        <v>55555.7470</v>
      </c>
      <c r="H103" s="43">
        <f t="shared" si="9"/>
        <v>1925</v>
      </c>
      <c r="I103" s="52" t="s">
        <v>655</v>
      </c>
      <c r="J103" s="53" t="s">
        <v>656</v>
      </c>
      <c r="K103" s="52" t="s">
        <v>657</v>
      </c>
      <c r="L103" s="52" t="s">
        <v>376</v>
      </c>
      <c r="M103" s="53" t="s">
        <v>382</v>
      </c>
      <c r="N103" s="53" t="s">
        <v>90</v>
      </c>
      <c r="O103" s="54" t="s">
        <v>494</v>
      </c>
      <c r="P103" s="55" t="s">
        <v>586</v>
      </c>
      <c r="Q103" s="8" t="s">
        <v>586</v>
      </c>
    </row>
    <row r="104" spans="1:17" ht="12.75" customHeight="1" thickBot="1" x14ac:dyDescent="0.25">
      <c r="A104" s="8" t="s">
        <v>586</v>
      </c>
      <c r="B104" s="9" t="str">
        <f t="shared" si="5"/>
        <v>I</v>
      </c>
      <c r="C104" s="43">
        <f t="shared" si="6"/>
        <v>55563.683700000001</v>
      </c>
      <c r="D104" s="8" t="str">
        <f t="shared" si="7"/>
        <v>vis</v>
      </c>
      <c r="E104" s="51">
        <f>VLOOKUP(C104,Active!C$21:E$973,3,FALSE)</f>
        <v>18268.991275707307</v>
      </c>
      <c r="F104" s="9" t="s">
        <v>90</v>
      </c>
      <c r="G104" s="8" t="str">
        <f t="shared" si="8"/>
        <v>55563.6837</v>
      </c>
      <c r="H104" s="43">
        <f t="shared" si="9"/>
        <v>1930</v>
      </c>
      <c r="I104" s="52" t="s">
        <v>658</v>
      </c>
      <c r="J104" s="53" t="s">
        <v>659</v>
      </c>
      <c r="K104" s="52" t="s">
        <v>660</v>
      </c>
      <c r="L104" s="52" t="s">
        <v>354</v>
      </c>
      <c r="M104" s="53" t="s">
        <v>382</v>
      </c>
      <c r="N104" s="53" t="s">
        <v>90</v>
      </c>
      <c r="O104" s="54" t="s">
        <v>494</v>
      </c>
      <c r="P104" s="55" t="s">
        <v>586</v>
      </c>
      <c r="Q104" s="8" t="s">
        <v>586</v>
      </c>
    </row>
    <row r="105" spans="1:17" ht="12.75" customHeight="1" thickBot="1" x14ac:dyDescent="0.25">
      <c r="A105" s="8" t="s">
        <v>586</v>
      </c>
      <c r="B105" s="9" t="str">
        <f t="shared" si="5"/>
        <v>II</v>
      </c>
      <c r="C105" s="43">
        <f t="shared" si="6"/>
        <v>55575.588400000001</v>
      </c>
      <c r="D105" s="8" t="str">
        <f t="shared" si="7"/>
        <v>vis</v>
      </c>
      <c r="E105" s="51">
        <f>VLOOKUP(C105,Active!C$21:E$973,3,FALSE)</f>
        <v>18276.491282007344</v>
      </c>
      <c r="F105" s="9" t="s">
        <v>90</v>
      </c>
      <c r="G105" s="8" t="str">
        <f t="shared" si="8"/>
        <v>55575.5884</v>
      </c>
      <c r="H105" s="43">
        <f t="shared" si="9"/>
        <v>1937.5</v>
      </c>
      <c r="I105" s="52" t="s">
        <v>661</v>
      </c>
      <c r="J105" s="53" t="s">
        <v>662</v>
      </c>
      <c r="K105" s="52" t="s">
        <v>663</v>
      </c>
      <c r="L105" s="52" t="s">
        <v>354</v>
      </c>
      <c r="M105" s="53" t="s">
        <v>382</v>
      </c>
      <c r="N105" s="53" t="s">
        <v>90</v>
      </c>
      <c r="O105" s="54" t="s">
        <v>494</v>
      </c>
      <c r="P105" s="55" t="s">
        <v>586</v>
      </c>
      <c r="Q105" s="8" t="s">
        <v>586</v>
      </c>
    </row>
    <row r="106" spans="1:17" ht="12.75" customHeight="1" thickBot="1" x14ac:dyDescent="0.25">
      <c r="A106" s="8" t="s">
        <v>586</v>
      </c>
      <c r="B106" s="9" t="str">
        <f t="shared" si="5"/>
        <v>II</v>
      </c>
      <c r="C106" s="43">
        <f t="shared" si="6"/>
        <v>55575.588499999998</v>
      </c>
      <c r="D106" s="8" t="str">
        <f t="shared" si="7"/>
        <v>vis</v>
      </c>
      <c r="E106" s="51">
        <f>VLOOKUP(C106,Active!C$21:E$973,3,FALSE)</f>
        <v>18276.491345007726</v>
      </c>
      <c r="F106" s="9" t="s">
        <v>90</v>
      </c>
      <c r="G106" s="8" t="str">
        <f t="shared" si="8"/>
        <v>55575.5885</v>
      </c>
      <c r="H106" s="43">
        <f t="shared" si="9"/>
        <v>1937.5</v>
      </c>
      <c r="I106" s="52" t="s">
        <v>664</v>
      </c>
      <c r="J106" s="53" t="s">
        <v>662</v>
      </c>
      <c r="K106" s="52" t="s">
        <v>663</v>
      </c>
      <c r="L106" s="52" t="s">
        <v>418</v>
      </c>
      <c r="M106" s="53" t="s">
        <v>382</v>
      </c>
      <c r="N106" s="53" t="s">
        <v>90</v>
      </c>
      <c r="O106" s="54" t="s">
        <v>494</v>
      </c>
      <c r="P106" s="55" t="s">
        <v>586</v>
      </c>
      <c r="Q106" s="8" t="s">
        <v>586</v>
      </c>
    </row>
    <row r="107" spans="1:17" ht="12.75" customHeight="1" thickBot="1" x14ac:dyDescent="0.25">
      <c r="A107" s="8" t="s">
        <v>668</v>
      </c>
      <c r="B107" s="9" t="str">
        <f t="shared" si="5"/>
        <v>II</v>
      </c>
      <c r="C107" s="43">
        <f t="shared" si="6"/>
        <v>55743.840900000003</v>
      </c>
      <c r="D107" s="8" t="str">
        <f t="shared" si="7"/>
        <v>vis</v>
      </c>
      <c r="E107" s="51">
        <f>VLOOKUP(C107,Active!C$21:E$973,3,FALSE)</f>
        <v>18382.490997245626</v>
      </c>
      <c r="F107" s="9" t="s">
        <v>90</v>
      </c>
      <c r="G107" s="8" t="str">
        <f t="shared" si="8"/>
        <v>55743.8409</v>
      </c>
      <c r="H107" s="43">
        <f t="shared" si="9"/>
        <v>2043.5</v>
      </c>
      <c r="I107" s="52" t="s">
        <v>665</v>
      </c>
      <c r="J107" s="53" t="s">
        <v>666</v>
      </c>
      <c r="K107" s="52" t="s">
        <v>667</v>
      </c>
      <c r="L107" s="52" t="s">
        <v>340</v>
      </c>
      <c r="M107" s="53" t="s">
        <v>382</v>
      </c>
      <c r="N107" s="53" t="s">
        <v>90</v>
      </c>
      <c r="O107" s="54" t="s">
        <v>494</v>
      </c>
      <c r="P107" s="55" t="s">
        <v>668</v>
      </c>
      <c r="Q107" s="8" t="s">
        <v>668</v>
      </c>
    </row>
    <row r="108" spans="1:17" ht="12.75" customHeight="1" thickBot="1" x14ac:dyDescent="0.25">
      <c r="A108" s="8" t="s">
        <v>668</v>
      </c>
      <c r="B108" s="9" t="str">
        <f t="shared" si="5"/>
        <v>I</v>
      </c>
      <c r="C108" s="43">
        <f t="shared" si="6"/>
        <v>55758.920599999998</v>
      </c>
      <c r="D108" s="8" t="str">
        <f t="shared" si="7"/>
        <v>vis</v>
      </c>
      <c r="E108" s="51">
        <f>VLOOKUP(C108,Active!C$21:E$973,3,FALSE)</f>
        <v>18391.991265627243</v>
      </c>
      <c r="F108" s="9" t="s">
        <v>90</v>
      </c>
      <c r="G108" s="8" t="str">
        <f t="shared" si="8"/>
        <v>55758.9206</v>
      </c>
      <c r="H108" s="43">
        <f t="shared" si="9"/>
        <v>2053</v>
      </c>
      <c r="I108" s="52" t="s">
        <v>669</v>
      </c>
      <c r="J108" s="53" t="s">
        <v>670</v>
      </c>
      <c r="K108" s="52" t="s">
        <v>671</v>
      </c>
      <c r="L108" s="52" t="s">
        <v>418</v>
      </c>
      <c r="M108" s="53" t="s">
        <v>382</v>
      </c>
      <c r="N108" s="53" t="s">
        <v>90</v>
      </c>
      <c r="O108" s="54" t="s">
        <v>494</v>
      </c>
      <c r="P108" s="55" t="s">
        <v>668</v>
      </c>
      <c r="Q108" s="8" t="s">
        <v>668</v>
      </c>
    </row>
    <row r="109" spans="1:17" ht="12.75" customHeight="1" thickBot="1" x14ac:dyDescent="0.25">
      <c r="A109" s="8" t="s">
        <v>668</v>
      </c>
      <c r="B109" s="9" t="str">
        <f t="shared" si="5"/>
        <v>II</v>
      </c>
      <c r="C109" s="43">
        <f t="shared" si="6"/>
        <v>55770.825400000002</v>
      </c>
      <c r="D109" s="8" t="str">
        <f t="shared" si="7"/>
        <v>vis</v>
      </c>
      <c r="E109" s="51">
        <f>VLOOKUP(C109,Active!C$21:E$973,3,FALSE)</f>
        <v>18399.491334927665</v>
      </c>
      <c r="F109" s="9" t="s">
        <v>90</v>
      </c>
      <c r="G109" s="8" t="str">
        <f t="shared" si="8"/>
        <v>55770.8254</v>
      </c>
      <c r="H109" s="43">
        <f t="shared" si="9"/>
        <v>2060.5</v>
      </c>
      <c r="I109" s="52" t="s">
        <v>672</v>
      </c>
      <c r="J109" s="53" t="s">
        <v>673</v>
      </c>
      <c r="K109" s="52" t="s">
        <v>674</v>
      </c>
      <c r="L109" s="52" t="s">
        <v>468</v>
      </c>
      <c r="M109" s="53" t="s">
        <v>382</v>
      </c>
      <c r="N109" s="53" t="s">
        <v>90</v>
      </c>
      <c r="O109" s="54" t="s">
        <v>494</v>
      </c>
      <c r="P109" s="55" t="s">
        <v>668</v>
      </c>
      <c r="Q109" s="8" t="s">
        <v>668</v>
      </c>
    </row>
    <row r="110" spans="1:17" ht="12.75" customHeight="1" thickBot="1" x14ac:dyDescent="0.25">
      <c r="A110" s="8" t="s">
        <v>668</v>
      </c>
      <c r="B110" s="9" t="str">
        <f t="shared" si="5"/>
        <v>I</v>
      </c>
      <c r="C110" s="43">
        <f t="shared" si="6"/>
        <v>55801.777199999997</v>
      </c>
      <c r="D110" s="8" t="str">
        <f t="shared" si="7"/>
        <v>vis</v>
      </c>
      <c r="E110" s="51">
        <f>VLOOKUP(C110,Active!C$21:E$973,3,FALSE)</f>
        <v>18418.991086706163</v>
      </c>
      <c r="F110" s="9" t="s">
        <v>90</v>
      </c>
      <c r="G110" s="8" t="str">
        <f t="shared" si="8"/>
        <v>55801.7772</v>
      </c>
      <c r="H110" s="43">
        <f t="shared" si="9"/>
        <v>2080</v>
      </c>
      <c r="I110" s="52" t="s">
        <v>675</v>
      </c>
      <c r="J110" s="53" t="s">
        <v>676</v>
      </c>
      <c r="K110" s="52" t="s">
        <v>677</v>
      </c>
      <c r="L110" s="52" t="s">
        <v>362</v>
      </c>
      <c r="M110" s="53" t="s">
        <v>382</v>
      </c>
      <c r="N110" s="53" t="s">
        <v>90</v>
      </c>
      <c r="O110" s="54" t="s">
        <v>494</v>
      </c>
      <c r="P110" s="55" t="s">
        <v>668</v>
      </c>
      <c r="Q110" s="8" t="s">
        <v>668</v>
      </c>
    </row>
    <row r="111" spans="1:17" ht="12.75" customHeight="1" thickBot="1" x14ac:dyDescent="0.25">
      <c r="A111" s="8" t="s">
        <v>668</v>
      </c>
      <c r="B111" s="9" t="str">
        <f t="shared" si="5"/>
        <v>I</v>
      </c>
      <c r="C111" s="43">
        <f t="shared" si="6"/>
        <v>55809.713799999998</v>
      </c>
      <c r="D111" s="8" t="str">
        <f t="shared" si="7"/>
        <v>vis</v>
      </c>
      <c r="E111" s="51">
        <f>VLOOKUP(C111,Active!C$21:E$973,3,FALSE)</f>
        <v>18423.991174906696</v>
      </c>
      <c r="F111" s="9" t="s">
        <v>90</v>
      </c>
      <c r="G111" s="8" t="str">
        <f t="shared" si="8"/>
        <v>55809.7138</v>
      </c>
      <c r="H111" s="43">
        <f t="shared" si="9"/>
        <v>2085</v>
      </c>
      <c r="I111" s="52" t="s">
        <v>678</v>
      </c>
      <c r="J111" s="53" t="s">
        <v>679</v>
      </c>
      <c r="K111" s="52" t="s">
        <v>680</v>
      </c>
      <c r="L111" s="52" t="s">
        <v>354</v>
      </c>
      <c r="M111" s="53" t="s">
        <v>382</v>
      </c>
      <c r="N111" s="53" t="s">
        <v>90</v>
      </c>
      <c r="O111" s="54" t="s">
        <v>494</v>
      </c>
      <c r="P111" s="55" t="s">
        <v>668</v>
      </c>
      <c r="Q111" s="8" t="s">
        <v>668</v>
      </c>
    </row>
    <row r="112" spans="1:17" ht="12.75" customHeight="1" thickBot="1" x14ac:dyDescent="0.25">
      <c r="A112" s="8" t="s">
        <v>668</v>
      </c>
      <c r="B112" s="9" t="str">
        <f t="shared" si="5"/>
        <v>II</v>
      </c>
      <c r="C112" s="43">
        <f t="shared" si="6"/>
        <v>55816.856200000002</v>
      </c>
      <c r="D112" s="8" t="str">
        <f t="shared" si="7"/>
        <v>vis</v>
      </c>
      <c r="E112" s="51">
        <f>VLOOKUP(C112,Active!C$21:E$973,3,FALSE)</f>
        <v>18428.490914085123</v>
      </c>
      <c r="F112" s="9" t="s">
        <v>90</v>
      </c>
      <c r="G112" s="8" t="str">
        <f t="shared" si="8"/>
        <v>55816.8562</v>
      </c>
      <c r="H112" s="43">
        <f t="shared" si="9"/>
        <v>2089.5</v>
      </c>
      <c r="I112" s="52" t="s">
        <v>681</v>
      </c>
      <c r="J112" s="53" t="s">
        <v>682</v>
      </c>
      <c r="K112" s="52" t="s">
        <v>683</v>
      </c>
      <c r="L112" s="52" t="s">
        <v>340</v>
      </c>
      <c r="M112" s="53" t="s">
        <v>382</v>
      </c>
      <c r="N112" s="53" t="s">
        <v>90</v>
      </c>
      <c r="O112" s="54" t="s">
        <v>494</v>
      </c>
      <c r="P112" s="55" t="s">
        <v>668</v>
      </c>
      <c r="Q112" s="8" t="s">
        <v>668</v>
      </c>
    </row>
    <row r="113" spans="1:17" ht="12.75" customHeight="1" thickBot="1" x14ac:dyDescent="0.25">
      <c r="A113" s="8" t="s">
        <v>668</v>
      </c>
      <c r="B113" s="9" t="str">
        <f t="shared" si="5"/>
        <v>II</v>
      </c>
      <c r="C113" s="43">
        <f t="shared" si="6"/>
        <v>55824.793100000003</v>
      </c>
      <c r="D113" s="8" t="str">
        <f t="shared" si="7"/>
        <v>vis</v>
      </c>
      <c r="E113" s="51">
        <f>VLOOKUP(C113,Active!C$21:E$973,3,FALSE)</f>
        <v>18433.491191286797</v>
      </c>
      <c r="F113" s="9" t="s">
        <v>90</v>
      </c>
      <c r="G113" s="8" t="str">
        <f t="shared" si="8"/>
        <v>55824.7931</v>
      </c>
      <c r="H113" s="43">
        <f t="shared" si="9"/>
        <v>2094.5</v>
      </c>
      <c r="I113" s="52" t="s">
        <v>684</v>
      </c>
      <c r="J113" s="53" t="s">
        <v>685</v>
      </c>
      <c r="K113" s="52" t="s">
        <v>686</v>
      </c>
      <c r="L113" s="52" t="s">
        <v>354</v>
      </c>
      <c r="M113" s="53" t="s">
        <v>382</v>
      </c>
      <c r="N113" s="53" t="s">
        <v>90</v>
      </c>
      <c r="O113" s="54" t="s">
        <v>494</v>
      </c>
      <c r="P113" s="55" t="s">
        <v>668</v>
      </c>
      <c r="Q113" s="8" t="s">
        <v>668</v>
      </c>
    </row>
    <row r="114" spans="1:17" ht="12.75" customHeight="1" thickBot="1" x14ac:dyDescent="0.25">
      <c r="A114" s="8" t="s">
        <v>668</v>
      </c>
      <c r="B114" s="9" t="str">
        <f t="shared" si="5"/>
        <v>II</v>
      </c>
      <c r="C114" s="43">
        <f t="shared" si="6"/>
        <v>55835.904600000002</v>
      </c>
      <c r="D114" s="8" t="str">
        <f t="shared" si="7"/>
        <v>vis</v>
      </c>
      <c r="E114" s="51">
        <f>VLOOKUP(C114,Active!C$21:E$973,3,FALSE)</f>
        <v>18440.491478568532</v>
      </c>
      <c r="F114" s="9" t="s">
        <v>90</v>
      </c>
      <c r="G114" s="8" t="str">
        <f t="shared" si="8"/>
        <v>55835.9046</v>
      </c>
      <c r="H114" s="43">
        <f t="shared" si="9"/>
        <v>2101.5</v>
      </c>
      <c r="I114" s="52" t="s">
        <v>687</v>
      </c>
      <c r="J114" s="53" t="s">
        <v>688</v>
      </c>
      <c r="K114" s="52" t="s">
        <v>689</v>
      </c>
      <c r="L114" s="52" t="s">
        <v>622</v>
      </c>
      <c r="M114" s="53" t="s">
        <v>382</v>
      </c>
      <c r="N114" s="53" t="s">
        <v>90</v>
      </c>
      <c r="O114" s="54" t="s">
        <v>494</v>
      </c>
      <c r="P114" s="55" t="s">
        <v>668</v>
      </c>
      <c r="Q114" s="8" t="s">
        <v>668</v>
      </c>
    </row>
    <row r="115" spans="1:17" ht="12.75" customHeight="1" thickBot="1" x14ac:dyDescent="0.25">
      <c r="A115" s="8" t="s">
        <v>695</v>
      </c>
      <c r="B115" s="9" t="str">
        <f t="shared" si="5"/>
        <v>II</v>
      </c>
      <c r="C115" s="43">
        <f t="shared" si="6"/>
        <v>55837.491600000001</v>
      </c>
      <c r="D115" s="8" t="str">
        <f t="shared" si="7"/>
        <v>vis</v>
      </c>
      <c r="E115" s="51">
        <f>VLOOKUP(C115,Active!C$21:E$973,3,FALSE)</f>
        <v>18441.491294607422</v>
      </c>
      <c r="F115" s="9" t="s">
        <v>90</v>
      </c>
      <c r="G115" s="8" t="str">
        <f t="shared" si="8"/>
        <v>55837.4916</v>
      </c>
      <c r="H115" s="43">
        <f t="shared" si="9"/>
        <v>2102.5</v>
      </c>
      <c r="I115" s="52" t="s">
        <v>690</v>
      </c>
      <c r="J115" s="53" t="s">
        <v>691</v>
      </c>
      <c r="K115" s="52" t="s">
        <v>692</v>
      </c>
      <c r="L115" s="52" t="s">
        <v>468</v>
      </c>
      <c r="M115" s="53" t="s">
        <v>382</v>
      </c>
      <c r="N115" s="53" t="s">
        <v>693</v>
      </c>
      <c r="O115" s="54" t="s">
        <v>694</v>
      </c>
      <c r="P115" s="55" t="s">
        <v>695</v>
      </c>
      <c r="Q115" s="8" t="s">
        <v>695</v>
      </c>
    </row>
    <row r="116" spans="1:17" ht="12.75" customHeight="1" thickBot="1" x14ac:dyDescent="0.25">
      <c r="A116" s="8" t="s">
        <v>695</v>
      </c>
      <c r="B116" s="9" t="str">
        <f t="shared" si="5"/>
        <v>I</v>
      </c>
      <c r="C116" s="43">
        <f t="shared" si="6"/>
        <v>55838.285100000001</v>
      </c>
      <c r="D116" s="8" t="str">
        <f t="shared" si="7"/>
        <v>vis</v>
      </c>
      <c r="E116" s="51">
        <f>VLOOKUP(C116,Active!C$21:E$973,3,FALSE)</f>
        <v>18441.991202626865</v>
      </c>
      <c r="F116" s="9" t="s">
        <v>90</v>
      </c>
      <c r="G116" s="8" t="str">
        <f t="shared" si="8"/>
        <v>55838.2851</v>
      </c>
      <c r="H116" s="43">
        <f t="shared" si="9"/>
        <v>2103</v>
      </c>
      <c r="I116" s="52" t="s">
        <v>696</v>
      </c>
      <c r="J116" s="53" t="s">
        <v>697</v>
      </c>
      <c r="K116" s="52" t="s">
        <v>698</v>
      </c>
      <c r="L116" s="52" t="s">
        <v>354</v>
      </c>
      <c r="M116" s="53" t="s">
        <v>382</v>
      </c>
      <c r="N116" s="53" t="s">
        <v>693</v>
      </c>
      <c r="O116" s="54" t="s">
        <v>694</v>
      </c>
      <c r="P116" s="55" t="s">
        <v>695</v>
      </c>
      <c r="Q116" s="8" t="s">
        <v>695</v>
      </c>
    </row>
    <row r="117" spans="1:17" ht="12.75" customHeight="1" thickBot="1" x14ac:dyDescent="0.25">
      <c r="A117" s="8" t="s">
        <v>695</v>
      </c>
      <c r="B117" s="9" t="str">
        <f t="shared" si="5"/>
        <v>I</v>
      </c>
      <c r="C117" s="43">
        <f t="shared" si="6"/>
        <v>55841.459699999999</v>
      </c>
      <c r="D117" s="8" t="str">
        <f t="shared" si="7"/>
        <v>vis</v>
      </c>
      <c r="E117" s="51">
        <f>VLOOKUP(C117,Active!C$21:E$973,3,FALSE)</f>
        <v>18443.991212706926</v>
      </c>
      <c r="F117" s="9" t="s">
        <v>90</v>
      </c>
      <c r="G117" s="8" t="str">
        <f t="shared" si="8"/>
        <v>55841.4597</v>
      </c>
      <c r="H117" s="43">
        <f t="shared" si="9"/>
        <v>2105</v>
      </c>
      <c r="I117" s="52" t="s">
        <v>699</v>
      </c>
      <c r="J117" s="53" t="s">
        <v>700</v>
      </c>
      <c r="K117" s="52" t="s">
        <v>701</v>
      </c>
      <c r="L117" s="52" t="s">
        <v>354</v>
      </c>
      <c r="M117" s="53" t="s">
        <v>382</v>
      </c>
      <c r="N117" s="53" t="s">
        <v>693</v>
      </c>
      <c r="O117" s="54" t="s">
        <v>694</v>
      </c>
      <c r="P117" s="55" t="s">
        <v>695</v>
      </c>
      <c r="Q117" s="8" t="s">
        <v>695</v>
      </c>
    </row>
    <row r="118" spans="1:17" ht="12.75" customHeight="1" thickBot="1" x14ac:dyDescent="0.25">
      <c r="A118" s="8" t="s">
        <v>668</v>
      </c>
      <c r="B118" s="9" t="str">
        <f t="shared" si="5"/>
        <v>II</v>
      </c>
      <c r="C118" s="43">
        <f t="shared" si="6"/>
        <v>55848.602299999999</v>
      </c>
      <c r="D118" s="8" t="str">
        <f t="shared" si="7"/>
        <v>vis</v>
      </c>
      <c r="E118" s="51">
        <f>VLOOKUP(C118,Active!C$21:E$973,3,FALSE)</f>
        <v>18448.491077886112</v>
      </c>
      <c r="F118" s="9" t="s">
        <v>90</v>
      </c>
      <c r="G118" s="8" t="str">
        <f t="shared" si="8"/>
        <v>55848.6023</v>
      </c>
      <c r="H118" s="43">
        <f t="shared" si="9"/>
        <v>2109.5</v>
      </c>
      <c r="I118" s="52" t="s">
        <v>702</v>
      </c>
      <c r="J118" s="53" t="s">
        <v>703</v>
      </c>
      <c r="K118" s="52" t="s">
        <v>704</v>
      </c>
      <c r="L118" s="52" t="s">
        <v>362</v>
      </c>
      <c r="M118" s="53" t="s">
        <v>382</v>
      </c>
      <c r="N118" s="53" t="s">
        <v>90</v>
      </c>
      <c r="O118" s="54" t="s">
        <v>494</v>
      </c>
      <c r="P118" s="55" t="s">
        <v>668</v>
      </c>
      <c r="Q118" s="8" t="s">
        <v>668</v>
      </c>
    </row>
    <row r="119" spans="1:17" ht="12.75" customHeight="1" thickBot="1" x14ac:dyDescent="0.25">
      <c r="A119" s="8" t="s">
        <v>668</v>
      </c>
      <c r="B119" s="9" t="str">
        <f t="shared" si="5"/>
        <v>II</v>
      </c>
      <c r="C119" s="43">
        <f t="shared" si="6"/>
        <v>55848.602899999998</v>
      </c>
      <c r="D119" s="8" t="str">
        <f t="shared" si="7"/>
        <v>vis</v>
      </c>
      <c r="E119" s="51">
        <f>VLOOKUP(C119,Active!C$21:E$973,3,FALSE)</f>
        <v>18448.491455888394</v>
      </c>
      <c r="F119" s="9" t="s">
        <v>90</v>
      </c>
      <c r="G119" s="8" t="str">
        <f t="shared" si="8"/>
        <v>55848.6029</v>
      </c>
      <c r="H119" s="43">
        <f t="shared" si="9"/>
        <v>2109.5</v>
      </c>
      <c r="I119" s="52" t="s">
        <v>705</v>
      </c>
      <c r="J119" s="53" t="s">
        <v>706</v>
      </c>
      <c r="K119" s="52" t="s">
        <v>704</v>
      </c>
      <c r="L119" s="52" t="s">
        <v>521</v>
      </c>
      <c r="M119" s="53" t="s">
        <v>382</v>
      </c>
      <c r="N119" s="53" t="s">
        <v>90</v>
      </c>
      <c r="O119" s="54" t="s">
        <v>494</v>
      </c>
      <c r="P119" s="55" t="s">
        <v>668</v>
      </c>
      <c r="Q119" s="8" t="s">
        <v>668</v>
      </c>
    </row>
    <row r="120" spans="1:17" ht="12.75" customHeight="1" thickBot="1" x14ac:dyDescent="0.25">
      <c r="A120" s="8" t="s">
        <v>668</v>
      </c>
      <c r="B120" s="9" t="str">
        <f t="shared" si="5"/>
        <v>II</v>
      </c>
      <c r="C120" s="43">
        <f t="shared" si="6"/>
        <v>55851.776899999997</v>
      </c>
      <c r="D120" s="8" t="str">
        <f t="shared" si="7"/>
        <v>vis</v>
      </c>
      <c r="E120" s="51">
        <f>VLOOKUP(C120,Active!C$21:E$973,3,FALSE)</f>
        <v>18450.491087966169</v>
      </c>
      <c r="F120" s="9" t="s">
        <v>90</v>
      </c>
      <c r="G120" s="8" t="str">
        <f t="shared" si="8"/>
        <v>55851.7769</v>
      </c>
      <c r="H120" s="43">
        <f t="shared" si="9"/>
        <v>2111.5</v>
      </c>
      <c r="I120" s="52" t="s">
        <v>707</v>
      </c>
      <c r="J120" s="53" t="s">
        <v>708</v>
      </c>
      <c r="K120" s="52" t="s">
        <v>709</v>
      </c>
      <c r="L120" s="52" t="s">
        <v>344</v>
      </c>
      <c r="M120" s="53" t="s">
        <v>382</v>
      </c>
      <c r="N120" s="53" t="s">
        <v>90</v>
      </c>
      <c r="O120" s="54" t="s">
        <v>494</v>
      </c>
      <c r="P120" s="55" t="s">
        <v>668</v>
      </c>
      <c r="Q120" s="8" t="s">
        <v>668</v>
      </c>
    </row>
    <row r="121" spans="1:17" ht="12.75" customHeight="1" thickBot="1" x14ac:dyDescent="0.25">
      <c r="A121" s="8" t="s">
        <v>668</v>
      </c>
      <c r="B121" s="9" t="str">
        <f t="shared" si="5"/>
        <v>II</v>
      </c>
      <c r="C121" s="43">
        <f t="shared" si="6"/>
        <v>55851.777199999997</v>
      </c>
      <c r="D121" s="8" t="str">
        <f t="shared" si="7"/>
        <v>vis</v>
      </c>
      <c r="E121" s="51">
        <f>VLOOKUP(C121,Active!C$21:E$973,3,FALSE)</f>
        <v>18450.491276967314</v>
      </c>
      <c r="F121" s="9" t="s">
        <v>90</v>
      </c>
      <c r="G121" s="8" t="str">
        <f t="shared" si="8"/>
        <v>55851.7772</v>
      </c>
      <c r="H121" s="43">
        <f t="shared" si="9"/>
        <v>2111.5</v>
      </c>
      <c r="I121" s="52" t="s">
        <v>710</v>
      </c>
      <c r="J121" s="53" t="s">
        <v>711</v>
      </c>
      <c r="K121" s="52" t="s">
        <v>709</v>
      </c>
      <c r="L121" s="52" t="s">
        <v>468</v>
      </c>
      <c r="M121" s="53" t="s">
        <v>382</v>
      </c>
      <c r="N121" s="53" t="s">
        <v>90</v>
      </c>
      <c r="O121" s="54" t="s">
        <v>494</v>
      </c>
      <c r="P121" s="55" t="s">
        <v>668</v>
      </c>
      <c r="Q121" s="8" t="s">
        <v>668</v>
      </c>
    </row>
    <row r="122" spans="1:17" ht="12.75" customHeight="1" thickBot="1" x14ac:dyDescent="0.25">
      <c r="A122" s="8" t="s">
        <v>695</v>
      </c>
      <c r="B122" s="9" t="str">
        <f t="shared" si="5"/>
        <v>II</v>
      </c>
      <c r="C122" s="43">
        <f t="shared" si="6"/>
        <v>55853.364600000001</v>
      </c>
      <c r="D122" s="8" t="str">
        <f t="shared" si="7"/>
        <v>vis</v>
      </c>
      <c r="E122" s="51">
        <f>VLOOKUP(C122,Active!C$21:E$973,3,FALSE)</f>
        <v>18451.491345007726</v>
      </c>
      <c r="F122" s="9" t="s">
        <v>90</v>
      </c>
      <c r="G122" s="8" t="str">
        <f t="shared" si="8"/>
        <v>55853.3646</v>
      </c>
      <c r="H122" s="43">
        <f t="shared" si="9"/>
        <v>2112.5</v>
      </c>
      <c r="I122" s="52" t="s">
        <v>712</v>
      </c>
      <c r="J122" s="53" t="s">
        <v>713</v>
      </c>
      <c r="K122" s="52" t="s">
        <v>714</v>
      </c>
      <c r="L122" s="52" t="s">
        <v>715</v>
      </c>
      <c r="M122" s="53" t="s">
        <v>382</v>
      </c>
      <c r="N122" s="53" t="s">
        <v>693</v>
      </c>
      <c r="O122" s="54" t="s">
        <v>694</v>
      </c>
      <c r="P122" s="55" t="s">
        <v>695</v>
      </c>
      <c r="Q122" s="8" t="s">
        <v>695</v>
      </c>
    </row>
    <row r="123" spans="1:17" ht="12.75" customHeight="1" thickBot="1" x14ac:dyDescent="0.25">
      <c r="A123" s="8" t="s">
        <v>668</v>
      </c>
      <c r="B123" s="9" t="str">
        <f t="shared" si="5"/>
        <v>II</v>
      </c>
      <c r="C123" s="43">
        <f t="shared" si="6"/>
        <v>55856.539199999999</v>
      </c>
      <c r="D123" s="8" t="str">
        <f t="shared" si="7"/>
        <v>vis</v>
      </c>
      <c r="E123" s="51">
        <f>VLOOKUP(C123,Active!C$21:E$973,3,FALSE)</f>
        <v>18453.491355087786</v>
      </c>
      <c r="F123" s="9" t="s">
        <v>90</v>
      </c>
      <c r="G123" s="8" t="str">
        <f t="shared" si="8"/>
        <v>55856.5392</v>
      </c>
      <c r="H123" s="43">
        <f t="shared" si="9"/>
        <v>2114.5</v>
      </c>
      <c r="I123" s="52" t="s">
        <v>716</v>
      </c>
      <c r="J123" s="53" t="s">
        <v>717</v>
      </c>
      <c r="K123" s="52" t="s">
        <v>718</v>
      </c>
      <c r="L123" s="52" t="s">
        <v>715</v>
      </c>
      <c r="M123" s="53" t="s">
        <v>382</v>
      </c>
      <c r="N123" s="53" t="s">
        <v>90</v>
      </c>
      <c r="O123" s="54" t="s">
        <v>494</v>
      </c>
      <c r="P123" s="55" t="s">
        <v>668</v>
      </c>
      <c r="Q123" s="8" t="s">
        <v>668</v>
      </c>
    </row>
    <row r="124" spans="1:17" ht="12.75" customHeight="1" thickBot="1" x14ac:dyDescent="0.25">
      <c r="A124" s="8" t="s">
        <v>668</v>
      </c>
      <c r="B124" s="9" t="str">
        <f t="shared" si="5"/>
        <v>I</v>
      </c>
      <c r="C124" s="43">
        <f t="shared" si="6"/>
        <v>55866.856599999999</v>
      </c>
      <c r="D124" s="8" t="str">
        <f t="shared" si="7"/>
        <v>vis</v>
      </c>
      <c r="E124" s="51">
        <f>VLOOKUP(C124,Active!C$21:E$973,3,FALSE)</f>
        <v>18459.991356347793</v>
      </c>
      <c r="F124" s="9" t="s">
        <v>90</v>
      </c>
      <c r="G124" s="8" t="str">
        <f t="shared" si="8"/>
        <v>55866.8566</v>
      </c>
      <c r="H124" s="43">
        <f t="shared" si="9"/>
        <v>2121</v>
      </c>
      <c r="I124" s="52" t="s">
        <v>719</v>
      </c>
      <c r="J124" s="53" t="s">
        <v>720</v>
      </c>
      <c r="K124" s="52" t="s">
        <v>721</v>
      </c>
      <c r="L124" s="52" t="s">
        <v>715</v>
      </c>
      <c r="M124" s="53" t="s">
        <v>382</v>
      </c>
      <c r="N124" s="53" t="s">
        <v>90</v>
      </c>
      <c r="O124" s="54" t="s">
        <v>494</v>
      </c>
      <c r="P124" s="55" t="s">
        <v>668</v>
      </c>
      <c r="Q124" s="8" t="s">
        <v>668</v>
      </c>
    </row>
    <row r="125" spans="1:17" ht="12.75" customHeight="1" thickBot="1" x14ac:dyDescent="0.25">
      <c r="A125" s="8" t="s">
        <v>668</v>
      </c>
      <c r="B125" s="9" t="str">
        <f t="shared" si="5"/>
        <v>II</v>
      </c>
      <c r="C125" s="43">
        <f t="shared" si="6"/>
        <v>55875.5867</v>
      </c>
      <c r="D125" s="8" t="str">
        <f t="shared" si="7"/>
        <v>vis</v>
      </c>
      <c r="E125" s="51">
        <f>VLOOKUP(C125,Active!C$21:E$973,3,FALSE)</f>
        <v>18465.491352567769</v>
      </c>
      <c r="F125" s="9" t="s">
        <v>90</v>
      </c>
      <c r="G125" s="8" t="str">
        <f t="shared" si="8"/>
        <v>55875.5867</v>
      </c>
      <c r="H125" s="43">
        <f t="shared" si="9"/>
        <v>2126.5</v>
      </c>
      <c r="I125" s="52" t="s">
        <v>722</v>
      </c>
      <c r="J125" s="53" t="s">
        <v>723</v>
      </c>
      <c r="K125" s="52" t="s">
        <v>724</v>
      </c>
      <c r="L125" s="52" t="s">
        <v>715</v>
      </c>
      <c r="M125" s="53" t="s">
        <v>382</v>
      </c>
      <c r="N125" s="53" t="s">
        <v>90</v>
      </c>
      <c r="O125" s="54" t="s">
        <v>494</v>
      </c>
      <c r="P125" s="55" t="s">
        <v>668</v>
      </c>
      <c r="Q125" s="8" t="s">
        <v>668</v>
      </c>
    </row>
    <row r="126" spans="1:17" ht="12.75" customHeight="1" thickBot="1" x14ac:dyDescent="0.25">
      <c r="A126" s="8" t="s">
        <v>668</v>
      </c>
      <c r="B126" s="9" t="str">
        <f t="shared" si="5"/>
        <v>I</v>
      </c>
      <c r="C126" s="43">
        <f t="shared" si="6"/>
        <v>55890.665800000002</v>
      </c>
      <c r="D126" s="8" t="str">
        <f t="shared" si="7"/>
        <v>vis</v>
      </c>
      <c r="E126" s="51">
        <f>VLOOKUP(C126,Active!C$21:E$973,3,FALSE)</f>
        <v>18474.991242947111</v>
      </c>
      <c r="F126" s="9" t="s">
        <v>90</v>
      </c>
      <c r="G126" s="8" t="str">
        <f t="shared" si="8"/>
        <v>55890.6658</v>
      </c>
      <c r="H126" s="43">
        <f t="shared" si="9"/>
        <v>2136</v>
      </c>
      <c r="I126" s="52" t="s">
        <v>725</v>
      </c>
      <c r="J126" s="53" t="s">
        <v>726</v>
      </c>
      <c r="K126" s="52" t="s">
        <v>727</v>
      </c>
      <c r="L126" s="52" t="s">
        <v>418</v>
      </c>
      <c r="M126" s="53" t="s">
        <v>382</v>
      </c>
      <c r="N126" s="53" t="s">
        <v>90</v>
      </c>
      <c r="O126" s="54" t="s">
        <v>494</v>
      </c>
      <c r="P126" s="55" t="s">
        <v>668</v>
      </c>
      <c r="Q126" s="8" t="s">
        <v>668</v>
      </c>
    </row>
    <row r="127" spans="1:17" ht="12.75" customHeight="1" thickBot="1" x14ac:dyDescent="0.25">
      <c r="A127" s="8" t="s">
        <v>668</v>
      </c>
      <c r="B127" s="9" t="str">
        <f t="shared" si="5"/>
        <v>II</v>
      </c>
      <c r="C127" s="43">
        <f t="shared" si="6"/>
        <v>55894.633900000001</v>
      </c>
      <c r="D127" s="8" t="str">
        <f t="shared" si="7"/>
        <v>vis</v>
      </c>
      <c r="E127" s="51">
        <f>VLOOKUP(C127,Active!C$21:E$973,3,FALSE)</f>
        <v>18477.491161046615</v>
      </c>
      <c r="F127" s="9" t="s">
        <v>90</v>
      </c>
      <c r="G127" s="8" t="str">
        <f t="shared" si="8"/>
        <v>55894.6339</v>
      </c>
      <c r="H127" s="43">
        <f t="shared" si="9"/>
        <v>2138.5</v>
      </c>
      <c r="I127" s="52" t="s">
        <v>728</v>
      </c>
      <c r="J127" s="53" t="s">
        <v>729</v>
      </c>
      <c r="K127" s="52" t="s">
        <v>730</v>
      </c>
      <c r="L127" s="52" t="s">
        <v>354</v>
      </c>
      <c r="M127" s="53" t="s">
        <v>382</v>
      </c>
      <c r="N127" s="53" t="s">
        <v>90</v>
      </c>
      <c r="O127" s="54" t="s">
        <v>494</v>
      </c>
      <c r="P127" s="55" t="s">
        <v>668</v>
      </c>
      <c r="Q127" s="8" t="s">
        <v>668</v>
      </c>
    </row>
    <row r="128" spans="1:17" ht="12.75" customHeight="1" thickBot="1" x14ac:dyDescent="0.25">
      <c r="A128" s="8" t="s">
        <v>668</v>
      </c>
      <c r="B128" s="9" t="str">
        <f t="shared" si="5"/>
        <v>I</v>
      </c>
      <c r="C128" s="43">
        <f t="shared" si="6"/>
        <v>55925.5864</v>
      </c>
      <c r="D128" s="8" t="str">
        <f t="shared" si="7"/>
        <v>vis</v>
      </c>
      <c r="E128" s="51">
        <f>VLOOKUP(C128,Active!C$21:E$973,3,FALSE)</f>
        <v>18496.99135382778</v>
      </c>
      <c r="F128" s="9" t="s">
        <v>90</v>
      </c>
      <c r="G128" s="8" t="str">
        <f t="shared" si="8"/>
        <v>55925.5864</v>
      </c>
      <c r="H128" s="43">
        <f t="shared" si="9"/>
        <v>2158</v>
      </c>
      <c r="I128" s="52" t="s">
        <v>731</v>
      </c>
      <c r="J128" s="53" t="s">
        <v>732</v>
      </c>
      <c r="K128" s="52" t="s">
        <v>733</v>
      </c>
      <c r="L128" s="52" t="s">
        <v>715</v>
      </c>
      <c r="M128" s="53" t="s">
        <v>382</v>
      </c>
      <c r="N128" s="53" t="s">
        <v>90</v>
      </c>
      <c r="O128" s="54" t="s">
        <v>494</v>
      </c>
      <c r="P128" s="55" t="s">
        <v>668</v>
      </c>
      <c r="Q128" s="8" t="s">
        <v>668</v>
      </c>
    </row>
    <row r="129" spans="1:17" ht="12.75" customHeight="1" thickBot="1" x14ac:dyDescent="0.25">
      <c r="A129" s="8" t="s">
        <v>737</v>
      </c>
      <c r="B129" s="9" t="str">
        <f t="shared" si="5"/>
        <v>I</v>
      </c>
      <c r="C129" s="43">
        <f t="shared" si="6"/>
        <v>56085.902199999997</v>
      </c>
      <c r="D129" s="8" t="str">
        <f t="shared" si="7"/>
        <v>vis</v>
      </c>
      <c r="E129" s="51">
        <f>VLOOKUP(C129,Active!C$21:E$973,3,FALSE)</f>
        <v>18597.990917865143</v>
      </c>
      <c r="F129" s="9" t="s">
        <v>90</v>
      </c>
      <c r="G129" s="8" t="str">
        <f t="shared" si="8"/>
        <v>56085.9022</v>
      </c>
      <c r="H129" s="43">
        <f t="shared" si="9"/>
        <v>2259</v>
      </c>
      <c r="I129" s="52" t="s">
        <v>734</v>
      </c>
      <c r="J129" s="53" t="s">
        <v>735</v>
      </c>
      <c r="K129" s="52" t="s">
        <v>736</v>
      </c>
      <c r="L129" s="52" t="s">
        <v>376</v>
      </c>
      <c r="M129" s="53" t="s">
        <v>382</v>
      </c>
      <c r="N129" s="53" t="s">
        <v>90</v>
      </c>
      <c r="O129" s="54" t="s">
        <v>494</v>
      </c>
      <c r="P129" s="55" t="s">
        <v>737</v>
      </c>
      <c r="Q129" s="8" t="s">
        <v>737</v>
      </c>
    </row>
    <row r="130" spans="1:17" ht="12.75" customHeight="1" thickBot="1" x14ac:dyDescent="0.25">
      <c r="A130" s="8" t="s">
        <v>737</v>
      </c>
      <c r="B130" s="9" t="str">
        <f t="shared" si="5"/>
        <v>I</v>
      </c>
      <c r="C130" s="43">
        <f t="shared" si="6"/>
        <v>56120.822699999997</v>
      </c>
      <c r="D130" s="8" t="str">
        <f t="shared" si="7"/>
        <v>vis</v>
      </c>
      <c r="E130" s="51">
        <f>VLOOKUP(C130,Active!C$21:E$973,3,FALSE)</f>
        <v>18619.990965745434</v>
      </c>
      <c r="F130" s="9" t="s">
        <v>90</v>
      </c>
      <c r="G130" s="8" t="str">
        <f t="shared" si="8"/>
        <v>56120.8227</v>
      </c>
      <c r="H130" s="43">
        <f t="shared" si="9"/>
        <v>2281</v>
      </c>
      <c r="I130" s="52" t="s">
        <v>738</v>
      </c>
      <c r="J130" s="53" t="s">
        <v>739</v>
      </c>
      <c r="K130" s="52" t="s">
        <v>740</v>
      </c>
      <c r="L130" s="52" t="s">
        <v>362</v>
      </c>
      <c r="M130" s="53" t="s">
        <v>382</v>
      </c>
      <c r="N130" s="53" t="s">
        <v>90</v>
      </c>
      <c r="O130" s="54" t="s">
        <v>494</v>
      </c>
      <c r="P130" s="55" t="s">
        <v>737</v>
      </c>
      <c r="Q130" s="8" t="s">
        <v>737</v>
      </c>
    </row>
    <row r="131" spans="1:17" ht="12.75" customHeight="1" thickBot="1" x14ac:dyDescent="0.25">
      <c r="A131" s="8" t="s">
        <v>746</v>
      </c>
      <c r="B131" s="9" t="str">
        <f t="shared" si="5"/>
        <v>I</v>
      </c>
      <c r="C131" s="43">
        <f t="shared" si="6"/>
        <v>56179.553079999998</v>
      </c>
      <c r="D131" s="8" t="str">
        <f t="shared" si="7"/>
        <v>vis</v>
      </c>
      <c r="E131" s="51">
        <f>VLOOKUP(C131,Active!C$21:E$973,3,FALSE)</f>
        <v>18656.991328627624</v>
      </c>
      <c r="F131" s="9" t="s">
        <v>90</v>
      </c>
      <c r="G131" s="8" t="str">
        <f t="shared" si="8"/>
        <v>56179.55308</v>
      </c>
      <c r="H131" s="43">
        <f t="shared" si="9"/>
        <v>2318</v>
      </c>
      <c r="I131" s="52" t="s">
        <v>741</v>
      </c>
      <c r="J131" s="53" t="s">
        <v>742</v>
      </c>
      <c r="K131" s="52" t="s">
        <v>743</v>
      </c>
      <c r="L131" s="52" t="s">
        <v>744</v>
      </c>
      <c r="M131" s="53" t="s">
        <v>382</v>
      </c>
      <c r="N131" s="53" t="s">
        <v>90</v>
      </c>
      <c r="O131" s="54" t="s">
        <v>745</v>
      </c>
      <c r="P131" s="55" t="s">
        <v>746</v>
      </c>
      <c r="Q131" s="8" t="s">
        <v>746</v>
      </c>
    </row>
    <row r="132" spans="1:17" ht="12.75" customHeight="1" thickBot="1" x14ac:dyDescent="0.25">
      <c r="A132" s="8" t="s">
        <v>737</v>
      </c>
      <c r="B132" s="9" t="str">
        <f t="shared" si="5"/>
        <v>II</v>
      </c>
      <c r="C132" s="43">
        <f t="shared" si="6"/>
        <v>56186.695699999997</v>
      </c>
      <c r="D132" s="8" t="str">
        <f t="shared" si="7"/>
        <v>vis</v>
      </c>
      <c r="E132" s="51">
        <f>VLOOKUP(C132,Active!C$21:E$973,3,FALSE)</f>
        <v>18661.491206406885</v>
      </c>
      <c r="F132" s="9" t="s">
        <v>90</v>
      </c>
      <c r="G132" s="8" t="str">
        <f t="shared" si="8"/>
        <v>56186.6957</v>
      </c>
      <c r="H132" s="43">
        <f t="shared" si="9"/>
        <v>2322.5</v>
      </c>
      <c r="I132" s="52" t="s">
        <v>747</v>
      </c>
      <c r="J132" s="53" t="s">
        <v>748</v>
      </c>
      <c r="K132" s="52" t="s">
        <v>749</v>
      </c>
      <c r="L132" s="52" t="s">
        <v>715</v>
      </c>
      <c r="M132" s="53" t="s">
        <v>382</v>
      </c>
      <c r="N132" s="53" t="s">
        <v>90</v>
      </c>
      <c r="O132" s="54" t="s">
        <v>494</v>
      </c>
      <c r="P132" s="55" t="s">
        <v>737</v>
      </c>
      <c r="Q132" s="8" t="s">
        <v>737</v>
      </c>
    </row>
    <row r="133" spans="1:17" ht="12.75" customHeight="1" thickBot="1" x14ac:dyDescent="0.25">
      <c r="A133" s="8" t="s">
        <v>737</v>
      </c>
      <c r="B133" s="9" t="str">
        <f t="shared" si="5"/>
        <v>I</v>
      </c>
      <c r="C133" s="43">
        <f t="shared" si="6"/>
        <v>56190.663500000002</v>
      </c>
      <c r="D133" s="8" t="str">
        <f t="shared" si="7"/>
        <v>vis</v>
      </c>
      <c r="E133" s="51">
        <f>VLOOKUP(C133,Active!C$21:E$973,3,FALSE)</f>
        <v>18663.990935505255</v>
      </c>
      <c r="F133" s="9" t="s">
        <v>90</v>
      </c>
      <c r="G133" s="8" t="str">
        <f t="shared" si="8"/>
        <v>56190.6635</v>
      </c>
      <c r="H133" s="43">
        <f t="shared" si="9"/>
        <v>2325</v>
      </c>
      <c r="I133" s="52" t="s">
        <v>750</v>
      </c>
      <c r="J133" s="53" t="s">
        <v>751</v>
      </c>
      <c r="K133" s="52" t="s">
        <v>752</v>
      </c>
      <c r="L133" s="52" t="s">
        <v>362</v>
      </c>
      <c r="M133" s="53" t="s">
        <v>382</v>
      </c>
      <c r="N133" s="53" t="s">
        <v>90</v>
      </c>
      <c r="O133" s="54" t="s">
        <v>494</v>
      </c>
      <c r="P133" s="55" t="s">
        <v>737</v>
      </c>
      <c r="Q133" s="8" t="s">
        <v>737</v>
      </c>
    </row>
    <row r="134" spans="1:17" ht="12.75" customHeight="1" thickBot="1" x14ac:dyDescent="0.25">
      <c r="A134" s="8" t="s">
        <v>737</v>
      </c>
      <c r="B134" s="9" t="str">
        <f t="shared" si="5"/>
        <v>I</v>
      </c>
      <c r="C134" s="43">
        <f t="shared" si="6"/>
        <v>56225.584499999997</v>
      </c>
      <c r="D134" s="8" t="str">
        <f t="shared" si="7"/>
        <v>vis</v>
      </c>
      <c r="E134" s="51">
        <f>VLOOKUP(C134,Active!C$21:E$973,3,FALSE)</f>
        <v>18685.991298387442</v>
      </c>
      <c r="F134" s="9" t="s">
        <v>90</v>
      </c>
      <c r="G134" s="8" t="str">
        <f t="shared" si="8"/>
        <v>56225.5845</v>
      </c>
      <c r="H134" s="43">
        <f t="shared" si="9"/>
        <v>2347</v>
      </c>
      <c r="I134" s="52" t="s">
        <v>753</v>
      </c>
      <c r="J134" s="53" t="s">
        <v>754</v>
      </c>
      <c r="K134" s="52" t="s">
        <v>755</v>
      </c>
      <c r="L134" s="52" t="s">
        <v>521</v>
      </c>
      <c r="M134" s="53" t="s">
        <v>382</v>
      </c>
      <c r="N134" s="53" t="s">
        <v>90</v>
      </c>
      <c r="O134" s="54" t="s">
        <v>494</v>
      </c>
      <c r="P134" s="55" t="s">
        <v>737</v>
      </c>
      <c r="Q134" s="8" t="s">
        <v>737</v>
      </c>
    </row>
    <row r="135" spans="1:17" ht="12.75" customHeight="1" thickBot="1" x14ac:dyDescent="0.25">
      <c r="A135" s="8" t="s">
        <v>737</v>
      </c>
      <c r="B135" s="9" t="str">
        <f t="shared" si="5"/>
        <v>I</v>
      </c>
      <c r="C135" s="43">
        <f t="shared" si="6"/>
        <v>56298.599300000002</v>
      </c>
      <c r="D135" s="8" t="str">
        <f t="shared" si="7"/>
        <v>vis</v>
      </c>
      <c r="E135" s="51">
        <f>VLOOKUP(C135,Active!C$21:E$973,3,FALSE)</f>
        <v>18731.990900225039</v>
      </c>
      <c r="F135" s="9" t="s">
        <v>90</v>
      </c>
      <c r="G135" s="8" t="str">
        <f t="shared" si="8"/>
        <v>56298.5993</v>
      </c>
      <c r="H135" s="43">
        <f t="shared" si="9"/>
        <v>2393</v>
      </c>
      <c r="I135" s="52" t="s">
        <v>756</v>
      </c>
      <c r="J135" s="53" t="s">
        <v>757</v>
      </c>
      <c r="K135" s="52" t="s">
        <v>758</v>
      </c>
      <c r="L135" s="52" t="s">
        <v>362</v>
      </c>
      <c r="M135" s="53" t="s">
        <v>382</v>
      </c>
      <c r="N135" s="53" t="s">
        <v>90</v>
      </c>
      <c r="O135" s="54" t="s">
        <v>494</v>
      </c>
      <c r="P135" s="55" t="s">
        <v>737</v>
      </c>
      <c r="Q135" s="8" t="s">
        <v>737</v>
      </c>
    </row>
    <row r="136" spans="1:17" ht="12.75" customHeight="1" thickBot="1" x14ac:dyDescent="0.25">
      <c r="A136" s="8" t="s">
        <v>762</v>
      </c>
      <c r="B136" s="9" t="str">
        <f t="shared" si="5"/>
        <v>I</v>
      </c>
      <c r="C136" s="43">
        <f t="shared" si="6"/>
        <v>56566.851799999997</v>
      </c>
      <c r="D136" s="8" t="str">
        <f t="shared" si="7"/>
        <v>vis</v>
      </c>
      <c r="E136" s="51">
        <f>VLOOKUP(C136,Active!C$21:E$973,3,FALSE)</f>
        <v>18900.990995985616</v>
      </c>
      <c r="F136" s="9" t="s">
        <v>90</v>
      </c>
      <c r="G136" s="8" t="str">
        <f t="shared" si="8"/>
        <v>56566.8518</v>
      </c>
      <c r="H136" s="43">
        <f t="shared" si="9"/>
        <v>2562</v>
      </c>
      <c r="I136" s="52" t="s">
        <v>759</v>
      </c>
      <c r="J136" s="53" t="s">
        <v>760</v>
      </c>
      <c r="K136" s="52" t="s">
        <v>761</v>
      </c>
      <c r="L136" s="52" t="s">
        <v>468</v>
      </c>
      <c r="M136" s="53" t="s">
        <v>382</v>
      </c>
      <c r="N136" s="53" t="s">
        <v>90</v>
      </c>
      <c r="O136" s="54" t="s">
        <v>494</v>
      </c>
      <c r="P136" s="55" t="s">
        <v>762</v>
      </c>
      <c r="Q136" s="8" t="s">
        <v>762</v>
      </c>
    </row>
    <row r="137" spans="1:17" ht="12.75" customHeight="1" thickBot="1" x14ac:dyDescent="0.25">
      <c r="A137" s="8" t="s">
        <v>762</v>
      </c>
      <c r="B137" s="9" t="str">
        <f t="shared" si="5"/>
        <v>II</v>
      </c>
      <c r="C137" s="43">
        <f t="shared" si="6"/>
        <v>56567.645400000001</v>
      </c>
      <c r="D137" s="8" t="str">
        <f t="shared" si="7"/>
        <v>vis</v>
      </c>
      <c r="E137" s="51">
        <f>VLOOKUP(C137,Active!C$21:E$973,3,FALSE)</f>
        <v>18901.490967005444</v>
      </c>
      <c r="F137" s="9" t="s">
        <v>90</v>
      </c>
      <c r="G137" s="8" t="str">
        <f t="shared" si="8"/>
        <v>56567.6454</v>
      </c>
      <c r="H137" s="43">
        <f t="shared" si="9"/>
        <v>2562.5</v>
      </c>
      <c r="I137" s="52" t="s">
        <v>763</v>
      </c>
      <c r="J137" s="53" t="s">
        <v>764</v>
      </c>
      <c r="K137" s="52" t="s">
        <v>765</v>
      </c>
      <c r="L137" s="52" t="s">
        <v>418</v>
      </c>
      <c r="M137" s="53" t="s">
        <v>382</v>
      </c>
      <c r="N137" s="53" t="s">
        <v>90</v>
      </c>
      <c r="O137" s="54" t="s">
        <v>494</v>
      </c>
      <c r="P137" s="55" t="s">
        <v>762</v>
      </c>
      <c r="Q137" s="8" t="s">
        <v>762</v>
      </c>
    </row>
    <row r="138" spans="1:17" ht="12.75" customHeight="1" thickBot="1" x14ac:dyDescent="0.25">
      <c r="A138" s="8" t="s">
        <v>762</v>
      </c>
      <c r="B138" s="9" t="str">
        <f t="shared" si="5"/>
        <v>II</v>
      </c>
      <c r="C138" s="43">
        <f t="shared" si="6"/>
        <v>56586.6927</v>
      </c>
      <c r="D138" s="8" t="str">
        <f t="shared" si="7"/>
        <v>vis</v>
      </c>
      <c r="E138" s="51">
        <f>VLOOKUP(C138,Active!C$21:E$973,3,FALSE)</f>
        <v>18913.490838484664</v>
      </c>
      <c r="F138" s="9" t="s">
        <v>90</v>
      </c>
      <c r="G138" s="8" t="str">
        <f t="shared" si="8"/>
        <v>56586.6927</v>
      </c>
      <c r="H138" s="43">
        <f t="shared" si="9"/>
        <v>2574.5</v>
      </c>
      <c r="I138" s="52" t="s">
        <v>766</v>
      </c>
      <c r="J138" s="53" t="s">
        <v>767</v>
      </c>
      <c r="K138" s="52" t="s">
        <v>768</v>
      </c>
      <c r="L138" s="52" t="s">
        <v>404</v>
      </c>
      <c r="M138" s="53" t="s">
        <v>382</v>
      </c>
      <c r="N138" s="53" t="s">
        <v>90</v>
      </c>
      <c r="O138" s="54" t="s">
        <v>494</v>
      </c>
      <c r="P138" s="55" t="s">
        <v>762</v>
      </c>
      <c r="Q138" s="8" t="s">
        <v>762</v>
      </c>
    </row>
    <row r="139" spans="1:17" ht="12.75" customHeight="1" thickBot="1" x14ac:dyDescent="0.25">
      <c r="A139" s="8" t="s">
        <v>762</v>
      </c>
      <c r="B139" s="9" t="str">
        <f t="shared" ref="B139:B202" si="10">IF(H139=INT(H139),"I","II")</f>
        <v>I</v>
      </c>
      <c r="C139" s="43">
        <f t="shared" ref="C139:C202" si="11">1*G139</f>
        <v>56593.8361</v>
      </c>
      <c r="D139" s="8" t="str">
        <f t="shared" ref="D139:D202" si="12">VLOOKUP(F139,I$1:J$5,2,FALSE)</f>
        <v>vis</v>
      </c>
      <c r="E139" s="51">
        <f>VLOOKUP(C139,Active!C$21:E$973,3,FALSE)</f>
        <v>18917.991207666895</v>
      </c>
      <c r="F139" s="9" t="s">
        <v>90</v>
      </c>
      <c r="G139" s="8" t="str">
        <f t="shared" ref="G139:G202" si="13">MID(I139,3,LEN(I139)-3)</f>
        <v>56593.8361</v>
      </c>
      <c r="H139" s="43">
        <f t="shared" ref="H139:H202" si="14">1*K139</f>
        <v>2579</v>
      </c>
      <c r="I139" s="52" t="s">
        <v>769</v>
      </c>
      <c r="J139" s="53" t="s">
        <v>770</v>
      </c>
      <c r="K139" s="52" t="s">
        <v>771</v>
      </c>
      <c r="L139" s="52" t="s">
        <v>622</v>
      </c>
      <c r="M139" s="53" t="s">
        <v>382</v>
      </c>
      <c r="N139" s="53" t="s">
        <v>90</v>
      </c>
      <c r="O139" s="54" t="s">
        <v>494</v>
      </c>
      <c r="P139" s="55" t="s">
        <v>762</v>
      </c>
      <c r="Q139" s="8" t="s">
        <v>762</v>
      </c>
    </row>
    <row r="140" spans="1:17" ht="12.75" customHeight="1" thickBot="1" x14ac:dyDescent="0.25">
      <c r="A140" s="8" t="s">
        <v>762</v>
      </c>
      <c r="B140" s="9" t="str">
        <f t="shared" si="10"/>
        <v>II</v>
      </c>
      <c r="C140" s="43">
        <f t="shared" si="11"/>
        <v>56597.804600000003</v>
      </c>
      <c r="D140" s="8" t="str">
        <f t="shared" si="12"/>
        <v>vis</v>
      </c>
      <c r="E140" s="51">
        <f>VLOOKUP(C140,Active!C$21:E$973,3,FALSE)</f>
        <v>18920.491377767925</v>
      </c>
      <c r="F140" s="9" t="s">
        <v>90</v>
      </c>
      <c r="G140" s="8" t="str">
        <f t="shared" si="13"/>
        <v>56597.8046</v>
      </c>
      <c r="H140" s="43">
        <f t="shared" si="14"/>
        <v>2581.5</v>
      </c>
      <c r="I140" s="52" t="s">
        <v>772</v>
      </c>
      <c r="J140" s="53" t="s">
        <v>773</v>
      </c>
      <c r="K140" s="52" t="s">
        <v>774</v>
      </c>
      <c r="L140" s="52" t="s">
        <v>775</v>
      </c>
      <c r="M140" s="53" t="s">
        <v>382</v>
      </c>
      <c r="N140" s="53" t="s">
        <v>90</v>
      </c>
      <c r="O140" s="54" t="s">
        <v>494</v>
      </c>
      <c r="P140" s="55" t="s">
        <v>762</v>
      </c>
      <c r="Q140" s="8" t="s">
        <v>762</v>
      </c>
    </row>
    <row r="141" spans="1:17" ht="12.75" customHeight="1" thickBot="1" x14ac:dyDescent="0.25">
      <c r="A141" s="8" t="s">
        <v>762</v>
      </c>
      <c r="B141" s="9" t="str">
        <f t="shared" si="10"/>
        <v>I</v>
      </c>
      <c r="C141" s="43">
        <f t="shared" si="11"/>
        <v>56598.597600000001</v>
      </c>
      <c r="D141" s="8" t="str">
        <f t="shared" si="12"/>
        <v>vis</v>
      </c>
      <c r="E141" s="51">
        <f>VLOOKUP(C141,Active!C$21:E$973,3,FALSE)</f>
        <v>18920.990970785464</v>
      </c>
      <c r="F141" s="9" t="s">
        <v>90</v>
      </c>
      <c r="G141" s="8" t="str">
        <f t="shared" si="13"/>
        <v>56598.5976</v>
      </c>
      <c r="H141" s="43">
        <f t="shared" si="14"/>
        <v>2582</v>
      </c>
      <c r="I141" s="52" t="s">
        <v>776</v>
      </c>
      <c r="J141" s="53" t="s">
        <v>777</v>
      </c>
      <c r="K141" s="52" t="s">
        <v>778</v>
      </c>
      <c r="L141" s="52" t="s">
        <v>418</v>
      </c>
      <c r="M141" s="53" t="s">
        <v>382</v>
      </c>
      <c r="N141" s="53" t="s">
        <v>90</v>
      </c>
      <c r="O141" s="54" t="s">
        <v>494</v>
      </c>
      <c r="P141" s="55" t="s">
        <v>762</v>
      </c>
      <c r="Q141" s="8" t="s">
        <v>762</v>
      </c>
    </row>
    <row r="142" spans="1:17" ht="12.75" customHeight="1" thickBot="1" x14ac:dyDescent="0.25">
      <c r="A142" s="8" t="s">
        <v>762</v>
      </c>
      <c r="B142" s="9" t="str">
        <f t="shared" si="10"/>
        <v>I</v>
      </c>
      <c r="C142" s="43">
        <f t="shared" si="11"/>
        <v>56628.756000000001</v>
      </c>
      <c r="D142" s="8" t="str">
        <f t="shared" si="12"/>
        <v>vis</v>
      </c>
      <c r="E142" s="51">
        <f>VLOOKUP(C142,Active!C$21:E$973,3,FALSE)</f>
        <v>18939.990877544904</v>
      </c>
      <c r="F142" s="9" t="s">
        <v>90</v>
      </c>
      <c r="G142" s="8" t="str">
        <f t="shared" si="13"/>
        <v>56628.7560</v>
      </c>
      <c r="H142" s="43">
        <f t="shared" si="14"/>
        <v>2601</v>
      </c>
      <c r="I142" s="52" t="s">
        <v>779</v>
      </c>
      <c r="J142" s="53" t="s">
        <v>780</v>
      </c>
      <c r="K142" s="52" t="s">
        <v>781</v>
      </c>
      <c r="L142" s="52" t="s">
        <v>354</v>
      </c>
      <c r="M142" s="53" t="s">
        <v>382</v>
      </c>
      <c r="N142" s="53" t="s">
        <v>90</v>
      </c>
      <c r="O142" s="54" t="s">
        <v>494</v>
      </c>
      <c r="P142" s="55" t="s">
        <v>762</v>
      </c>
      <c r="Q142" s="8" t="s">
        <v>762</v>
      </c>
    </row>
    <row r="143" spans="1:17" ht="12.75" customHeight="1" thickBot="1" x14ac:dyDescent="0.25">
      <c r="A143" s="8" t="s">
        <v>785</v>
      </c>
      <c r="B143" s="9" t="str">
        <f t="shared" si="10"/>
        <v>I</v>
      </c>
      <c r="C143" s="43">
        <f t="shared" si="11"/>
        <v>56965.262300000002</v>
      </c>
      <c r="D143" s="8" t="str">
        <f t="shared" si="12"/>
        <v>vis</v>
      </c>
      <c r="E143" s="51">
        <f>VLOOKUP(C143,Active!C$21:E$973,3,FALSE)</f>
        <v>19151.991127026409</v>
      </c>
      <c r="F143" s="9" t="s">
        <v>90</v>
      </c>
      <c r="G143" s="8" t="str">
        <f t="shared" si="13"/>
        <v>56965.2623</v>
      </c>
      <c r="H143" s="43">
        <f t="shared" si="14"/>
        <v>2813</v>
      </c>
      <c r="I143" s="52" t="s">
        <v>782</v>
      </c>
      <c r="J143" s="53" t="s">
        <v>783</v>
      </c>
      <c r="K143" s="52" t="s">
        <v>784</v>
      </c>
      <c r="L143" s="52" t="s">
        <v>359</v>
      </c>
      <c r="M143" s="53" t="s">
        <v>382</v>
      </c>
      <c r="N143" s="53" t="s">
        <v>383</v>
      </c>
      <c r="O143" s="54" t="s">
        <v>528</v>
      </c>
      <c r="P143" s="55" t="s">
        <v>785</v>
      </c>
      <c r="Q143" s="8" t="s">
        <v>785</v>
      </c>
    </row>
    <row r="144" spans="1:17" ht="12.75" customHeight="1" thickBot="1" x14ac:dyDescent="0.25">
      <c r="A144" s="8" t="s">
        <v>99</v>
      </c>
      <c r="B144" s="9" t="str">
        <f t="shared" si="10"/>
        <v>I</v>
      </c>
      <c r="C144" s="43">
        <f t="shared" si="11"/>
        <v>25865.488000000001</v>
      </c>
      <c r="D144" s="8" t="str">
        <f t="shared" si="12"/>
        <v>vis</v>
      </c>
      <c r="E144" s="51">
        <f>VLOOKUP(C144,Active!C$21:E$973,3,FALSE)</f>
        <v>-440.98502354954098</v>
      </c>
      <c r="F144" s="9" t="s">
        <v>90</v>
      </c>
      <c r="G144" s="8" t="str">
        <f t="shared" si="13"/>
        <v>25865.488</v>
      </c>
      <c r="H144" s="43">
        <f t="shared" si="14"/>
        <v>-16780</v>
      </c>
      <c r="I144" s="52" t="s">
        <v>94</v>
      </c>
      <c r="J144" s="53" t="s">
        <v>95</v>
      </c>
      <c r="K144" s="52">
        <v>-16780</v>
      </c>
      <c r="L144" s="52" t="s">
        <v>96</v>
      </c>
      <c r="M144" s="53" t="s">
        <v>97</v>
      </c>
      <c r="N144" s="53"/>
      <c r="O144" s="54" t="s">
        <v>98</v>
      </c>
      <c r="P144" s="54" t="s">
        <v>99</v>
      </c>
      <c r="Q144" s="8" t="s">
        <v>99</v>
      </c>
    </row>
    <row r="145" spans="1:17" ht="12.75" customHeight="1" thickBot="1" x14ac:dyDescent="0.25">
      <c r="A145" s="8" t="s">
        <v>99</v>
      </c>
      <c r="B145" s="9" t="str">
        <f t="shared" si="10"/>
        <v>I</v>
      </c>
      <c r="C145" s="43">
        <f t="shared" si="11"/>
        <v>25981.35</v>
      </c>
      <c r="D145" s="8" t="str">
        <f t="shared" si="12"/>
        <v>vis</v>
      </c>
      <c r="E145" s="51">
        <f>VLOOKUP(C145,Active!C$21:E$973,3,FALSE)</f>
        <v>-367.9915226687973</v>
      </c>
      <c r="F145" s="9" t="s">
        <v>90</v>
      </c>
      <c r="G145" s="8" t="str">
        <f t="shared" si="13"/>
        <v>25981.350</v>
      </c>
      <c r="H145" s="43">
        <f t="shared" si="14"/>
        <v>-16707</v>
      </c>
      <c r="I145" s="52" t="s">
        <v>100</v>
      </c>
      <c r="J145" s="53" t="s">
        <v>101</v>
      </c>
      <c r="K145" s="52">
        <v>-16707</v>
      </c>
      <c r="L145" s="52" t="s">
        <v>102</v>
      </c>
      <c r="M145" s="53" t="s">
        <v>97</v>
      </c>
      <c r="N145" s="53"/>
      <c r="O145" s="54" t="s">
        <v>98</v>
      </c>
      <c r="P145" s="54" t="s">
        <v>99</v>
      </c>
      <c r="Q145" s="8" t="s">
        <v>99</v>
      </c>
    </row>
    <row r="146" spans="1:17" ht="12.75" customHeight="1" thickBot="1" x14ac:dyDescent="0.25">
      <c r="A146" s="8" t="s">
        <v>99</v>
      </c>
      <c r="B146" s="9" t="str">
        <f t="shared" si="10"/>
        <v>I</v>
      </c>
      <c r="C146" s="43">
        <f t="shared" si="11"/>
        <v>26273.4</v>
      </c>
      <c r="D146" s="8" t="str">
        <f t="shared" si="12"/>
        <v>vis</v>
      </c>
      <c r="E146" s="51">
        <f>VLOOKUP(C146,Active!C$21:E$973,3,FALSE)</f>
        <v>-183.99891135342313</v>
      </c>
      <c r="F146" s="9" t="s">
        <v>90</v>
      </c>
      <c r="G146" s="8" t="str">
        <f t="shared" si="13"/>
        <v>26273.400</v>
      </c>
      <c r="H146" s="43">
        <f t="shared" si="14"/>
        <v>-16523</v>
      </c>
      <c r="I146" s="52" t="s">
        <v>103</v>
      </c>
      <c r="J146" s="53" t="s">
        <v>104</v>
      </c>
      <c r="K146" s="52">
        <v>-16523</v>
      </c>
      <c r="L146" s="52" t="s">
        <v>92</v>
      </c>
      <c r="M146" s="53" t="s">
        <v>97</v>
      </c>
      <c r="N146" s="53"/>
      <c r="O146" s="54" t="s">
        <v>98</v>
      </c>
      <c r="P146" s="54" t="s">
        <v>99</v>
      </c>
      <c r="Q146" s="8" t="s">
        <v>99</v>
      </c>
    </row>
    <row r="147" spans="1:17" ht="12.75" customHeight="1" thickBot="1" x14ac:dyDescent="0.25">
      <c r="A147" s="8" t="s">
        <v>99</v>
      </c>
      <c r="B147" s="9" t="str">
        <f t="shared" si="10"/>
        <v>II</v>
      </c>
      <c r="C147" s="43">
        <f t="shared" si="11"/>
        <v>28407.516</v>
      </c>
      <c r="D147" s="8" t="str">
        <f t="shared" si="12"/>
        <v>vis</v>
      </c>
      <c r="E147" s="51">
        <f>VLOOKUP(C147,Active!C$21:E$973,3,FALSE)</f>
        <v>1160.5022894338285</v>
      </c>
      <c r="F147" s="9" t="s">
        <v>90</v>
      </c>
      <c r="G147" s="8" t="str">
        <f t="shared" si="13"/>
        <v>28407.516</v>
      </c>
      <c r="H147" s="43">
        <f t="shared" si="14"/>
        <v>-15178.5</v>
      </c>
      <c r="I147" s="52" t="s">
        <v>110</v>
      </c>
      <c r="J147" s="53" t="s">
        <v>111</v>
      </c>
      <c r="K147" s="52">
        <v>-15178.5</v>
      </c>
      <c r="L147" s="52" t="s">
        <v>112</v>
      </c>
      <c r="M147" s="53" t="s">
        <v>97</v>
      </c>
      <c r="N147" s="53"/>
      <c r="O147" s="54" t="s">
        <v>98</v>
      </c>
      <c r="P147" s="54" t="s">
        <v>99</v>
      </c>
      <c r="Q147" s="8" t="s">
        <v>99</v>
      </c>
    </row>
    <row r="148" spans="1:17" ht="12.75" customHeight="1" thickBot="1" x14ac:dyDescent="0.25">
      <c r="A148" s="8" t="s">
        <v>116</v>
      </c>
      <c r="B148" s="9" t="str">
        <f t="shared" si="10"/>
        <v>II</v>
      </c>
      <c r="C148" s="43">
        <f t="shared" si="11"/>
        <v>30675.751</v>
      </c>
      <c r="D148" s="8" t="str">
        <f t="shared" si="12"/>
        <v>vis</v>
      </c>
      <c r="E148" s="51">
        <f>VLOOKUP(C148,Active!C$21:E$973,3,FALSE)</f>
        <v>2589.498970573783</v>
      </c>
      <c r="F148" s="9" t="s">
        <v>90</v>
      </c>
      <c r="G148" s="8" t="str">
        <f t="shared" si="13"/>
        <v>30675.751</v>
      </c>
      <c r="H148" s="43">
        <f t="shared" si="14"/>
        <v>-13749.5</v>
      </c>
      <c r="I148" s="52" t="s">
        <v>113</v>
      </c>
      <c r="J148" s="53" t="s">
        <v>114</v>
      </c>
      <c r="K148" s="52">
        <v>-13749.5</v>
      </c>
      <c r="L148" s="52" t="s">
        <v>92</v>
      </c>
      <c r="M148" s="53" t="s">
        <v>93</v>
      </c>
      <c r="N148" s="53"/>
      <c r="O148" s="54" t="s">
        <v>115</v>
      </c>
      <c r="P148" s="54" t="s">
        <v>116</v>
      </c>
      <c r="Q148" s="8" t="s">
        <v>116</v>
      </c>
    </row>
    <row r="149" spans="1:17" ht="12.75" customHeight="1" thickBot="1" x14ac:dyDescent="0.25">
      <c r="A149" s="8" t="s">
        <v>116</v>
      </c>
      <c r="B149" s="9" t="str">
        <f t="shared" si="10"/>
        <v>I</v>
      </c>
      <c r="C149" s="43">
        <f t="shared" si="11"/>
        <v>30695.589</v>
      </c>
      <c r="D149" s="8" t="str">
        <f t="shared" si="12"/>
        <v>vis</v>
      </c>
      <c r="E149" s="51">
        <f>VLOOKUP(C149,Active!C$21:E$973,3,FALSE)</f>
        <v>2601.9969860617966</v>
      </c>
      <c r="F149" s="9" t="s">
        <v>90</v>
      </c>
      <c r="G149" s="8" t="str">
        <f t="shared" si="13"/>
        <v>30695.589</v>
      </c>
      <c r="H149" s="43">
        <f t="shared" si="14"/>
        <v>-13737</v>
      </c>
      <c r="I149" s="52" t="s">
        <v>117</v>
      </c>
      <c r="J149" s="53" t="s">
        <v>118</v>
      </c>
      <c r="K149" s="52">
        <v>-13737</v>
      </c>
      <c r="L149" s="52" t="s">
        <v>119</v>
      </c>
      <c r="M149" s="53" t="s">
        <v>93</v>
      </c>
      <c r="N149" s="53"/>
      <c r="O149" s="54" t="s">
        <v>115</v>
      </c>
      <c r="P149" s="54" t="s">
        <v>116</v>
      </c>
      <c r="Q149" s="8" t="s">
        <v>116</v>
      </c>
    </row>
    <row r="150" spans="1:17" ht="12.75" customHeight="1" thickBot="1" x14ac:dyDescent="0.25">
      <c r="A150" s="8" t="s">
        <v>124</v>
      </c>
      <c r="B150" s="9" t="str">
        <f t="shared" si="10"/>
        <v>I</v>
      </c>
      <c r="C150" s="43">
        <f t="shared" si="11"/>
        <v>30962.271000000001</v>
      </c>
      <c r="D150" s="8" t="str">
        <f t="shared" si="12"/>
        <v>vis</v>
      </c>
      <c r="E150" s="51">
        <f>VLOOKUP(C150,Active!C$21:E$973,3,FALSE)</f>
        <v>2770.0076608462728</v>
      </c>
      <c r="F150" s="9" t="s">
        <v>90</v>
      </c>
      <c r="G150" s="8" t="str">
        <f t="shared" si="13"/>
        <v>30962.271</v>
      </c>
      <c r="H150" s="43">
        <f t="shared" si="14"/>
        <v>-13569</v>
      </c>
      <c r="I150" s="52" t="s">
        <v>120</v>
      </c>
      <c r="J150" s="53" t="s">
        <v>121</v>
      </c>
      <c r="K150" s="52">
        <v>-13569</v>
      </c>
      <c r="L150" s="52" t="s">
        <v>122</v>
      </c>
      <c r="M150" s="53" t="s">
        <v>97</v>
      </c>
      <c r="N150" s="53"/>
      <c r="O150" s="54" t="s">
        <v>123</v>
      </c>
      <c r="P150" s="54" t="s">
        <v>124</v>
      </c>
      <c r="Q150" s="8" t="s">
        <v>124</v>
      </c>
    </row>
    <row r="151" spans="1:17" ht="12.75" customHeight="1" thickBot="1" x14ac:dyDescent="0.25">
      <c r="A151" s="8" t="s">
        <v>116</v>
      </c>
      <c r="B151" s="9" t="str">
        <f t="shared" si="10"/>
        <v>II</v>
      </c>
      <c r="C151" s="43">
        <f t="shared" si="11"/>
        <v>31402.735000000001</v>
      </c>
      <c r="D151" s="8" t="str">
        <f t="shared" si="12"/>
        <v>vis</v>
      </c>
      <c r="E151" s="51">
        <f>VLOOKUP(C151,Active!C$21:E$973,3,FALSE)</f>
        <v>3047.5016569100089</v>
      </c>
      <c r="F151" s="9" t="s">
        <v>90</v>
      </c>
      <c r="G151" s="8" t="str">
        <f t="shared" si="13"/>
        <v>31402.735</v>
      </c>
      <c r="H151" s="43">
        <f t="shared" si="14"/>
        <v>-13291.5</v>
      </c>
      <c r="I151" s="52" t="s">
        <v>125</v>
      </c>
      <c r="J151" s="53" t="s">
        <v>126</v>
      </c>
      <c r="K151" s="52">
        <v>-13291.5</v>
      </c>
      <c r="L151" s="52" t="s">
        <v>127</v>
      </c>
      <c r="M151" s="53" t="s">
        <v>93</v>
      </c>
      <c r="N151" s="53"/>
      <c r="O151" s="54" t="s">
        <v>115</v>
      </c>
      <c r="P151" s="54" t="s">
        <v>116</v>
      </c>
      <c r="Q151" s="8" t="s">
        <v>116</v>
      </c>
    </row>
    <row r="152" spans="1:17" ht="12.75" customHeight="1" thickBot="1" x14ac:dyDescent="0.25">
      <c r="A152" s="8" t="s">
        <v>116</v>
      </c>
      <c r="B152" s="9" t="str">
        <f t="shared" si="10"/>
        <v>I</v>
      </c>
      <c r="C152" s="43">
        <f t="shared" si="11"/>
        <v>31468.605</v>
      </c>
      <c r="D152" s="8" t="str">
        <f t="shared" si="12"/>
        <v>vis</v>
      </c>
      <c r="E152" s="51">
        <f>VLOOKUP(C152,Active!C$21:E$973,3,FALSE)</f>
        <v>3089.000007560046</v>
      </c>
      <c r="F152" s="9" t="s">
        <v>90</v>
      </c>
      <c r="G152" s="8" t="str">
        <f t="shared" si="13"/>
        <v>31468.605</v>
      </c>
      <c r="H152" s="43">
        <f t="shared" si="14"/>
        <v>-13250</v>
      </c>
      <c r="I152" s="52" t="s">
        <v>128</v>
      </c>
      <c r="J152" s="53" t="s">
        <v>129</v>
      </c>
      <c r="K152" s="52">
        <v>-13250</v>
      </c>
      <c r="L152" s="52" t="s">
        <v>130</v>
      </c>
      <c r="M152" s="53" t="s">
        <v>93</v>
      </c>
      <c r="N152" s="53"/>
      <c r="O152" s="54" t="s">
        <v>115</v>
      </c>
      <c r="P152" s="54" t="s">
        <v>116</v>
      </c>
      <c r="Q152" s="8" t="s">
        <v>116</v>
      </c>
    </row>
    <row r="153" spans="1:17" ht="12.75" customHeight="1" thickBot="1" x14ac:dyDescent="0.25">
      <c r="A153" s="8" t="s">
        <v>116</v>
      </c>
      <c r="B153" s="9" t="str">
        <f t="shared" si="10"/>
        <v>II</v>
      </c>
      <c r="C153" s="43">
        <f t="shared" si="11"/>
        <v>31702.73</v>
      </c>
      <c r="D153" s="8" t="str">
        <f t="shared" si="12"/>
        <v>vis</v>
      </c>
      <c r="E153" s="51">
        <f>VLOOKUP(C153,Active!C$21:E$973,3,FALSE)</f>
        <v>3236.4996484578769</v>
      </c>
      <c r="F153" s="9" t="s">
        <v>90</v>
      </c>
      <c r="G153" s="8" t="str">
        <f t="shared" si="13"/>
        <v>31702.730</v>
      </c>
      <c r="H153" s="43">
        <f t="shared" si="14"/>
        <v>-13102.5</v>
      </c>
      <c r="I153" s="52" t="s">
        <v>131</v>
      </c>
      <c r="J153" s="53" t="s">
        <v>132</v>
      </c>
      <c r="K153" s="52">
        <v>-13102.5</v>
      </c>
      <c r="L153" s="52" t="s">
        <v>133</v>
      </c>
      <c r="M153" s="53" t="s">
        <v>93</v>
      </c>
      <c r="N153" s="53"/>
      <c r="O153" s="54" t="s">
        <v>115</v>
      </c>
      <c r="P153" s="54" t="s">
        <v>116</v>
      </c>
      <c r="Q153" s="8" t="s">
        <v>116</v>
      </c>
    </row>
    <row r="154" spans="1:17" ht="12.75" customHeight="1" thickBot="1" x14ac:dyDescent="0.25">
      <c r="A154" s="8" t="s">
        <v>116</v>
      </c>
      <c r="B154" s="9" t="str">
        <f t="shared" si="10"/>
        <v>I</v>
      </c>
      <c r="C154" s="43">
        <f t="shared" si="11"/>
        <v>32063.84</v>
      </c>
      <c r="D154" s="8" t="str">
        <f t="shared" si="12"/>
        <v>vis</v>
      </c>
      <c r="E154" s="51">
        <f>VLOOKUP(C154,Active!C$21:E$973,3,FALSE)</f>
        <v>3464.0003225619489</v>
      </c>
      <c r="F154" s="9" t="s">
        <v>90</v>
      </c>
      <c r="G154" s="8" t="str">
        <f t="shared" si="13"/>
        <v>32063.840</v>
      </c>
      <c r="H154" s="43">
        <f t="shared" si="14"/>
        <v>-12875</v>
      </c>
      <c r="I154" s="52" t="s">
        <v>134</v>
      </c>
      <c r="J154" s="53" t="s">
        <v>135</v>
      </c>
      <c r="K154" s="52">
        <v>-12875</v>
      </c>
      <c r="L154" s="52" t="s">
        <v>136</v>
      </c>
      <c r="M154" s="53" t="s">
        <v>93</v>
      </c>
      <c r="N154" s="53"/>
      <c r="O154" s="54" t="s">
        <v>115</v>
      </c>
      <c r="P154" s="54" t="s">
        <v>116</v>
      </c>
      <c r="Q154" s="8" t="s">
        <v>116</v>
      </c>
    </row>
    <row r="155" spans="1:17" ht="12.75" customHeight="1" thickBot="1" x14ac:dyDescent="0.25">
      <c r="A155" s="8" t="s">
        <v>116</v>
      </c>
      <c r="B155" s="9" t="str">
        <f t="shared" si="10"/>
        <v>II</v>
      </c>
      <c r="C155" s="43">
        <f t="shared" si="11"/>
        <v>32067.809000000001</v>
      </c>
      <c r="D155" s="8" t="str">
        <f t="shared" si="12"/>
        <v>vis</v>
      </c>
      <c r="E155" s="51">
        <f>VLOOKUP(C155,Active!C$21:E$973,3,FALSE)</f>
        <v>3466.5008076648796</v>
      </c>
      <c r="F155" s="9" t="s">
        <v>90</v>
      </c>
      <c r="G155" s="8" t="str">
        <f t="shared" si="13"/>
        <v>32067.809</v>
      </c>
      <c r="H155" s="43">
        <f t="shared" si="14"/>
        <v>-12872.5</v>
      </c>
      <c r="I155" s="52" t="s">
        <v>137</v>
      </c>
      <c r="J155" s="53" t="s">
        <v>138</v>
      </c>
      <c r="K155" s="52">
        <v>-12872.5</v>
      </c>
      <c r="L155" s="52" t="s">
        <v>112</v>
      </c>
      <c r="M155" s="53" t="s">
        <v>93</v>
      </c>
      <c r="N155" s="53"/>
      <c r="O155" s="54" t="s">
        <v>115</v>
      </c>
      <c r="P155" s="54" t="s">
        <v>116</v>
      </c>
      <c r="Q155" s="8" t="s">
        <v>116</v>
      </c>
    </row>
    <row r="156" spans="1:17" ht="12.75" customHeight="1" thickBot="1" x14ac:dyDescent="0.25">
      <c r="A156" s="8" t="s">
        <v>116</v>
      </c>
      <c r="B156" s="9" t="str">
        <f t="shared" si="10"/>
        <v>II</v>
      </c>
      <c r="C156" s="43">
        <f t="shared" si="11"/>
        <v>32445.582999999999</v>
      </c>
      <c r="D156" s="8" t="str">
        <f t="shared" si="12"/>
        <v>vis</v>
      </c>
      <c r="E156" s="51">
        <f>VLOOKUP(C156,Active!C$21:E$973,3,FALSE)</f>
        <v>3704.4998651791857</v>
      </c>
      <c r="F156" s="9" t="s">
        <v>90</v>
      </c>
      <c r="G156" s="8" t="str">
        <f t="shared" si="13"/>
        <v>32445.583</v>
      </c>
      <c r="H156" s="43">
        <f t="shared" si="14"/>
        <v>-12634.5</v>
      </c>
      <c r="I156" s="52" t="s">
        <v>139</v>
      </c>
      <c r="J156" s="53" t="s">
        <v>140</v>
      </c>
      <c r="K156" s="52">
        <v>-12634.5</v>
      </c>
      <c r="L156" s="52" t="s">
        <v>130</v>
      </c>
      <c r="M156" s="53" t="s">
        <v>93</v>
      </c>
      <c r="N156" s="53"/>
      <c r="O156" s="54" t="s">
        <v>115</v>
      </c>
      <c r="P156" s="54" t="s">
        <v>116</v>
      </c>
      <c r="Q156" s="8" t="s">
        <v>116</v>
      </c>
    </row>
    <row r="157" spans="1:17" ht="12.75" customHeight="1" thickBot="1" x14ac:dyDescent="0.25">
      <c r="A157" s="8" t="s">
        <v>116</v>
      </c>
      <c r="B157" s="9" t="str">
        <f t="shared" si="10"/>
        <v>I</v>
      </c>
      <c r="C157" s="43">
        <f t="shared" si="11"/>
        <v>32552.723999999998</v>
      </c>
      <c r="D157" s="8" t="str">
        <f t="shared" si="12"/>
        <v>vis</v>
      </c>
      <c r="E157" s="51">
        <f>VLOOKUP(C157,Active!C$21:E$973,3,FALSE)</f>
        <v>3771.9991028745812</v>
      </c>
      <c r="F157" s="9" t="s">
        <v>90</v>
      </c>
      <c r="G157" s="8" t="str">
        <f t="shared" si="13"/>
        <v>32552.724</v>
      </c>
      <c r="H157" s="43">
        <f t="shared" si="14"/>
        <v>-12567</v>
      </c>
      <c r="I157" s="52" t="s">
        <v>141</v>
      </c>
      <c r="J157" s="53" t="s">
        <v>142</v>
      </c>
      <c r="K157" s="52">
        <v>-12567</v>
      </c>
      <c r="L157" s="52" t="s">
        <v>133</v>
      </c>
      <c r="M157" s="53" t="s">
        <v>93</v>
      </c>
      <c r="N157" s="53"/>
      <c r="O157" s="54" t="s">
        <v>115</v>
      </c>
      <c r="P157" s="54" t="s">
        <v>116</v>
      </c>
      <c r="Q157" s="8" t="s">
        <v>116</v>
      </c>
    </row>
    <row r="158" spans="1:17" ht="12.75" customHeight="1" thickBot="1" x14ac:dyDescent="0.25">
      <c r="A158" s="8" t="s">
        <v>116</v>
      </c>
      <c r="B158" s="9" t="str">
        <f t="shared" si="10"/>
        <v>I</v>
      </c>
      <c r="C158" s="43">
        <f t="shared" si="11"/>
        <v>33187.642</v>
      </c>
      <c r="D158" s="8" t="str">
        <f t="shared" si="12"/>
        <v>vis</v>
      </c>
      <c r="E158" s="51">
        <f>VLOOKUP(C158,Active!C$21:E$973,3,FALSE)</f>
        <v>4171.9998588791486</v>
      </c>
      <c r="F158" s="9" t="s">
        <v>90</v>
      </c>
      <c r="G158" s="8" t="str">
        <f t="shared" si="13"/>
        <v>33187.642</v>
      </c>
      <c r="H158" s="43">
        <f t="shared" si="14"/>
        <v>-12167</v>
      </c>
      <c r="I158" s="52" t="s">
        <v>143</v>
      </c>
      <c r="J158" s="53" t="s">
        <v>144</v>
      </c>
      <c r="K158" s="52">
        <v>-12167</v>
      </c>
      <c r="L158" s="52" t="s">
        <v>136</v>
      </c>
      <c r="M158" s="53" t="s">
        <v>93</v>
      </c>
      <c r="N158" s="53"/>
      <c r="O158" s="54" t="s">
        <v>115</v>
      </c>
      <c r="P158" s="54" t="s">
        <v>116</v>
      </c>
      <c r="Q158" s="8" t="s">
        <v>116</v>
      </c>
    </row>
    <row r="159" spans="1:17" ht="12.75" customHeight="1" thickBot="1" x14ac:dyDescent="0.25">
      <c r="A159" s="8" t="s">
        <v>116</v>
      </c>
      <c r="B159" s="9" t="str">
        <f t="shared" si="10"/>
        <v>II</v>
      </c>
      <c r="C159" s="43">
        <f t="shared" si="11"/>
        <v>33672.569000000003</v>
      </c>
      <c r="D159" s="8" t="str">
        <f t="shared" si="12"/>
        <v>vis</v>
      </c>
      <c r="E159" s="51">
        <f>VLOOKUP(C159,Active!C$21:E$973,3,FALSE)</f>
        <v>4477.505714134516</v>
      </c>
      <c r="F159" s="9" t="s">
        <v>90</v>
      </c>
      <c r="G159" s="8" t="str">
        <f t="shared" si="13"/>
        <v>33672.569</v>
      </c>
      <c r="H159" s="43">
        <f t="shared" si="14"/>
        <v>-11861.5</v>
      </c>
      <c r="I159" s="52" t="s">
        <v>145</v>
      </c>
      <c r="J159" s="53" t="s">
        <v>146</v>
      </c>
      <c r="K159" s="52">
        <v>-11861.5</v>
      </c>
      <c r="L159" s="52" t="s">
        <v>102</v>
      </c>
      <c r="M159" s="53" t="s">
        <v>93</v>
      </c>
      <c r="N159" s="53"/>
      <c r="O159" s="54" t="s">
        <v>115</v>
      </c>
      <c r="P159" s="54" t="s">
        <v>116</v>
      </c>
      <c r="Q159" s="8" t="s">
        <v>116</v>
      </c>
    </row>
    <row r="160" spans="1:17" ht="12.75" customHeight="1" thickBot="1" x14ac:dyDescent="0.25">
      <c r="A160" s="8" t="s">
        <v>99</v>
      </c>
      <c r="B160" s="9" t="str">
        <f t="shared" si="10"/>
        <v>I</v>
      </c>
      <c r="C160" s="43">
        <f t="shared" si="11"/>
        <v>34284.516000000003</v>
      </c>
      <c r="D160" s="8" t="str">
        <f t="shared" si="12"/>
        <v>vis</v>
      </c>
      <c r="E160" s="51">
        <f>VLOOKUP(C160,Active!C$21:E$973,3,FALSE)</f>
        <v>4863.034652729305</v>
      </c>
      <c r="F160" s="9" t="s">
        <v>90</v>
      </c>
      <c r="G160" s="8" t="str">
        <f t="shared" si="13"/>
        <v>34284.516</v>
      </c>
      <c r="H160" s="43">
        <f t="shared" si="14"/>
        <v>-11476</v>
      </c>
      <c r="I160" s="52" t="s">
        <v>147</v>
      </c>
      <c r="J160" s="53" t="s">
        <v>148</v>
      </c>
      <c r="K160" s="52">
        <v>-11476</v>
      </c>
      <c r="L160" s="52" t="s">
        <v>149</v>
      </c>
      <c r="M160" s="53" t="s">
        <v>97</v>
      </c>
      <c r="N160" s="53"/>
      <c r="O160" s="54" t="s">
        <v>150</v>
      </c>
      <c r="P160" s="54" t="s">
        <v>99</v>
      </c>
      <c r="Q160" s="8" t="s">
        <v>99</v>
      </c>
    </row>
    <row r="161" spans="1:17" ht="12.75" customHeight="1" thickBot="1" x14ac:dyDescent="0.25">
      <c r="A161" s="8" t="s">
        <v>116</v>
      </c>
      <c r="B161" s="9" t="str">
        <f t="shared" si="10"/>
        <v>I</v>
      </c>
      <c r="C161" s="43">
        <f t="shared" si="11"/>
        <v>34387.633999999998</v>
      </c>
      <c r="D161" s="8" t="str">
        <f t="shared" si="12"/>
        <v>vis</v>
      </c>
      <c r="E161" s="51">
        <f>VLOOKUP(C161,Active!C$21:E$973,3,FALSE)</f>
        <v>4927.9993851162853</v>
      </c>
      <c r="F161" s="9" t="s">
        <v>90</v>
      </c>
      <c r="G161" s="8" t="str">
        <f t="shared" si="13"/>
        <v>34387.634</v>
      </c>
      <c r="H161" s="43">
        <f t="shared" si="14"/>
        <v>-11411</v>
      </c>
      <c r="I161" s="52" t="s">
        <v>151</v>
      </c>
      <c r="J161" s="53" t="s">
        <v>152</v>
      </c>
      <c r="K161" s="52">
        <v>-11411</v>
      </c>
      <c r="L161" s="52" t="s">
        <v>136</v>
      </c>
      <c r="M161" s="53" t="s">
        <v>93</v>
      </c>
      <c r="N161" s="53"/>
      <c r="O161" s="54" t="s">
        <v>115</v>
      </c>
      <c r="P161" s="54" t="s">
        <v>116</v>
      </c>
      <c r="Q161" s="8" t="s">
        <v>116</v>
      </c>
    </row>
    <row r="162" spans="1:17" ht="12.75" customHeight="1" thickBot="1" x14ac:dyDescent="0.25">
      <c r="A162" s="8" t="s">
        <v>116</v>
      </c>
      <c r="B162" s="9" t="str">
        <f t="shared" si="10"/>
        <v>II</v>
      </c>
      <c r="C162" s="43">
        <f t="shared" si="11"/>
        <v>34683.673999999999</v>
      </c>
      <c r="D162" s="8" t="str">
        <f t="shared" si="12"/>
        <v>vis</v>
      </c>
      <c r="E162" s="51">
        <f>VLOOKUP(C162,Active!C$21:E$973,3,FALSE)</f>
        <v>5114.5057116144981</v>
      </c>
      <c r="F162" s="9" t="s">
        <v>90</v>
      </c>
      <c r="G162" s="8" t="str">
        <f t="shared" si="13"/>
        <v>34683.674</v>
      </c>
      <c r="H162" s="43">
        <f t="shared" si="14"/>
        <v>-11224.5</v>
      </c>
      <c r="I162" s="52" t="s">
        <v>153</v>
      </c>
      <c r="J162" s="53" t="s">
        <v>154</v>
      </c>
      <c r="K162" s="52">
        <v>-11224.5</v>
      </c>
      <c r="L162" s="52" t="s">
        <v>155</v>
      </c>
      <c r="M162" s="53" t="s">
        <v>93</v>
      </c>
      <c r="N162" s="53"/>
      <c r="O162" s="54" t="s">
        <v>115</v>
      </c>
      <c r="P162" s="54" t="s">
        <v>116</v>
      </c>
      <c r="Q162" s="8" t="s">
        <v>116</v>
      </c>
    </row>
    <row r="163" spans="1:17" ht="12.75" customHeight="1" thickBot="1" x14ac:dyDescent="0.25">
      <c r="A163" s="8" t="s">
        <v>116</v>
      </c>
      <c r="B163" s="9" t="str">
        <f t="shared" si="10"/>
        <v>II</v>
      </c>
      <c r="C163" s="43">
        <f t="shared" si="11"/>
        <v>35391.595000000001</v>
      </c>
      <c r="D163" s="8" t="str">
        <f t="shared" si="12"/>
        <v>vis</v>
      </c>
      <c r="E163" s="51">
        <f>VLOOKUP(C163,Active!C$21:E$973,3,FALSE)</f>
        <v>5560.4986354117591</v>
      </c>
      <c r="F163" s="9" t="s">
        <v>90</v>
      </c>
      <c r="G163" s="8" t="str">
        <f t="shared" si="13"/>
        <v>35391.595</v>
      </c>
      <c r="H163" s="43">
        <f t="shared" si="14"/>
        <v>-10778.5</v>
      </c>
      <c r="I163" s="52" t="s">
        <v>156</v>
      </c>
      <c r="J163" s="53" t="s">
        <v>157</v>
      </c>
      <c r="K163" s="52">
        <v>-10778.5</v>
      </c>
      <c r="L163" s="52" t="s">
        <v>130</v>
      </c>
      <c r="M163" s="53" t="s">
        <v>93</v>
      </c>
      <c r="N163" s="53"/>
      <c r="O163" s="54" t="s">
        <v>115</v>
      </c>
      <c r="P163" s="54" t="s">
        <v>116</v>
      </c>
      <c r="Q163" s="8" t="s">
        <v>116</v>
      </c>
    </row>
    <row r="164" spans="1:17" ht="12.75" customHeight="1" thickBot="1" x14ac:dyDescent="0.25">
      <c r="A164" s="8" t="s">
        <v>99</v>
      </c>
      <c r="B164" s="9" t="str">
        <f t="shared" si="10"/>
        <v>II</v>
      </c>
      <c r="C164" s="43">
        <f t="shared" si="11"/>
        <v>35718.512999999999</v>
      </c>
      <c r="D164" s="8" t="str">
        <f t="shared" si="12"/>
        <v>vis</v>
      </c>
      <c r="E164" s="51">
        <f>VLOOKUP(C164,Active!C$21:E$973,3,FALSE)</f>
        <v>5766.4582194076456</v>
      </c>
      <c r="F164" s="9" t="s">
        <v>90</v>
      </c>
      <c r="G164" s="8" t="str">
        <f t="shared" si="13"/>
        <v>35718.513</v>
      </c>
      <c r="H164" s="43">
        <f t="shared" si="14"/>
        <v>-10572.5</v>
      </c>
      <c r="I164" s="52" t="s">
        <v>158</v>
      </c>
      <c r="J164" s="53" t="s">
        <v>159</v>
      </c>
      <c r="K164" s="52">
        <v>-10572.5</v>
      </c>
      <c r="L164" s="52" t="s">
        <v>160</v>
      </c>
      <c r="M164" s="53" t="s">
        <v>97</v>
      </c>
      <c r="N164" s="53"/>
      <c r="O164" s="54" t="s">
        <v>150</v>
      </c>
      <c r="P164" s="54" t="s">
        <v>99</v>
      </c>
      <c r="Q164" s="8" t="s">
        <v>99</v>
      </c>
    </row>
    <row r="165" spans="1:17" ht="12.75" customHeight="1" thickBot="1" x14ac:dyDescent="0.25">
      <c r="A165" s="8" t="s">
        <v>116</v>
      </c>
      <c r="B165" s="9" t="str">
        <f t="shared" si="10"/>
        <v>II</v>
      </c>
      <c r="C165" s="43">
        <f t="shared" si="11"/>
        <v>35810.642999999996</v>
      </c>
      <c r="D165" s="8" t="str">
        <f t="shared" si="12"/>
        <v>vis</v>
      </c>
      <c r="E165" s="51">
        <f>VLOOKUP(C165,Active!C$21:E$973,3,FALSE)</f>
        <v>5824.5004699828369</v>
      </c>
      <c r="F165" s="9" t="s">
        <v>90</v>
      </c>
      <c r="G165" s="8" t="str">
        <f t="shared" si="13"/>
        <v>35810.643</v>
      </c>
      <c r="H165" s="43">
        <f t="shared" si="14"/>
        <v>-10514.5</v>
      </c>
      <c r="I165" s="52" t="s">
        <v>161</v>
      </c>
      <c r="J165" s="53" t="s">
        <v>162</v>
      </c>
      <c r="K165" s="52">
        <v>-10514.5</v>
      </c>
      <c r="L165" s="52" t="s">
        <v>163</v>
      </c>
      <c r="M165" s="53" t="s">
        <v>93</v>
      </c>
      <c r="N165" s="53"/>
      <c r="O165" s="54" t="s">
        <v>115</v>
      </c>
      <c r="P165" s="54" t="s">
        <v>116</v>
      </c>
      <c r="Q165" s="8" t="s">
        <v>116</v>
      </c>
    </row>
    <row r="166" spans="1:17" ht="12.75" customHeight="1" thickBot="1" x14ac:dyDescent="0.25">
      <c r="A166" s="8" t="s">
        <v>168</v>
      </c>
      <c r="B166" s="9" t="str">
        <f t="shared" si="10"/>
        <v>I</v>
      </c>
      <c r="C166" s="43">
        <f t="shared" si="11"/>
        <v>35835.237999999998</v>
      </c>
      <c r="D166" s="8" t="str">
        <f t="shared" si="12"/>
        <v>vis</v>
      </c>
      <c r="E166" s="51">
        <f>VLOOKUP(C166,Active!C$21:E$973,3,FALSE)</f>
        <v>5839.9954135722974</v>
      </c>
      <c r="F166" s="9" t="s">
        <v>90</v>
      </c>
      <c r="G166" s="8" t="str">
        <f t="shared" si="13"/>
        <v>35835.238</v>
      </c>
      <c r="H166" s="43">
        <f t="shared" si="14"/>
        <v>-10499</v>
      </c>
      <c r="I166" s="52" t="s">
        <v>164</v>
      </c>
      <c r="J166" s="53" t="s">
        <v>165</v>
      </c>
      <c r="K166" s="52">
        <v>-10499</v>
      </c>
      <c r="L166" s="52" t="s">
        <v>166</v>
      </c>
      <c r="M166" s="53" t="s">
        <v>97</v>
      </c>
      <c r="N166" s="53"/>
      <c r="O166" s="54" t="s">
        <v>167</v>
      </c>
      <c r="P166" s="54" t="s">
        <v>168</v>
      </c>
      <c r="Q166" s="8" t="s">
        <v>168</v>
      </c>
    </row>
    <row r="167" spans="1:17" ht="12.75" customHeight="1" thickBot="1" x14ac:dyDescent="0.25">
      <c r="A167" s="8" t="s">
        <v>99</v>
      </c>
      <c r="B167" s="9" t="str">
        <f t="shared" si="10"/>
        <v>II</v>
      </c>
      <c r="C167" s="43">
        <f t="shared" si="11"/>
        <v>36053.483999999997</v>
      </c>
      <c r="D167" s="8" t="str">
        <f t="shared" si="12"/>
        <v>vis</v>
      </c>
      <c r="E167" s="51">
        <f>VLOOKUP(C167,Active!C$21:E$973,3,FALSE)</f>
        <v>5977.4912240469921</v>
      </c>
      <c r="F167" s="9" t="s">
        <v>90</v>
      </c>
      <c r="G167" s="8" t="str">
        <f t="shared" si="13"/>
        <v>36053.484</v>
      </c>
      <c r="H167" s="43">
        <f t="shared" si="14"/>
        <v>-10361.5</v>
      </c>
      <c r="I167" s="52" t="s">
        <v>169</v>
      </c>
      <c r="J167" s="53" t="s">
        <v>170</v>
      </c>
      <c r="K167" s="52">
        <v>-10361.5</v>
      </c>
      <c r="L167" s="52" t="s">
        <v>171</v>
      </c>
      <c r="M167" s="53" t="s">
        <v>97</v>
      </c>
      <c r="N167" s="53"/>
      <c r="O167" s="54" t="s">
        <v>150</v>
      </c>
      <c r="P167" s="54" t="s">
        <v>99</v>
      </c>
      <c r="Q167" s="8" t="s">
        <v>99</v>
      </c>
    </row>
    <row r="168" spans="1:17" ht="12.75" customHeight="1" thickBot="1" x14ac:dyDescent="0.25">
      <c r="A168" s="8" t="s">
        <v>99</v>
      </c>
      <c r="B168" s="9" t="str">
        <f t="shared" si="10"/>
        <v>II</v>
      </c>
      <c r="C168" s="43">
        <f t="shared" si="11"/>
        <v>36053.508999999998</v>
      </c>
      <c r="D168" s="8" t="str">
        <f t="shared" si="12"/>
        <v>vis</v>
      </c>
      <c r="E168" s="51">
        <f>VLOOKUP(C168,Active!C$21:E$973,3,FALSE)</f>
        <v>5977.5069741421239</v>
      </c>
      <c r="F168" s="9" t="s">
        <v>90</v>
      </c>
      <c r="G168" s="8" t="str">
        <f t="shared" si="13"/>
        <v>36053.509</v>
      </c>
      <c r="H168" s="43">
        <f t="shared" si="14"/>
        <v>-10361.5</v>
      </c>
      <c r="I168" s="52" t="s">
        <v>172</v>
      </c>
      <c r="J168" s="53" t="s">
        <v>173</v>
      </c>
      <c r="K168" s="52">
        <v>-10361.5</v>
      </c>
      <c r="L168" s="52" t="s">
        <v>174</v>
      </c>
      <c r="M168" s="53" t="s">
        <v>97</v>
      </c>
      <c r="N168" s="53"/>
      <c r="O168" s="54" t="s">
        <v>150</v>
      </c>
      <c r="P168" s="54" t="s">
        <v>99</v>
      </c>
      <c r="Q168" s="8" t="s">
        <v>99</v>
      </c>
    </row>
    <row r="169" spans="1:17" ht="12.75" customHeight="1" thickBot="1" x14ac:dyDescent="0.25">
      <c r="A169" s="8" t="s">
        <v>168</v>
      </c>
      <c r="B169" s="9" t="str">
        <f t="shared" si="10"/>
        <v>I</v>
      </c>
      <c r="C169" s="43">
        <f t="shared" si="11"/>
        <v>36162.248</v>
      </c>
      <c r="D169" s="8" t="str">
        <f t="shared" si="12"/>
        <v>vis</v>
      </c>
      <c r="E169" s="51">
        <f>VLOOKUP(C169,Active!C$21:E$973,3,FALSE)</f>
        <v>6046.0129579182667</v>
      </c>
      <c r="F169" s="9" t="s">
        <v>90</v>
      </c>
      <c r="G169" s="8" t="str">
        <f t="shared" si="13"/>
        <v>36162.248</v>
      </c>
      <c r="H169" s="43">
        <f t="shared" si="14"/>
        <v>-10293</v>
      </c>
      <c r="I169" s="52" t="s">
        <v>175</v>
      </c>
      <c r="J169" s="53" t="s">
        <v>176</v>
      </c>
      <c r="K169" s="52">
        <v>-10293</v>
      </c>
      <c r="L169" s="52" t="s">
        <v>177</v>
      </c>
      <c r="M169" s="53" t="s">
        <v>97</v>
      </c>
      <c r="N169" s="53"/>
      <c r="O169" s="54" t="s">
        <v>167</v>
      </c>
      <c r="P169" s="54" t="s">
        <v>168</v>
      </c>
      <c r="Q169" s="8" t="s">
        <v>168</v>
      </c>
    </row>
    <row r="170" spans="1:17" ht="12.75" customHeight="1" thickBot="1" x14ac:dyDescent="0.25">
      <c r="A170" s="8" t="s">
        <v>99</v>
      </c>
      <c r="B170" s="9" t="str">
        <f t="shared" si="10"/>
        <v>II</v>
      </c>
      <c r="C170" s="43">
        <f t="shared" si="11"/>
        <v>36399.533000000003</v>
      </c>
      <c r="D170" s="8" t="str">
        <f t="shared" si="12"/>
        <v>vis</v>
      </c>
      <c r="E170" s="51">
        <f>VLOOKUP(C170,Active!C$21:E$973,3,FALSE)</f>
        <v>6195.5034108406044</v>
      </c>
      <c r="F170" s="9" t="s">
        <v>90</v>
      </c>
      <c r="G170" s="8" t="str">
        <f t="shared" si="13"/>
        <v>36399.533</v>
      </c>
      <c r="H170" s="43">
        <f t="shared" si="14"/>
        <v>-10143.5</v>
      </c>
      <c r="I170" s="52" t="s">
        <v>178</v>
      </c>
      <c r="J170" s="53" t="s">
        <v>179</v>
      </c>
      <c r="K170" s="52">
        <v>-10143.5</v>
      </c>
      <c r="L170" s="52" t="s">
        <v>180</v>
      </c>
      <c r="M170" s="53" t="s">
        <v>97</v>
      </c>
      <c r="N170" s="53"/>
      <c r="O170" s="54" t="s">
        <v>150</v>
      </c>
      <c r="P170" s="54" t="s">
        <v>99</v>
      </c>
      <c r="Q170" s="8" t="s">
        <v>99</v>
      </c>
    </row>
    <row r="171" spans="1:17" ht="12.75" customHeight="1" thickBot="1" x14ac:dyDescent="0.25">
      <c r="A171" s="8" t="s">
        <v>168</v>
      </c>
      <c r="B171" s="9" t="str">
        <f t="shared" si="10"/>
        <v>I</v>
      </c>
      <c r="C171" s="43">
        <f t="shared" si="11"/>
        <v>36403.502</v>
      </c>
      <c r="D171" s="8" t="str">
        <f t="shared" si="12"/>
        <v>vis</v>
      </c>
      <c r="E171" s="51">
        <f>VLOOKUP(C171,Active!C$21:E$973,3,FALSE)</f>
        <v>6198.0038959435324</v>
      </c>
      <c r="F171" s="9" t="s">
        <v>90</v>
      </c>
      <c r="G171" s="8" t="str">
        <f t="shared" si="13"/>
        <v>36403.502</v>
      </c>
      <c r="H171" s="43">
        <f t="shared" si="14"/>
        <v>-10141</v>
      </c>
      <c r="I171" s="52" t="s">
        <v>181</v>
      </c>
      <c r="J171" s="53" t="s">
        <v>182</v>
      </c>
      <c r="K171" s="52">
        <v>-10141</v>
      </c>
      <c r="L171" s="52" t="s">
        <v>183</v>
      </c>
      <c r="M171" s="53" t="s">
        <v>97</v>
      </c>
      <c r="N171" s="53"/>
      <c r="O171" s="54" t="s">
        <v>167</v>
      </c>
      <c r="P171" s="54" t="s">
        <v>168</v>
      </c>
      <c r="Q171" s="8" t="s">
        <v>168</v>
      </c>
    </row>
    <row r="172" spans="1:17" ht="12.75" customHeight="1" thickBot="1" x14ac:dyDescent="0.25">
      <c r="A172" s="8" t="s">
        <v>99</v>
      </c>
      <c r="B172" s="9" t="str">
        <f t="shared" si="10"/>
        <v>II</v>
      </c>
      <c r="C172" s="43">
        <f t="shared" si="11"/>
        <v>36426.523999999998</v>
      </c>
      <c r="D172" s="8" t="str">
        <f t="shared" si="12"/>
        <v>vis</v>
      </c>
      <c r="E172" s="51">
        <f>VLOOKUP(C172,Active!C$21:E$973,3,FALSE)</f>
        <v>6212.5078435473743</v>
      </c>
      <c r="F172" s="9" t="s">
        <v>90</v>
      </c>
      <c r="G172" s="8" t="str">
        <f t="shared" si="13"/>
        <v>36426.524</v>
      </c>
      <c r="H172" s="43">
        <f t="shared" si="14"/>
        <v>-10126.5</v>
      </c>
      <c r="I172" s="52" t="s">
        <v>184</v>
      </c>
      <c r="J172" s="53" t="s">
        <v>185</v>
      </c>
      <c r="K172" s="52">
        <v>-10126.5</v>
      </c>
      <c r="L172" s="52" t="s">
        <v>186</v>
      </c>
      <c r="M172" s="53" t="s">
        <v>97</v>
      </c>
      <c r="N172" s="53"/>
      <c r="O172" s="54" t="s">
        <v>150</v>
      </c>
      <c r="P172" s="54" t="s">
        <v>99</v>
      </c>
      <c r="Q172" s="8" t="s">
        <v>99</v>
      </c>
    </row>
    <row r="173" spans="1:17" ht="12.75" customHeight="1" thickBot="1" x14ac:dyDescent="0.25">
      <c r="A173" s="8" t="s">
        <v>99</v>
      </c>
      <c r="B173" s="9" t="str">
        <f t="shared" si="10"/>
        <v>I</v>
      </c>
      <c r="C173" s="43">
        <f t="shared" si="11"/>
        <v>36484.434999999998</v>
      </c>
      <c r="D173" s="8" t="str">
        <f t="shared" si="12"/>
        <v>vis</v>
      </c>
      <c r="E173" s="51">
        <f>VLOOKUP(C173,Active!C$21:E$973,3,FALSE)</f>
        <v>6248.9919939116426</v>
      </c>
      <c r="F173" s="9" t="s">
        <v>90</v>
      </c>
      <c r="G173" s="8" t="str">
        <f t="shared" si="13"/>
        <v>36484.435</v>
      </c>
      <c r="H173" s="43">
        <f t="shared" si="14"/>
        <v>-10090</v>
      </c>
      <c r="I173" s="52" t="s">
        <v>187</v>
      </c>
      <c r="J173" s="53" t="s">
        <v>188</v>
      </c>
      <c r="K173" s="52">
        <v>-10090</v>
      </c>
      <c r="L173" s="52" t="s">
        <v>189</v>
      </c>
      <c r="M173" s="53" t="s">
        <v>97</v>
      </c>
      <c r="N173" s="53"/>
      <c r="O173" s="54" t="s">
        <v>150</v>
      </c>
      <c r="P173" s="54" t="s">
        <v>99</v>
      </c>
      <c r="Q173" s="8" t="s">
        <v>99</v>
      </c>
    </row>
    <row r="174" spans="1:17" ht="12.75" customHeight="1" thickBot="1" x14ac:dyDescent="0.25">
      <c r="A174" s="8" t="s">
        <v>99</v>
      </c>
      <c r="B174" s="9" t="str">
        <f t="shared" si="10"/>
        <v>I</v>
      </c>
      <c r="C174" s="43">
        <f t="shared" si="11"/>
        <v>36484.47</v>
      </c>
      <c r="D174" s="8" t="str">
        <f t="shared" si="12"/>
        <v>vis</v>
      </c>
      <c r="E174" s="51">
        <f>VLOOKUP(C174,Active!C$21:E$973,3,FALSE)</f>
        <v>6249.0140440448276</v>
      </c>
      <c r="F174" s="9" t="s">
        <v>90</v>
      </c>
      <c r="G174" s="8" t="str">
        <f t="shared" si="13"/>
        <v>36484.470</v>
      </c>
      <c r="H174" s="43">
        <f t="shared" si="14"/>
        <v>-10090</v>
      </c>
      <c r="I174" s="52" t="s">
        <v>190</v>
      </c>
      <c r="J174" s="53" t="s">
        <v>191</v>
      </c>
      <c r="K174" s="52">
        <v>-10090</v>
      </c>
      <c r="L174" s="52" t="s">
        <v>192</v>
      </c>
      <c r="M174" s="53" t="s">
        <v>97</v>
      </c>
      <c r="N174" s="53"/>
      <c r="O174" s="54" t="s">
        <v>150</v>
      </c>
      <c r="P174" s="54" t="s">
        <v>99</v>
      </c>
      <c r="Q174" s="8" t="s">
        <v>99</v>
      </c>
    </row>
    <row r="175" spans="1:17" ht="12.75" customHeight="1" thickBot="1" x14ac:dyDescent="0.25">
      <c r="A175" s="8" t="s">
        <v>99</v>
      </c>
      <c r="B175" s="9" t="str">
        <f t="shared" si="10"/>
        <v>II</v>
      </c>
      <c r="C175" s="43">
        <f t="shared" si="11"/>
        <v>36526.483</v>
      </c>
      <c r="D175" s="8" t="str">
        <f t="shared" si="12"/>
        <v>vis</v>
      </c>
      <c r="E175" s="51">
        <f>VLOOKUP(C175,Active!C$21:E$973,3,FALSE)</f>
        <v>6275.4823939136604</v>
      </c>
      <c r="F175" s="9" t="s">
        <v>90</v>
      </c>
      <c r="G175" s="8" t="str">
        <f t="shared" si="13"/>
        <v>36526.483</v>
      </c>
      <c r="H175" s="43">
        <f t="shared" si="14"/>
        <v>-10063.5</v>
      </c>
      <c r="I175" s="52" t="s">
        <v>193</v>
      </c>
      <c r="J175" s="53" t="s">
        <v>194</v>
      </c>
      <c r="K175" s="52">
        <v>-10063.5</v>
      </c>
      <c r="L175" s="52" t="s">
        <v>195</v>
      </c>
      <c r="M175" s="53" t="s">
        <v>97</v>
      </c>
      <c r="N175" s="53"/>
      <c r="O175" s="54" t="s">
        <v>150</v>
      </c>
      <c r="P175" s="54" t="s">
        <v>99</v>
      </c>
      <c r="Q175" s="8" t="s">
        <v>99</v>
      </c>
    </row>
    <row r="176" spans="1:17" ht="12.75" customHeight="1" thickBot="1" x14ac:dyDescent="0.25">
      <c r="A176" s="8" t="s">
        <v>99</v>
      </c>
      <c r="B176" s="9" t="str">
        <f t="shared" si="10"/>
        <v>II</v>
      </c>
      <c r="C176" s="43">
        <f t="shared" si="11"/>
        <v>36807.430999999997</v>
      </c>
      <c r="D176" s="8" t="str">
        <f t="shared" si="12"/>
        <v>vis</v>
      </c>
      <c r="E176" s="51">
        <f>VLOOKUP(C176,Active!C$21:E$973,3,FALSE)</f>
        <v>6452.4807029834446</v>
      </c>
      <c r="F176" s="9" t="s">
        <v>90</v>
      </c>
      <c r="G176" s="8" t="str">
        <f t="shared" si="13"/>
        <v>36807.431</v>
      </c>
      <c r="H176" s="43">
        <f t="shared" si="14"/>
        <v>-9886.5</v>
      </c>
      <c r="I176" s="52" t="s">
        <v>196</v>
      </c>
      <c r="J176" s="53" t="s">
        <v>197</v>
      </c>
      <c r="K176" s="52">
        <v>-9886.5</v>
      </c>
      <c r="L176" s="52" t="s">
        <v>198</v>
      </c>
      <c r="M176" s="53" t="s">
        <v>97</v>
      </c>
      <c r="N176" s="53"/>
      <c r="O176" s="54" t="s">
        <v>150</v>
      </c>
      <c r="P176" s="54" t="s">
        <v>99</v>
      </c>
      <c r="Q176" s="8" t="s">
        <v>99</v>
      </c>
    </row>
    <row r="177" spans="1:17" ht="12.75" customHeight="1" thickBot="1" x14ac:dyDescent="0.25">
      <c r="A177" s="8" t="s">
        <v>99</v>
      </c>
      <c r="B177" s="9" t="str">
        <f t="shared" si="10"/>
        <v>II</v>
      </c>
      <c r="C177" s="43">
        <f t="shared" si="11"/>
        <v>36818.555</v>
      </c>
      <c r="D177" s="8" t="str">
        <f t="shared" si="12"/>
        <v>vis</v>
      </c>
      <c r="E177" s="51">
        <f>VLOOKUP(C177,Active!C$21:E$973,3,FALSE)</f>
        <v>6459.4888653127473</v>
      </c>
      <c r="F177" s="9" t="s">
        <v>90</v>
      </c>
      <c r="G177" s="8" t="str">
        <f t="shared" si="13"/>
        <v>36818.555</v>
      </c>
      <c r="H177" s="43">
        <f t="shared" si="14"/>
        <v>-9879.5</v>
      </c>
      <c r="I177" s="52" t="s">
        <v>199</v>
      </c>
      <c r="J177" s="53" t="s">
        <v>200</v>
      </c>
      <c r="K177" s="52">
        <v>-9879.5</v>
      </c>
      <c r="L177" s="52" t="s">
        <v>201</v>
      </c>
      <c r="M177" s="53" t="s">
        <v>97</v>
      </c>
      <c r="N177" s="53"/>
      <c r="O177" s="54" t="s">
        <v>150</v>
      </c>
      <c r="P177" s="54" t="s">
        <v>99</v>
      </c>
      <c r="Q177" s="8" t="s">
        <v>99</v>
      </c>
    </row>
    <row r="178" spans="1:17" ht="12.75" customHeight="1" thickBot="1" x14ac:dyDescent="0.25">
      <c r="A178" s="8" t="s">
        <v>168</v>
      </c>
      <c r="B178" s="9" t="str">
        <f t="shared" si="10"/>
        <v>I</v>
      </c>
      <c r="C178" s="43">
        <f t="shared" si="11"/>
        <v>36819.366000000002</v>
      </c>
      <c r="D178" s="8" t="str">
        <f t="shared" si="12"/>
        <v>vis</v>
      </c>
      <c r="E178" s="51">
        <f>VLOOKUP(C178,Active!C$21:E$973,3,FALSE)</f>
        <v>6459.9997983987842</v>
      </c>
      <c r="F178" s="9" t="s">
        <v>90</v>
      </c>
      <c r="G178" s="8" t="str">
        <f t="shared" si="13"/>
        <v>36819.366</v>
      </c>
      <c r="H178" s="43">
        <f t="shared" si="14"/>
        <v>-9879</v>
      </c>
      <c r="I178" s="52" t="s">
        <v>202</v>
      </c>
      <c r="J178" s="53" t="s">
        <v>203</v>
      </c>
      <c r="K178" s="52">
        <v>-9879</v>
      </c>
      <c r="L178" s="52" t="s">
        <v>163</v>
      </c>
      <c r="M178" s="53" t="s">
        <v>97</v>
      </c>
      <c r="N178" s="53"/>
      <c r="O178" s="54" t="s">
        <v>167</v>
      </c>
      <c r="P178" s="54" t="s">
        <v>168</v>
      </c>
      <c r="Q178" s="8" t="s">
        <v>168</v>
      </c>
    </row>
    <row r="179" spans="1:17" ht="12.75" customHeight="1" thickBot="1" x14ac:dyDescent="0.25">
      <c r="A179" s="8" t="s">
        <v>99</v>
      </c>
      <c r="B179" s="9" t="str">
        <f t="shared" si="10"/>
        <v>I</v>
      </c>
      <c r="C179" s="43">
        <f t="shared" si="11"/>
        <v>36819.385000000002</v>
      </c>
      <c r="D179" s="8" t="str">
        <f t="shared" si="12"/>
        <v>vis</v>
      </c>
      <c r="E179" s="51">
        <f>VLOOKUP(C179,Active!C$21:E$973,3,FALSE)</f>
        <v>6460.011768471084</v>
      </c>
      <c r="F179" s="9" t="s">
        <v>90</v>
      </c>
      <c r="G179" s="8" t="str">
        <f t="shared" si="13"/>
        <v>36819.385</v>
      </c>
      <c r="H179" s="43">
        <f t="shared" si="14"/>
        <v>-9879</v>
      </c>
      <c r="I179" s="52" t="s">
        <v>204</v>
      </c>
      <c r="J179" s="53" t="s">
        <v>205</v>
      </c>
      <c r="K179" s="52">
        <v>-9879</v>
      </c>
      <c r="L179" s="52" t="s">
        <v>206</v>
      </c>
      <c r="M179" s="53" t="s">
        <v>97</v>
      </c>
      <c r="N179" s="53"/>
      <c r="O179" s="54" t="s">
        <v>150</v>
      </c>
      <c r="P179" s="54" t="s">
        <v>99</v>
      </c>
      <c r="Q179" s="8" t="s">
        <v>99</v>
      </c>
    </row>
    <row r="180" spans="1:17" ht="12.75" customHeight="1" thickBot="1" x14ac:dyDescent="0.25">
      <c r="A180" s="8" t="s">
        <v>211</v>
      </c>
      <c r="B180" s="9" t="str">
        <f t="shared" si="10"/>
        <v>II</v>
      </c>
      <c r="C180" s="43">
        <f t="shared" si="11"/>
        <v>38323.326000000001</v>
      </c>
      <c r="D180" s="8" t="str">
        <f t="shared" si="12"/>
        <v>vis</v>
      </c>
      <c r="E180" s="51">
        <f>VLOOKUP(C180,Active!C$21:E$973,3,FALSE)</f>
        <v>7407.5003213019418</v>
      </c>
      <c r="F180" s="9" t="s">
        <v>90</v>
      </c>
      <c r="G180" s="8" t="str">
        <f t="shared" si="13"/>
        <v>38323.326</v>
      </c>
      <c r="H180" s="43">
        <f t="shared" si="14"/>
        <v>-8931.5</v>
      </c>
      <c r="I180" s="52" t="s">
        <v>207</v>
      </c>
      <c r="J180" s="53" t="s">
        <v>208</v>
      </c>
      <c r="K180" s="52">
        <v>-8931.5</v>
      </c>
      <c r="L180" s="52" t="s">
        <v>209</v>
      </c>
      <c r="M180" s="53" t="s">
        <v>93</v>
      </c>
      <c r="N180" s="53"/>
      <c r="O180" s="54" t="s">
        <v>210</v>
      </c>
      <c r="P180" s="54" t="s">
        <v>211</v>
      </c>
      <c r="Q180" s="8" t="s">
        <v>211</v>
      </c>
    </row>
    <row r="181" spans="1:17" ht="12.75" customHeight="1" thickBot="1" x14ac:dyDescent="0.25">
      <c r="A181" s="8" t="s">
        <v>211</v>
      </c>
      <c r="B181" s="9" t="str">
        <f t="shared" si="10"/>
        <v>II</v>
      </c>
      <c r="C181" s="43">
        <f t="shared" si="11"/>
        <v>38642.372000000003</v>
      </c>
      <c r="D181" s="8" t="str">
        <f t="shared" si="12"/>
        <v>vis</v>
      </c>
      <c r="E181" s="51">
        <f>VLOOKUP(C181,Active!C$21:E$973,3,FALSE)</f>
        <v>7608.5005153431157</v>
      </c>
      <c r="F181" s="9" t="s">
        <v>90</v>
      </c>
      <c r="G181" s="8" t="str">
        <f t="shared" si="13"/>
        <v>38642.372</v>
      </c>
      <c r="H181" s="43">
        <f t="shared" si="14"/>
        <v>-8730.5</v>
      </c>
      <c r="I181" s="52" t="s">
        <v>212</v>
      </c>
      <c r="J181" s="53" t="s">
        <v>213</v>
      </c>
      <c r="K181" s="52">
        <v>-8730.5</v>
      </c>
      <c r="L181" s="52" t="s">
        <v>209</v>
      </c>
      <c r="M181" s="53" t="s">
        <v>93</v>
      </c>
      <c r="N181" s="53"/>
      <c r="O181" s="54" t="s">
        <v>210</v>
      </c>
      <c r="P181" s="54" t="s">
        <v>211</v>
      </c>
      <c r="Q181" s="8" t="s">
        <v>211</v>
      </c>
    </row>
    <row r="182" spans="1:17" ht="12.75" customHeight="1" thickBot="1" x14ac:dyDescent="0.25">
      <c r="A182" s="8" t="s">
        <v>211</v>
      </c>
      <c r="B182" s="9" t="str">
        <f t="shared" si="10"/>
        <v>II</v>
      </c>
      <c r="C182" s="43">
        <f t="shared" si="11"/>
        <v>38650.307999999997</v>
      </c>
      <c r="D182" s="8" t="str">
        <f t="shared" si="12"/>
        <v>vis</v>
      </c>
      <c r="E182" s="51">
        <f>VLOOKUP(C182,Active!C$21:E$973,3,FALSE)</f>
        <v>7613.500225541361</v>
      </c>
      <c r="F182" s="9" t="s">
        <v>90</v>
      </c>
      <c r="G182" s="8" t="str">
        <f t="shared" si="13"/>
        <v>38650.308</v>
      </c>
      <c r="H182" s="43">
        <f t="shared" si="14"/>
        <v>-8725.5</v>
      </c>
      <c r="I182" s="52" t="s">
        <v>214</v>
      </c>
      <c r="J182" s="53" t="s">
        <v>215</v>
      </c>
      <c r="K182" s="52">
        <v>-8725.5</v>
      </c>
      <c r="L182" s="52" t="s">
        <v>209</v>
      </c>
      <c r="M182" s="53" t="s">
        <v>93</v>
      </c>
      <c r="N182" s="53"/>
      <c r="O182" s="54" t="s">
        <v>210</v>
      </c>
      <c r="P182" s="54" t="s">
        <v>211</v>
      </c>
      <c r="Q182" s="8" t="s">
        <v>211</v>
      </c>
    </row>
    <row r="183" spans="1:17" ht="12.75" customHeight="1" thickBot="1" x14ac:dyDescent="0.25">
      <c r="A183" s="8" t="s">
        <v>219</v>
      </c>
      <c r="B183" s="9" t="str">
        <f t="shared" si="10"/>
        <v>II</v>
      </c>
      <c r="C183" s="43">
        <f t="shared" si="11"/>
        <v>39026.502</v>
      </c>
      <c r="D183" s="8" t="str">
        <f t="shared" si="12"/>
        <v>vis</v>
      </c>
      <c r="E183" s="51">
        <f>VLOOKUP(C183,Active!C$21:E$973,3,FALSE)</f>
        <v>7850.5038770434185</v>
      </c>
      <c r="F183" s="9" t="s">
        <v>90</v>
      </c>
      <c r="G183" s="8" t="str">
        <f t="shared" si="13"/>
        <v>39026.502</v>
      </c>
      <c r="H183" s="43">
        <f t="shared" si="14"/>
        <v>-8488.5</v>
      </c>
      <c r="I183" s="52" t="s">
        <v>216</v>
      </c>
      <c r="J183" s="53" t="s">
        <v>217</v>
      </c>
      <c r="K183" s="52">
        <v>-8488.5</v>
      </c>
      <c r="L183" s="52" t="s">
        <v>155</v>
      </c>
      <c r="M183" s="53" t="s">
        <v>93</v>
      </c>
      <c r="N183" s="53"/>
      <c r="O183" s="54" t="s">
        <v>218</v>
      </c>
      <c r="P183" s="54" t="s">
        <v>219</v>
      </c>
      <c r="Q183" s="8" t="s">
        <v>219</v>
      </c>
    </row>
    <row r="184" spans="1:17" ht="12.75" customHeight="1" thickBot="1" x14ac:dyDescent="0.25">
      <c r="A184" s="8" t="s">
        <v>219</v>
      </c>
      <c r="B184" s="9" t="str">
        <f t="shared" si="10"/>
        <v>I</v>
      </c>
      <c r="C184" s="43">
        <f t="shared" si="11"/>
        <v>39057.457000000002</v>
      </c>
      <c r="D184" s="8" t="str">
        <f t="shared" si="12"/>
        <v>vis</v>
      </c>
      <c r="E184" s="51">
        <f>VLOOKUP(C184,Active!C$21:E$973,3,FALSE)</f>
        <v>7870.0056448340974</v>
      </c>
      <c r="F184" s="9" t="s">
        <v>90</v>
      </c>
      <c r="G184" s="8" t="str">
        <f t="shared" si="13"/>
        <v>39057.457</v>
      </c>
      <c r="H184" s="43">
        <f t="shared" si="14"/>
        <v>-8469</v>
      </c>
      <c r="I184" s="52" t="s">
        <v>220</v>
      </c>
      <c r="J184" s="53" t="s">
        <v>221</v>
      </c>
      <c r="K184" s="52">
        <v>-8469</v>
      </c>
      <c r="L184" s="52" t="s">
        <v>222</v>
      </c>
      <c r="M184" s="53" t="s">
        <v>93</v>
      </c>
      <c r="N184" s="53"/>
      <c r="O184" s="54" t="s">
        <v>218</v>
      </c>
      <c r="P184" s="54" t="s">
        <v>219</v>
      </c>
      <c r="Q184" s="8" t="s">
        <v>219</v>
      </c>
    </row>
    <row r="185" spans="1:17" ht="12.75" customHeight="1" thickBot="1" x14ac:dyDescent="0.25">
      <c r="A185" s="8" t="s">
        <v>219</v>
      </c>
      <c r="B185" s="9" t="str">
        <f t="shared" si="10"/>
        <v>II</v>
      </c>
      <c r="C185" s="43">
        <f t="shared" si="11"/>
        <v>39061.409</v>
      </c>
      <c r="D185" s="8" t="str">
        <f t="shared" si="12"/>
        <v>vis</v>
      </c>
      <c r="E185" s="51">
        <f>VLOOKUP(C185,Active!C$21:E$973,3,FALSE)</f>
        <v>7872.4954198723372</v>
      </c>
      <c r="F185" s="9" t="s">
        <v>90</v>
      </c>
      <c r="G185" s="8" t="str">
        <f t="shared" si="13"/>
        <v>39061.409</v>
      </c>
      <c r="H185" s="43">
        <f t="shared" si="14"/>
        <v>-8466.5</v>
      </c>
      <c r="I185" s="52" t="s">
        <v>223</v>
      </c>
      <c r="J185" s="53" t="s">
        <v>224</v>
      </c>
      <c r="K185" s="52">
        <v>-8466.5</v>
      </c>
      <c r="L185" s="52" t="s">
        <v>107</v>
      </c>
      <c r="M185" s="53" t="s">
        <v>93</v>
      </c>
      <c r="N185" s="53"/>
      <c r="O185" s="54" t="s">
        <v>218</v>
      </c>
      <c r="P185" s="54" t="s">
        <v>219</v>
      </c>
      <c r="Q185" s="8" t="s">
        <v>219</v>
      </c>
    </row>
    <row r="186" spans="1:17" ht="12.75" customHeight="1" thickBot="1" x14ac:dyDescent="0.25">
      <c r="A186" s="8" t="s">
        <v>219</v>
      </c>
      <c r="B186" s="9" t="str">
        <f t="shared" si="10"/>
        <v>II</v>
      </c>
      <c r="C186" s="43">
        <f t="shared" si="11"/>
        <v>39088.396999999997</v>
      </c>
      <c r="D186" s="8" t="str">
        <f t="shared" si="12"/>
        <v>vis</v>
      </c>
      <c r="E186" s="51">
        <f>VLOOKUP(C186,Active!C$21:E$973,3,FALSE)</f>
        <v>7889.4979625676933</v>
      </c>
      <c r="F186" s="9" t="s">
        <v>90</v>
      </c>
      <c r="G186" s="8" t="str">
        <f t="shared" si="13"/>
        <v>39088.397</v>
      </c>
      <c r="H186" s="43">
        <f t="shared" si="14"/>
        <v>-8449.5</v>
      </c>
      <c r="I186" s="52" t="s">
        <v>225</v>
      </c>
      <c r="J186" s="53" t="s">
        <v>226</v>
      </c>
      <c r="K186" s="52">
        <v>-8449.5</v>
      </c>
      <c r="L186" s="52" t="s">
        <v>112</v>
      </c>
      <c r="M186" s="53" t="s">
        <v>93</v>
      </c>
      <c r="N186" s="53"/>
      <c r="O186" s="54" t="s">
        <v>218</v>
      </c>
      <c r="P186" s="54" t="s">
        <v>219</v>
      </c>
      <c r="Q186" s="8" t="s">
        <v>219</v>
      </c>
    </row>
    <row r="187" spans="1:17" ht="12.75" customHeight="1" thickBot="1" x14ac:dyDescent="0.25">
      <c r="A187" s="8" t="s">
        <v>219</v>
      </c>
      <c r="B187" s="9" t="str">
        <f t="shared" si="10"/>
        <v>I</v>
      </c>
      <c r="C187" s="43">
        <f t="shared" si="11"/>
        <v>39387.599000000002</v>
      </c>
      <c r="D187" s="8" t="str">
        <f t="shared" si="12"/>
        <v>vis</v>
      </c>
      <c r="E187" s="51">
        <f>VLOOKUP(C187,Active!C$21:E$973,3,FALSE)</f>
        <v>8077.996361098023</v>
      </c>
      <c r="F187" s="9" t="s">
        <v>90</v>
      </c>
      <c r="G187" s="8" t="str">
        <f t="shared" si="13"/>
        <v>39387.599</v>
      </c>
      <c r="H187" s="43">
        <f t="shared" si="14"/>
        <v>-8261</v>
      </c>
      <c r="I187" s="52" t="s">
        <v>227</v>
      </c>
      <c r="J187" s="53" t="s">
        <v>228</v>
      </c>
      <c r="K187" s="52">
        <v>-8261</v>
      </c>
      <c r="L187" s="52" t="s">
        <v>133</v>
      </c>
      <c r="M187" s="53" t="s">
        <v>97</v>
      </c>
      <c r="N187" s="53"/>
      <c r="O187" s="54" t="s">
        <v>218</v>
      </c>
      <c r="P187" s="54" t="s">
        <v>219</v>
      </c>
      <c r="Q187" s="8" t="s">
        <v>219</v>
      </c>
    </row>
    <row r="188" spans="1:17" ht="12.75" customHeight="1" thickBot="1" x14ac:dyDescent="0.25">
      <c r="A188" s="8" t="s">
        <v>219</v>
      </c>
      <c r="B188" s="9" t="str">
        <f t="shared" si="10"/>
        <v>II</v>
      </c>
      <c r="C188" s="43">
        <f t="shared" si="11"/>
        <v>39388.415999999997</v>
      </c>
      <c r="D188" s="8" t="str">
        <f t="shared" si="12"/>
        <v>vis</v>
      </c>
      <c r="E188" s="51">
        <f>VLOOKUP(C188,Active!C$21:E$973,3,FALSE)</f>
        <v>8078.5110742068873</v>
      </c>
      <c r="F188" s="9" t="s">
        <v>90</v>
      </c>
      <c r="G188" s="8" t="str">
        <f t="shared" si="13"/>
        <v>39388.416</v>
      </c>
      <c r="H188" s="43">
        <f t="shared" si="14"/>
        <v>-8260.5</v>
      </c>
      <c r="I188" s="52" t="s">
        <v>229</v>
      </c>
      <c r="J188" s="53" t="s">
        <v>230</v>
      </c>
      <c r="K188" s="52">
        <v>-8260.5</v>
      </c>
      <c r="L188" s="52" t="s">
        <v>206</v>
      </c>
      <c r="M188" s="53" t="s">
        <v>93</v>
      </c>
      <c r="N188" s="53"/>
      <c r="O188" s="54" t="s">
        <v>218</v>
      </c>
      <c r="P188" s="54" t="s">
        <v>219</v>
      </c>
      <c r="Q188" s="8" t="s">
        <v>219</v>
      </c>
    </row>
    <row r="189" spans="1:17" ht="13.5" thickBot="1" x14ac:dyDescent="0.25">
      <c r="A189" s="8" t="s">
        <v>219</v>
      </c>
      <c r="B189" s="9" t="str">
        <f t="shared" si="10"/>
        <v>II</v>
      </c>
      <c r="C189" s="43">
        <f t="shared" si="11"/>
        <v>41596.328999999998</v>
      </c>
      <c r="D189" s="8" t="str">
        <f t="shared" si="12"/>
        <v>vis</v>
      </c>
      <c r="E189" s="51">
        <f>VLOOKUP(C189,Active!C$21:E$973,3,FALSE)</f>
        <v>9469.504665808181</v>
      </c>
      <c r="F189" s="9" t="s">
        <v>90</v>
      </c>
      <c r="G189" s="8" t="str">
        <f t="shared" si="13"/>
        <v>41596.329</v>
      </c>
      <c r="H189" s="43">
        <f t="shared" si="14"/>
        <v>-6869.5</v>
      </c>
      <c r="I189" s="52" t="s">
        <v>231</v>
      </c>
      <c r="J189" s="53" t="s">
        <v>232</v>
      </c>
      <c r="K189" s="52">
        <v>-6869.5</v>
      </c>
      <c r="L189" s="52" t="s">
        <v>174</v>
      </c>
      <c r="M189" s="53" t="s">
        <v>93</v>
      </c>
      <c r="N189" s="53"/>
      <c r="O189" s="54" t="s">
        <v>218</v>
      </c>
      <c r="P189" s="54" t="s">
        <v>219</v>
      </c>
      <c r="Q189" s="8" t="s">
        <v>219</v>
      </c>
    </row>
    <row r="190" spans="1:17" ht="13.5" thickBot="1" x14ac:dyDescent="0.25">
      <c r="A190" s="8" t="s">
        <v>219</v>
      </c>
      <c r="B190" s="9" t="str">
        <f t="shared" si="10"/>
        <v>II</v>
      </c>
      <c r="C190" s="43">
        <f t="shared" si="11"/>
        <v>41599.483999999997</v>
      </c>
      <c r="D190" s="8" t="str">
        <f t="shared" si="12"/>
        <v>vis</v>
      </c>
      <c r="E190" s="51">
        <f>VLOOKUP(C190,Active!C$21:E$973,3,FALSE)</f>
        <v>9471.4923278136594</v>
      </c>
      <c r="F190" s="9" t="s">
        <v>90</v>
      </c>
      <c r="G190" s="8" t="str">
        <f t="shared" si="13"/>
        <v>41599.484</v>
      </c>
      <c r="H190" s="43">
        <f t="shared" si="14"/>
        <v>-6867.5</v>
      </c>
      <c r="I190" s="52" t="s">
        <v>233</v>
      </c>
      <c r="J190" s="53" t="s">
        <v>234</v>
      </c>
      <c r="K190" s="52">
        <v>-6867.5</v>
      </c>
      <c r="L190" s="52" t="s">
        <v>119</v>
      </c>
      <c r="M190" s="53" t="s">
        <v>93</v>
      </c>
      <c r="N190" s="53"/>
      <c r="O190" s="54" t="s">
        <v>218</v>
      </c>
      <c r="P190" s="54" t="s">
        <v>219</v>
      </c>
      <c r="Q190" s="8" t="s">
        <v>219</v>
      </c>
    </row>
    <row r="191" spans="1:17" ht="13.5" thickBot="1" x14ac:dyDescent="0.25">
      <c r="A191" s="8" t="s">
        <v>219</v>
      </c>
      <c r="B191" s="9" t="str">
        <f t="shared" si="10"/>
        <v>I</v>
      </c>
      <c r="C191" s="43">
        <f t="shared" si="11"/>
        <v>41973.303999999996</v>
      </c>
      <c r="D191" s="8" t="str">
        <f t="shared" si="12"/>
        <v>vis</v>
      </c>
      <c r="E191" s="51">
        <f>VLOOKUP(C191,Active!C$21:E$973,3,FALSE)</f>
        <v>9707.0003502821146</v>
      </c>
      <c r="F191" s="9" t="s">
        <v>90</v>
      </c>
      <c r="G191" s="8" t="str">
        <f t="shared" si="13"/>
        <v>41973.304</v>
      </c>
      <c r="H191" s="43">
        <f t="shared" si="14"/>
        <v>-6632</v>
      </c>
      <c r="I191" s="52" t="s">
        <v>235</v>
      </c>
      <c r="J191" s="53" t="s">
        <v>236</v>
      </c>
      <c r="K191" s="52">
        <v>-6632</v>
      </c>
      <c r="L191" s="52" t="s">
        <v>237</v>
      </c>
      <c r="M191" s="53" t="s">
        <v>97</v>
      </c>
      <c r="N191" s="53"/>
      <c r="O191" s="54" t="s">
        <v>218</v>
      </c>
      <c r="P191" s="54" t="s">
        <v>219</v>
      </c>
      <c r="Q191" s="8" t="s">
        <v>219</v>
      </c>
    </row>
    <row r="192" spans="1:17" ht="13.5" thickBot="1" x14ac:dyDescent="0.25">
      <c r="A192" s="8" t="s">
        <v>219</v>
      </c>
      <c r="B192" s="9" t="str">
        <f t="shared" si="10"/>
        <v>I</v>
      </c>
      <c r="C192" s="43">
        <f t="shared" si="11"/>
        <v>42427.232000000004</v>
      </c>
      <c r="D192" s="8" t="str">
        <f t="shared" si="12"/>
        <v>vis</v>
      </c>
      <c r="E192" s="51">
        <f>VLOOKUP(C192,Active!C$21:E$973,3,FALSE)</f>
        <v>9992.9767175793768</v>
      </c>
      <c r="F192" s="9" t="s">
        <v>90</v>
      </c>
      <c r="G192" s="8" t="str">
        <f t="shared" si="13"/>
        <v>42427.232</v>
      </c>
      <c r="H192" s="43">
        <f t="shared" si="14"/>
        <v>-6346</v>
      </c>
      <c r="I192" s="52" t="s">
        <v>238</v>
      </c>
      <c r="J192" s="53" t="s">
        <v>239</v>
      </c>
      <c r="K192" s="52">
        <v>-6346</v>
      </c>
      <c r="L192" s="52" t="s">
        <v>240</v>
      </c>
      <c r="M192" s="53" t="s">
        <v>97</v>
      </c>
      <c r="N192" s="53"/>
      <c r="O192" s="54" t="s">
        <v>218</v>
      </c>
      <c r="P192" s="54" t="s">
        <v>219</v>
      </c>
      <c r="Q192" s="8" t="s">
        <v>219</v>
      </c>
    </row>
    <row r="193" spans="1:17" ht="13.5" thickBot="1" x14ac:dyDescent="0.25">
      <c r="A193" s="8" t="s">
        <v>219</v>
      </c>
      <c r="B193" s="9" t="str">
        <f t="shared" si="10"/>
        <v>II</v>
      </c>
      <c r="C193" s="43">
        <f t="shared" si="11"/>
        <v>43015.345000000001</v>
      </c>
      <c r="D193" s="8" t="str">
        <f t="shared" si="12"/>
        <v>vis</v>
      </c>
      <c r="E193" s="51">
        <f>VLOOKUP(C193,Active!C$21:E$973,3,FALSE)</f>
        <v>10363.49014548048</v>
      </c>
      <c r="F193" s="9" t="s">
        <v>90</v>
      </c>
      <c r="G193" s="8" t="str">
        <f t="shared" si="13"/>
        <v>43015.345</v>
      </c>
      <c r="H193" s="43">
        <f t="shared" si="14"/>
        <v>-5975.5</v>
      </c>
      <c r="I193" s="52" t="s">
        <v>246</v>
      </c>
      <c r="J193" s="53" t="s">
        <v>247</v>
      </c>
      <c r="K193" s="52">
        <v>-5975.5</v>
      </c>
      <c r="L193" s="52" t="s">
        <v>248</v>
      </c>
      <c r="M193" s="53" t="s">
        <v>97</v>
      </c>
      <c r="N193" s="53"/>
      <c r="O193" s="54" t="s">
        <v>218</v>
      </c>
      <c r="P193" s="54" t="s">
        <v>219</v>
      </c>
      <c r="Q193" s="8" t="s">
        <v>219</v>
      </c>
    </row>
    <row r="194" spans="1:17" ht="13.5" thickBot="1" x14ac:dyDescent="0.25">
      <c r="A194" s="8" t="s">
        <v>252</v>
      </c>
      <c r="B194" s="9" t="str">
        <f t="shared" si="10"/>
        <v>I</v>
      </c>
      <c r="C194" s="43">
        <f t="shared" si="11"/>
        <v>48087.54</v>
      </c>
      <c r="D194" s="8" t="str">
        <f t="shared" si="12"/>
        <v>vis</v>
      </c>
      <c r="E194" s="51">
        <f>VLOOKUP(C194,Active!C$21:E$973,3,FALSE)</f>
        <v>13558.992296313472</v>
      </c>
      <c r="F194" s="9" t="s">
        <v>90</v>
      </c>
      <c r="G194" s="8" t="str">
        <f t="shared" si="13"/>
        <v>48087.540</v>
      </c>
      <c r="H194" s="43">
        <f t="shared" si="14"/>
        <v>-2780</v>
      </c>
      <c r="I194" s="52" t="s">
        <v>249</v>
      </c>
      <c r="J194" s="53" t="s">
        <v>250</v>
      </c>
      <c r="K194" s="52">
        <v>-2780</v>
      </c>
      <c r="L194" s="52" t="s">
        <v>92</v>
      </c>
      <c r="M194" s="53" t="s">
        <v>243</v>
      </c>
      <c r="N194" s="53"/>
      <c r="O194" s="54" t="s">
        <v>251</v>
      </c>
      <c r="P194" s="54" t="s">
        <v>252</v>
      </c>
      <c r="Q194" s="8" t="s">
        <v>252</v>
      </c>
    </row>
    <row r="195" spans="1:17" ht="13.5" thickBot="1" x14ac:dyDescent="0.25">
      <c r="A195" s="8" t="s">
        <v>252</v>
      </c>
      <c r="B195" s="9" t="str">
        <f t="shared" si="10"/>
        <v>I</v>
      </c>
      <c r="C195" s="43">
        <f t="shared" si="11"/>
        <v>48176.409</v>
      </c>
      <c r="D195" s="8" t="str">
        <f t="shared" si="12"/>
        <v>vis</v>
      </c>
      <c r="E195" s="51">
        <f>VLOOKUP(C195,Active!C$21:E$973,3,FALSE)</f>
        <v>13614.980104479831</v>
      </c>
      <c r="F195" s="9" t="s">
        <v>90</v>
      </c>
      <c r="G195" s="8" t="str">
        <f t="shared" si="13"/>
        <v>48176.409</v>
      </c>
      <c r="H195" s="43">
        <f t="shared" si="14"/>
        <v>-2724</v>
      </c>
      <c r="I195" s="52" t="s">
        <v>253</v>
      </c>
      <c r="J195" s="53" t="s">
        <v>254</v>
      </c>
      <c r="K195" s="52">
        <v>-2724</v>
      </c>
      <c r="L195" s="52" t="s">
        <v>255</v>
      </c>
      <c r="M195" s="53" t="s">
        <v>243</v>
      </c>
      <c r="N195" s="53"/>
      <c r="O195" s="54" t="s">
        <v>251</v>
      </c>
      <c r="P195" s="54" t="s">
        <v>252</v>
      </c>
      <c r="Q195" s="8" t="s">
        <v>252</v>
      </c>
    </row>
    <row r="196" spans="1:17" ht="13.5" thickBot="1" x14ac:dyDescent="0.25">
      <c r="A196" s="8" t="s">
        <v>252</v>
      </c>
      <c r="B196" s="9" t="str">
        <f t="shared" si="10"/>
        <v>I</v>
      </c>
      <c r="C196" s="43">
        <f t="shared" si="11"/>
        <v>48495.481</v>
      </c>
      <c r="D196" s="8" t="str">
        <f t="shared" si="12"/>
        <v>vis</v>
      </c>
      <c r="E196" s="51">
        <f>VLOOKUP(C196,Active!C$21:E$973,3,FALSE)</f>
        <v>13815.99667861994</v>
      </c>
      <c r="F196" s="9" t="s">
        <v>90</v>
      </c>
      <c r="G196" s="8" t="str">
        <f t="shared" si="13"/>
        <v>48495.481</v>
      </c>
      <c r="H196" s="43">
        <f t="shared" si="14"/>
        <v>-2523</v>
      </c>
      <c r="I196" s="52" t="s">
        <v>256</v>
      </c>
      <c r="J196" s="53" t="s">
        <v>257</v>
      </c>
      <c r="K196" s="52">
        <v>-2523</v>
      </c>
      <c r="L196" s="52" t="s">
        <v>209</v>
      </c>
      <c r="M196" s="53" t="s">
        <v>243</v>
      </c>
      <c r="N196" s="53"/>
      <c r="O196" s="54" t="s">
        <v>251</v>
      </c>
      <c r="P196" s="54" t="s">
        <v>252</v>
      </c>
      <c r="Q196" s="8" t="s">
        <v>252</v>
      </c>
    </row>
    <row r="197" spans="1:17" ht="13.5" thickBot="1" x14ac:dyDescent="0.25">
      <c r="A197" s="8" t="s">
        <v>252</v>
      </c>
      <c r="B197" s="9" t="str">
        <f t="shared" si="10"/>
        <v>II</v>
      </c>
      <c r="C197" s="43">
        <f t="shared" si="11"/>
        <v>48499.432000000001</v>
      </c>
      <c r="D197" s="8" t="str">
        <f t="shared" si="12"/>
        <v>vis</v>
      </c>
      <c r="E197" s="51">
        <f>VLOOKUP(C197,Active!C$21:E$973,3,FALSE)</f>
        <v>13818.485823654377</v>
      </c>
      <c r="F197" s="9" t="s">
        <v>90</v>
      </c>
      <c r="G197" s="8" t="str">
        <f t="shared" si="13"/>
        <v>48499.432</v>
      </c>
      <c r="H197" s="43">
        <f t="shared" si="14"/>
        <v>-2520.5</v>
      </c>
      <c r="I197" s="52" t="s">
        <v>258</v>
      </c>
      <c r="J197" s="53" t="s">
        <v>259</v>
      </c>
      <c r="K197" s="52">
        <v>-2520.5</v>
      </c>
      <c r="L197" s="52" t="s">
        <v>260</v>
      </c>
      <c r="M197" s="53" t="s">
        <v>243</v>
      </c>
      <c r="N197" s="53"/>
      <c r="O197" s="54" t="s">
        <v>261</v>
      </c>
      <c r="P197" s="54" t="s">
        <v>252</v>
      </c>
      <c r="Q197" s="8" t="s">
        <v>252</v>
      </c>
    </row>
    <row r="198" spans="1:17" ht="13.5" thickBot="1" x14ac:dyDescent="0.25">
      <c r="A198" s="8" t="s">
        <v>252</v>
      </c>
      <c r="B198" s="9" t="str">
        <f t="shared" si="10"/>
        <v>II</v>
      </c>
      <c r="C198" s="43">
        <f t="shared" si="11"/>
        <v>48499.457000000002</v>
      </c>
      <c r="D198" s="8" t="str">
        <f t="shared" si="12"/>
        <v>vis</v>
      </c>
      <c r="E198" s="51">
        <f>VLOOKUP(C198,Active!C$21:E$973,3,FALSE)</f>
        <v>13818.501573749509</v>
      </c>
      <c r="F198" s="9" t="s">
        <v>90</v>
      </c>
      <c r="G198" s="8" t="str">
        <f t="shared" si="13"/>
        <v>48499.457</v>
      </c>
      <c r="H198" s="43">
        <f t="shared" si="14"/>
        <v>-2520.5</v>
      </c>
      <c r="I198" s="52" t="s">
        <v>262</v>
      </c>
      <c r="J198" s="53" t="s">
        <v>263</v>
      </c>
      <c r="K198" s="52">
        <v>-2520.5</v>
      </c>
      <c r="L198" s="52" t="s">
        <v>222</v>
      </c>
      <c r="M198" s="53" t="s">
        <v>243</v>
      </c>
      <c r="N198" s="53"/>
      <c r="O198" s="54" t="s">
        <v>251</v>
      </c>
      <c r="P198" s="54" t="s">
        <v>252</v>
      </c>
      <c r="Q198" s="8" t="s">
        <v>252</v>
      </c>
    </row>
    <row r="199" spans="1:17" ht="13.5" thickBot="1" x14ac:dyDescent="0.25">
      <c r="A199" s="8" t="s">
        <v>252</v>
      </c>
      <c r="B199" s="9" t="str">
        <f t="shared" si="10"/>
        <v>I</v>
      </c>
      <c r="C199" s="43">
        <f t="shared" si="11"/>
        <v>48538.341999999997</v>
      </c>
      <c r="D199" s="8" t="str">
        <f t="shared" si="12"/>
        <v>vis</v>
      </c>
      <c r="E199" s="51">
        <f>VLOOKUP(C199,Active!C$21:E$973,3,FALSE)</f>
        <v>13842.9992717156</v>
      </c>
      <c r="F199" s="9" t="s">
        <v>90</v>
      </c>
      <c r="G199" s="8" t="str">
        <f t="shared" si="13"/>
        <v>48538.342</v>
      </c>
      <c r="H199" s="43">
        <f t="shared" si="14"/>
        <v>-2496</v>
      </c>
      <c r="I199" s="52" t="s">
        <v>264</v>
      </c>
      <c r="J199" s="53" t="s">
        <v>265</v>
      </c>
      <c r="K199" s="52">
        <v>-2496</v>
      </c>
      <c r="L199" s="52" t="s">
        <v>183</v>
      </c>
      <c r="M199" s="53" t="s">
        <v>243</v>
      </c>
      <c r="N199" s="53"/>
      <c r="O199" s="54" t="s">
        <v>251</v>
      </c>
      <c r="P199" s="54" t="s">
        <v>252</v>
      </c>
      <c r="Q199" s="8" t="s">
        <v>252</v>
      </c>
    </row>
    <row r="200" spans="1:17" ht="13.5" thickBot="1" x14ac:dyDescent="0.25">
      <c r="A200" s="8" t="s">
        <v>252</v>
      </c>
      <c r="B200" s="9" t="str">
        <f t="shared" si="10"/>
        <v>II</v>
      </c>
      <c r="C200" s="43">
        <f t="shared" si="11"/>
        <v>48588.328000000001</v>
      </c>
      <c r="D200" s="8" t="str">
        <f t="shared" si="12"/>
        <v>vis</v>
      </c>
      <c r="E200" s="51">
        <f>VLOOKUP(C200,Active!C$21:E$973,3,FALSE)</f>
        <v>13874.490641923479</v>
      </c>
      <c r="F200" s="9" t="s">
        <v>90</v>
      </c>
      <c r="G200" s="8" t="str">
        <f t="shared" si="13"/>
        <v>48588.328</v>
      </c>
      <c r="H200" s="43">
        <f t="shared" si="14"/>
        <v>-2464.5</v>
      </c>
      <c r="I200" s="52" t="s">
        <v>266</v>
      </c>
      <c r="J200" s="53" t="s">
        <v>267</v>
      </c>
      <c r="K200" s="52">
        <v>-2464.5</v>
      </c>
      <c r="L200" s="52" t="s">
        <v>268</v>
      </c>
      <c r="M200" s="53" t="s">
        <v>243</v>
      </c>
      <c r="N200" s="53"/>
      <c r="O200" s="54" t="s">
        <v>251</v>
      </c>
      <c r="P200" s="54" t="s">
        <v>252</v>
      </c>
      <c r="Q200" s="8" t="s">
        <v>252</v>
      </c>
    </row>
    <row r="201" spans="1:17" ht="13.5" thickBot="1" x14ac:dyDescent="0.25">
      <c r="A201" s="8" t="s">
        <v>252</v>
      </c>
      <c r="B201" s="9" t="str">
        <f t="shared" si="10"/>
        <v>II</v>
      </c>
      <c r="C201" s="43">
        <f t="shared" si="11"/>
        <v>48596.264000000003</v>
      </c>
      <c r="D201" s="8" t="str">
        <f t="shared" si="12"/>
        <v>vis</v>
      </c>
      <c r="E201" s="51">
        <f>VLOOKUP(C201,Active!C$21:E$973,3,FALSE)</f>
        <v>13879.490352121729</v>
      </c>
      <c r="F201" s="9" t="s">
        <v>90</v>
      </c>
      <c r="G201" s="8" t="str">
        <f t="shared" si="13"/>
        <v>48596.264</v>
      </c>
      <c r="H201" s="43">
        <f t="shared" si="14"/>
        <v>-2459.5</v>
      </c>
      <c r="I201" s="52" t="s">
        <v>269</v>
      </c>
      <c r="J201" s="53" t="s">
        <v>270</v>
      </c>
      <c r="K201" s="52">
        <v>-2459.5</v>
      </c>
      <c r="L201" s="52" t="s">
        <v>166</v>
      </c>
      <c r="M201" s="53" t="s">
        <v>243</v>
      </c>
      <c r="N201" s="53"/>
      <c r="O201" s="54" t="s">
        <v>251</v>
      </c>
      <c r="P201" s="54" t="s">
        <v>252</v>
      </c>
      <c r="Q201" s="8" t="s">
        <v>252</v>
      </c>
    </row>
    <row r="202" spans="1:17" ht="13.5" thickBot="1" x14ac:dyDescent="0.25">
      <c r="A202" s="8" t="s">
        <v>252</v>
      </c>
      <c r="B202" s="9" t="str">
        <f t="shared" si="10"/>
        <v>I</v>
      </c>
      <c r="C202" s="43">
        <f t="shared" si="11"/>
        <v>48603.415000000001</v>
      </c>
      <c r="D202" s="8" t="str">
        <f t="shared" si="12"/>
        <v>vis</v>
      </c>
      <c r="E202" s="51">
        <f>VLOOKUP(C202,Active!C$21:E$973,3,FALSE)</f>
        <v>13883.995509332879</v>
      </c>
      <c r="F202" s="9" t="s">
        <v>90</v>
      </c>
      <c r="G202" s="8" t="str">
        <f t="shared" si="13"/>
        <v>48603.415</v>
      </c>
      <c r="H202" s="43">
        <f t="shared" si="14"/>
        <v>-2455</v>
      </c>
      <c r="I202" s="52" t="s">
        <v>271</v>
      </c>
      <c r="J202" s="53" t="s">
        <v>272</v>
      </c>
      <c r="K202" s="52">
        <v>-2455</v>
      </c>
      <c r="L202" s="52" t="s">
        <v>163</v>
      </c>
      <c r="M202" s="53" t="s">
        <v>243</v>
      </c>
      <c r="N202" s="53"/>
      <c r="O202" s="54" t="s">
        <v>251</v>
      </c>
      <c r="P202" s="54" t="s">
        <v>252</v>
      </c>
      <c r="Q202" s="8" t="s">
        <v>252</v>
      </c>
    </row>
    <row r="203" spans="1:17" ht="13.5" thickBot="1" x14ac:dyDescent="0.25">
      <c r="A203" s="8" t="s">
        <v>252</v>
      </c>
      <c r="B203" s="9" t="str">
        <f t="shared" ref="B203:B231" si="15">IF(H203=INT(H203),"I","II")</f>
        <v>I</v>
      </c>
      <c r="C203" s="43">
        <f t="shared" ref="C203:C231" si="16">1*G203</f>
        <v>48619.284</v>
      </c>
      <c r="D203" s="8" t="str">
        <f t="shared" ref="D203:D231" si="17">VLOOKUP(F203,I$1:J$5,2,FALSE)</f>
        <v>vis</v>
      </c>
      <c r="E203" s="51">
        <f>VLOOKUP(C203,Active!C$21:E$973,3,FALSE)</f>
        <v>13893.993039717961</v>
      </c>
      <c r="F203" s="9" t="s">
        <v>90</v>
      </c>
      <c r="G203" s="8" t="str">
        <f t="shared" ref="G203:G231" si="18">MID(I203,3,LEN(I203)-3)</f>
        <v>48619.284</v>
      </c>
      <c r="H203" s="43">
        <f t="shared" ref="H203:H231" si="19">1*K203</f>
        <v>-2445</v>
      </c>
      <c r="I203" s="52" t="s">
        <v>273</v>
      </c>
      <c r="J203" s="53" t="s">
        <v>274</v>
      </c>
      <c r="K203" s="52">
        <v>-2445</v>
      </c>
      <c r="L203" s="52" t="s">
        <v>133</v>
      </c>
      <c r="M203" s="53" t="s">
        <v>275</v>
      </c>
      <c r="N203" s="53" t="s">
        <v>276</v>
      </c>
      <c r="O203" s="54" t="s">
        <v>277</v>
      </c>
      <c r="P203" s="54" t="s">
        <v>252</v>
      </c>
      <c r="Q203" s="8" t="s">
        <v>252</v>
      </c>
    </row>
    <row r="204" spans="1:17" ht="13.5" thickBot="1" x14ac:dyDescent="0.25">
      <c r="A204" s="8" t="s">
        <v>252</v>
      </c>
      <c r="B204" s="9" t="str">
        <f t="shared" si="15"/>
        <v>II</v>
      </c>
      <c r="C204" s="43">
        <f t="shared" si="16"/>
        <v>48915.330999999998</v>
      </c>
      <c r="D204" s="8" t="str">
        <f t="shared" si="17"/>
        <v>vis</v>
      </c>
      <c r="E204" s="51">
        <f>VLOOKUP(C204,Active!C$21:E$973,3,FALSE)</f>
        <v>14080.503776242809</v>
      </c>
      <c r="F204" s="9" t="s">
        <v>90</v>
      </c>
      <c r="G204" s="8" t="str">
        <f t="shared" si="18"/>
        <v>48915.331</v>
      </c>
      <c r="H204" s="43">
        <f t="shared" si="19"/>
        <v>-2258.5</v>
      </c>
      <c r="I204" s="52" t="s">
        <v>278</v>
      </c>
      <c r="J204" s="53" t="s">
        <v>279</v>
      </c>
      <c r="K204" s="52">
        <v>-2258.5</v>
      </c>
      <c r="L204" s="52" t="s">
        <v>280</v>
      </c>
      <c r="M204" s="53" t="s">
        <v>243</v>
      </c>
      <c r="N204" s="53"/>
      <c r="O204" s="54" t="s">
        <v>251</v>
      </c>
      <c r="P204" s="54" t="s">
        <v>252</v>
      </c>
      <c r="Q204" s="8" t="s">
        <v>252</v>
      </c>
    </row>
    <row r="205" spans="1:17" ht="13.5" thickBot="1" x14ac:dyDescent="0.25">
      <c r="A205" s="8" t="s">
        <v>252</v>
      </c>
      <c r="B205" s="9" t="str">
        <f t="shared" si="15"/>
        <v>II</v>
      </c>
      <c r="C205" s="43">
        <f t="shared" si="16"/>
        <v>49210.536999999997</v>
      </c>
      <c r="D205" s="8" t="str">
        <f t="shared" si="17"/>
        <v>vis</v>
      </c>
      <c r="E205" s="51">
        <f>VLOOKUP(C205,Active!C$21:E$973,3,FALSE)</f>
        <v>14266.484679567464</v>
      </c>
      <c r="F205" s="9" t="s">
        <v>90</v>
      </c>
      <c r="G205" s="8" t="str">
        <f t="shared" si="18"/>
        <v>49210.537</v>
      </c>
      <c r="H205" s="43">
        <f t="shared" si="19"/>
        <v>-2072.5</v>
      </c>
      <c r="I205" s="52" t="s">
        <v>281</v>
      </c>
      <c r="J205" s="53" t="s">
        <v>282</v>
      </c>
      <c r="K205" s="52">
        <v>-2072.5</v>
      </c>
      <c r="L205" s="52" t="s">
        <v>283</v>
      </c>
      <c r="M205" s="53" t="s">
        <v>243</v>
      </c>
      <c r="N205" s="53"/>
      <c r="O205" s="54" t="s">
        <v>251</v>
      </c>
      <c r="P205" s="54" t="s">
        <v>252</v>
      </c>
      <c r="Q205" s="8" t="s">
        <v>252</v>
      </c>
    </row>
    <row r="206" spans="1:17" ht="13.5" thickBot="1" x14ac:dyDescent="0.25">
      <c r="A206" s="8" t="s">
        <v>306</v>
      </c>
      <c r="B206" s="9" t="str">
        <f t="shared" si="15"/>
        <v>II</v>
      </c>
      <c r="C206" s="43">
        <f t="shared" si="16"/>
        <v>51434.353000000003</v>
      </c>
      <c r="D206" s="8" t="str">
        <f t="shared" si="17"/>
        <v>vis</v>
      </c>
      <c r="E206" s="51">
        <f>VLOOKUP(C206,Active!C$21:E$973,3,FALSE)</f>
        <v>15667.497221683221</v>
      </c>
      <c r="F206" s="9" t="str">
        <f>LEFT(M206,1)</f>
        <v>V</v>
      </c>
      <c r="G206" s="8" t="str">
        <f t="shared" si="18"/>
        <v>51434.353</v>
      </c>
      <c r="H206" s="43">
        <f t="shared" si="19"/>
        <v>-671.5</v>
      </c>
      <c r="I206" s="52" t="s">
        <v>303</v>
      </c>
      <c r="J206" s="53" t="s">
        <v>304</v>
      </c>
      <c r="K206" s="52">
        <v>-671.5</v>
      </c>
      <c r="L206" s="52" t="s">
        <v>180</v>
      </c>
      <c r="M206" s="53" t="s">
        <v>243</v>
      </c>
      <c r="N206" s="53"/>
      <c r="O206" s="54" t="s">
        <v>305</v>
      </c>
      <c r="P206" s="54" t="s">
        <v>306</v>
      </c>
      <c r="Q206" s="8" t="s">
        <v>306</v>
      </c>
    </row>
    <row r="207" spans="1:17" ht="13.5" thickBot="1" x14ac:dyDescent="0.25">
      <c r="A207" s="8" t="s">
        <v>306</v>
      </c>
      <c r="B207" s="9" t="str">
        <f t="shared" si="15"/>
        <v>I</v>
      </c>
      <c r="C207" s="43">
        <f t="shared" si="16"/>
        <v>51438.315000000002</v>
      </c>
      <c r="D207" s="8" t="str">
        <f t="shared" si="17"/>
        <v>vis</v>
      </c>
      <c r="E207" s="51">
        <f>VLOOKUP(C207,Active!C$21:E$973,3,FALSE)</f>
        <v>15669.993296759516</v>
      </c>
      <c r="F207" s="9" t="str">
        <f>LEFT(M207,1)</f>
        <v>V</v>
      </c>
      <c r="G207" s="8" t="str">
        <f t="shared" si="18"/>
        <v>51438.315</v>
      </c>
      <c r="H207" s="43">
        <f t="shared" si="19"/>
        <v>-669</v>
      </c>
      <c r="I207" s="52" t="s">
        <v>307</v>
      </c>
      <c r="J207" s="53" t="s">
        <v>308</v>
      </c>
      <c r="K207" s="52">
        <v>-669</v>
      </c>
      <c r="L207" s="52" t="s">
        <v>127</v>
      </c>
      <c r="M207" s="53" t="s">
        <v>243</v>
      </c>
      <c r="N207" s="53"/>
      <c r="O207" s="54" t="s">
        <v>305</v>
      </c>
      <c r="P207" s="54" t="s">
        <v>306</v>
      </c>
      <c r="Q207" s="8" t="s">
        <v>306</v>
      </c>
    </row>
    <row r="208" spans="1:17" ht="13.5" thickBot="1" x14ac:dyDescent="0.25">
      <c r="A208" s="8" t="s">
        <v>306</v>
      </c>
      <c r="B208" s="9" t="str">
        <f t="shared" si="15"/>
        <v>I</v>
      </c>
      <c r="C208" s="43">
        <f t="shared" si="16"/>
        <v>51457.362999999998</v>
      </c>
      <c r="D208" s="8" t="str">
        <f t="shared" si="17"/>
        <v>vis</v>
      </c>
      <c r="E208" s="51">
        <f>VLOOKUP(C208,Active!C$21:E$973,3,FALSE)</f>
        <v>15681.993609241399</v>
      </c>
      <c r="F208" s="9" t="str">
        <f>LEFT(M208,1)</f>
        <v>V</v>
      </c>
      <c r="G208" s="8" t="str">
        <f t="shared" si="18"/>
        <v>51457.363</v>
      </c>
      <c r="H208" s="43">
        <f t="shared" si="19"/>
        <v>-657</v>
      </c>
      <c r="I208" s="52" t="s">
        <v>309</v>
      </c>
      <c r="J208" s="53" t="s">
        <v>310</v>
      </c>
      <c r="K208" s="52">
        <v>-657</v>
      </c>
      <c r="L208" s="52" t="s">
        <v>127</v>
      </c>
      <c r="M208" s="53" t="s">
        <v>243</v>
      </c>
      <c r="N208" s="53"/>
      <c r="O208" s="54" t="s">
        <v>305</v>
      </c>
      <c r="P208" s="54" t="s">
        <v>306</v>
      </c>
      <c r="Q208" s="8" t="s">
        <v>306</v>
      </c>
    </row>
    <row r="209" spans="1:17" ht="13.5" thickBot="1" x14ac:dyDescent="0.25">
      <c r="A209" s="8" t="s">
        <v>306</v>
      </c>
      <c r="B209" s="9" t="str">
        <f t="shared" si="15"/>
        <v>I</v>
      </c>
      <c r="C209" s="43">
        <f t="shared" si="16"/>
        <v>51492.281999999999</v>
      </c>
      <c r="D209" s="8" t="str">
        <f t="shared" si="17"/>
        <v>vis</v>
      </c>
      <c r="E209" s="51">
        <f>VLOOKUP(C209,Active!C$21:E$973,3,FALSE)</f>
        <v>15703.992712115982</v>
      </c>
      <c r="F209" s="9" t="s">
        <v>90</v>
      </c>
      <c r="G209" s="8" t="str">
        <f t="shared" si="18"/>
        <v>51492.282</v>
      </c>
      <c r="H209" s="43">
        <f t="shared" si="19"/>
        <v>-635</v>
      </c>
      <c r="I209" s="52" t="s">
        <v>311</v>
      </c>
      <c r="J209" s="53" t="s">
        <v>312</v>
      </c>
      <c r="K209" s="52">
        <v>-635</v>
      </c>
      <c r="L209" s="52" t="s">
        <v>136</v>
      </c>
      <c r="M209" s="53" t="s">
        <v>243</v>
      </c>
      <c r="N209" s="53"/>
      <c r="O209" s="54" t="s">
        <v>305</v>
      </c>
      <c r="P209" s="54" t="s">
        <v>306</v>
      </c>
      <c r="Q209" s="8" t="s">
        <v>306</v>
      </c>
    </row>
    <row r="210" spans="1:17" ht="13.5" thickBot="1" x14ac:dyDescent="0.25">
      <c r="A210" s="8" t="s">
        <v>306</v>
      </c>
      <c r="B210" s="9" t="str">
        <f t="shared" si="15"/>
        <v>I</v>
      </c>
      <c r="C210" s="43">
        <f t="shared" si="16"/>
        <v>51519.273000000001</v>
      </c>
      <c r="D210" s="8" t="str">
        <f t="shared" si="17"/>
        <v>vis</v>
      </c>
      <c r="E210" s="51">
        <f>VLOOKUP(C210,Active!C$21:E$973,3,FALSE)</f>
        <v>15720.997144822757</v>
      </c>
      <c r="F210" s="9" t="s">
        <v>90</v>
      </c>
      <c r="G210" s="8" t="str">
        <f t="shared" si="18"/>
        <v>51519.273</v>
      </c>
      <c r="H210" s="43">
        <f t="shared" si="19"/>
        <v>-618</v>
      </c>
      <c r="I210" s="52" t="s">
        <v>313</v>
      </c>
      <c r="J210" s="53" t="s">
        <v>314</v>
      </c>
      <c r="K210" s="52">
        <v>-618</v>
      </c>
      <c r="L210" s="52" t="s">
        <v>180</v>
      </c>
      <c r="M210" s="53" t="s">
        <v>243</v>
      </c>
      <c r="N210" s="53"/>
      <c r="O210" s="54" t="s">
        <v>305</v>
      </c>
      <c r="P210" s="54" t="s">
        <v>306</v>
      </c>
      <c r="Q210" s="8" t="s">
        <v>306</v>
      </c>
    </row>
    <row r="211" spans="1:17" ht="13.5" thickBot="1" x14ac:dyDescent="0.25">
      <c r="A211" s="8" t="s">
        <v>318</v>
      </c>
      <c r="B211" s="9" t="str">
        <f t="shared" si="15"/>
        <v>I</v>
      </c>
      <c r="C211" s="43">
        <f t="shared" si="16"/>
        <v>51757.387999999999</v>
      </c>
      <c r="D211" s="8" t="str">
        <f t="shared" si="17"/>
        <v>vis</v>
      </c>
      <c r="E211" s="51">
        <f>VLOOKUP(C211,Active!C$21:E$973,3,FALSE)</f>
        <v>15871.010500903427</v>
      </c>
      <c r="F211" s="9" t="s">
        <v>90</v>
      </c>
      <c r="G211" s="8" t="str">
        <f t="shared" si="18"/>
        <v>51757.388</v>
      </c>
      <c r="H211" s="43">
        <f t="shared" si="19"/>
        <v>-468</v>
      </c>
      <c r="I211" s="52" t="s">
        <v>315</v>
      </c>
      <c r="J211" s="53" t="s">
        <v>316</v>
      </c>
      <c r="K211" s="52">
        <v>-468</v>
      </c>
      <c r="L211" s="52" t="s">
        <v>317</v>
      </c>
      <c r="M211" s="53" t="s">
        <v>243</v>
      </c>
      <c r="N211" s="53"/>
      <c r="O211" s="54" t="s">
        <v>305</v>
      </c>
      <c r="P211" s="54" t="s">
        <v>318</v>
      </c>
      <c r="Q211" s="8" t="s">
        <v>318</v>
      </c>
    </row>
    <row r="212" spans="1:17" ht="13.5" thickBot="1" x14ac:dyDescent="0.25">
      <c r="A212" s="8" t="s">
        <v>318</v>
      </c>
      <c r="B212" s="9" t="str">
        <f t="shared" si="15"/>
        <v>I</v>
      </c>
      <c r="C212" s="43">
        <f t="shared" si="16"/>
        <v>51776.41</v>
      </c>
      <c r="D212" s="8" t="str">
        <f t="shared" si="17"/>
        <v>vis</v>
      </c>
      <c r="E212" s="51">
        <f>VLOOKUP(C212,Active!C$21:E$973,3,FALSE)</f>
        <v>15882.99443328638</v>
      </c>
      <c r="F212" s="9" t="s">
        <v>90</v>
      </c>
      <c r="G212" s="8" t="str">
        <f t="shared" si="18"/>
        <v>51776.410</v>
      </c>
      <c r="H212" s="43">
        <f t="shared" si="19"/>
        <v>-456</v>
      </c>
      <c r="I212" s="52" t="s">
        <v>319</v>
      </c>
      <c r="J212" s="53" t="s">
        <v>320</v>
      </c>
      <c r="K212" s="52">
        <v>-456</v>
      </c>
      <c r="L212" s="52" t="s">
        <v>321</v>
      </c>
      <c r="M212" s="53" t="s">
        <v>243</v>
      </c>
      <c r="N212" s="53"/>
      <c r="O212" s="54" t="s">
        <v>305</v>
      </c>
      <c r="P212" s="54" t="s">
        <v>318</v>
      </c>
      <c r="Q212" s="8" t="s">
        <v>318</v>
      </c>
    </row>
    <row r="213" spans="1:17" ht="13.5" thickBot="1" x14ac:dyDescent="0.25">
      <c r="A213" s="8" t="s">
        <v>318</v>
      </c>
      <c r="B213" s="9" t="str">
        <f t="shared" si="15"/>
        <v>II</v>
      </c>
      <c r="C213" s="43">
        <f t="shared" si="16"/>
        <v>51780.381000000001</v>
      </c>
      <c r="D213" s="8" t="str">
        <f t="shared" si="17"/>
        <v>vis</v>
      </c>
      <c r="E213" s="51">
        <f>VLOOKUP(C213,Active!C$21:E$973,3,FALSE)</f>
        <v>15885.496178396919</v>
      </c>
      <c r="F213" s="9" t="s">
        <v>90</v>
      </c>
      <c r="G213" s="8" t="str">
        <f t="shared" si="18"/>
        <v>51780.381</v>
      </c>
      <c r="H213" s="43">
        <f t="shared" si="19"/>
        <v>-453.5</v>
      </c>
      <c r="I213" s="52" t="s">
        <v>322</v>
      </c>
      <c r="J213" s="53" t="s">
        <v>323</v>
      </c>
      <c r="K213" s="52">
        <v>-453.5</v>
      </c>
      <c r="L213" s="52" t="s">
        <v>324</v>
      </c>
      <c r="M213" s="53" t="s">
        <v>243</v>
      </c>
      <c r="N213" s="53"/>
      <c r="O213" s="54" t="s">
        <v>305</v>
      </c>
      <c r="P213" s="54" t="s">
        <v>318</v>
      </c>
      <c r="Q213" s="8" t="s">
        <v>318</v>
      </c>
    </row>
    <row r="214" spans="1:17" ht="13.5" thickBot="1" x14ac:dyDescent="0.25">
      <c r="A214" s="8" t="s">
        <v>327</v>
      </c>
      <c r="B214" s="9" t="str">
        <f t="shared" si="15"/>
        <v>I</v>
      </c>
      <c r="C214" s="43">
        <f t="shared" si="16"/>
        <v>51784.345000000001</v>
      </c>
      <c r="D214" s="8" t="str">
        <f t="shared" si="17"/>
        <v>vis</v>
      </c>
      <c r="E214" s="51">
        <f>VLOOKUP(C214,Active!C$21:E$973,3,FALSE)</f>
        <v>15887.993513480824</v>
      </c>
      <c r="F214" s="9" t="s">
        <v>90</v>
      </c>
      <c r="G214" s="8" t="str">
        <f t="shared" si="18"/>
        <v>51784.345</v>
      </c>
      <c r="H214" s="43">
        <f t="shared" si="19"/>
        <v>-451</v>
      </c>
      <c r="I214" s="52" t="s">
        <v>325</v>
      </c>
      <c r="J214" s="53" t="s">
        <v>326</v>
      </c>
      <c r="K214" s="52">
        <v>-451</v>
      </c>
      <c r="L214" s="52" t="s">
        <v>127</v>
      </c>
      <c r="M214" s="53" t="s">
        <v>243</v>
      </c>
      <c r="N214" s="53"/>
      <c r="O214" s="54" t="s">
        <v>305</v>
      </c>
      <c r="P214" s="54" t="s">
        <v>327</v>
      </c>
      <c r="Q214" s="8" t="s">
        <v>327</v>
      </c>
    </row>
    <row r="215" spans="1:17" ht="13.5" thickBot="1" x14ac:dyDescent="0.25">
      <c r="A215" s="8" t="s">
        <v>327</v>
      </c>
      <c r="B215" s="9" t="str">
        <f t="shared" si="15"/>
        <v>I</v>
      </c>
      <c r="C215" s="43">
        <f t="shared" si="16"/>
        <v>51811.334999999999</v>
      </c>
      <c r="D215" s="8" t="str">
        <f t="shared" si="17"/>
        <v>vis</v>
      </c>
      <c r="E215" s="51">
        <f>VLOOKUP(C215,Active!C$21:E$973,3,FALSE)</f>
        <v>15904.99731618379</v>
      </c>
      <c r="F215" s="9" t="s">
        <v>90</v>
      </c>
      <c r="G215" s="8" t="str">
        <f t="shared" si="18"/>
        <v>51811.335</v>
      </c>
      <c r="H215" s="43">
        <f t="shared" si="19"/>
        <v>-434</v>
      </c>
      <c r="I215" s="52" t="s">
        <v>328</v>
      </c>
      <c r="J215" s="53" t="s">
        <v>329</v>
      </c>
      <c r="K215" s="52">
        <v>-434</v>
      </c>
      <c r="L215" s="52" t="s">
        <v>180</v>
      </c>
      <c r="M215" s="53" t="s">
        <v>243</v>
      </c>
      <c r="N215" s="53"/>
      <c r="O215" s="54" t="s">
        <v>305</v>
      </c>
      <c r="P215" s="54" t="s">
        <v>327</v>
      </c>
      <c r="Q215" s="8" t="s">
        <v>327</v>
      </c>
    </row>
    <row r="216" spans="1:17" ht="13.5" thickBot="1" x14ac:dyDescent="0.25">
      <c r="A216" s="8" t="s">
        <v>327</v>
      </c>
      <c r="B216" s="9" t="str">
        <f t="shared" si="15"/>
        <v>II</v>
      </c>
      <c r="C216" s="43">
        <f t="shared" si="16"/>
        <v>51815.303</v>
      </c>
      <c r="D216" s="8" t="str">
        <f t="shared" si="17"/>
        <v>vis</v>
      </c>
      <c r="E216" s="51">
        <f>VLOOKUP(C216,Active!C$21:E$973,3,FALSE)</f>
        <v>15907.497171282916</v>
      </c>
      <c r="F216" s="9" t="s">
        <v>90</v>
      </c>
      <c r="G216" s="8" t="str">
        <f t="shared" si="18"/>
        <v>51815.303</v>
      </c>
      <c r="H216" s="43">
        <f t="shared" si="19"/>
        <v>-431.5</v>
      </c>
      <c r="I216" s="52" t="s">
        <v>330</v>
      </c>
      <c r="J216" s="53" t="s">
        <v>331</v>
      </c>
      <c r="K216" s="52">
        <v>-431.5</v>
      </c>
      <c r="L216" s="52" t="s">
        <v>180</v>
      </c>
      <c r="M216" s="53" t="s">
        <v>243</v>
      </c>
      <c r="N216" s="53"/>
      <c r="O216" s="54" t="s">
        <v>305</v>
      </c>
      <c r="P216" s="54" t="s">
        <v>327</v>
      </c>
      <c r="Q216" s="8" t="s">
        <v>327</v>
      </c>
    </row>
    <row r="217" spans="1:17" ht="13.5" thickBot="1" x14ac:dyDescent="0.25">
      <c r="A217" s="8" t="s">
        <v>327</v>
      </c>
      <c r="B217" s="9" t="str">
        <f t="shared" si="15"/>
        <v>I</v>
      </c>
      <c r="C217" s="43">
        <f t="shared" si="16"/>
        <v>51819.286</v>
      </c>
      <c r="D217" s="8" t="str">
        <f t="shared" si="17"/>
        <v>vis</v>
      </c>
      <c r="E217" s="51">
        <f>VLOOKUP(C217,Active!C$21:E$973,3,FALSE)</f>
        <v>15910.006476439119</v>
      </c>
      <c r="F217" s="9" t="s">
        <v>90</v>
      </c>
      <c r="G217" s="8" t="str">
        <f t="shared" si="18"/>
        <v>51819.286</v>
      </c>
      <c r="H217" s="43">
        <f t="shared" si="19"/>
        <v>-429</v>
      </c>
      <c r="I217" s="52" t="s">
        <v>332</v>
      </c>
      <c r="J217" s="53" t="s">
        <v>333</v>
      </c>
      <c r="K217" s="52">
        <v>-429</v>
      </c>
      <c r="L217" s="52" t="s">
        <v>177</v>
      </c>
      <c r="M217" s="53" t="s">
        <v>243</v>
      </c>
      <c r="N217" s="53"/>
      <c r="O217" s="54" t="s">
        <v>305</v>
      </c>
      <c r="P217" s="54" t="s">
        <v>327</v>
      </c>
      <c r="Q217" s="8" t="s">
        <v>327</v>
      </c>
    </row>
    <row r="218" spans="1:17" ht="13.5" thickBot="1" x14ac:dyDescent="0.25">
      <c r="A218" s="8" t="s">
        <v>327</v>
      </c>
      <c r="B218" s="9" t="str">
        <f t="shared" si="15"/>
        <v>II</v>
      </c>
      <c r="C218" s="43">
        <f t="shared" si="16"/>
        <v>51842.290999999997</v>
      </c>
      <c r="D218" s="8" t="str">
        <f t="shared" si="17"/>
        <v>vis</v>
      </c>
      <c r="E218" s="51">
        <f>VLOOKUP(C218,Active!C$21:E$973,3,FALSE)</f>
        <v>15924.499713978272</v>
      </c>
      <c r="F218" s="9" t="s">
        <v>90</v>
      </c>
      <c r="G218" s="8" t="str">
        <f t="shared" si="18"/>
        <v>51842.291</v>
      </c>
      <c r="H218" s="43">
        <f t="shared" si="19"/>
        <v>-414.5</v>
      </c>
      <c r="I218" s="52" t="s">
        <v>334</v>
      </c>
      <c r="J218" s="53" t="s">
        <v>335</v>
      </c>
      <c r="K218" s="52">
        <v>-414.5</v>
      </c>
      <c r="L218" s="52" t="s">
        <v>122</v>
      </c>
      <c r="M218" s="53" t="s">
        <v>243</v>
      </c>
      <c r="N218" s="53"/>
      <c r="O218" s="54" t="s">
        <v>305</v>
      </c>
      <c r="P218" s="54" t="s">
        <v>327</v>
      </c>
      <c r="Q218" s="8" t="s">
        <v>327</v>
      </c>
    </row>
    <row r="219" spans="1:17" ht="13.5" thickBot="1" x14ac:dyDescent="0.25">
      <c r="A219" s="8" t="s">
        <v>327</v>
      </c>
      <c r="B219" s="9" t="str">
        <f t="shared" si="15"/>
        <v>I</v>
      </c>
      <c r="C219" s="43">
        <f t="shared" si="16"/>
        <v>51873.232000000004</v>
      </c>
      <c r="D219" s="8" t="str">
        <f t="shared" si="17"/>
        <v>vis</v>
      </c>
      <c r="E219" s="51">
        <f>VLOOKUP(C219,Active!C$21:E$973,3,FALSE)</f>
        <v>15943.99266171568</v>
      </c>
      <c r="F219" s="9" t="s">
        <v>90</v>
      </c>
      <c r="G219" s="8" t="str">
        <f t="shared" si="18"/>
        <v>51873.232</v>
      </c>
      <c r="H219" s="43">
        <f t="shared" si="19"/>
        <v>-395</v>
      </c>
      <c r="I219" s="52" t="s">
        <v>336</v>
      </c>
      <c r="J219" s="53" t="s">
        <v>337</v>
      </c>
      <c r="K219" s="52">
        <v>-395</v>
      </c>
      <c r="L219" s="52" t="s">
        <v>136</v>
      </c>
      <c r="M219" s="53" t="s">
        <v>243</v>
      </c>
      <c r="N219" s="53"/>
      <c r="O219" s="54" t="s">
        <v>305</v>
      </c>
      <c r="P219" s="54" t="s">
        <v>327</v>
      </c>
      <c r="Q219" s="8" t="s">
        <v>327</v>
      </c>
    </row>
    <row r="220" spans="1:17" ht="13.5" thickBot="1" x14ac:dyDescent="0.25">
      <c r="A220" s="8" t="s">
        <v>341</v>
      </c>
      <c r="B220" s="9" t="str">
        <f t="shared" si="15"/>
        <v>I</v>
      </c>
      <c r="C220" s="43">
        <f t="shared" si="16"/>
        <v>52195.451800000003</v>
      </c>
      <c r="D220" s="8" t="str">
        <f t="shared" si="17"/>
        <v>vis</v>
      </c>
      <c r="E220" s="51">
        <f>VLOOKUP(C220,Active!C$21:E$973,3,FALSE)</f>
        <v>16146.992361833869</v>
      </c>
      <c r="F220" s="9" t="s">
        <v>90</v>
      </c>
      <c r="G220" s="8" t="str">
        <f t="shared" si="18"/>
        <v>52195.4518</v>
      </c>
      <c r="H220" s="43">
        <f t="shared" si="19"/>
        <v>-192</v>
      </c>
      <c r="I220" s="52" t="s">
        <v>338</v>
      </c>
      <c r="J220" s="53" t="s">
        <v>339</v>
      </c>
      <c r="K220" s="52">
        <v>-192</v>
      </c>
      <c r="L220" s="52" t="s">
        <v>340</v>
      </c>
      <c r="M220" s="53" t="s">
        <v>275</v>
      </c>
      <c r="N220" s="53" t="s">
        <v>276</v>
      </c>
      <c r="O220" s="54" t="s">
        <v>293</v>
      </c>
      <c r="P220" s="54" t="s">
        <v>341</v>
      </c>
      <c r="Q220" s="8" t="s">
        <v>341</v>
      </c>
    </row>
    <row r="221" spans="1:17" ht="13.5" thickBot="1" x14ac:dyDescent="0.25">
      <c r="A221" s="8" t="s">
        <v>356</v>
      </c>
      <c r="B221" s="9" t="str">
        <f t="shared" si="15"/>
        <v>I</v>
      </c>
      <c r="C221" s="43">
        <f t="shared" si="16"/>
        <v>53201.794699999999</v>
      </c>
      <c r="D221" s="8" t="str">
        <f t="shared" si="17"/>
        <v>vis</v>
      </c>
      <c r="E221" s="51">
        <f>VLOOKUP(C221,Active!C$21:E$973,3,FALSE)</f>
        <v>16780.992218192998</v>
      </c>
      <c r="F221" s="9" t="s">
        <v>90</v>
      </c>
      <c r="G221" s="8" t="str">
        <f t="shared" si="18"/>
        <v>53201.7947</v>
      </c>
      <c r="H221" s="43">
        <f t="shared" si="19"/>
        <v>442</v>
      </c>
      <c r="I221" s="52" t="s">
        <v>352</v>
      </c>
      <c r="J221" s="53" t="s">
        <v>353</v>
      </c>
      <c r="K221" s="52">
        <v>442</v>
      </c>
      <c r="L221" s="52" t="s">
        <v>354</v>
      </c>
      <c r="M221" s="53" t="s">
        <v>275</v>
      </c>
      <c r="N221" s="53" t="s">
        <v>276</v>
      </c>
      <c r="O221" s="54" t="s">
        <v>355</v>
      </c>
      <c r="P221" s="55" t="s">
        <v>356</v>
      </c>
      <c r="Q221" s="8" t="s">
        <v>356</v>
      </c>
    </row>
    <row r="222" spans="1:17" ht="13.5" thickBot="1" x14ac:dyDescent="0.25">
      <c r="A222" s="8" t="s">
        <v>356</v>
      </c>
      <c r="B222" s="9" t="str">
        <f t="shared" si="15"/>
        <v>II</v>
      </c>
      <c r="C222" s="43">
        <f t="shared" si="16"/>
        <v>53205.763500000001</v>
      </c>
      <c r="D222" s="8" t="str">
        <f t="shared" si="17"/>
        <v>vis</v>
      </c>
      <c r="E222" s="51">
        <f>VLOOKUP(C222,Active!C$21:E$973,3,FALSE)</f>
        <v>16783.492577295168</v>
      </c>
      <c r="F222" s="9" t="s">
        <v>90</v>
      </c>
      <c r="G222" s="8" t="str">
        <f t="shared" si="18"/>
        <v>53205.7635</v>
      </c>
      <c r="H222" s="43">
        <f t="shared" si="19"/>
        <v>444.5</v>
      </c>
      <c r="I222" s="52" t="s">
        <v>357</v>
      </c>
      <c r="J222" s="53" t="s">
        <v>358</v>
      </c>
      <c r="K222" s="52">
        <v>444.5</v>
      </c>
      <c r="L222" s="52" t="s">
        <v>359</v>
      </c>
      <c r="M222" s="53" t="s">
        <v>275</v>
      </c>
      <c r="N222" s="53" t="s">
        <v>276</v>
      </c>
      <c r="O222" s="54" t="s">
        <v>355</v>
      </c>
      <c r="P222" s="55" t="s">
        <v>356</v>
      </c>
      <c r="Q222" s="8" t="s">
        <v>356</v>
      </c>
    </row>
    <row r="223" spans="1:17" ht="13.5" thickBot="1" x14ac:dyDescent="0.25">
      <c r="A223" s="8" t="s">
        <v>356</v>
      </c>
      <c r="B223" s="9" t="str">
        <f t="shared" si="15"/>
        <v>I</v>
      </c>
      <c r="C223" s="43">
        <f t="shared" si="16"/>
        <v>53220.841999999997</v>
      </c>
      <c r="D223" s="8" t="str">
        <f t="shared" si="17"/>
        <v>vis</v>
      </c>
      <c r="E223" s="51">
        <f>VLOOKUP(C223,Active!C$21:E$973,3,FALSE)</f>
        <v>16792.992089672221</v>
      </c>
      <c r="F223" s="9" t="s">
        <v>90</v>
      </c>
      <c r="G223" s="8" t="str">
        <f t="shared" si="18"/>
        <v>53220.8420</v>
      </c>
      <c r="H223" s="43">
        <f t="shared" si="19"/>
        <v>454</v>
      </c>
      <c r="I223" s="52" t="s">
        <v>360</v>
      </c>
      <c r="J223" s="53" t="s">
        <v>361</v>
      </c>
      <c r="K223" s="52">
        <v>454</v>
      </c>
      <c r="L223" s="52" t="s">
        <v>362</v>
      </c>
      <c r="M223" s="53" t="s">
        <v>275</v>
      </c>
      <c r="N223" s="53" t="s">
        <v>276</v>
      </c>
      <c r="O223" s="54" t="s">
        <v>355</v>
      </c>
      <c r="P223" s="55" t="s">
        <v>356</v>
      </c>
      <c r="Q223" s="8" t="s">
        <v>356</v>
      </c>
    </row>
    <row r="224" spans="1:17" ht="13.5" thickBot="1" x14ac:dyDescent="0.25">
      <c r="A224" s="8" t="s">
        <v>368</v>
      </c>
      <c r="B224" s="9" t="str">
        <f t="shared" si="15"/>
        <v>II</v>
      </c>
      <c r="C224" s="43">
        <f t="shared" si="16"/>
        <v>53348.618900000001</v>
      </c>
      <c r="D224" s="8" t="str">
        <f t="shared" si="17"/>
        <v>vis</v>
      </c>
      <c r="E224" s="51">
        <f>VLOOKUP(C224,Active!C$21:E$973,3,FALSE)</f>
        <v>16873.49202289182</v>
      </c>
      <c r="F224" s="9" t="s">
        <v>90</v>
      </c>
      <c r="G224" s="8" t="str">
        <f t="shared" si="18"/>
        <v>53348.6189</v>
      </c>
      <c r="H224" s="43">
        <f t="shared" si="19"/>
        <v>534.5</v>
      </c>
      <c r="I224" s="52" t="s">
        <v>366</v>
      </c>
      <c r="J224" s="53" t="s">
        <v>367</v>
      </c>
      <c r="K224" s="52">
        <v>534.5</v>
      </c>
      <c r="L224" s="52" t="s">
        <v>362</v>
      </c>
      <c r="M224" s="53" t="s">
        <v>275</v>
      </c>
      <c r="N224" s="53" t="s">
        <v>276</v>
      </c>
      <c r="O224" s="54" t="s">
        <v>355</v>
      </c>
      <c r="P224" s="55" t="s">
        <v>368</v>
      </c>
      <c r="Q224" s="8" t="s">
        <v>368</v>
      </c>
    </row>
    <row r="225" spans="1:17" ht="13.5" thickBot="1" x14ac:dyDescent="0.25">
      <c r="A225" s="8" t="s">
        <v>368</v>
      </c>
      <c r="B225" s="9" t="str">
        <f t="shared" si="15"/>
        <v>I</v>
      </c>
      <c r="C225" s="43">
        <f t="shared" si="16"/>
        <v>53631.950400000002</v>
      </c>
      <c r="D225" s="8" t="str">
        <f t="shared" si="17"/>
        <v>vis</v>
      </c>
      <c r="E225" s="51">
        <f>VLOOKUP(C225,Active!C$21:E$973,3,FALSE)</f>
        <v>17051.991946031358</v>
      </c>
      <c r="F225" s="9" t="s">
        <v>90</v>
      </c>
      <c r="G225" s="8" t="str">
        <f t="shared" si="18"/>
        <v>53631.9504</v>
      </c>
      <c r="H225" s="43">
        <f t="shared" si="19"/>
        <v>713</v>
      </c>
      <c r="I225" s="52" t="s">
        <v>386</v>
      </c>
      <c r="J225" s="53" t="s">
        <v>387</v>
      </c>
      <c r="K225" s="52" t="s">
        <v>388</v>
      </c>
      <c r="L225" s="52" t="s">
        <v>362</v>
      </c>
      <c r="M225" s="53" t="s">
        <v>275</v>
      </c>
      <c r="N225" s="53" t="s">
        <v>276</v>
      </c>
      <c r="O225" s="54" t="s">
        <v>355</v>
      </c>
      <c r="P225" s="55" t="s">
        <v>368</v>
      </c>
      <c r="Q225" s="8" t="s">
        <v>368</v>
      </c>
    </row>
    <row r="226" spans="1:17" ht="13.5" thickBot="1" x14ac:dyDescent="0.25">
      <c r="A226" s="8" t="s">
        <v>402</v>
      </c>
      <c r="B226" s="9" t="str">
        <f t="shared" si="15"/>
        <v>I</v>
      </c>
      <c r="C226" s="43">
        <f t="shared" si="16"/>
        <v>53671.632700000002</v>
      </c>
      <c r="D226" s="8" t="str">
        <f t="shared" si="17"/>
        <v>vis</v>
      </c>
      <c r="E226" s="51">
        <f>VLOOKUP(C226,Active!C$21:E$973,3,FALSE)</f>
        <v>17076.991946031358</v>
      </c>
      <c r="F226" s="9" t="s">
        <v>90</v>
      </c>
      <c r="G226" s="8" t="str">
        <f t="shared" si="18"/>
        <v>53671.6327</v>
      </c>
      <c r="H226" s="43">
        <f t="shared" si="19"/>
        <v>738</v>
      </c>
      <c r="I226" s="52" t="s">
        <v>398</v>
      </c>
      <c r="J226" s="53" t="s">
        <v>399</v>
      </c>
      <c r="K226" s="52" t="s">
        <v>400</v>
      </c>
      <c r="L226" s="52" t="s">
        <v>362</v>
      </c>
      <c r="M226" s="53" t="s">
        <v>275</v>
      </c>
      <c r="N226" s="53" t="s">
        <v>276</v>
      </c>
      <c r="O226" s="54" t="s">
        <v>401</v>
      </c>
      <c r="P226" s="55" t="s">
        <v>402</v>
      </c>
      <c r="Q226" s="8" t="s">
        <v>402</v>
      </c>
    </row>
    <row r="227" spans="1:17" ht="13.5" thickBot="1" x14ac:dyDescent="0.25">
      <c r="A227" s="8" t="s">
        <v>368</v>
      </c>
      <c r="B227" s="9" t="str">
        <f t="shared" si="15"/>
        <v>I</v>
      </c>
      <c r="C227" s="43">
        <f t="shared" si="16"/>
        <v>53671.632799999999</v>
      </c>
      <c r="D227" s="8" t="str">
        <f t="shared" si="17"/>
        <v>vis</v>
      </c>
      <c r="E227" s="51">
        <f>VLOOKUP(C227,Active!C$21:E$973,3,FALSE)</f>
        <v>17076.992009031736</v>
      </c>
      <c r="F227" s="9" t="s">
        <v>90</v>
      </c>
      <c r="G227" s="8" t="str">
        <f t="shared" si="18"/>
        <v>53671.6328</v>
      </c>
      <c r="H227" s="43">
        <f t="shared" si="19"/>
        <v>738</v>
      </c>
      <c r="I227" s="52" t="s">
        <v>403</v>
      </c>
      <c r="J227" s="53" t="s">
        <v>399</v>
      </c>
      <c r="K227" s="52" t="s">
        <v>400</v>
      </c>
      <c r="L227" s="52" t="s">
        <v>404</v>
      </c>
      <c r="M227" s="53" t="s">
        <v>275</v>
      </c>
      <c r="N227" s="53" t="s">
        <v>276</v>
      </c>
      <c r="O227" s="54" t="s">
        <v>355</v>
      </c>
      <c r="P227" s="55" t="s">
        <v>368</v>
      </c>
      <c r="Q227" s="8" t="s">
        <v>368</v>
      </c>
    </row>
    <row r="228" spans="1:17" ht="13.5" thickBot="1" x14ac:dyDescent="0.25">
      <c r="A228" s="8" t="s">
        <v>368</v>
      </c>
      <c r="B228" s="9" t="str">
        <f t="shared" si="15"/>
        <v>I</v>
      </c>
      <c r="C228" s="43">
        <f t="shared" si="16"/>
        <v>53698.616499999996</v>
      </c>
      <c r="D228" s="8" t="str">
        <f t="shared" si="17"/>
        <v>vis</v>
      </c>
      <c r="E228" s="51">
        <f>VLOOKUP(C228,Active!C$21:E$973,3,FALSE)</f>
        <v>17093.99184271073</v>
      </c>
      <c r="F228" s="9" t="s">
        <v>90</v>
      </c>
      <c r="G228" s="8" t="str">
        <f t="shared" si="18"/>
        <v>53698.6165</v>
      </c>
      <c r="H228" s="43">
        <f t="shared" si="19"/>
        <v>755</v>
      </c>
      <c r="I228" s="52" t="s">
        <v>405</v>
      </c>
      <c r="J228" s="53" t="s">
        <v>406</v>
      </c>
      <c r="K228" s="52" t="s">
        <v>407</v>
      </c>
      <c r="L228" s="52" t="s">
        <v>376</v>
      </c>
      <c r="M228" s="53" t="s">
        <v>275</v>
      </c>
      <c r="N228" s="53" t="s">
        <v>276</v>
      </c>
      <c r="O228" s="54" t="s">
        <v>355</v>
      </c>
      <c r="P228" s="55" t="s">
        <v>368</v>
      </c>
      <c r="Q228" s="8" t="s">
        <v>368</v>
      </c>
    </row>
    <row r="229" spans="1:17" ht="13.5" thickBot="1" x14ac:dyDescent="0.25">
      <c r="A229" s="8" t="s">
        <v>368</v>
      </c>
      <c r="B229" s="9" t="str">
        <f t="shared" si="15"/>
        <v>I</v>
      </c>
      <c r="C229" s="43">
        <f t="shared" si="16"/>
        <v>53706.553200000002</v>
      </c>
      <c r="D229" s="8" t="str">
        <f t="shared" si="17"/>
        <v>vis</v>
      </c>
      <c r="E229" s="51">
        <f>VLOOKUP(C229,Active!C$21:E$973,3,FALSE)</f>
        <v>17098.991993911644</v>
      </c>
      <c r="F229" s="9" t="s">
        <v>90</v>
      </c>
      <c r="G229" s="8" t="str">
        <f t="shared" si="18"/>
        <v>53706.5532</v>
      </c>
      <c r="H229" s="43">
        <f t="shared" si="19"/>
        <v>760</v>
      </c>
      <c r="I229" s="52" t="s">
        <v>408</v>
      </c>
      <c r="J229" s="53" t="s">
        <v>409</v>
      </c>
      <c r="K229" s="52" t="s">
        <v>410</v>
      </c>
      <c r="L229" s="52" t="s">
        <v>404</v>
      </c>
      <c r="M229" s="53" t="s">
        <v>275</v>
      </c>
      <c r="N229" s="53" t="s">
        <v>276</v>
      </c>
      <c r="O229" s="54" t="s">
        <v>355</v>
      </c>
      <c r="P229" s="55" t="s">
        <v>368</v>
      </c>
      <c r="Q229" s="8" t="s">
        <v>368</v>
      </c>
    </row>
    <row r="230" spans="1:17" ht="13.5" thickBot="1" x14ac:dyDescent="0.25">
      <c r="A230" s="8" t="s">
        <v>529</v>
      </c>
      <c r="B230" s="9" t="str">
        <f t="shared" si="15"/>
        <v>I</v>
      </c>
      <c r="C230" s="43">
        <f t="shared" si="16"/>
        <v>54360.517399999997</v>
      </c>
      <c r="D230" s="8" t="str">
        <f t="shared" si="17"/>
        <v>vis</v>
      </c>
      <c r="E230" s="51">
        <f>VLOOKUP(C230,Active!C$21:E$973,3,FALSE)</f>
        <v>17510.991928391246</v>
      </c>
      <c r="F230" s="9" t="s">
        <v>90</v>
      </c>
      <c r="G230" s="8" t="str">
        <f t="shared" si="18"/>
        <v>54360.5174</v>
      </c>
      <c r="H230" s="43">
        <f t="shared" si="19"/>
        <v>1172</v>
      </c>
      <c r="I230" s="52" t="s">
        <v>525</v>
      </c>
      <c r="J230" s="53" t="s">
        <v>526</v>
      </c>
      <c r="K230" s="52" t="s">
        <v>527</v>
      </c>
      <c r="L230" s="52" t="s">
        <v>468</v>
      </c>
      <c r="M230" s="53" t="s">
        <v>382</v>
      </c>
      <c r="N230" s="53" t="s">
        <v>383</v>
      </c>
      <c r="O230" s="54" t="s">
        <v>528</v>
      </c>
      <c r="P230" s="55" t="s">
        <v>529</v>
      </c>
      <c r="Q230" s="8" t="s">
        <v>529</v>
      </c>
    </row>
    <row r="231" spans="1:17" ht="13.5" thickBot="1" x14ac:dyDescent="0.25">
      <c r="A231" s="8" t="s">
        <v>641</v>
      </c>
      <c r="B231" s="9" t="str">
        <f t="shared" si="15"/>
        <v>I</v>
      </c>
      <c r="C231" s="43">
        <f t="shared" si="16"/>
        <v>55497.017599999999</v>
      </c>
      <c r="D231" s="8" t="str">
        <f t="shared" si="17"/>
        <v>vis</v>
      </c>
      <c r="E231" s="51">
        <f>VLOOKUP(C231,Active!C$21:E$973,3,FALSE)</f>
        <v>18226.991379027932</v>
      </c>
      <c r="F231" s="9" t="s">
        <v>90</v>
      </c>
      <c r="G231" s="8" t="str">
        <f t="shared" si="18"/>
        <v>55497.0176</v>
      </c>
      <c r="H231" s="43">
        <f t="shared" si="19"/>
        <v>1888</v>
      </c>
      <c r="I231" s="52" t="s">
        <v>636</v>
      </c>
      <c r="J231" s="53" t="s">
        <v>637</v>
      </c>
      <c r="K231" s="52" t="s">
        <v>638</v>
      </c>
      <c r="L231" s="52" t="s">
        <v>418</v>
      </c>
      <c r="M231" s="53" t="s">
        <v>382</v>
      </c>
      <c r="N231" s="53" t="s">
        <v>639</v>
      </c>
      <c r="O231" s="54" t="s">
        <v>640</v>
      </c>
      <c r="P231" s="55" t="s">
        <v>641</v>
      </c>
      <c r="Q231" s="8" t="s">
        <v>641</v>
      </c>
    </row>
    <row r="232" spans="1:17" x14ac:dyDescent="0.2">
      <c r="B232" s="9"/>
      <c r="E232" s="51"/>
      <c r="F232" s="9"/>
    </row>
    <row r="233" spans="1:17" x14ac:dyDescent="0.2">
      <c r="B233" s="9"/>
      <c r="E233" s="51"/>
      <c r="F233" s="9"/>
    </row>
    <row r="234" spans="1:17" x14ac:dyDescent="0.2">
      <c r="B234" s="9"/>
      <c r="E234" s="51"/>
      <c r="F234" s="9"/>
    </row>
    <row r="235" spans="1:17" x14ac:dyDescent="0.2">
      <c r="B235" s="9"/>
      <c r="E235" s="51"/>
      <c r="F235" s="9"/>
    </row>
    <row r="236" spans="1:17" x14ac:dyDescent="0.2">
      <c r="B236" s="9"/>
      <c r="E236" s="51"/>
      <c r="F236" s="9"/>
    </row>
    <row r="237" spans="1:17" x14ac:dyDescent="0.2">
      <c r="B237" s="9"/>
      <c r="E237" s="51"/>
      <c r="F237" s="9"/>
    </row>
    <row r="238" spans="1:17" x14ac:dyDescent="0.2">
      <c r="B238" s="9"/>
      <c r="E238" s="51"/>
      <c r="F238" s="9"/>
    </row>
    <row r="239" spans="1:17" x14ac:dyDescent="0.2">
      <c r="B239" s="9"/>
      <c r="E239" s="51"/>
      <c r="F239" s="9"/>
    </row>
    <row r="240" spans="1:17" x14ac:dyDescent="0.2">
      <c r="B240" s="9"/>
      <c r="E240" s="51"/>
      <c r="F240" s="9"/>
    </row>
    <row r="241" spans="2:6" x14ac:dyDescent="0.2">
      <c r="B241" s="9"/>
      <c r="E241" s="51"/>
      <c r="F241" s="9"/>
    </row>
    <row r="242" spans="2:6" x14ac:dyDescent="0.2">
      <c r="B242" s="9"/>
      <c r="E242" s="51"/>
      <c r="F242" s="9"/>
    </row>
    <row r="243" spans="2:6" x14ac:dyDescent="0.2">
      <c r="B243" s="9"/>
      <c r="E243" s="51"/>
      <c r="F243" s="9"/>
    </row>
    <row r="244" spans="2:6" x14ac:dyDescent="0.2">
      <c r="B244" s="9"/>
      <c r="E244" s="51"/>
      <c r="F244" s="9"/>
    </row>
    <row r="245" spans="2:6" x14ac:dyDescent="0.2">
      <c r="B245" s="9"/>
      <c r="E245" s="51"/>
      <c r="F245" s="9"/>
    </row>
    <row r="246" spans="2:6" x14ac:dyDescent="0.2">
      <c r="B246" s="9"/>
      <c r="E246" s="51"/>
      <c r="F246" s="9"/>
    </row>
    <row r="247" spans="2:6" x14ac:dyDescent="0.2">
      <c r="B247" s="9"/>
      <c r="E247" s="51"/>
      <c r="F247" s="9"/>
    </row>
    <row r="248" spans="2:6" x14ac:dyDescent="0.2">
      <c r="B248" s="9"/>
      <c r="E248" s="51"/>
      <c r="F248" s="9"/>
    </row>
    <row r="249" spans="2:6" x14ac:dyDescent="0.2">
      <c r="B249" s="9"/>
      <c r="E249" s="51"/>
      <c r="F249" s="9"/>
    </row>
    <row r="250" spans="2:6" x14ac:dyDescent="0.2">
      <c r="B250" s="9"/>
      <c r="E250" s="51"/>
      <c r="F250" s="9"/>
    </row>
    <row r="251" spans="2:6" x14ac:dyDescent="0.2">
      <c r="B251" s="9"/>
      <c r="E251" s="51"/>
      <c r="F251" s="9"/>
    </row>
    <row r="252" spans="2:6" x14ac:dyDescent="0.2">
      <c r="B252" s="9"/>
      <c r="E252" s="51"/>
      <c r="F252" s="9"/>
    </row>
    <row r="253" spans="2:6" x14ac:dyDescent="0.2">
      <c r="B253" s="9"/>
      <c r="E253" s="51"/>
      <c r="F253" s="9"/>
    </row>
    <row r="254" spans="2:6" x14ac:dyDescent="0.2">
      <c r="B254" s="9"/>
      <c r="E254" s="51"/>
      <c r="F254" s="9"/>
    </row>
    <row r="255" spans="2:6" x14ac:dyDescent="0.2">
      <c r="B255" s="9"/>
      <c r="E255" s="51"/>
      <c r="F255" s="9"/>
    </row>
    <row r="256" spans="2:6" x14ac:dyDescent="0.2">
      <c r="B256" s="9"/>
      <c r="E256" s="51"/>
      <c r="F256" s="9"/>
    </row>
    <row r="257" spans="2:6" x14ac:dyDescent="0.2">
      <c r="B257" s="9"/>
      <c r="E257" s="51"/>
      <c r="F257" s="9"/>
    </row>
    <row r="258" spans="2:6" x14ac:dyDescent="0.2">
      <c r="B258" s="9"/>
      <c r="E258" s="51"/>
      <c r="F258" s="9"/>
    </row>
    <row r="259" spans="2:6" x14ac:dyDescent="0.2">
      <c r="B259" s="9"/>
      <c r="E259" s="51"/>
      <c r="F259" s="9"/>
    </row>
    <row r="260" spans="2:6" x14ac:dyDescent="0.2">
      <c r="B260" s="9"/>
      <c r="E260" s="51"/>
      <c r="F260" s="9"/>
    </row>
    <row r="261" spans="2:6" x14ac:dyDescent="0.2">
      <c r="B261" s="9"/>
      <c r="E261" s="51"/>
      <c r="F261" s="9"/>
    </row>
    <row r="262" spans="2:6" x14ac:dyDescent="0.2">
      <c r="B262" s="9"/>
      <c r="E262" s="51"/>
      <c r="F262" s="9"/>
    </row>
    <row r="263" spans="2:6" x14ac:dyDescent="0.2">
      <c r="B263" s="9"/>
      <c r="E263" s="51"/>
      <c r="F263" s="9"/>
    </row>
    <row r="264" spans="2:6" x14ac:dyDescent="0.2">
      <c r="B264" s="9"/>
      <c r="E264" s="51"/>
      <c r="F264" s="9"/>
    </row>
    <row r="265" spans="2:6" x14ac:dyDescent="0.2">
      <c r="B265" s="9"/>
      <c r="E265" s="51"/>
      <c r="F265" s="9"/>
    </row>
    <row r="266" spans="2:6" x14ac:dyDescent="0.2">
      <c r="B266" s="9"/>
      <c r="E266" s="51"/>
      <c r="F266" s="9"/>
    </row>
    <row r="267" spans="2:6" x14ac:dyDescent="0.2">
      <c r="B267" s="9"/>
      <c r="E267" s="51"/>
      <c r="F267" s="9"/>
    </row>
    <row r="268" spans="2:6" x14ac:dyDescent="0.2">
      <c r="B268" s="9"/>
      <c r="E268" s="51"/>
      <c r="F268" s="9"/>
    </row>
    <row r="269" spans="2:6" x14ac:dyDescent="0.2">
      <c r="B269" s="9"/>
      <c r="E269" s="51"/>
      <c r="F269" s="9"/>
    </row>
    <row r="270" spans="2:6" x14ac:dyDescent="0.2">
      <c r="B270" s="9"/>
      <c r="E270" s="51"/>
      <c r="F270" s="9"/>
    </row>
    <row r="271" spans="2:6" x14ac:dyDescent="0.2">
      <c r="B271" s="9"/>
      <c r="E271" s="51"/>
      <c r="F271" s="9"/>
    </row>
    <row r="272" spans="2:6" x14ac:dyDescent="0.2">
      <c r="B272" s="9"/>
      <c r="E272" s="51"/>
      <c r="F272" s="9"/>
    </row>
    <row r="273" spans="2:6" x14ac:dyDescent="0.2">
      <c r="B273" s="9"/>
      <c r="E273" s="51"/>
      <c r="F273" s="9"/>
    </row>
    <row r="274" spans="2:6" x14ac:dyDescent="0.2">
      <c r="B274" s="9"/>
      <c r="E274" s="51"/>
      <c r="F274" s="9"/>
    </row>
    <row r="275" spans="2:6" x14ac:dyDescent="0.2">
      <c r="B275" s="9"/>
      <c r="E275" s="51"/>
      <c r="F275" s="9"/>
    </row>
    <row r="276" spans="2:6" x14ac:dyDescent="0.2">
      <c r="B276" s="9"/>
      <c r="E276" s="51"/>
      <c r="F276" s="9"/>
    </row>
    <row r="277" spans="2:6" x14ac:dyDescent="0.2">
      <c r="B277" s="9"/>
      <c r="E277" s="51"/>
      <c r="F277" s="9"/>
    </row>
    <row r="278" spans="2:6" x14ac:dyDescent="0.2">
      <c r="B278" s="9"/>
      <c r="E278" s="51"/>
      <c r="F278" s="9"/>
    </row>
    <row r="279" spans="2:6" x14ac:dyDescent="0.2">
      <c r="B279" s="9"/>
      <c r="E279" s="51"/>
      <c r="F279" s="9"/>
    </row>
    <row r="280" spans="2:6" x14ac:dyDescent="0.2">
      <c r="B280" s="9"/>
      <c r="E280" s="51"/>
      <c r="F280" s="9"/>
    </row>
    <row r="281" spans="2:6" x14ac:dyDescent="0.2">
      <c r="B281" s="9"/>
      <c r="E281" s="51"/>
      <c r="F281" s="9"/>
    </row>
    <row r="282" spans="2:6" x14ac:dyDescent="0.2">
      <c r="B282" s="9"/>
      <c r="E282" s="51"/>
      <c r="F282" s="9"/>
    </row>
    <row r="283" spans="2:6" x14ac:dyDescent="0.2">
      <c r="B283" s="9"/>
      <c r="E283" s="51"/>
      <c r="F283" s="9"/>
    </row>
    <row r="284" spans="2:6" x14ac:dyDescent="0.2">
      <c r="B284" s="9"/>
      <c r="E284" s="51"/>
      <c r="F284" s="9"/>
    </row>
    <row r="285" spans="2:6" x14ac:dyDescent="0.2">
      <c r="B285" s="9"/>
      <c r="E285" s="51"/>
      <c r="F285" s="9"/>
    </row>
    <row r="286" spans="2:6" x14ac:dyDescent="0.2">
      <c r="B286" s="9"/>
      <c r="E286" s="51"/>
      <c r="F286" s="9"/>
    </row>
    <row r="287" spans="2:6" x14ac:dyDescent="0.2">
      <c r="B287" s="9"/>
      <c r="E287" s="51"/>
      <c r="F287" s="9"/>
    </row>
    <row r="288" spans="2:6" x14ac:dyDescent="0.2">
      <c r="B288" s="9"/>
      <c r="E288" s="51"/>
      <c r="F288" s="9"/>
    </row>
    <row r="289" spans="2:6" x14ac:dyDescent="0.2">
      <c r="B289" s="9"/>
      <c r="E289" s="51"/>
      <c r="F289" s="9"/>
    </row>
    <row r="290" spans="2:6" x14ac:dyDescent="0.2">
      <c r="B290" s="9"/>
      <c r="E290" s="51"/>
      <c r="F290" s="9"/>
    </row>
    <row r="291" spans="2:6" x14ac:dyDescent="0.2">
      <c r="B291" s="9"/>
      <c r="E291" s="51"/>
      <c r="F291" s="9"/>
    </row>
    <row r="292" spans="2:6" x14ac:dyDescent="0.2">
      <c r="B292" s="9"/>
      <c r="E292" s="51"/>
      <c r="F292" s="9"/>
    </row>
    <row r="293" spans="2:6" x14ac:dyDescent="0.2">
      <c r="B293" s="9"/>
      <c r="E293" s="51"/>
      <c r="F293" s="9"/>
    </row>
    <row r="294" spans="2:6" x14ac:dyDescent="0.2">
      <c r="B294" s="9"/>
      <c r="E294" s="51"/>
      <c r="F294" s="9"/>
    </row>
    <row r="295" spans="2:6" x14ac:dyDescent="0.2">
      <c r="B295" s="9"/>
      <c r="E295" s="51"/>
      <c r="F295" s="9"/>
    </row>
    <row r="296" spans="2:6" x14ac:dyDescent="0.2">
      <c r="B296" s="9"/>
      <c r="E296" s="51"/>
      <c r="F296" s="9"/>
    </row>
    <row r="297" spans="2:6" x14ac:dyDescent="0.2">
      <c r="B297" s="9"/>
      <c r="E297" s="51"/>
      <c r="F297" s="9"/>
    </row>
    <row r="298" spans="2:6" x14ac:dyDescent="0.2">
      <c r="B298" s="9"/>
      <c r="E298" s="51"/>
      <c r="F298" s="9"/>
    </row>
    <row r="299" spans="2:6" x14ac:dyDescent="0.2">
      <c r="B299" s="9"/>
      <c r="E299" s="51"/>
      <c r="F299" s="9"/>
    </row>
    <row r="300" spans="2:6" x14ac:dyDescent="0.2">
      <c r="B300" s="9"/>
      <c r="E300" s="51"/>
      <c r="F300" s="9"/>
    </row>
    <row r="301" spans="2:6" x14ac:dyDescent="0.2">
      <c r="B301" s="9"/>
      <c r="E301" s="51"/>
      <c r="F301" s="9"/>
    </row>
    <row r="302" spans="2:6" x14ac:dyDescent="0.2">
      <c r="B302" s="9"/>
      <c r="E302" s="51"/>
      <c r="F302" s="9"/>
    </row>
    <row r="303" spans="2:6" x14ac:dyDescent="0.2">
      <c r="B303" s="9"/>
      <c r="E303" s="51"/>
      <c r="F303" s="9"/>
    </row>
    <row r="304" spans="2:6" x14ac:dyDescent="0.2">
      <c r="B304" s="9"/>
      <c r="E304" s="51"/>
      <c r="F304" s="9"/>
    </row>
    <row r="305" spans="2:6" x14ac:dyDescent="0.2">
      <c r="B305" s="9"/>
      <c r="E305" s="51"/>
      <c r="F305" s="9"/>
    </row>
    <row r="306" spans="2:6" x14ac:dyDescent="0.2">
      <c r="B306" s="9"/>
      <c r="E306" s="51"/>
      <c r="F306" s="9"/>
    </row>
    <row r="307" spans="2:6" x14ac:dyDescent="0.2">
      <c r="B307" s="9"/>
      <c r="E307" s="51"/>
      <c r="F307" s="9"/>
    </row>
    <row r="308" spans="2:6" x14ac:dyDescent="0.2">
      <c r="B308" s="9"/>
      <c r="E308" s="51"/>
      <c r="F308" s="9"/>
    </row>
    <row r="309" spans="2:6" x14ac:dyDescent="0.2">
      <c r="B309" s="9"/>
      <c r="E309" s="51"/>
      <c r="F309" s="9"/>
    </row>
    <row r="310" spans="2:6" x14ac:dyDescent="0.2">
      <c r="B310" s="9"/>
      <c r="E310" s="51"/>
      <c r="F310" s="9"/>
    </row>
    <row r="311" spans="2:6" x14ac:dyDescent="0.2">
      <c r="B311" s="9"/>
      <c r="E311" s="51"/>
      <c r="F311" s="9"/>
    </row>
    <row r="312" spans="2:6" x14ac:dyDescent="0.2">
      <c r="B312" s="9"/>
      <c r="E312" s="51"/>
      <c r="F312" s="9"/>
    </row>
    <row r="313" spans="2:6" x14ac:dyDescent="0.2">
      <c r="B313" s="9"/>
      <c r="E313" s="51"/>
      <c r="F313" s="9"/>
    </row>
    <row r="314" spans="2:6" x14ac:dyDescent="0.2">
      <c r="B314" s="9"/>
      <c r="E314" s="51"/>
      <c r="F314" s="9"/>
    </row>
    <row r="315" spans="2:6" x14ac:dyDescent="0.2">
      <c r="B315" s="9"/>
      <c r="E315" s="51"/>
      <c r="F315" s="9"/>
    </row>
    <row r="316" spans="2:6" x14ac:dyDescent="0.2">
      <c r="B316" s="9"/>
      <c r="E316" s="51"/>
      <c r="F316" s="9"/>
    </row>
    <row r="317" spans="2:6" x14ac:dyDescent="0.2">
      <c r="B317" s="9"/>
      <c r="E317" s="51"/>
      <c r="F317" s="9"/>
    </row>
    <row r="318" spans="2:6" x14ac:dyDescent="0.2">
      <c r="B318" s="9"/>
      <c r="E318" s="51"/>
      <c r="F318" s="9"/>
    </row>
    <row r="319" spans="2:6" x14ac:dyDescent="0.2">
      <c r="B319" s="9"/>
      <c r="E319" s="51"/>
      <c r="F319" s="9"/>
    </row>
    <row r="320" spans="2:6" x14ac:dyDescent="0.2">
      <c r="B320" s="9"/>
      <c r="E320" s="51"/>
      <c r="F320" s="9"/>
    </row>
    <row r="321" spans="2:6" x14ac:dyDescent="0.2">
      <c r="B321" s="9"/>
      <c r="E321" s="51"/>
      <c r="F321" s="9"/>
    </row>
    <row r="322" spans="2:6" x14ac:dyDescent="0.2">
      <c r="B322" s="9"/>
      <c r="E322" s="51"/>
      <c r="F322" s="9"/>
    </row>
    <row r="323" spans="2:6" x14ac:dyDescent="0.2">
      <c r="B323" s="9"/>
      <c r="E323" s="51"/>
      <c r="F323" s="9"/>
    </row>
    <row r="324" spans="2:6" x14ac:dyDescent="0.2">
      <c r="B324" s="9"/>
      <c r="E324" s="51"/>
      <c r="F324" s="9"/>
    </row>
    <row r="325" spans="2:6" x14ac:dyDescent="0.2">
      <c r="B325" s="9"/>
      <c r="E325" s="51"/>
      <c r="F325" s="9"/>
    </row>
    <row r="326" spans="2:6" x14ac:dyDescent="0.2">
      <c r="B326" s="9"/>
      <c r="E326" s="51"/>
      <c r="F326" s="9"/>
    </row>
    <row r="327" spans="2:6" x14ac:dyDescent="0.2">
      <c r="B327" s="9"/>
      <c r="E327" s="51"/>
      <c r="F327" s="9"/>
    </row>
    <row r="328" spans="2:6" x14ac:dyDescent="0.2">
      <c r="B328" s="9"/>
      <c r="E328" s="51"/>
      <c r="F328" s="9"/>
    </row>
    <row r="329" spans="2:6" x14ac:dyDescent="0.2">
      <c r="B329" s="9"/>
      <c r="E329" s="51"/>
      <c r="F329" s="9"/>
    </row>
    <row r="330" spans="2:6" x14ac:dyDescent="0.2">
      <c r="B330" s="9"/>
      <c r="E330" s="51"/>
      <c r="F330" s="9"/>
    </row>
    <row r="331" spans="2:6" x14ac:dyDescent="0.2">
      <c r="B331" s="9"/>
      <c r="E331" s="51"/>
      <c r="F331" s="9"/>
    </row>
    <row r="332" spans="2:6" x14ac:dyDescent="0.2">
      <c r="B332" s="9"/>
      <c r="E332" s="51"/>
      <c r="F332" s="9"/>
    </row>
    <row r="333" spans="2:6" x14ac:dyDescent="0.2">
      <c r="B333" s="9"/>
      <c r="E333" s="51"/>
      <c r="F333" s="9"/>
    </row>
    <row r="334" spans="2:6" x14ac:dyDescent="0.2">
      <c r="B334" s="9"/>
      <c r="E334" s="51"/>
      <c r="F334" s="9"/>
    </row>
    <row r="335" spans="2:6" x14ac:dyDescent="0.2">
      <c r="B335" s="9"/>
      <c r="E335" s="51"/>
      <c r="F335" s="9"/>
    </row>
    <row r="336" spans="2:6" x14ac:dyDescent="0.2">
      <c r="B336" s="9"/>
      <c r="E336" s="51"/>
      <c r="F336" s="9"/>
    </row>
    <row r="337" spans="2:6" x14ac:dyDescent="0.2">
      <c r="B337" s="9"/>
      <c r="E337" s="51"/>
      <c r="F337" s="9"/>
    </row>
    <row r="338" spans="2:6" x14ac:dyDescent="0.2">
      <c r="B338" s="9"/>
      <c r="E338" s="51"/>
      <c r="F338" s="9"/>
    </row>
    <row r="339" spans="2:6" x14ac:dyDescent="0.2">
      <c r="B339" s="9"/>
      <c r="E339" s="51"/>
      <c r="F339" s="9"/>
    </row>
    <row r="340" spans="2:6" x14ac:dyDescent="0.2">
      <c r="B340" s="9"/>
      <c r="E340" s="51"/>
      <c r="F340" s="9"/>
    </row>
    <row r="341" spans="2:6" x14ac:dyDescent="0.2">
      <c r="B341" s="9"/>
      <c r="E341" s="51"/>
      <c r="F341" s="9"/>
    </row>
    <row r="342" spans="2:6" x14ac:dyDescent="0.2">
      <c r="B342" s="9"/>
      <c r="E342" s="51"/>
      <c r="F342" s="9"/>
    </row>
    <row r="343" spans="2:6" x14ac:dyDescent="0.2">
      <c r="B343" s="9"/>
      <c r="E343" s="51"/>
      <c r="F343" s="9"/>
    </row>
    <row r="344" spans="2:6" x14ac:dyDescent="0.2">
      <c r="B344" s="9"/>
      <c r="E344" s="51"/>
      <c r="F344" s="9"/>
    </row>
    <row r="345" spans="2:6" x14ac:dyDescent="0.2">
      <c r="B345" s="9"/>
      <c r="E345" s="51"/>
      <c r="F345" s="9"/>
    </row>
    <row r="346" spans="2:6" x14ac:dyDescent="0.2">
      <c r="B346" s="9"/>
      <c r="E346" s="51"/>
      <c r="F346" s="9"/>
    </row>
    <row r="347" spans="2:6" x14ac:dyDescent="0.2">
      <c r="B347" s="9"/>
      <c r="E347" s="51"/>
      <c r="F347" s="9"/>
    </row>
    <row r="348" spans="2:6" x14ac:dyDescent="0.2">
      <c r="B348" s="9"/>
      <c r="E348" s="51"/>
      <c r="F348" s="9"/>
    </row>
    <row r="349" spans="2:6" x14ac:dyDescent="0.2">
      <c r="B349" s="9"/>
      <c r="E349" s="51"/>
      <c r="F349" s="9"/>
    </row>
    <row r="350" spans="2:6" x14ac:dyDescent="0.2">
      <c r="B350" s="9"/>
      <c r="E350" s="51"/>
      <c r="F350" s="9"/>
    </row>
    <row r="351" spans="2:6" x14ac:dyDescent="0.2">
      <c r="B351" s="9"/>
      <c r="E351" s="51"/>
      <c r="F351" s="9"/>
    </row>
    <row r="352" spans="2:6" x14ac:dyDescent="0.2">
      <c r="B352" s="9"/>
      <c r="E352" s="51"/>
      <c r="F352" s="9"/>
    </row>
    <row r="353" spans="2:6" x14ac:dyDescent="0.2">
      <c r="B353" s="9"/>
      <c r="E353" s="51"/>
      <c r="F353" s="9"/>
    </row>
    <row r="354" spans="2:6" x14ac:dyDescent="0.2">
      <c r="B354" s="9"/>
      <c r="E354" s="51"/>
      <c r="F354" s="9"/>
    </row>
    <row r="355" spans="2:6" x14ac:dyDescent="0.2">
      <c r="B355" s="9"/>
      <c r="E355" s="51"/>
      <c r="F355" s="9"/>
    </row>
    <row r="356" spans="2:6" x14ac:dyDescent="0.2">
      <c r="B356" s="9"/>
      <c r="E356" s="51"/>
      <c r="F356" s="9"/>
    </row>
    <row r="357" spans="2:6" x14ac:dyDescent="0.2">
      <c r="B357" s="9"/>
      <c r="E357" s="51"/>
      <c r="F357" s="9"/>
    </row>
    <row r="358" spans="2:6" x14ac:dyDescent="0.2">
      <c r="B358" s="9"/>
      <c r="E358" s="51"/>
      <c r="F358" s="9"/>
    </row>
    <row r="359" spans="2:6" x14ac:dyDescent="0.2">
      <c r="B359" s="9"/>
      <c r="E359" s="51"/>
      <c r="F359" s="9"/>
    </row>
    <row r="360" spans="2:6" x14ac:dyDescent="0.2">
      <c r="B360" s="9"/>
      <c r="E360" s="51"/>
      <c r="F360" s="9"/>
    </row>
    <row r="361" spans="2:6" x14ac:dyDescent="0.2">
      <c r="B361" s="9"/>
      <c r="E361" s="51"/>
      <c r="F361" s="9"/>
    </row>
    <row r="362" spans="2:6" x14ac:dyDescent="0.2">
      <c r="B362" s="9"/>
      <c r="E362" s="51"/>
      <c r="F362" s="9"/>
    </row>
    <row r="363" spans="2:6" x14ac:dyDescent="0.2">
      <c r="B363" s="9"/>
      <c r="E363" s="51"/>
      <c r="F363" s="9"/>
    </row>
    <row r="364" spans="2:6" x14ac:dyDescent="0.2">
      <c r="B364" s="9"/>
      <c r="E364" s="51"/>
      <c r="F364" s="9"/>
    </row>
    <row r="365" spans="2:6" x14ac:dyDescent="0.2">
      <c r="B365" s="9"/>
      <c r="E365" s="51"/>
      <c r="F365" s="9"/>
    </row>
    <row r="366" spans="2:6" x14ac:dyDescent="0.2">
      <c r="B366" s="9"/>
      <c r="E366" s="51"/>
      <c r="F366" s="9"/>
    </row>
    <row r="367" spans="2:6" x14ac:dyDescent="0.2">
      <c r="B367" s="9"/>
      <c r="E367" s="51"/>
      <c r="F367" s="9"/>
    </row>
    <row r="368" spans="2:6" x14ac:dyDescent="0.2">
      <c r="B368" s="9"/>
      <c r="E368" s="51"/>
      <c r="F368" s="9"/>
    </row>
    <row r="369" spans="2:6" x14ac:dyDescent="0.2">
      <c r="B369" s="9"/>
      <c r="E369" s="51"/>
      <c r="F369" s="9"/>
    </row>
    <row r="370" spans="2:6" x14ac:dyDescent="0.2">
      <c r="B370" s="9"/>
      <c r="E370" s="51"/>
      <c r="F370" s="9"/>
    </row>
    <row r="371" spans="2:6" x14ac:dyDescent="0.2">
      <c r="B371" s="9"/>
      <c r="E371" s="51"/>
      <c r="F371" s="9"/>
    </row>
    <row r="372" spans="2:6" x14ac:dyDescent="0.2">
      <c r="B372" s="9"/>
      <c r="E372" s="51"/>
      <c r="F372" s="9"/>
    </row>
    <row r="373" spans="2:6" x14ac:dyDescent="0.2">
      <c r="B373" s="9"/>
      <c r="E373" s="51"/>
      <c r="F373" s="9"/>
    </row>
    <row r="374" spans="2:6" x14ac:dyDescent="0.2">
      <c r="B374" s="9"/>
      <c r="E374" s="51"/>
      <c r="F374" s="9"/>
    </row>
    <row r="375" spans="2:6" x14ac:dyDescent="0.2">
      <c r="B375" s="9"/>
      <c r="E375" s="51"/>
      <c r="F375" s="9"/>
    </row>
    <row r="376" spans="2:6" x14ac:dyDescent="0.2">
      <c r="B376" s="9"/>
      <c r="E376" s="51"/>
      <c r="F376" s="9"/>
    </row>
    <row r="377" spans="2:6" x14ac:dyDescent="0.2">
      <c r="B377" s="9"/>
      <c r="E377" s="51"/>
      <c r="F377" s="9"/>
    </row>
    <row r="378" spans="2:6" x14ac:dyDescent="0.2">
      <c r="B378" s="9"/>
      <c r="E378" s="51"/>
      <c r="F378" s="9"/>
    </row>
    <row r="379" spans="2:6" x14ac:dyDescent="0.2">
      <c r="B379" s="9"/>
      <c r="E379" s="51"/>
      <c r="F379" s="9"/>
    </row>
    <row r="380" spans="2:6" x14ac:dyDescent="0.2">
      <c r="B380" s="9"/>
      <c r="E380" s="51"/>
      <c r="F380" s="9"/>
    </row>
    <row r="381" spans="2:6" x14ac:dyDescent="0.2">
      <c r="B381" s="9"/>
      <c r="E381" s="51"/>
      <c r="F381" s="9"/>
    </row>
    <row r="382" spans="2:6" x14ac:dyDescent="0.2">
      <c r="B382" s="9"/>
      <c r="E382" s="51"/>
      <c r="F382" s="9"/>
    </row>
    <row r="383" spans="2:6" x14ac:dyDescent="0.2">
      <c r="B383" s="9"/>
      <c r="E383" s="51"/>
      <c r="F383" s="9"/>
    </row>
    <row r="384" spans="2:6" x14ac:dyDescent="0.2">
      <c r="B384" s="9"/>
      <c r="E384" s="51"/>
      <c r="F384" s="9"/>
    </row>
    <row r="385" spans="2:6" x14ac:dyDescent="0.2">
      <c r="B385" s="9"/>
      <c r="E385" s="51"/>
      <c r="F385" s="9"/>
    </row>
    <row r="386" spans="2:6" x14ac:dyDescent="0.2">
      <c r="B386" s="9"/>
      <c r="F386" s="9"/>
    </row>
    <row r="387" spans="2:6" x14ac:dyDescent="0.2">
      <c r="B387" s="9"/>
      <c r="F387" s="9"/>
    </row>
    <row r="388" spans="2:6" x14ac:dyDescent="0.2">
      <c r="B388" s="9"/>
      <c r="F388" s="9"/>
    </row>
    <row r="389" spans="2:6" x14ac:dyDescent="0.2">
      <c r="B389" s="9"/>
      <c r="F389" s="9"/>
    </row>
    <row r="390" spans="2:6" x14ac:dyDescent="0.2">
      <c r="B390" s="9"/>
      <c r="F390" s="9"/>
    </row>
    <row r="391" spans="2:6" x14ac:dyDescent="0.2">
      <c r="B391" s="9"/>
      <c r="F391" s="9"/>
    </row>
    <row r="392" spans="2:6" x14ac:dyDescent="0.2">
      <c r="B392" s="9"/>
      <c r="F392" s="9"/>
    </row>
    <row r="393" spans="2:6" x14ac:dyDescent="0.2">
      <c r="B393" s="9"/>
      <c r="F393" s="9"/>
    </row>
    <row r="394" spans="2:6" x14ac:dyDescent="0.2">
      <c r="B394" s="9"/>
      <c r="F394" s="9"/>
    </row>
    <row r="395" spans="2:6" x14ac:dyDescent="0.2">
      <c r="B395" s="9"/>
      <c r="F395" s="9"/>
    </row>
    <row r="396" spans="2:6" x14ac:dyDescent="0.2">
      <c r="B396" s="9"/>
      <c r="F396" s="9"/>
    </row>
    <row r="397" spans="2:6" x14ac:dyDescent="0.2">
      <c r="B397" s="9"/>
      <c r="F397" s="9"/>
    </row>
    <row r="398" spans="2:6" x14ac:dyDescent="0.2">
      <c r="B398" s="9"/>
      <c r="F398" s="9"/>
    </row>
    <row r="399" spans="2:6" x14ac:dyDescent="0.2">
      <c r="B399" s="9"/>
      <c r="F399" s="9"/>
    </row>
    <row r="400" spans="2:6" x14ac:dyDescent="0.2">
      <c r="B400" s="9"/>
      <c r="F400" s="9"/>
    </row>
    <row r="401" spans="2:6" x14ac:dyDescent="0.2">
      <c r="B401" s="9"/>
      <c r="F401" s="9"/>
    </row>
    <row r="402" spans="2:6" x14ac:dyDescent="0.2">
      <c r="B402" s="9"/>
      <c r="F402" s="9"/>
    </row>
    <row r="403" spans="2:6" x14ac:dyDescent="0.2">
      <c r="B403" s="9"/>
      <c r="F403" s="9"/>
    </row>
    <row r="404" spans="2:6" x14ac:dyDescent="0.2">
      <c r="B404" s="9"/>
      <c r="F404" s="9"/>
    </row>
    <row r="405" spans="2:6" x14ac:dyDescent="0.2">
      <c r="B405" s="9"/>
      <c r="F405" s="9"/>
    </row>
    <row r="406" spans="2:6" x14ac:dyDescent="0.2">
      <c r="B406" s="9"/>
      <c r="F406" s="9"/>
    </row>
    <row r="407" spans="2:6" x14ac:dyDescent="0.2">
      <c r="B407" s="9"/>
      <c r="F407" s="9"/>
    </row>
    <row r="408" spans="2:6" x14ac:dyDescent="0.2">
      <c r="B408" s="9"/>
      <c r="F408" s="9"/>
    </row>
    <row r="409" spans="2:6" x14ac:dyDescent="0.2">
      <c r="B409" s="9"/>
      <c r="F409" s="9"/>
    </row>
    <row r="410" spans="2:6" x14ac:dyDescent="0.2">
      <c r="B410" s="9"/>
      <c r="F410" s="9"/>
    </row>
    <row r="411" spans="2:6" x14ac:dyDescent="0.2">
      <c r="B411" s="9"/>
      <c r="F411" s="9"/>
    </row>
    <row r="412" spans="2:6" x14ac:dyDescent="0.2">
      <c r="B412" s="9"/>
      <c r="F412" s="9"/>
    </row>
    <row r="413" spans="2:6" x14ac:dyDescent="0.2">
      <c r="B413" s="9"/>
      <c r="F413" s="9"/>
    </row>
    <row r="414" spans="2:6" x14ac:dyDescent="0.2">
      <c r="B414" s="9"/>
      <c r="F414" s="9"/>
    </row>
    <row r="415" spans="2:6" x14ac:dyDescent="0.2">
      <c r="B415" s="9"/>
      <c r="F415" s="9"/>
    </row>
    <row r="416" spans="2:6" x14ac:dyDescent="0.2">
      <c r="B416" s="9"/>
      <c r="F416" s="9"/>
    </row>
    <row r="417" spans="2:6" x14ac:dyDescent="0.2">
      <c r="B417" s="9"/>
      <c r="F417" s="9"/>
    </row>
    <row r="418" spans="2:6" x14ac:dyDescent="0.2">
      <c r="B418" s="9"/>
      <c r="F418" s="9"/>
    </row>
    <row r="419" spans="2:6" x14ac:dyDescent="0.2">
      <c r="B419" s="9"/>
      <c r="F419" s="9"/>
    </row>
    <row r="420" spans="2:6" x14ac:dyDescent="0.2">
      <c r="B420" s="9"/>
      <c r="F420" s="9"/>
    </row>
    <row r="421" spans="2:6" x14ac:dyDescent="0.2">
      <c r="B421" s="9"/>
      <c r="F421" s="9"/>
    </row>
    <row r="422" spans="2:6" x14ac:dyDescent="0.2">
      <c r="B422" s="9"/>
      <c r="F422" s="9"/>
    </row>
    <row r="423" spans="2:6" x14ac:dyDescent="0.2">
      <c r="B423" s="9"/>
      <c r="F423" s="9"/>
    </row>
    <row r="424" spans="2:6" x14ac:dyDescent="0.2">
      <c r="B424" s="9"/>
      <c r="F424" s="9"/>
    </row>
    <row r="425" spans="2:6" x14ac:dyDescent="0.2">
      <c r="B425" s="9"/>
      <c r="F425" s="9"/>
    </row>
    <row r="426" spans="2:6" x14ac:dyDescent="0.2">
      <c r="B426" s="9"/>
      <c r="F426" s="9"/>
    </row>
    <row r="427" spans="2:6" x14ac:dyDescent="0.2">
      <c r="B427" s="9"/>
      <c r="F427" s="9"/>
    </row>
    <row r="428" spans="2:6" x14ac:dyDescent="0.2">
      <c r="B428" s="9"/>
      <c r="F428" s="9"/>
    </row>
    <row r="429" spans="2:6" x14ac:dyDescent="0.2">
      <c r="B429" s="9"/>
      <c r="F429" s="9"/>
    </row>
    <row r="430" spans="2:6" x14ac:dyDescent="0.2">
      <c r="B430" s="9"/>
      <c r="F430" s="9"/>
    </row>
    <row r="431" spans="2:6" x14ac:dyDescent="0.2">
      <c r="B431" s="9"/>
      <c r="F431" s="9"/>
    </row>
    <row r="432" spans="2:6" x14ac:dyDescent="0.2">
      <c r="B432" s="9"/>
      <c r="F432" s="9"/>
    </row>
    <row r="433" spans="2:6" x14ac:dyDescent="0.2">
      <c r="B433" s="9"/>
      <c r="F433" s="9"/>
    </row>
    <row r="434" spans="2:6" x14ac:dyDescent="0.2">
      <c r="B434" s="9"/>
      <c r="F434" s="9"/>
    </row>
    <row r="435" spans="2:6" x14ac:dyDescent="0.2">
      <c r="B435" s="9"/>
      <c r="F435" s="9"/>
    </row>
    <row r="436" spans="2:6" x14ac:dyDescent="0.2">
      <c r="B436" s="9"/>
      <c r="F436" s="9"/>
    </row>
    <row r="437" spans="2:6" x14ac:dyDescent="0.2">
      <c r="B437" s="9"/>
      <c r="F437" s="9"/>
    </row>
    <row r="438" spans="2:6" x14ac:dyDescent="0.2">
      <c r="B438" s="9"/>
      <c r="F438" s="9"/>
    </row>
    <row r="439" spans="2:6" x14ac:dyDescent="0.2">
      <c r="B439" s="9"/>
      <c r="F439" s="9"/>
    </row>
    <row r="440" spans="2:6" x14ac:dyDescent="0.2">
      <c r="B440" s="9"/>
      <c r="F440" s="9"/>
    </row>
    <row r="441" spans="2:6" x14ac:dyDescent="0.2">
      <c r="B441" s="9"/>
      <c r="F441" s="9"/>
    </row>
    <row r="442" spans="2:6" x14ac:dyDescent="0.2">
      <c r="B442" s="9"/>
      <c r="F442" s="9"/>
    </row>
    <row r="443" spans="2:6" x14ac:dyDescent="0.2">
      <c r="B443" s="9"/>
      <c r="F443" s="9"/>
    </row>
    <row r="444" spans="2:6" x14ac:dyDescent="0.2">
      <c r="B444" s="9"/>
      <c r="F444" s="9"/>
    </row>
    <row r="445" spans="2:6" x14ac:dyDescent="0.2">
      <c r="B445" s="9"/>
      <c r="F445" s="9"/>
    </row>
    <row r="446" spans="2:6" x14ac:dyDescent="0.2">
      <c r="B446" s="9"/>
      <c r="F446" s="9"/>
    </row>
    <row r="447" spans="2:6" x14ac:dyDescent="0.2">
      <c r="B447" s="9"/>
      <c r="F447" s="9"/>
    </row>
    <row r="448" spans="2:6" x14ac:dyDescent="0.2">
      <c r="B448" s="9"/>
      <c r="F448" s="9"/>
    </row>
    <row r="449" spans="2:6" x14ac:dyDescent="0.2">
      <c r="B449" s="9"/>
      <c r="F449" s="9"/>
    </row>
    <row r="450" spans="2:6" x14ac:dyDescent="0.2">
      <c r="B450" s="9"/>
      <c r="F450" s="9"/>
    </row>
    <row r="451" spans="2:6" x14ac:dyDescent="0.2">
      <c r="B451" s="9"/>
      <c r="F451" s="9"/>
    </row>
    <row r="452" spans="2:6" x14ac:dyDescent="0.2">
      <c r="B452" s="9"/>
      <c r="F452" s="9"/>
    </row>
    <row r="453" spans="2:6" x14ac:dyDescent="0.2">
      <c r="B453" s="9"/>
      <c r="F453" s="9"/>
    </row>
    <row r="454" spans="2:6" x14ac:dyDescent="0.2">
      <c r="B454" s="9"/>
      <c r="F454" s="9"/>
    </row>
    <row r="455" spans="2:6" x14ac:dyDescent="0.2">
      <c r="B455" s="9"/>
      <c r="F455" s="9"/>
    </row>
    <row r="456" spans="2:6" x14ac:dyDescent="0.2">
      <c r="B456" s="9"/>
      <c r="F456" s="9"/>
    </row>
    <row r="457" spans="2:6" x14ac:dyDescent="0.2">
      <c r="B457" s="9"/>
      <c r="F457" s="9"/>
    </row>
    <row r="458" spans="2:6" x14ac:dyDescent="0.2">
      <c r="B458" s="9"/>
      <c r="F458" s="9"/>
    </row>
    <row r="459" spans="2:6" x14ac:dyDescent="0.2">
      <c r="B459" s="9"/>
      <c r="F459" s="9"/>
    </row>
    <row r="460" spans="2:6" x14ac:dyDescent="0.2">
      <c r="B460" s="9"/>
      <c r="F460" s="9"/>
    </row>
    <row r="461" spans="2:6" x14ac:dyDescent="0.2">
      <c r="B461" s="9"/>
      <c r="F461" s="9"/>
    </row>
    <row r="462" spans="2:6" x14ac:dyDescent="0.2">
      <c r="B462" s="9"/>
      <c r="F462" s="9"/>
    </row>
    <row r="463" spans="2:6" x14ac:dyDescent="0.2">
      <c r="B463" s="9"/>
      <c r="F463" s="9"/>
    </row>
    <row r="464" spans="2:6" x14ac:dyDescent="0.2">
      <c r="B464" s="9"/>
      <c r="F464" s="9"/>
    </row>
    <row r="465" spans="2:6" x14ac:dyDescent="0.2">
      <c r="B465" s="9"/>
      <c r="F465" s="9"/>
    </row>
    <row r="466" spans="2:6" x14ac:dyDescent="0.2">
      <c r="B466" s="9"/>
      <c r="F466" s="9"/>
    </row>
    <row r="467" spans="2:6" x14ac:dyDescent="0.2">
      <c r="B467" s="9"/>
      <c r="F467" s="9"/>
    </row>
    <row r="468" spans="2:6" x14ac:dyDescent="0.2">
      <c r="B468" s="9"/>
      <c r="F468" s="9"/>
    </row>
    <row r="469" spans="2:6" x14ac:dyDescent="0.2">
      <c r="B469" s="9"/>
      <c r="F469" s="9"/>
    </row>
    <row r="470" spans="2:6" x14ac:dyDescent="0.2">
      <c r="B470" s="9"/>
      <c r="F470" s="9"/>
    </row>
    <row r="471" spans="2:6" x14ac:dyDescent="0.2">
      <c r="B471" s="9"/>
      <c r="F471" s="9"/>
    </row>
    <row r="472" spans="2:6" x14ac:dyDescent="0.2">
      <c r="B472" s="9"/>
      <c r="F472" s="9"/>
    </row>
    <row r="473" spans="2:6" x14ac:dyDescent="0.2">
      <c r="B473" s="9"/>
      <c r="F473" s="9"/>
    </row>
    <row r="474" spans="2:6" x14ac:dyDescent="0.2">
      <c r="B474" s="9"/>
      <c r="F474" s="9"/>
    </row>
    <row r="475" spans="2:6" x14ac:dyDescent="0.2">
      <c r="B475" s="9"/>
      <c r="F475" s="9"/>
    </row>
    <row r="476" spans="2:6" x14ac:dyDescent="0.2">
      <c r="B476" s="9"/>
      <c r="F476" s="9"/>
    </row>
    <row r="477" spans="2:6" x14ac:dyDescent="0.2">
      <c r="B477" s="9"/>
      <c r="F477" s="9"/>
    </row>
    <row r="478" spans="2:6" x14ac:dyDescent="0.2">
      <c r="B478" s="9"/>
      <c r="F478" s="9"/>
    </row>
    <row r="479" spans="2:6" x14ac:dyDescent="0.2">
      <c r="B479" s="9"/>
      <c r="F479" s="9"/>
    </row>
    <row r="480" spans="2:6" x14ac:dyDescent="0.2">
      <c r="B480" s="9"/>
      <c r="F480" s="9"/>
    </row>
    <row r="481" spans="2:6" x14ac:dyDescent="0.2">
      <c r="B481" s="9"/>
      <c r="F481" s="9"/>
    </row>
    <row r="482" spans="2:6" x14ac:dyDescent="0.2">
      <c r="B482" s="9"/>
      <c r="F482" s="9"/>
    </row>
    <row r="483" spans="2:6" x14ac:dyDescent="0.2">
      <c r="B483" s="9"/>
      <c r="F483" s="9"/>
    </row>
    <row r="484" spans="2:6" x14ac:dyDescent="0.2">
      <c r="B484" s="9"/>
      <c r="F484" s="9"/>
    </row>
    <row r="485" spans="2:6" x14ac:dyDescent="0.2">
      <c r="B485" s="9"/>
      <c r="F485" s="9"/>
    </row>
    <row r="486" spans="2:6" x14ac:dyDescent="0.2">
      <c r="B486" s="9"/>
      <c r="F486" s="9"/>
    </row>
    <row r="487" spans="2:6" x14ac:dyDescent="0.2">
      <c r="B487" s="9"/>
      <c r="F487" s="9"/>
    </row>
    <row r="488" spans="2:6" x14ac:dyDescent="0.2">
      <c r="B488" s="9"/>
      <c r="F488" s="9"/>
    </row>
    <row r="489" spans="2:6" x14ac:dyDescent="0.2">
      <c r="B489" s="9"/>
      <c r="F489" s="9"/>
    </row>
    <row r="490" spans="2:6" x14ac:dyDescent="0.2">
      <c r="B490" s="9"/>
      <c r="F490" s="9"/>
    </row>
    <row r="491" spans="2:6" x14ac:dyDescent="0.2">
      <c r="B491" s="9"/>
      <c r="F491" s="9"/>
    </row>
    <row r="492" spans="2:6" x14ac:dyDescent="0.2">
      <c r="B492" s="9"/>
      <c r="F492" s="9"/>
    </row>
    <row r="493" spans="2:6" x14ac:dyDescent="0.2">
      <c r="B493" s="9"/>
      <c r="F493" s="9"/>
    </row>
    <row r="494" spans="2:6" x14ac:dyDescent="0.2">
      <c r="B494" s="9"/>
      <c r="F494" s="9"/>
    </row>
    <row r="495" spans="2:6" x14ac:dyDescent="0.2">
      <c r="B495" s="9"/>
      <c r="F495" s="9"/>
    </row>
    <row r="496" spans="2:6" x14ac:dyDescent="0.2">
      <c r="B496" s="9"/>
      <c r="F496" s="9"/>
    </row>
    <row r="497" spans="2:6" x14ac:dyDescent="0.2">
      <c r="B497" s="9"/>
      <c r="F497" s="9"/>
    </row>
    <row r="498" spans="2:6" x14ac:dyDescent="0.2">
      <c r="B498" s="9"/>
      <c r="F498" s="9"/>
    </row>
    <row r="499" spans="2:6" x14ac:dyDescent="0.2">
      <c r="B499" s="9"/>
      <c r="F499" s="9"/>
    </row>
    <row r="500" spans="2:6" x14ac:dyDescent="0.2">
      <c r="B500" s="9"/>
      <c r="F500" s="9"/>
    </row>
    <row r="501" spans="2:6" x14ac:dyDescent="0.2">
      <c r="B501" s="9"/>
      <c r="F501" s="9"/>
    </row>
    <row r="502" spans="2:6" x14ac:dyDescent="0.2">
      <c r="B502" s="9"/>
      <c r="F502" s="9"/>
    </row>
    <row r="503" spans="2:6" x14ac:dyDescent="0.2">
      <c r="B503" s="9"/>
      <c r="F503" s="9"/>
    </row>
    <row r="504" spans="2:6" x14ac:dyDescent="0.2">
      <c r="B504" s="9"/>
      <c r="F504" s="9"/>
    </row>
    <row r="505" spans="2:6" x14ac:dyDescent="0.2">
      <c r="B505" s="9"/>
      <c r="F505" s="9"/>
    </row>
    <row r="506" spans="2:6" x14ac:dyDescent="0.2">
      <c r="B506" s="9"/>
      <c r="F506" s="9"/>
    </row>
    <row r="507" spans="2:6" x14ac:dyDescent="0.2">
      <c r="B507" s="9"/>
      <c r="F507" s="9"/>
    </row>
    <row r="508" spans="2:6" x14ac:dyDescent="0.2">
      <c r="B508" s="9"/>
      <c r="F508" s="9"/>
    </row>
    <row r="509" spans="2:6" x14ac:dyDescent="0.2">
      <c r="B509" s="9"/>
      <c r="F509" s="9"/>
    </row>
    <row r="510" spans="2:6" x14ac:dyDescent="0.2">
      <c r="B510" s="9"/>
      <c r="F510" s="9"/>
    </row>
    <row r="511" spans="2:6" x14ac:dyDescent="0.2">
      <c r="B511" s="9"/>
      <c r="F511" s="9"/>
    </row>
    <row r="512" spans="2:6" x14ac:dyDescent="0.2">
      <c r="B512" s="9"/>
      <c r="F512" s="9"/>
    </row>
    <row r="513" spans="2:6" x14ac:dyDescent="0.2">
      <c r="B513" s="9"/>
      <c r="F513" s="9"/>
    </row>
    <row r="514" spans="2:6" x14ac:dyDescent="0.2">
      <c r="B514" s="9"/>
      <c r="F514" s="9"/>
    </row>
    <row r="515" spans="2:6" x14ac:dyDescent="0.2">
      <c r="B515" s="9"/>
      <c r="F515" s="9"/>
    </row>
    <row r="516" spans="2:6" x14ac:dyDescent="0.2">
      <c r="B516" s="9"/>
      <c r="F516" s="9"/>
    </row>
    <row r="517" spans="2:6" x14ac:dyDescent="0.2">
      <c r="B517" s="9"/>
      <c r="F517" s="9"/>
    </row>
    <row r="518" spans="2:6" x14ac:dyDescent="0.2">
      <c r="B518" s="9"/>
      <c r="F518" s="9"/>
    </row>
    <row r="519" spans="2:6" x14ac:dyDescent="0.2">
      <c r="B519" s="9"/>
      <c r="F519" s="9"/>
    </row>
    <row r="520" spans="2:6" x14ac:dyDescent="0.2">
      <c r="B520" s="9"/>
      <c r="F520" s="9"/>
    </row>
    <row r="521" spans="2:6" x14ac:dyDescent="0.2">
      <c r="B521" s="9"/>
      <c r="F521" s="9"/>
    </row>
    <row r="522" spans="2:6" x14ac:dyDescent="0.2">
      <c r="B522" s="9"/>
      <c r="F522" s="9"/>
    </row>
    <row r="523" spans="2:6" x14ac:dyDescent="0.2">
      <c r="B523" s="9"/>
      <c r="F523" s="9"/>
    </row>
    <row r="524" spans="2:6" x14ac:dyDescent="0.2">
      <c r="B524" s="9"/>
      <c r="F524" s="9"/>
    </row>
    <row r="525" spans="2:6" x14ac:dyDescent="0.2">
      <c r="B525" s="9"/>
      <c r="F525" s="9"/>
    </row>
    <row r="526" spans="2:6" x14ac:dyDescent="0.2">
      <c r="B526" s="9"/>
      <c r="F526" s="9"/>
    </row>
    <row r="527" spans="2:6" x14ac:dyDescent="0.2">
      <c r="B527" s="9"/>
      <c r="F527" s="9"/>
    </row>
    <row r="528" spans="2:6" x14ac:dyDescent="0.2">
      <c r="B528" s="9"/>
      <c r="F528" s="9"/>
    </row>
    <row r="529" spans="2:6" x14ac:dyDescent="0.2">
      <c r="B529" s="9"/>
      <c r="F529" s="9"/>
    </row>
    <row r="530" spans="2:6" x14ac:dyDescent="0.2">
      <c r="B530" s="9"/>
      <c r="F530" s="9"/>
    </row>
    <row r="531" spans="2:6" x14ac:dyDescent="0.2">
      <c r="B531" s="9"/>
      <c r="F531" s="9"/>
    </row>
    <row r="532" spans="2:6" x14ac:dyDescent="0.2">
      <c r="B532" s="9"/>
      <c r="F532" s="9"/>
    </row>
    <row r="533" spans="2:6" x14ac:dyDescent="0.2">
      <c r="B533" s="9"/>
      <c r="F533" s="9"/>
    </row>
    <row r="534" spans="2:6" x14ac:dyDescent="0.2">
      <c r="B534" s="9"/>
      <c r="F534" s="9"/>
    </row>
    <row r="535" spans="2:6" x14ac:dyDescent="0.2">
      <c r="B535" s="9"/>
      <c r="F535" s="9"/>
    </row>
    <row r="536" spans="2:6" x14ac:dyDescent="0.2">
      <c r="B536" s="9"/>
      <c r="F536" s="9"/>
    </row>
    <row r="537" spans="2:6" x14ac:dyDescent="0.2">
      <c r="B537" s="9"/>
      <c r="F537" s="9"/>
    </row>
    <row r="538" spans="2:6" x14ac:dyDescent="0.2">
      <c r="B538" s="9"/>
      <c r="F538" s="9"/>
    </row>
    <row r="539" spans="2:6" x14ac:dyDescent="0.2">
      <c r="B539" s="9"/>
      <c r="F539" s="9"/>
    </row>
    <row r="540" spans="2:6" x14ac:dyDescent="0.2">
      <c r="B540" s="9"/>
      <c r="F540" s="9"/>
    </row>
    <row r="541" spans="2:6" x14ac:dyDescent="0.2">
      <c r="B541" s="9"/>
      <c r="F541" s="9"/>
    </row>
    <row r="542" spans="2:6" x14ac:dyDescent="0.2">
      <c r="B542" s="9"/>
      <c r="F542" s="9"/>
    </row>
    <row r="543" spans="2:6" x14ac:dyDescent="0.2">
      <c r="B543" s="9"/>
      <c r="F543" s="9"/>
    </row>
    <row r="544" spans="2:6" x14ac:dyDescent="0.2">
      <c r="B544" s="9"/>
      <c r="F544" s="9"/>
    </row>
    <row r="545" spans="2:6" x14ac:dyDescent="0.2">
      <c r="B545" s="9"/>
      <c r="F545" s="9"/>
    </row>
    <row r="546" spans="2:6" x14ac:dyDescent="0.2">
      <c r="B546" s="9"/>
      <c r="F546" s="9"/>
    </row>
    <row r="547" spans="2:6" x14ac:dyDescent="0.2">
      <c r="B547" s="9"/>
      <c r="F547" s="9"/>
    </row>
    <row r="548" spans="2:6" x14ac:dyDescent="0.2">
      <c r="B548" s="9"/>
      <c r="F548" s="9"/>
    </row>
    <row r="549" spans="2:6" x14ac:dyDescent="0.2">
      <c r="B549" s="9"/>
      <c r="F549" s="9"/>
    </row>
    <row r="550" spans="2:6" x14ac:dyDescent="0.2">
      <c r="B550" s="9"/>
      <c r="F550" s="9"/>
    </row>
    <row r="551" spans="2:6" x14ac:dyDescent="0.2">
      <c r="B551" s="9"/>
      <c r="F551" s="9"/>
    </row>
    <row r="552" spans="2:6" x14ac:dyDescent="0.2">
      <c r="B552" s="9"/>
      <c r="F552" s="9"/>
    </row>
    <row r="553" spans="2:6" x14ac:dyDescent="0.2">
      <c r="B553" s="9"/>
      <c r="F553" s="9"/>
    </row>
    <row r="554" spans="2:6" x14ac:dyDescent="0.2">
      <c r="B554" s="9"/>
      <c r="F554" s="9"/>
    </row>
    <row r="555" spans="2:6" x14ac:dyDescent="0.2">
      <c r="B555" s="9"/>
      <c r="F555" s="9"/>
    </row>
    <row r="556" spans="2:6" x14ac:dyDescent="0.2">
      <c r="B556" s="9"/>
      <c r="F556" s="9"/>
    </row>
    <row r="557" spans="2:6" x14ac:dyDescent="0.2">
      <c r="B557" s="9"/>
      <c r="F557" s="9"/>
    </row>
    <row r="558" spans="2:6" x14ac:dyDescent="0.2">
      <c r="B558" s="9"/>
      <c r="F558" s="9"/>
    </row>
    <row r="559" spans="2:6" x14ac:dyDescent="0.2">
      <c r="B559" s="9"/>
      <c r="F559" s="9"/>
    </row>
    <row r="560" spans="2:6" x14ac:dyDescent="0.2">
      <c r="B560" s="9"/>
      <c r="F560" s="9"/>
    </row>
    <row r="561" spans="2:6" x14ac:dyDescent="0.2">
      <c r="B561" s="9"/>
      <c r="F561" s="9"/>
    </row>
    <row r="562" spans="2:6" x14ac:dyDescent="0.2">
      <c r="B562" s="9"/>
      <c r="F562" s="9"/>
    </row>
    <row r="563" spans="2:6" x14ac:dyDescent="0.2">
      <c r="B563" s="9"/>
      <c r="F563" s="9"/>
    </row>
    <row r="564" spans="2:6" x14ac:dyDescent="0.2">
      <c r="B564" s="9"/>
      <c r="F564" s="9"/>
    </row>
    <row r="565" spans="2:6" x14ac:dyDescent="0.2">
      <c r="B565" s="9"/>
      <c r="F565" s="9"/>
    </row>
    <row r="566" spans="2:6" x14ac:dyDescent="0.2">
      <c r="B566" s="9"/>
      <c r="F566" s="9"/>
    </row>
    <row r="567" spans="2:6" x14ac:dyDescent="0.2">
      <c r="B567" s="9"/>
      <c r="F567" s="9"/>
    </row>
    <row r="568" spans="2:6" x14ac:dyDescent="0.2">
      <c r="B568" s="9"/>
      <c r="F568" s="9"/>
    </row>
    <row r="569" spans="2:6" x14ac:dyDescent="0.2">
      <c r="B569" s="9"/>
      <c r="F569" s="9"/>
    </row>
    <row r="570" spans="2:6" x14ac:dyDescent="0.2">
      <c r="B570" s="9"/>
      <c r="F570" s="9"/>
    </row>
    <row r="571" spans="2:6" x14ac:dyDescent="0.2">
      <c r="B571" s="9"/>
      <c r="F571" s="9"/>
    </row>
    <row r="572" spans="2:6" x14ac:dyDescent="0.2">
      <c r="B572" s="9"/>
      <c r="F572" s="9"/>
    </row>
    <row r="573" spans="2:6" x14ac:dyDescent="0.2">
      <c r="B573" s="9"/>
      <c r="F573" s="9"/>
    </row>
    <row r="574" spans="2:6" x14ac:dyDescent="0.2">
      <c r="B574" s="9"/>
      <c r="F574" s="9"/>
    </row>
    <row r="575" spans="2:6" x14ac:dyDescent="0.2">
      <c r="B575" s="9"/>
      <c r="F575" s="9"/>
    </row>
    <row r="576" spans="2:6" x14ac:dyDescent="0.2">
      <c r="B576" s="9"/>
      <c r="F576" s="9"/>
    </row>
    <row r="577" spans="2:6" x14ac:dyDescent="0.2">
      <c r="B577" s="9"/>
      <c r="F577" s="9"/>
    </row>
    <row r="578" spans="2:6" x14ac:dyDescent="0.2">
      <c r="B578" s="9"/>
      <c r="F578" s="9"/>
    </row>
    <row r="579" spans="2:6" x14ac:dyDescent="0.2">
      <c r="B579" s="9"/>
      <c r="F579" s="9"/>
    </row>
    <row r="580" spans="2:6" x14ac:dyDescent="0.2">
      <c r="B580" s="9"/>
      <c r="F580" s="9"/>
    </row>
    <row r="581" spans="2:6" x14ac:dyDescent="0.2">
      <c r="B581" s="9"/>
      <c r="F581" s="9"/>
    </row>
    <row r="582" spans="2:6" x14ac:dyDescent="0.2">
      <c r="B582" s="9"/>
      <c r="F582" s="9"/>
    </row>
    <row r="583" spans="2:6" x14ac:dyDescent="0.2">
      <c r="B583" s="9"/>
      <c r="F583" s="9"/>
    </row>
    <row r="584" spans="2:6" x14ac:dyDescent="0.2">
      <c r="B584" s="9"/>
      <c r="F584" s="9"/>
    </row>
    <row r="585" spans="2:6" x14ac:dyDescent="0.2">
      <c r="B585" s="9"/>
      <c r="F585" s="9"/>
    </row>
    <row r="586" spans="2:6" x14ac:dyDescent="0.2">
      <c r="B586" s="9"/>
      <c r="F586" s="9"/>
    </row>
    <row r="587" spans="2:6" x14ac:dyDescent="0.2">
      <c r="B587" s="9"/>
      <c r="F587" s="9"/>
    </row>
    <row r="588" spans="2:6" x14ac:dyDescent="0.2">
      <c r="B588" s="9"/>
      <c r="F588" s="9"/>
    </row>
    <row r="589" spans="2:6" x14ac:dyDescent="0.2">
      <c r="B589" s="9"/>
      <c r="F589" s="9"/>
    </row>
    <row r="590" spans="2:6" x14ac:dyDescent="0.2">
      <c r="B590" s="9"/>
      <c r="F590" s="9"/>
    </row>
    <row r="591" spans="2:6" x14ac:dyDescent="0.2">
      <c r="B591" s="9"/>
      <c r="F591" s="9"/>
    </row>
    <row r="592" spans="2:6" x14ac:dyDescent="0.2">
      <c r="B592" s="9"/>
      <c r="F592" s="9"/>
    </row>
    <row r="593" spans="2:6" x14ac:dyDescent="0.2">
      <c r="B593" s="9"/>
      <c r="F593" s="9"/>
    </row>
    <row r="594" spans="2:6" x14ac:dyDescent="0.2">
      <c r="B594" s="9"/>
      <c r="F594" s="9"/>
    </row>
    <row r="595" spans="2:6" x14ac:dyDescent="0.2">
      <c r="B595" s="9"/>
      <c r="F595" s="9"/>
    </row>
    <row r="596" spans="2:6" x14ac:dyDescent="0.2">
      <c r="B596" s="9"/>
      <c r="F596" s="9"/>
    </row>
    <row r="597" spans="2:6" x14ac:dyDescent="0.2">
      <c r="B597" s="9"/>
      <c r="F597" s="9"/>
    </row>
    <row r="598" spans="2:6" x14ac:dyDescent="0.2">
      <c r="B598" s="9"/>
      <c r="F598" s="9"/>
    </row>
    <row r="599" spans="2:6" x14ac:dyDescent="0.2">
      <c r="B599" s="9"/>
      <c r="F599" s="9"/>
    </row>
    <row r="600" spans="2:6" x14ac:dyDescent="0.2">
      <c r="B600" s="9"/>
      <c r="F600" s="9"/>
    </row>
    <row r="601" spans="2:6" x14ac:dyDescent="0.2">
      <c r="B601" s="9"/>
      <c r="F601" s="9"/>
    </row>
    <row r="602" spans="2:6" x14ac:dyDescent="0.2">
      <c r="B602" s="9"/>
      <c r="F602" s="9"/>
    </row>
    <row r="603" spans="2:6" x14ac:dyDescent="0.2">
      <c r="B603" s="9"/>
      <c r="F603" s="9"/>
    </row>
    <row r="604" spans="2:6" x14ac:dyDescent="0.2">
      <c r="B604" s="9"/>
      <c r="F604" s="9"/>
    </row>
    <row r="605" spans="2:6" x14ac:dyDescent="0.2">
      <c r="B605" s="9"/>
      <c r="F605" s="9"/>
    </row>
    <row r="606" spans="2:6" x14ac:dyDescent="0.2">
      <c r="B606" s="9"/>
      <c r="F606" s="9"/>
    </row>
    <row r="607" spans="2:6" x14ac:dyDescent="0.2">
      <c r="B607" s="9"/>
      <c r="F607" s="9"/>
    </row>
    <row r="608" spans="2:6" x14ac:dyDescent="0.2">
      <c r="B608" s="9"/>
      <c r="F608" s="9"/>
    </row>
    <row r="609" spans="2:6" x14ac:dyDescent="0.2">
      <c r="B609" s="9"/>
      <c r="F609" s="9"/>
    </row>
    <row r="610" spans="2:6" x14ac:dyDescent="0.2">
      <c r="B610" s="9"/>
      <c r="F610" s="9"/>
    </row>
    <row r="611" spans="2:6" x14ac:dyDescent="0.2">
      <c r="B611" s="9"/>
      <c r="F611" s="9"/>
    </row>
    <row r="612" spans="2:6" x14ac:dyDescent="0.2">
      <c r="B612" s="9"/>
      <c r="F612" s="9"/>
    </row>
    <row r="613" spans="2:6" x14ac:dyDescent="0.2">
      <c r="B613" s="9"/>
      <c r="F613" s="9"/>
    </row>
    <row r="614" spans="2:6" x14ac:dyDescent="0.2">
      <c r="B614" s="9"/>
      <c r="F614" s="9"/>
    </row>
    <row r="615" spans="2:6" x14ac:dyDescent="0.2">
      <c r="B615" s="9"/>
      <c r="F615" s="9"/>
    </row>
    <row r="616" spans="2:6" x14ac:dyDescent="0.2">
      <c r="B616" s="9"/>
      <c r="F616" s="9"/>
    </row>
    <row r="617" spans="2:6" x14ac:dyDescent="0.2">
      <c r="B617" s="9"/>
      <c r="F617" s="9"/>
    </row>
    <row r="618" spans="2:6" x14ac:dyDescent="0.2">
      <c r="B618" s="9"/>
      <c r="F618" s="9"/>
    </row>
    <row r="619" spans="2:6" x14ac:dyDescent="0.2">
      <c r="B619" s="9"/>
      <c r="F619" s="9"/>
    </row>
    <row r="620" spans="2:6" x14ac:dyDescent="0.2">
      <c r="B620" s="9"/>
      <c r="F620" s="9"/>
    </row>
    <row r="621" spans="2:6" x14ac:dyDescent="0.2">
      <c r="B621" s="9"/>
      <c r="F621" s="9"/>
    </row>
    <row r="622" spans="2:6" x14ac:dyDescent="0.2">
      <c r="B622" s="9"/>
      <c r="F622" s="9"/>
    </row>
    <row r="623" spans="2:6" x14ac:dyDescent="0.2">
      <c r="B623" s="9"/>
      <c r="F623" s="9"/>
    </row>
    <row r="624" spans="2:6" x14ac:dyDescent="0.2">
      <c r="B624" s="9"/>
      <c r="F624" s="9"/>
    </row>
    <row r="625" spans="2:6" x14ac:dyDescent="0.2">
      <c r="B625" s="9"/>
      <c r="F625" s="9"/>
    </row>
    <row r="626" spans="2:6" x14ac:dyDescent="0.2">
      <c r="B626" s="9"/>
      <c r="F626" s="9"/>
    </row>
    <row r="627" spans="2:6" x14ac:dyDescent="0.2">
      <c r="B627" s="9"/>
      <c r="F627" s="9"/>
    </row>
    <row r="628" spans="2:6" x14ac:dyDescent="0.2">
      <c r="B628" s="9"/>
      <c r="F628" s="9"/>
    </row>
    <row r="629" spans="2:6" x14ac:dyDescent="0.2">
      <c r="B629" s="9"/>
      <c r="F629" s="9"/>
    </row>
    <row r="630" spans="2:6" x14ac:dyDescent="0.2">
      <c r="B630" s="9"/>
      <c r="F630" s="9"/>
    </row>
    <row r="631" spans="2:6" x14ac:dyDescent="0.2">
      <c r="B631" s="9"/>
      <c r="F631" s="9"/>
    </row>
    <row r="632" spans="2:6" x14ac:dyDescent="0.2">
      <c r="B632" s="9"/>
      <c r="F632" s="9"/>
    </row>
    <row r="633" spans="2:6" x14ac:dyDescent="0.2">
      <c r="B633" s="9"/>
      <c r="F633" s="9"/>
    </row>
    <row r="634" spans="2:6" x14ac:dyDescent="0.2">
      <c r="B634" s="9"/>
      <c r="F634" s="9"/>
    </row>
    <row r="635" spans="2:6" x14ac:dyDescent="0.2">
      <c r="B635" s="9"/>
      <c r="F635" s="9"/>
    </row>
    <row r="636" spans="2:6" x14ac:dyDescent="0.2">
      <c r="B636" s="9"/>
      <c r="F636" s="9"/>
    </row>
    <row r="637" spans="2:6" x14ac:dyDescent="0.2">
      <c r="B637" s="9"/>
      <c r="F637" s="9"/>
    </row>
    <row r="638" spans="2:6" x14ac:dyDescent="0.2">
      <c r="B638" s="9"/>
      <c r="F638" s="9"/>
    </row>
    <row r="639" spans="2:6" x14ac:dyDescent="0.2">
      <c r="B639" s="9"/>
      <c r="F639" s="9"/>
    </row>
    <row r="640" spans="2:6" x14ac:dyDescent="0.2">
      <c r="B640" s="9"/>
      <c r="F640" s="9"/>
    </row>
    <row r="641" spans="2:6" x14ac:dyDescent="0.2">
      <c r="B641" s="9"/>
      <c r="F641" s="9"/>
    </row>
    <row r="642" spans="2:6" x14ac:dyDescent="0.2">
      <c r="B642" s="9"/>
      <c r="F642" s="9"/>
    </row>
    <row r="643" spans="2:6" x14ac:dyDescent="0.2">
      <c r="B643" s="9"/>
      <c r="F643" s="9"/>
    </row>
    <row r="644" spans="2:6" x14ac:dyDescent="0.2">
      <c r="B644" s="9"/>
      <c r="F644" s="9"/>
    </row>
    <row r="645" spans="2:6" x14ac:dyDescent="0.2">
      <c r="B645" s="9"/>
      <c r="F645" s="9"/>
    </row>
    <row r="646" spans="2:6" x14ac:dyDescent="0.2">
      <c r="B646" s="9"/>
      <c r="F646" s="9"/>
    </row>
    <row r="647" spans="2:6" x14ac:dyDescent="0.2">
      <c r="B647" s="9"/>
      <c r="F647" s="9"/>
    </row>
    <row r="648" spans="2:6" x14ac:dyDescent="0.2">
      <c r="B648" s="9"/>
      <c r="F648" s="9"/>
    </row>
    <row r="649" spans="2:6" x14ac:dyDescent="0.2">
      <c r="B649" s="9"/>
      <c r="F649" s="9"/>
    </row>
    <row r="650" spans="2:6" x14ac:dyDescent="0.2">
      <c r="B650" s="9"/>
      <c r="F650" s="9"/>
    </row>
    <row r="651" spans="2:6" x14ac:dyDescent="0.2">
      <c r="B651" s="9"/>
      <c r="F651" s="9"/>
    </row>
    <row r="652" spans="2:6" x14ac:dyDescent="0.2">
      <c r="B652" s="9"/>
      <c r="F652" s="9"/>
    </row>
    <row r="653" spans="2:6" x14ac:dyDescent="0.2">
      <c r="B653" s="9"/>
      <c r="F653" s="9"/>
    </row>
    <row r="654" spans="2:6" x14ac:dyDescent="0.2">
      <c r="B654" s="9"/>
      <c r="F654" s="9"/>
    </row>
    <row r="655" spans="2:6" x14ac:dyDescent="0.2">
      <c r="B655" s="9"/>
      <c r="F655" s="9"/>
    </row>
    <row r="656" spans="2:6" x14ac:dyDescent="0.2">
      <c r="B656" s="9"/>
      <c r="F656" s="9"/>
    </row>
    <row r="657" spans="2:6" x14ac:dyDescent="0.2">
      <c r="B657" s="9"/>
      <c r="F657" s="9"/>
    </row>
    <row r="658" spans="2:6" x14ac:dyDescent="0.2">
      <c r="B658" s="9"/>
      <c r="F658" s="9"/>
    </row>
    <row r="659" spans="2:6" x14ac:dyDescent="0.2">
      <c r="B659" s="9"/>
      <c r="F659" s="9"/>
    </row>
    <row r="660" spans="2:6" x14ac:dyDescent="0.2">
      <c r="B660" s="9"/>
      <c r="F660" s="9"/>
    </row>
    <row r="661" spans="2:6" x14ac:dyDescent="0.2">
      <c r="B661" s="9"/>
      <c r="F661" s="9"/>
    </row>
    <row r="662" spans="2:6" x14ac:dyDescent="0.2">
      <c r="B662" s="9"/>
      <c r="F662" s="9"/>
    </row>
    <row r="663" spans="2:6" x14ac:dyDescent="0.2">
      <c r="B663" s="9"/>
      <c r="F663" s="9"/>
    </row>
    <row r="664" spans="2:6" x14ac:dyDescent="0.2">
      <c r="B664" s="9"/>
      <c r="F664" s="9"/>
    </row>
    <row r="665" spans="2:6" x14ac:dyDescent="0.2">
      <c r="B665" s="9"/>
      <c r="F665" s="9"/>
    </row>
    <row r="666" spans="2:6" x14ac:dyDescent="0.2">
      <c r="B666" s="9"/>
      <c r="F666" s="9"/>
    </row>
    <row r="667" spans="2:6" x14ac:dyDescent="0.2">
      <c r="B667" s="9"/>
      <c r="F667" s="9"/>
    </row>
    <row r="668" spans="2:6" x14ac:dyDescent="0.2">
      <c r="B668" s="9"/>
      <c r="F668" s="9"/>
    </row>
    <row r="669" spans="2:6" x14ac:dyDescent="0.2">
      <c r="B669" s="9"/>
      <c r="F669" s="9"/>
    </row>
    <row r="670" spans="2:6" x14ac:dyDescent="0.2">
      <c r="B670" s="9"/>
      <c r="F670" s="9"/>
    </row>
    <row r="671" spans="2:6" x14ac:dyDescent="0.2">
      <c r="B671" s="9"/>
      <c r="F671" s="9"/>
    </row>
    <row r="672" spans="2:6" x14ac:dyDescent="0.2">
      <c r="B672" s="9"/>
      <c r="F672" s="9"/>
    </row>
    <row r="673" spans="2:6" x14ac:dyDescent="0.2">
      <c r="B673" s="9"/>
      <c r="F673" s="9"/>
    </row>
    <row r="674" spans="2:6" x14ac:dyDescent="0.2">
      <c r="B674" s="9"/>
      <c r="F674" s="9"/>
    </row>
    <row r="675" spans="2:6" x14ac:dyDescent="0.2">
      <c r="B675" s="9"/>
      <c r="F675" s="9"/>
    </row>
    <row r="676" spans="2:6" x14ac:dyDescent="0.2">
      <c r="B676" s="9"/>
      <c r="F676" s="9"/>
    </row>
    <row r="677" spans="2:6" x14ac:dyDescent="0.2">
      <c r="B677" s="9"/>
      <c r="F677" s="9"/>
    </row>
    <row r="678" spans="2:6" x14ac:dyDescent="0.2">
      <c r="B678" s="9"/>
      <c r="F678" s="9"/>
    </row>
    <row r="679" spans="2:6" x14ac:dyDescent="0.2">
      <c r="B679" s="9"/>
      <c r="F679" s="9"/>
    </row>
    <row r="680" spans="2:6" x14ac:dyDescent="0.2">
      <c r="B680" s="9"/>
      <c r="F680" s="9"/>
    </row>
    <row r="681" spans="2:6" x14ac:dyDescent="0.2">
      <c r="B681" s="9"/>
      <c r="F681" s="9"/>
    </row>
    <row r="682" spans="2:6" x14ac:dyDescent="0.2">
      <c r="B682" s="9"/>
      <c r="F682" s="9"/>
    </row>
    <row r="683" spans="2:6" x14ac:dyDescent="0.2">
      <c r="B683" s="9"/>
      <c r="F683" s="9"/>
    </row>
    <row r="684" spans="2:6" x14ac:dyDescent="0.2">
      <c r="B684" s="9"/>
      <c r="F684" s="9"/>
    </row>
    <row r="685" spans="2:6" x14ac:dyDescent="0.2">
      <c r="B685" s="9"/>
      <c r="F685" s="9"/>
    </row>
    <row r="686" spans="2:6" x14ac:dyDescent="0.2">
      <c r="B686" s="9"/>
      <c r="F686" s="9"/>
    </row>
    <row r="687" spans="2:6" x14ac:dyDescent="0.2">
      <c r="B687" s="9"/>
      <c r="F687" s="9"/>
    </row>
    <row r="688" spans="2:6" x14ac:dyDescent="0.2">
      <c r="B688" s="9"/>
      <c r="F688" s="9"/>
    </row>
    <row r="689" spans="2:6" x14ac:dyDescent="0.2">
      <c r="B689" s="9"/>
      <c r="F689" s="9"/>
    </row>
    <row r="690" spans="2:6" x14ac:dyDescent="0.2">
      <c r="B690" s="9"/>
      <c r="F690" s="9"/>
    </row>
    <row r="691" spans="2:6" x14ac:dyDescent="0.2">
      <c r="B691" s="9"/>
      <c r="F691" s="9"/>
    </row>
    <row r="692" spans="2:6" x14ac:dyDescent="0.2">
      <c r="B692" s="9"/>
      <c r="F692" s="9"/>
    </row>
    <row r="693" spans="2:6" x14ac:dyDescent="0.2">
      <c r="B693" s="9"/>
      <c r="F693" s="9"/>
    </row>
    <row r="694" spans="2:6" x14ac:dyDescent="0.2">
      <c r="B694" s="9"/>
      <c r="F694" s="9"/>
    </row>
    <row r="695" spans="2:6" x14ac:dyDescent="0.2">
      <c r="B695" s="9"/>
      <c r="F695" s="9"/>
    </row>
    <row r="696" spans="2:6" x14ac:dyDescent="0.2">
      <c r="B696" s="9"/>
      <c r="F696" s="9"/>
    </row>
    <row r="697" spans="2:6" x14ac:dyDescent="0.2">
      <c r="B697" s="9"/>
      <c r="F697" s="9"/>
    </row>
    <row r="698" spans="2:6" x14ac:dyDescent="0.2">
      <c r="B698" s="9"/>
      <c r="F698" s="9"/>
    </row>
    <row r="699" spans="2:6" x14ac:dyDescent="0.2">
      <c r="B699" s="9"/>
      <c r="F699" s="9"/>
    </row>
    <row r="700" spans="2:6" x14ac:dyDescent="0.2">
      <c r="B700" s="9"/>
      <c r="F700" s="9"/>
    </row>
    <row r="701" spans="2:6" x14ac:dyDescent="0.2">
      <c r="B701" s="9"/>
      <c r="F701" s="9"/>
    </row>
    <row r="702" spans="2:6" x14ac:dyDescent="0.2">
      <c r="B702" s="9"/>
      <c r="F702" s="9"/>
    </row>
    <row r="703" spans="2:6" x14ac:dyDescent="0.2">
      <c r="B703" s="9"/>
      <c r="F703" s="9"/>
    </row>
    <row r="704" spans="2:6" x14ac:dyDescent="0.2">
      <c r="B704" s="9"/>
      <c r="F704" s="9"/>
    </row>
    <row r="705" spans="2:6" x14ac:dyDescent="0.2">
      <c r="B705" s="9"/>
      <c r="F705" s="9"/>
    </row>
    <row r="706" spans="2:6" x14ac:dyDescent="0.2">
      <c r="B706" s="9"/>
      <c r="F706" s="9"/>
    </row>
    <row r="707" spans="2:6" x14ac:dyDescent="0.2">
      <c r="B707" s="9"/>
      <c r="F707" s="9"/>
    </row>
    <row r="708" spans="2:6" x14ac:dyDescent="0.2">
      <c r="B708" s="9"/>
      <c r="F708" s="9"/>
    </row>
    <row r="709" spans="2:6" x14ac:dyDescent="0.2">
      <c r="B709" s="9"/>
      <c r="F709" s="9"/>
    </row>
    <row r="710" spans="2:6" x14ac:dyDescent="0.2">
      <c r="B710" s="9"/>
      <c r="F710" s="9"/>
    </row>
    <row r="711" spans="2:6" x14ac:dyDescent="0.2">
      <c r="B711" s="9"/>
      <c r="F711" s="9"/>
    </row>
    <row r="712" spans="2:6" x14ac:dyDescent="0.2">
      <c r="B712" s="9"/>
      <c r="F712" s="9"/>
    </row>
    <row r="713" spans="2:6" x14ac:dyDescent="0.2">
      <c r="B713" s="9"/>
      <c r="F713" s="9"/>
    </row>
    <row r="714" spans="2:6" x14ac:dyDescent="0.2">
      <c r="B714" s="9"/>
      <c r="F714" s="9"/>
    </row>
    <row r="715" spans="2:6" x14ac:dyDescent="0.2">
      <c r="B715" s="9"/>
      <c r="F715" s="9"/>
    </row>
    <row r="716" spans="2:6" x14ac:dyDescent="0.2">
      <c r="B716" s="9"/>
      <c r="F716" s="9"/>
    </row>
    <row r="717" spans="2:6" x14ac:dyDescent="0.2">
      <c r="B717" s="9"/>
      <c r="F717" s="9"/>
    </row>
    <row r="718" spans="2:6" x14ac:dyDescent="0.2">
      <c r="B718" s="9"/>
      <c r="F718" s="9"/>
    </row>
    <row r="719" spans="2:6" x14ac:dyDescent="0.2">
      <c r="B719" s="9"/>
      <c r="F719" s="9"/>
    </row>
    <row r="720" spans="2:6" x14ac:dyDescent="0.2">
      <c r="B720" s="9"/>
      <c r="F720" s="9"/>
    </row>
    <row r="721" spans="2:6" x14ac:dyDescent="0.2">
      <c r="B721" s="9"/>
      <c r="F721" s="9"/>
    </row>
    <row r="722" spans="2:6" x14ac:dyDescent="0.2">
      <c r="B722" s="9"/>
      <c r="F722" s="9"/>
    </row>
    <row r="723" spans="2:6" x14ac:dyDescent="0.2">
      <c r="B723" s="9"/>
      <c r="F723" s="9"/>
    </row>
    <row r="724" spans="2:6" x14ac:dyDescent="0.2">
      <c r="B724" s="9"/>
      <c r="F724" s="9"/>
    </row>
    <row r="725" spans="2:6" x14ac:dyDescent="0.2">
      <c r="B725" s="9"/>
      <c r="F725" s="9"/>
    </row>
    <row r="726" spans="2:6" x14ac:dyDescent="0.2">
      <c r="B726" s="9"/>
      <c r="F726" s="9"/>
    </row>
    <row r="727" spans="2:6" x14ac:dyDescent="0.2">
      <c r="B727" s="9"/>
      <c r="F727" s="9"/>
    </row>
    <row r="728" spans="2:6" x14ac:dyDescent="0.2">
      <c r="B728" s="9"/>
      <c r="F728" s="9"/>
    </row>
    <row r="729" spans="2:6" x14ac:dyDescent="0.2">
      <c r="B729" s="9"/>
      <c r="F729" s="9"/>
    </row>
    <row r="730" spans="2:6" x14ac:dyDescent="0.2">
      <c r="B730" s="9"/>
      <c r="F730" s="9"/>
    </row>
    <row r="731" spans="2:6" x14ac:dyDescent="0.2">
      <c r="B731" s="9"/>
      <c r="F731" s="9"/>
    </row>
    <row r="732" spans="2:6" x14ac:dyDescent="0.2">
      <c r="B732" s="9"/>
      <c r="F732" s="9"/>
    </row>
    <row r="733" spans="2:6" x14ac:dyDescent="0.2">
      <c r="B733" s="9"/>
      <c r="F733" s="9"/>
    </row>
    <row r="734" spans="2:6" x14ac:dyDescent="0.2">
      <c r="B734" s="9"/>
      <c r="F734" s="9"/>
    </row>
    <row r="735" spans="2:6" x14ac:dyDescent="0.2">
      <c r="B735" s="9"/>
      <c r="F735" s="9"/>
    </row>
    <row r="736" spans="2:6" x14ac:dyDescent="0.2">
      <c r="B736" s="9"/>
      <c r="F736" s="9"/>
    </row>
    <row r="737" spans="2:6" x14ac:dyDescent="0.2">
      <c r="B737" s="9"/>
      <c r="F737" s="9"/>
    </row>
    <row r="738" spans="2:6" x14ac:dyDescent="0.2">
      <c r="B738" s="9"/>
      <c r="F738" s="9"/>
    </row>
    <row r="739" spans="2:6" x14ac:dyDescent="0.2">
      <c r="B739" s="9"/>
      <c r="F739" s="9"/>
    </row>
    <row r="740" spans="2:6" x14ac:dyDescent="0.2">
      <c r="B740" s="9"/>
      <c r="F740" s="9"/>
    </row>
    <row r="741" spans="2:6" x14ac:dyDescent="0.2">
      <c r="B741" s="9"/>
      <c r="F741" s="9"/>
    </row>
    <row r="742" spans="2:6" x14ac:dyDescent="0.2">
      <c r="B742" s="9"/>
      <c r="F742" s="9"/>
    </row>
    <row r="743" spans="2:6" x14ac:dyDescent="0.2">
      <c r="B743" s="9"/>
      <c r="F743" s="9"/>
    </row>
    <row r="744" spans="2:6" x14ac:dyDescent="0.2">
      <c r="B744" s="9"/>
      <c r="F744" s="9"/>
    </row>
    <row r="745" spans="2:6" x14ac:dyDescent="0.2">
      <c r="B745" s="9"/>
      <c r="F745" s="9"/>
    </row>
    <row r="746" spans="2:6" x14ac:dyDescent="0.2">
      <c r="B746" s="9"/>
      <c r="F746" s="9"/>
    </row>
    <row r="747" spans="2:6" x14ac:dyDescent="0.2">
      <c r="B747" s="9"/>
      <c r="F747" s="9"/>
    </row>
    <row r="748" spans="2:6" x14ac:dyDescent="0.2">
      <c r="B748" s="9"/>
      <c r="F748" s="9"/>
    </row>
    <row r="749" spans="2:6" x14ac:dyDescent="0.2">
      <c r="B749" s="9"/>
      <c r="F749" s="9"/>
    </row>
    <row r="750" spans="2:6" x14ac:dyDescent="0.2">
      <c r="B750" s="9"/>
      <c r="F750" s="9"/>
    </row>
    <row r="751" spans="2:6" x14ac:dyDescent="0.2">
      <c r="B751" s="9"/>
      <c r="F751" s="9"/>
    </row>
    <row r="752" spans="2:6" x14ac:dyDescent="0.2">
      <c r="B752" s="9"/>
      <c r="F752" s="9"/>
    </row>
    <row r="753" spans="2:6" x14ac:dyDescent="0.2">
      <c r="B753" s="9"/>
      <c r="F753" s="9"/>
    </row>
    <row r="754" spans="2:6" x14ac:dyDescent="0.2">
      <c r="B754" s="9"/>
      <c r="F754" s="9"/>
    </row>
    <row r="755" spans="2:6" x14ac:dyDescent="0.2">
      <c r="B755" s="9"/>
      <c r="F755" s="9"/>
    </row>
    <row r="756" spans="2:6" x14ac:dyDescent="0.2">
      <c r="B756" s="9"/>
      <c r="F756" s="9"/>
    </row>
    <row r="757" spans="2:6" x14ac:dyDescent="0.2">
      <c r="B757" s="9"/>
      <c r="F757" s="9"/>
    </row>
    <row r="758" spans="2:6" x14ac:dyDescent="0.2">
      <c r="B758" s="9"/>
      <c r="F758" s="9"/>
    </row>
    <row r="759" spans="2:6" x14ac:dyDescent="0.2">
      <c r="B759" s="9"/>
      <c r="F759" s="9"/>
    </row>
    <row r="760" spans="2:6" x14ac:dyDescent="0.2">
      <c r="B760" s="9"/>
      <c r="F760" s="9"/>
    </row>
    <row r="761" spans="2:6" x14ac:dyDescent="0.2">
      <c r="B761" s="9"/>
      <c r="F761" s="9"/>
    </row>
    <row r="762" spans="2:6" x14ac:dyDescent="0.2">
      <c r="B762" s="9"/>
      <c r="F762" s="9"/>
    </row>
    <row r="763" spans="2:6" x14ac:dyDescent="0.2">
      <c r="B763" s="9"/>
      <c r="F763" s="9"/>
    </row>
    <row r="764" spans="2:6" x14ac:dyDescent="0.2">
      <c r="B764" s="9"/>
      <c r="F764" s="9"/>
    </row>
    <row r="765" spans="2:6" x14ac:dyDescent="0.2">
      <c r="B765" s="9"/>
      <c r="F765" s="9"/>
    </row>
    <row r="766" spans="2:6" x14ac:dyDescent="0.2">
      <c r="B766" s="9"/>
      <c r="F766" s="9"/>
    </row>
    <row r="767" spans="2:6" x14ac:dyDescent="0.2">
      <c r="B767" s="9"/>
      <c r="F767" s="9"/>
    </row>
    <row r="768" spans="2:6" x14ac:dyDescent="0.2">
      <c r="B768" s="9"/>
      <c r="F768" s="9"/>
    </row>
    <row r="769" spans="2:6" x14ac:dyDescent="0.2">
      <c r="B769" s="9"/>
      <c r="F769" s="9"/>
    </row>
    <row r="770" spans="2:6" x14ac:dyDescent="0.2">
      <c r="B770" s="9"/>
      <c r="F770" s="9"/>
    </row>
    <row r="771" spans="2:6" x14ac:dyDescent="0.2">
      <c r="B771" s="9"/>
      <c r="F771" s="9"/>
    </row>
    <row r="772" spans="2:6" x14ac:dyDescent="0.2">
      <c r="B772" s="9"/>
      <c r="F772" s="9"/>
    </row>
    <row r="773" spans="2:6" x14ac:dyDescent="0.2">
      <c r="B773" s="9"/>
      <c r="F773" s="9"/>
    </row>
    <row r="774" spans="2:6" x14ac:dyDescent="0.2">
      <c r="B774" s="9"/>
      <c r="F774" s="9"/>
    </row>
    <row r="775" spans="2:6" x14ac:dyDescent="0.2">
      <c r="B775" s="9"/>
      <c r="F775" s="9"/>
    </row>
    <row r="776" spans="2:6" x14ac:dyDescent="0.2">
      <c r="B776" s="9"/>
      <c r="F776" s="9"/>
    </row>
    <row r="777" spans="2:6" x14ac:dyDescent="0.2">
      <c r="B777" s="9"/>
      <c r="F777" s="9"/>
    </row>
    <row r="778" spans="2:6" x14ac:dyDescent="0.2">
      <c r="B778" s="9"/>
      <c r="F778" s="9"/>
    </row>
    <row r="779" spans="2:6" x14ac:dyDescent="0.2">
      <c r="B779" s="9"/>
      <c r="F779" s="9"/>
    </row>
    <row r="780" spans="2:6" x14ac:dyDescent="0.2">
      <c r="B780" s="9"/>
      <c r="F780" s="9"/>
    </row>
    <row r="781" spans="2:6" x14ac:dyDescent="0.2">
      <c r="B781" s="9"/>
      <c r="F781" s="9"/>
    </row>
    <row r="782" spans="2:6" x14ac:dyDescent="0.2">
      <c r="B782" s="9"/>
      <c r="F782" s="9"/>
    </row>
    <row r="783" spans="2:6" x14ac:dyDescent="0.2">
      <c r="B783" s="9"/>
      <c r="F783" s="9"/>
    </row>
    <row r="784" spans="2:6" x14ac:dyDescent="0.2">
      <c r="B784" s="9"/>
      <c r="F784" s="9"/>
    </row>
    <row r="785" spans="2:6" x14ac:dyDescent="0.2">
      <c r="B785" s="9"/>
      <c r="F785" s="9"/>
    </row>
    <row r="786" spans="2:6" x14ac:dyDescent="0.2">
      <c r="B786" s="9"/>
      <c r="F786" s="9"/>
    </row>
    <row r="787" spans="2:6" x14ac:dyDescent="0.2">
      <c r="B787" s="9"/>
      <c r="F787" s="9"/>
    </row>
    <row r="788" spans="2:6" x14ac:dyDescent="0.2">
      <c r="B788" s="9"/>
      <c r="F788" s="9"/>
    </row>
    <row r="789" spans="2:6" x14ac:dyDescent="0.2">
      <c r="B789" s="9"/>
      <c r="F789" s="9"/>
    </row>
    <row r="790" spans="2:6" x14ac:dyDescent="0.2">
      <c r="B790" s="9"/>
      <c r="F790" s="9"/>
    </row>
    <row r="791" spans="2:6" x14ac:dyDescent="0.2">
      <c r="B791" s="9"/>
      <c r="F791" s="9"/>
    </row>
    <row r="792" spans="2:6" x14ac:dyDescent="0.2">
      <c r="B792" s="9"/>
      <c r="F792" s="9"/>
    </row>
    <row r="793" spans="2:6" x14ac:dyDescent="0.2">
      <c r="B793" s="9"/>
      <c r="F793" s="9"/>
    </row>
    <row r="794" spans="2:6" x14ac:dyDescent="0.2">
      <c r="B794" s="9"/>
      <c r="F794" s="9"/>
    </row>
    <row r="795" spans="2:6" x14ac:dyDescent="0.2">
      <c r="B795" s="9"/>
      <c r="F795" s="9"/>
    </row>
    <row r="796" spans="2:6" x14ac:dyDescent="0.2">
      <c r="B796" s="9"/>
      <c r="F796" s="9"/>
    </row>
    <row r="797" spans="2:6" x14ac:dyDescent="0.2">
      <c r="B797" s="9"/>
      <c r="F797" s="9"/>
    </row>
    <row r="798" spans="2:6" x14ac:dyDescent="0.2">
      <c r="B798" s="9"/>
      <c r="F798" s="9"/>
    </row>
    <row r="799" spans="2:6" x14ac:dyDescent="0.2">
      <c r="B799" s="9"/>
      <c r="F799" s="9"/>
    </row>
    <row r="800" spans="2:6" x14ac:dyDescent="0.2">
      <c r="B800" s="9"/>
      <c r="F800" s="9"/>
    </row>
    <row r="801" spans="2:6" x14ac:dyDescent="0.2">
      <c r="B801" s="9"/>
      <c r="F801" s="9"/>
    </row>
    <row r="802" spans="2:6" x14ac:dyDescent="0.2">
      <c r="B802" s="9"/>
      <c r="F802" s="9"/>
    </row>
    <row r="803" spans="2:6" x14ac:dyDescent="0.2">
      <c r="B803" s="9"/>
      <c r="F803" s="9"/>
    </row>
    <row r="804" spans="2:6" x14ac:dyDescent="0.2">
      <c r="B804" s="9"/>
      <c r="F804" s="9"/>
    </row>
    <row r="805" spans="2:6" x14ac:dyDescent="0.2">
      <c r="B805" s="9"/>
      <c r="F805" s="9"/>
    </row>
    <row r="806" spans="2:6" x14ac:dyDescent="0.2">
      <c r="B806" s="9"/>
      <c r="F806" s="9"/>
    </row>
    <row r="807" spans="2:6" x14ac:dyDescent="0.2">
      <c r="B807" s="9"/>
      <c r="F807" s="9"/>
    </row>
    <row r="808" spans="2:6" x14ac:dyDescent="0.2">
      <c r="B808" s="9"/>
      <c r="F808" s="9"/>
    </row>
    <row r="809" spans="2:6" x14ac:dyDescent="0.2">
      <c r="B809" s="9"/>
      <c r="F809" s="9"/>
    </row>
    <row r="810" spans="2:6" x14ac:dyDescent="0.2">
      <c r="B810" s="9"/>
      <c r="F810" s="9"/>
    </row>
    <row r="811" spans="2:6" x14ac:dyDescent="0.2">
      <c r="B811" s="9"/>
      <c r="F811" s="9"/>
    </row>
    <row r="812" spans="2:6" x14ac:dyDescent="0.2">
      <c r="B812" s="9"/>
      <c r="F812" s="9"/>
    </row>
    <row r="813" spans="2:6" x14ac:dyDescent="0.2">
      <c r="B813" s="9"/>
      <c r="F813" s="9"/>
    </row>
    <row r="814" spans="2:6" x14ac:dyDescent="0.2">
      <c r="B814" s="9"/>
      <c r="F814" s="9"/>
    </row>
    <row r="815" spans="2:6" x14ac:dyDescent="0.2">
      <c r="B815" s="9"/>
      <c r="F815" s="9"/>
    </row>
    <row r="816" spans="2:6" x14ac:dyDescent="0.2">
      <c r="B816" s="9"/>
      <c r="F816" s="9"/>
    </row>
    <row r="817" spans="2:6" x14ac:dyDescent="0.2">
      <c r="B817" s="9"/>
      <c r="F817" s="9"/>
    </row>
    <row r="818" spans="2:6" x14ac:dyDescent="0.2">
      <c r="B818" s="9"/>
      <c r="F818" s="9"/>
    </row>
    <row r="819" spans="2:6" x14ac:dyDescent="0.2">
      <c r="B819" s="9"/>
      <c r="F819" s="9"/>
    </row>
    <row r="820" spans="2:6" x14ac:dyDescent="0.2">
      <c r="B820" s="9"/>
      <c r="F820" s="9"/>
    </row>
    <row r="821" spans="2:6" x14ac:dyDescent="0.2">
      <c r="B821" s="9"/>
      <c r="F821" s="9"/>
    </row>
    <row r="822" spans="2:6" x14ac:dyDescent="0.2">
      <c r="B822" s="9"/>
      <c r="F822" s="9"/>
    </row>
    <row r="823" spans="2:6" x14ac:dyDescent="0.2">
      <c r="B823" s="9"/>
      <c r="F823" s="9"/>
    </row>
    <row r="824" spans="2:6" x14ac:dyDescent="0.2">
      <c r="B824" s="9"/>
      <c r="F824" s="9"/>
    </row>
    <row r="825" spans="2:6" x14ac:dyDescent="0.2">
      <c r="B825" s="9"/>
      <c r="F825" s="9"/>
    </row>
    <row r="826" spans="2:6" x14ac:dyDescent="0.2">
      <c r="B826" s="9"/>
      <c r="F826" s="9"/>
    </row>
    <row r="827" spans="2:6" x14ac:dyDescent="0.2">
      <c r="B827" s="9"/>
      <c r="F827" s="9"/>
    </row>
    <row r="828" spans="2:6" x14ac:dyDescent="0.2">
      <c r="B828" s="9"/>
      <c r="F828" s="9"/>
    </row>
    <row r="829" spans="2:6" x14ac:dyDescent="0.2">
      <c r="B829" s="9"/>
      <c r="F829" s="9"/>
    </row>
    <row r="830" spans="2:6" x14ac:dyDescent="0.2">
      <c r="B830" s="9"/>
      <c r="F830" s="9"/>
    </row>
    <row r="831" spans="2:6" x14ac:dyDescent="0.2">
      <c r="B831" s="9"/>
      <c r="F831" s="9"/>
    </row>
    <row r="832" spans="2:6" x14ac:dyDescent="0.2">
      <c r="B832" s="9"/>
      <c r="F832" s="9"/>
    </row>
    <row r="833" spans="2:6" x14ac:dyDescent="0.2">
      <c r="B833" s="9"/>
      <c r="F833" s="9"/>
    </row>
    <row r="834" spans="2:6" x14ac:dyDescent="0.2">
      <c r="B834" s="9"/>
      <c r="F834" s="9"/>
    </row>
    <row r="835" spans="2:6" x14ac:dyDescent="0.2">
      <c r="B835" s="9"/>
      <c r="F835" s="9"/>
    </row>
    <row r="836" spans="2:6" x14ac:dyDescent="0.2">
      <c r="B836" s="9"/>
      <c r="F836" s="9"/>
    </row>
    <row r="837" spans="2:6" x14ac:dyDescent="0.2">
      <c r="B837" s="9"/>
      <c r="F837" s="9"/>
    </row>
    <row r="838" spans="2:6" x14ac:dyDescent="0.2">
      <c r="B838" s="9"/>
      <c r="F838" s="9"/>
    </row>
    <row r="839" spans="2:6" x14ac:dyDescent="0.2">
      <c r="B839" s="9"/>
      <c r="F839" s="9"/>
    </row>
    <row r="840" spans="2:6" x14ac:dyDescent="0.2">
      <c r="B840" s="9"/>
      <c r="F840" s="9"/>
    </row>
    <row r="841" spans="2:6" x14ac:dyDescent="0.2">
      <c r="B841" s="9"/>
      <c r="F841" s="9"/>
    </row>
    <row r="842" spans="2:6" x14ac:dyDescent="0.2">
      <c r="B842" s="9"/>
      <c r="F842" s="9"/>
    </row>
    <row r="843" spans="2:6" x14ac:dyDescent="0.2">
      <c r="B843" s="9"/>
      <c r="F843" s="9"/>
    </row>
    <row r="844" spans="2:6" x14ac:dyDescent="0.2">
      <c r="B844" s="9"/>
      <c r="F844" s="9"/>
    </row>
    <row r="845" spans="2:6" x14ac:dyDescent="0.2">
      <c r="B845" s="9"/>
      <c r="F845" s="9"/>
    </row>
    <row r="846" spans="2:6" x14ac:dyDescent="0.2">
      <c r="B846" s="9"/>
      <c r="F846" s="9"/>
    </row>
    <row r="847" spans="2:6" x14ac:dyDescent="0.2">
      <c r="B847" s="9"/>
      <c r="F847" s="9"/>
    </row>
    <row r="848" spans="2:6" x14ac:dyDescent="0.2">
      <c r="B848" s="9"/>
      <c r="F848" s="9"/>
    </row>
    <row r="849" spans="2:6" x14ac:dyDescent="0.2">
      <c r="B849" s="9"/>
      <c r="F849" s="9"/>
    </row>
    <row r="850" spans="2:6" x14ac:dyDescent="0.2">
      <c r="B850" s="9"/>
      <c r="F850" s="9"/>
    </row>
    <row r="851" spans="2:6" x14ac:dyDescent="0.2">
      <c r="B851" s="9"/>
      <c r="F851" s="9"/>
    </row>
    <row r="852" spans="2:6" x14ac:dyDescent="0.2">
      <c r="B852" s="9"/>
      <c r="F852" s="9"/>
    </row>
    <row r="853" spans="2:6" x14ac:dyDescent="0.2">
      <c r="B853" s="9"/>
      <c r="F853" s="9"/>
    </row>
    <row r="854" spans="2:6" x14ac:dyDescent="0.2">
      <c r="B854" s="9"/>
      <c r="F854" s="9"/>
    </row>
    <row r="855" spans="2:6" x14ac:dyDescent="0.2">
      <c r="B855" s="9"/>
      <c r="F855" s="9"/>
    </row>
    <row r="856" spans="2:6" x14ac:dyDescent="0.2">
      <c r="B856" s="9"/>
      <c r="F856" s="9"/>
    </row>
    <row r="857" spans="2:6" x14ac:dyDescent="0.2">
      <c r="B857" s="9"/>
      <c r="F857" s="9"/>
    </row>
    <row r="858" spans="2:6" x14ac:dyDescent="0.2">
      <c r="B858" s="9"/>
      <c r="F858" s="9"/>
    </row>
    <row r="859" spans="2:6" x14ac:dyDescent="0.2">
      <c r="B859" s="9"/>
      <c r="F859" s="9"/>
    </row>
    <row r="860" spans="2:6" x14ac:dyDescent="0.2">
      <c r="B860" s="9"/>
      <c r="F860" s="9"/>
    </row>
    <row r="861" spans="2:6" x14ac:dyDescent="0.2">
      <c r="B861" s="9"/>
      <c r="F861" s="9"/>
    </row>
    <row r="862" spans="2:6" x14ac:dyDescent="0.2">
      <c r="B862" s="9"/>
      <c r="F862" s="9"/>
    </row>
    <row r="863" spans="2:6" x14ac:dyDescent="0.2">
      <c r="B863" s="9"/>
      <c r="F863" s="9"/>
    </row>
    <row r="864" spans="2:6" x14ac:dyDescent="0.2">
      <c r="B864" s="9"/>
      <c r="F864" s="9"/>
    </row>
    <row r="865" spans="2:6" x14ac:dyDescent="0.2">
      <c r="B865" s="9"/>
      <c r="F865" s="9"/>
    </row>
    <row r="866" spans="2:6" x14ac:dyDescent="0.2">
      <c r="B866" s="9"/>
      <c r="F866" s="9"/>
    </row>
    <row r="867" spans="2:6" x14ac:dyDescent="0.2">
      <c r="B867" s="9"/>
      <c r="F867" s="9"/>
    </row>
    <row r="868" spans="2:6" x14ac:dyDescent="0.2">
      <c r="B868" s="9"/>
      <c r="F868" s="9"/>
    </row>
    <row r="869" spans="2:6" x14ac:dyDescent="0.2">
      <c r="B869" s="9"/>
      <c r="F869" s="9"/>
    </row>
    <row r="870" spans="2:6" x14ac:dyDescent="0.2">
      <c r="B870" s="9"/>
      <c r="F870" s="9"/>
    </row>
    <row r="871" spans="2:6" x14ac:dyDescent="0.2">
      <c r="B871" s="9"/>
      <c r="F871" s="9"/>
    </row>
    <row r="872" spans="2:6" x14ac:dyDescent="0.2">
      <c r="B872" s="9"/>
      <c r="F872" s="9"/>
    </row>
    <row r="873" spans="2:6" x14ac:dyDescent="0.2">
      <c r="B873" s="9"/>
      <c r="F873" s="9"/>
    </row>
    <row r="874" spans="2:6" x14ac:dyDescent="0.2">
      <c r="B874" s="9"/>
      <c r="F874" s="9"/>
    </row>
    <row r="875" spans="2:6" x14ac:dyDescent="0.2">
      <c r="B875" s="9"/>
      <c r="F875" s="9"/>
    </row>
    <row r="876" spans="2:6" x14ac:dyDescent="0.2">
      <c r="B876" s="9"/>
      <c r="F876" s="9"/>
    </row>
    <row r="877" spans="2:6" x14ac:dyDescent="0.2">
      <c r="B877" s="9"/>
      <c r="F877" s="9"/>
    </row>
    <row r="878" spans="2:6" x14ac:dyDescent="0.2">
      <c r="B878" s="9"/>
      <c r="F878" s="9"/>
    </row>
    <row r="879" spans="2:6" x14ac:dyDescent="0.2">
      <c r="B879" s="9"/>
      <c r="F879" s="9"/>
    </row>
    <row r="880" spans="2:6" x14ac:dyDescent="0.2">
      <c r="B880" s="9"/>
      <c r="F880" s="9"/>
    </row>
    <row r="881" spans="2:6" x14ac:dyDescent="0.2">
      <c r="B881" s="9"/>
      <c r="F881" s="9"/>
    </row>
    <row r="882" spans="2:6" x14ac:dyDescent="0.2">
      <c r="B882" s="9"/>
      <c r="F882" s="9"/>
    </row>
    <row r="883" spans="2:6" x14ac:dyDescent="0.2">
      <c r="B883" s="9"/>
      <c r="F883" s="9"/>
    </row>
    <row r="884" spans="2:6" x14ac:dyDescent="0.2">
      <c r="B884" s="9"/>
      <c r="F884" s="9"/>
    </row>
    <row r="885" spans="2:6" x14ac:dyDescent="0.2">
      <c r="B885" s="9"/>
      <c r="F885" s="9"/>
    </row>
    <row r="886" spans="2:6" x14ac:dyDescent="0.2">
      <c r="B886" s="9"/>
      <c r="F886" s="9"/>
    </row>
    <row r="887" spans="2:6" x14ac:dyDescent="0.2">
      <c r="B887" s="9"/>
      <c r="F887" s="9"/>
    </row>
    <row r="888" spans="2:6" x14ac:dyDescent="0.2">
      <c r="B888" s="9"/>
      <c r="F888" s="9"/>
    </row>
    <row r="889" spans="2:6" x14ac:dyDescent="0.2">
      <c r="B889" s="9"/>
      <c r="F889" s="9"/>
    </row>
    <row r="890" spans="2:6" x14ac:dyDescent="0.2">
      <c r="B890" s="9"/>
      <c r="F890" s="9"/>
    </row>
    <row r="891" spans="2:6" x14ac:dyDescent="0.2">
      <c r="B891" s="9"/>
      <c r="F891" s="9"/>
    </row>
    <row r="892" spans="2:6" x14ac:dyDescent="0.2">
      <c r="B892" s="9"/>
      <c r="F892" s="9"/>
    </row>
    <row r="893" spans="2:6" x14ac:dyDescent="0.2">
      <c r="B893" s="9"/>
      <c r="F893" s="9"/>
    </row>
    <row r="894" spans="2:6" x14ac:dyDescent="0.2">
      <c r="B894" s="9"/>
      <c r="F894" s="9"/>
    </row>
    <row r="895" spans="2:6" x14ac:dyDescent="0.2">
      <c r="B895" s="9"/>
      <c r="F895" s="9"/>
    </row>
    <row r="896" spans="2:6" x14ac:dyDescent="0.2">
      <c r="B896" s="9"/>
      <c r="F896" s="9"/>
    </row>
    <row r="897" spans="2:6" x14ac:dyDescent="0.2">
      <c r="B897" s="9"/>
      <c r="F897" s="9"/>
    </row>
    <row r="898" spans="2:6" x14ac:dyDescent="0.2">
      <c r="B898" s="9"/>
      <c r="F898" s="9"/>
    </row>
    <row r="899" spans="2:6" x14ac:dyDescent="0.2">
      <c r="B899" s="9"/>
      <c r="F899" s="9"/>
    </row>
    <row r="900" spans="2:6" x14ac:dyDescent="0.2">
      <c r="B900" s="9"/>
      <c r="F900" s="9"/>
    </row>
    <row r="901" spans="2:6" x14ac:dyDescent="0.2">
      <c r="B901" s="9"/>
      <c r="F901" s="9"/>
    </row>
    <row r="902" spans="2:6" x14ac:dyDescent="0.2">
      <c r="B902" s="9"/>
      <c r="F902" s="9"/>
    </row>
    <row r="903" spans="2:6" x14ac:dyDescent="0.2">
      <c r="B903" s="9"/>
      <c r="F903" s="9"/>
    </row>
    <row r="904" spans="2:6" x14ac:dyDescent="0.2">
      <c r="B904" s="9"/>
      <c r="F904" s="9"/>
    </row>
    <row r="905" spans="2:6" x14ac:dyDescent="0.2">
      <c r="B905" s="9"/>
      <c r="F905" s="9"/>
    </row>
    <row r="906" spans="2:6" x14ac:dyDescent="0.2">
      <c r="B906" s="9"/>
      <c r="F906" s="9"/>
    </row>
    <row r="907" spans="2:6" x14ac:dyDescent="0.2">
      <c r="B907" s="9"/>
      <c r="F907" s="9"/>
    </row>
    <row r="908" spans="2:6" x14ac:dyDescent="0.2">
      <c r="B908" s="9"/>
      <c r="F908" s="9"/>
    </row>
    <row r="909" spans="2:6" x14ac:dyDescent="0.2">
      <c r="B909" s="9"/>
      <c r="F909" s="9"/>
    </row>
    <row r="910" spans="2:6" x14ac:dyDescent="0.2">
      <c r="B910" s="9"/>
      <c r="F910" s="9"/>
    </row>
    <row r="911" spans="2:6" x14ac:dyDescent="0.2">
      <c r="B911" s="9"/>
      <c r="F911" s="9"/>
    </row>
    <row r="912" spans="2:6" x14ac:dyDescent="0.2">
      <c r="B912" s="9"/>
      <c r="F912" s="9"/>
    </row>
    <row r="913" spans="2:6" x14ac:dyDescent="0.2">
      <c r="B913" s="9"/>
      <c r="F913" s="9"/>
    </row>
    <row r="914" spans="2:6" x14ac:dyDescent="0.2">
      <c r="B914" s="9"/>
      <c r="F914" s="9"/>
    </row>
    <row r="915" spans="2:6" x14ac:dyDescent="0.2">
      <c r="B915" s="9"/>
      <c r="F915" s="9"/>
    </row>
    <row r="916" spans="2:6" x14ac:dyDescent="0.2">
      <c r="B916" s="9"/>
      <c r="F916" s="9"/>
    </row>
    <row r="917" spans="2:6" x14ac:dyDescent="0.2">
      <c r="B917" s="9"/>
      <c r="F917" s="9"/>
    </row>
    <row r="918" spans="2:6" x14ac:dyDescent="0.2">
      <c r="B918" s="9"/>
      <c r="F918" s="9"/>
    </row>
    <row r="919" spans="2:6" x14ac:dyDescent="0.2">
      <c r="B919" s="9"/>
      <c r="F919" s="9"/>
    </row>
    <row r="920" spans="2:6" x14ac:dyDescent="0.2">
      <c r="B920" s="9"/>
      <c r="F920" s="9"/>
    </row>
    <row r="921" spans="2:6" x14ac:dyDescent="0.2">
      <c r="B921" s="9"/>
      <c r="F921" s="9"/>
    </row>
    <row r="922" spans="2:6" x14ac:dyDescent="0.2">
      <c r="B922" s="9"/>
      <c r="F922" s="9"/>
    </row>
    <row r="923" spans="2:6" x14ac:dyDescent="0.2">
      <c r="B923" s="9"/>
      <c r="F923" s="9"/>
    </row>
    <row r="924" spans="2:6" x14ac:dyDescent="0.2">
      <c r="B924" s="9"/>
      <c r="F924" s="9"/>
    </row>
    <row r="925" spans="2:6" x14ac:dyDescent="0.2">
      <c r="B925" s="9"/>
      <c r="F925" s="9"/>
    </row>
    <row r="926" spans="2:6" x14ac:dyDescent="0.2">
      <c r="B926" s="9"/>
      <c r="F926" s="9"/>
    </row>
    <row r="927" spans="2:6" x14ac:dyDescent="0.2">
      <c r="B927" s="9"/>
      <c r="F927" s="9"/>
    </row>
    <row r="928" spans="2:6" x14ac:dyDescent="0.2">
      <c r="B928" s="9"/>
      <c r="F928" s="9"/>
    </row>
    <row r="929" spans="2:6" x14ac:dyDescent="0.2">
      <c r="B929" s="9"/>
      <c r="F929" s="9"/>
    </row>
    <row r="930" spans="2:6" x14ac:dyDescent="0.2">
      <c r="B930" s="9"/>
      <c r="F930" s="9"/>
    </row>
    <row r="931" spans="2:6" x14ac:dyDescent="0.2">
      <c r="B931" s="9"/>
      <c r="F931" s="9"/>
    </row>
    <row r="932" spans="2:6" x14ac:dyDescent="0.2">
      <c r="B932" s="9"/>
      <c r="F932" s="9"/>
    </row>
    <row r="933" spans="2:6" x14ac:dyDescent="0.2">
      <c r="B933" s="9"/>
      <c r="F933" s="9"/>
    </row>
    <row r="934" spans="2:6" x14ac:dyDescent="0.2">
      <c r="B934" s="9"/>
      <c r="F934" s="9"/>
    </row>
    <row r="935" spans="2:6" x14ac:dyDescent="0.2">
      <c r="B935" s="9"/>
      <c r="F935" s="9"/>
    </row>
    <row r="936" spans="2:6" x14ac:dyDescent="0.2">
      <c r="B936" s="9"/>
      <c r="F936" s="9"/>
    </row>
    <row r="937" spans="2:6" x14ac:dyDescent="0.2">
      <c r="B937" s="9"/>
      <c r="F937" s="9"/>
    </row>
    <row r="938" spans="2:6" x14ac:dyDescent="0.2">
      <c r="B938" s="9"/>
      <c r="F938" s="9"/>
    </row>
    <row r="939" spans="2:6" x14ac:dyDescent="0.2">
      <c r="B939" s="9"/>
      <c r="F939" s="9"/>
    </row>
    <row r="940" spans="2:6" x14ac:dyDescent="0.2">
      <c r="B940" s="9"/>
      <c r="F940" s="9"/>
    </row>
    <row r="941" spans="2:6" x14ac:dyDescent="0.2">
      <c r="B941" s="9"/>
      <c r="F941" s="9"/>
    </row>
    <row r="942" spans="2:6" x14ac:dyDescent="0.2">
      <c r="B942" s="9"/>
      <c r="F942" s="9"/>
    </row>
    <row r="943" spans="2:6" x14ac:dyDescent="0.2">
      <c r="B943" s="9"/>
      <c r="F943" s="9"/>
    </row>
    <row r="944" spans="2:6" x14ac:dyDescent="0.2">
      <c r="B944" s="9"/>
      <c r="F944" s="9"/>
    </row>
    <row r="945" spans="2:6" x14ac:dyDescent="0.2">
      <c r="B945" s="9"/>
      <c r="F945" s="9"/>
    </row>
    <row r="946" spans="2:6" x14ac:dyDescent="0.2">
      <c r="B946" s="9"/>
      <c r="F946" s="9"/>
    </row>
    <row r="947" spans="2:6" x14ac:dyDescent="0.2">
      <c r="B947" s="9"/>
      <c r="F947" s="9"/>
    </row>
    <row r="948" spans="2:6" x14ac:dyDescent="0.2">
      <c r="B948" s="9"/>
      <c r="F948" s="9"/>
    </row>
    <row r="949" spans="2:6" x14ac:dyDescent="0.2">
      <c r="B949" s="9"/>
      <c r="F949" s="9"/>
    </row>
    <row r="950" spans="2:6" x14ac:dyDescent="0.2">
      <c r="B950" s="9"/>
      <c r="F950" s="9"/>
    </row>
    <row r="951" spans="2:6" x14ac:dyDescent="0.2">
      <c r="B951" s="9"/>
      <c r="F951" s="9"/>
    </row>
    <row r="952" spans="2:6" x14ac:dyDescent="0.2">
      <c r="B952" s="9"/>
      <c r="F952" s="9"/>
    </row>
    <row r="953" spans="2:6" x14ac:dyDescent="0.2">
      <c r="B953" s="9"/>
      <c r="F953" s="9"/>
    </row>
    <row r="954" spans="2:6" x14ac:dyDescent="0.2">
      <c r="B954" s="9"/>
      <c r="F954" s="9"/>
    </row>
    <row r="955" spans="2:6" x14ac:dyDescent="0.2">
      <c r="B955" s="9"/>
      <c r="F955" s="9"/>
    </row>
    <row r="956" spans="2:6" x14ac:dyDescent="0.2">
      <c r="B956" s="9"/>
      <c r="F956" s="9"/>
    </row>
    <row r="957" spans="2:6" x14ac:dyDescent="0.2">
      <c r="B957" s="9"/>
      <c r="F957" s="9"/>
    </row>
    <row r="958" spans="2:6" x14ac:dyDescent="0.2">
      <c r="B958" s="9"/>
      <c r="F958" s="9"/>
    </row>
    <row r="959" spans="2:6" x14ac:dyDescent="0.2">
      <c r="B959" s="9"/>
      <c r="F959" s="9"/>
    </row>
    <row r="960" spans="2:6" x14ac:dyDescent="0.2">
      <c r="B960" s="9"/>
      <c r="F960" s="9"/>
    </row>
    <row r="961" spans="2:6" x14ac:dyDescent="0.2">
      <c r="B961" s="9"/>
      <c r="F961" s="9"/>
    </row>
    <row r="962" spans="2:6" x14ac:dyDescent="0.2">
      <c r="B962" s="9"/>
      <c r="F962" s="9"/>
    </row>
    <row r="963" spans="2:6" x14ac:dyDescent="0.2">
      <c r="B963" s="9"/>
      <c r="F963" s="9"/>
    </row>
    <row r="964" spans="2:6" x14ac:dyDescent="0.2">
      <c r="B964" s="9"/>
      <c r="F964" s="9"/>
    </row>
    <row r="965" spans="2:6" x14ac:dyDescent="0.2">
      <c r="B965" s="9"/>
      <c r="F965" s="9"/>
    </row>
    <row r="966" spans="2:6" x14ac:dyDescent="0.2">
      <c r="B966" s="9"/>
      <c r="F966" s="9"/>
    </row>
    <row r="967" spans="2:6" x14ac:dyDescent="0.2">
      <c r="B967" s="9"/>
      <c r="F967" s="9"/>
    </row>
    <row r="968" spans="2:6" x14ac:dyDescent="0.2">
      <c r="B968" s="9"/>
      <c r="F968" s="9"/>
    </row>
    <row r="969" spans="2:6" x14ac:dyDescent="0.2">
      <c r="B969" s="9"/>
      <c r="F969" s="9"/>
    </row>
    <row r="970" spans="2:6" x14ac:dyDescent="0.2">
      <c r="B970" s="9"/>
      <c r="F970" s="9"/>
    </row>
    <row r="971" spans="2:6" x14ac:dyDescent="0.2">
      <c r="B971" s="9"/>
      <c r="F971" s="9"/>
    </row>
    <row r="972" spans="2:6" x14ac:dyDescent="0.2">
      <c r="B972" s="9"/>
      <c r="F972" s="9"/>
    </row>
    <row r="973" spans="2:6" x14ac:dyDescent="0.2">
      <c r="B973" s="9"/>
      <c r="F973" s="9"/>
    </row>
    <row r="974" spans="2:6" x14ac:dyDescent="0.2">
      <c r="B974" s="9"/>
      <c r="F974" s="9"/>
    </row>
    <row r="975" spans="2:6" x14ac:dyDescent="0.2">
      <c r="B975" s="9"/>
      <c r="F975" s="9"/>
    </row>
    <row r="976" spans="2:6" x14ac:dyDescent="0.2">
      <c r="B976" s="9"/>
      <c r="F976" s="9"/>
    </row>
    <row r="977" spans="2:6" x14ac:dyDescent="0.2">
      <c r="B977" s="9"/>
      <c r="F977" s="9"/>
    </row>
    <row r="978" spans="2:6" x14ac:dyDescent="0.2">
      <c r="B978" s="9"/>
      <c r="F978" s="9"/>
    </row>
    <row r="979" spans="2:6" x14ac:dyDescent="0.2">
      <c r="B979" s="9"/>
      <c r="F979" s="9"/>
    </row>
    <row r="980" spans="2:6" x14ac:dyDescent="0.2">
      <c r="B980" s="9"/>
      <c r="F980" s="9"/>
    </row>
    <row r="981" spans="2:6" x14ac:dyDescent="0.2">
      <c r="B981" s="9"/>
      <c r="F981" s="9"/>
    </row>
    <row r="982" spans="2:6" x14ac:dyDescent="0.2">
      <c r="B982" s="9"/>
      <c r="F982" s="9"/>
    </row>
    <row r="983" spans="2:6" x14ac:dyDescent="0.2">
      <c r="B983" s="9"/>
      <c r="F983" s="9"/>
    </row>
    <row r="984" spans="2:6" x14ac:dyDescent="0.2">
      <c r="B984" s="9"/>
      <c r="F984" s="9"/>
    </row>
    <row r="985" spans="2:6" x14ac:dyDescent="0.2">
      <c r="B985" s="9"/>
      <c r="F985" s="9"/>
    </row>
    <row r="986" spans="2:6" x14ac:dyDescent="0.2">
      <c r="B986" s="9"/>
      <c r="F986" s="9"/>
    </row>
    <row r="987" spans="2:6" x14ac:dyDescent="0.2">
      <c r="B987" s="9"/>
      <c r="F987" s="9"/>
    </row>
    <row r="988" spans="2:6" x14ac:dyDescent="0.2">
      <c r="B988" s="9"/>
      <c r="F988" s="9"/>
    </row>
    <row r="989" spans="2:6" x14ac:dyDescent="0.2">
      <c r="B989" s="9"/>
      <c r="F989" s="9"/>
    </row>
    <row r="990" spans="2:6" x14ac:dyDescent="0.2">
      <c r="B990" s="9"/>
      <c r="F990" s="9"/>
    </row>
    <row r="991" spans="2:6" x14ac:dyDescent="0.2">
      <c r="B991" s="9"/>
      <c r="F991" s="9"/>
    </row>
    <row r="992" spans="2:6" x14ac:dyDescent="0.2">
      <c r="B992" s="9"/>
      <c r="F992" s="9"/>
    </row>
    <row r="993" spans="2:6" x14ac:dyDescent="0.2">
      <c r="B993" s="9"/>
      <c r="F993" s="9"/>
    </row>
    <row r="994" spans="2:6" x14ac:dyDescent="0.2">
      <c r="B994" s="9"/>
      <c r="F994" s="9"/>
    </row>
    <row r="995" spans="2:6" x14ac:dyDescent="0.2">
      <c r="B995" s="9"/>
      <c r="F995" s="9"/>
    </row>
    <row r="996" spans="2:6" x14ac:dyDescent="0.2">
      <c r="B996" s="9"/>
      <c r="F996" s="9"/>
    </row>
    <row r="997" spans="2:6" x14ac:dyDescent="0.2">
      <c r="B997" s="9"/>
      <c r="F997" s="9"/>
    </row>
    <row r="998" spans="2:6" x14ac:dyDescent="0.2">
      <c r="B998" s="9"/>
      <c r="F998" s="9"/>
    </row>
    <row r="999" spans="2:6" x14ac:dyDescent="0.2">
      <c r="B999" s="9"/>
      <c r="F999" s="9"/>
    </row>
    <row r="1000" spans="2:6" x14ac:dyDescent="0.2">
      <c r="B1000" s="9"/>
      <c r="F1000" s="9"/>
    </row>
    <row r="1001" spans="2:6" x14ac:dyDescent="0.2">
      <c r="B1001" s="9"/>
      <c r="F1001" s="9"/>
    </row>
    <row r="1002" spans="2:6" x14ac:dyDescent="0.2">
      <c r="B1002" s="9"/>
      <c r="F1002" s="9"/>
    </row>
    <row r="1003" spans="2:6" x14ac:dyDescent="0.2">
      <c r="B1003" s="9"/>
      <c r="F1003" s="9"/>
    </row>
    <row r="1004" spans="2:6" x14ac:dyDescent="0.2">
      <c r="B1004" s="9"/>
      <c r="F1004" s="9"/>
    </row>
    <row r="1005" spans="2:6" x14ac:dyDescent="0.2">
      <c r="B1005" s="9"/>
      <c r="F1005" s="9"/>
    </row>
    <row r="1006" spans="2:6" x14ac:dyDescent="0.2">
      <c r="B1006" s="9"/>
      <c r="F1006" s="9"/>
    </row>
    <row r="1007" spans="2:6" x14ac:dyDescent="0.2">
      <c r="B1007" s="9"/>
      <c r="F1007" s="9"/>
    </row>
    <row r="1008" spans="2:6" x14ac:dyDescent="0.2">
      <c r="B1008" s="9"/>
      <c r="F1008" s="9"/>
    </row>
    <row r="1009" spans="2:6" x14ac:dyDescent="0.2">
      <c r="B1009" s="9"/>
      <c r="F1009" s="9"/>
    </row>
    <row r="1010" spans="2:6" x14ac:dyDescent="0.2">
      <c r="B1010" s="9"/>
      <c r="F1010" s="9"/>
    </row>
    <row r="1011" spans="2:6" x14ac:dyDescent="0.2">
      <c r="B1011" s="9"/>
      <c r="F1011" s="9"/>
    </row>
    <row r="1012" spans="2:6" x14ac:dyDescent="0.2">
      <c r="B1012" s="9"/>
      <c r="F1012" s="9"/>
    </row>
    <row r="1013" spans="2:6" x14ac:dyDescent="0.2">
      <c r="B1013" s="9"/>
      <c r="F1013" s="9"/>
    </row>
    <row r="1014" spans="2:6" x14ac:dyDescent="0.2">
      <c r="B1014" s="9"/>
      <c r="F1014" s="9"/>
    </row>
    <row r="1015" spans="2:6" x14ac:dyDescent="0.2">
      <c r="B1015" s="9"/>
      <c r="F1015" s="9"/>
    </row>
    <row r="1016" spans="2:6" x14ac:dyDescent="0.2">
      <c r="B1016" s="9"/>
      <c r="F1016" s="9"/>
    </row>
    <row r="1017" spans="2:6" x14ac:dyDescent="0.2">
      <c r="B1017" s="9"/>
      <c r="F1017" s="9"/>
    </row>
    <row r="1018" spans="2:6" x14ac:dyDescent="0.2">
      <c r="B1018" s="9"/>
      <c r="F1018" s="9"/>
    </row>
    <row r="1019" spans="2:6" x14ac:dyDescent="0.2">
      <c r="B1019" s="9"/>
      <c r="F1019" s="9"/>
    </row>
    <row r="1020" spans="2:6" x14ac:dyDescent="0.2">
      <c r="B1020" s="9"/>
      <c r="F1020" s="9"/>
    </row>
    <row r="1021" spans="2:6" x14ac:dyDescent="0.2">
      <c r="B1021" s="9"/>
      <c r="F1021" s="9"/>
    </row>
    <row r="1022" spans="2:6" x14ac:dyDescent="0.2">
      <c r="B1022" s="9"/>
      <c r="F1022" s="9"/>
    </row>
    <row r="1023" spans="2:6" x14ac:dyDescent="0.2">
      <c r="B1023" s="9"/>
      <c r="F1023" s="9"/>
    </row>
    <row r="1024" spans="2:6" x14ac:dyDescent="0.2">
      <c r="B1024" s="9"/>
      <c r="F1024" s="9"/>
    </row>
    <row r="1025" spans="2:6" x14ac:dyDescent="0.2">
      <c r="B1025" s="9"/>
      <c r="F1025" s="9"/>
    </row>
    <row r="1026" spans="2:6" x14ac:dyDescent="0.2">
      <c r="B1026" s="9"/>
      <c r="F1026" s="9"/>
    </row>
    <row r="1027" spans="2:6" x14ac:dyDescent="0.2">
      <c r="B1027" s="9"/>
      <c r="F1027" s="9"/>
    </row>
    <row r="1028" spans="2:6" x14ac:dyDescent="0.2">
      <c r="B1028" s="9"/>
      <c r="F1028" s="9"/>
    </row>
    <row r="1029" spans="2:6" x14ac:dyDescent="0.2">
      <c r="B1029" s="9"/>
      <c r="F1029" s="9"/>
    </row>
    <row r="1030" spans="2:6" x14ac:dyDescent="0.2">
      <c r="B1030" s="9"/>
      <c r="F1030" s="9"/>
    </row>
    <row r="1031" spans="2:6" x14ac:dyDescent="0.2">
      <c r="B1031" s="9"/>
      <c r="F1031" s="9"/>
    </row>
    <row r="1032" spans="2:6" x14ac:dyDescent="0.2">
      <c r="B1032" s="9"/>
      <c r="F1032" s="9"/>
    </row>
    <row r="1033" spans="2:6" x14ac:dyDescent="0.2">
      <c r="B1033" s="9"/>
      <c r="F1033" s="9"/>
    </row>
    <row r="1034" spans="2:6" x14ac:dyDescent="0.2">
      <c r="B1034" s="9"/>
      <c r="F1034" s="9"/>
    </row>
    <row r="1035" spans="2:6" x14ac:dyDescent="0.2">
      <c r="B1035" s="9"/>
      <c r="F1035" s="9"/>
    </row>
    <row r="1036" spans="2:6" x14ac:dyDescent="0.2">
      <c r="B1036" s="9"/>
      <c r="F1036" s="9"/>
    </row>
    <row r="1037" spans="2:6" x14ac:dyDescent="0.2">
      <c r="B1037" s="9"/>
      <c r="F1037" s="9"/>
    </row>
    <row r="1038" spans="2:6" x14ac:dyDescent="0.2">
      <c r="B1038" s="9"/>
      <c r="F1038" s="9"/>
    </row>
    <row r="1039" spans="2:6" x14ac:dyDescent="0.2">
      <c r="B1039" s="9"/>
      <c r="F1039" s="9"/>
    </row>
    <row r="1040" spans="2:6" x14ac:dyDescent="0.2">
      <c r="B1040" s="9"/>
      <c r="F1040" s="9"/>
    </row>
    <row r="1041" spans="2:6" x14ac:dyDescent="0.2">
      <c r="B1041" s="9"/>
      <c r="F1041" s="9"/>
    </row>
    <row r="1042" spans="2:6" x14ac:dyDescent="0.2">
      <c r="B1042" s="9"/>
      <c r="F1042" s="9"/>
    </row>
    <row r="1043" spans="2:6" x14ac:dyDescent="0.2">
      <c r="B1043" s="9"/>
      <c r="F1043" s="9"/>
    </row>
    <row r="1044" spans="2:6" x14ac:dyDescent="0.2">
      <c r="B1044" s="9"/>
      <c r="F1044" s="9"/>
    </row>
    <row r="1045" spans="2:6" x14ac:dyDescent="0.2">
      <c r="B1045" s="9"/>
      <c r="F1045" s="9"/>
    </row>
    <row r="1046" spans="2:6" x14ac:dyDescent="0.2">
      <c r="B1046" s="9"/>
      <c r="F1046" s="9"/>
    </row>
    <row r="1047" spans="2:6" x14ac:dyDescent="0.2">
      <c r="B1047" s="9"/>
      <c r="F1047" s="9"/>
    </row>
    <row r="1048" spans="2:6" x14ac:dyDescent="0.2">
      <c r="B1048" s="9"/>
      <c r="F1048" s="9"/>
    </row>
    <row r="1049" spans="2:6" x14ac:dyDescent="0.2">
      <c r="B1049" s="9"/>
      <c r="F1049" s="9"/>
    </row>
    <row r="1050" spans="2:6" x14ac:dyDescent="0.2">
      <c r="B1050" s="9"/>
      <c r="F1050" s="9"/>
    </row>
    <row r="1051" spans="2:6" x14ac:dyDescent="0.2">
      <c r="B1051" s="9"/>
      <c r="F1051" s="9"/>
    </row>
    <row r="1052" spans="2:6" x14ac:dyDescent="0.2">
      <c r="B1052" s="9"/>
      <c r="F1052" s="9"/>
    </row>
    <row r="1053" spans="2:6" x14ac:dyDescent="0.2">
      <c r="B1053" s="9"/>
      <c r="F1053" s="9"/>
    </row>
    <row r="1054" spans="2:6" x14ac:dyDescent="0.2">
      <c r="B1054" s="9"/>
      <c r="F1054" s="9"/>
    </row>
    <row r="1055" spans="2:6" x14ac:dyDescent="0.2">
      <c r="B1055" s="9"/>
      <c r="F1055" s="9"/>
    </row>
    <row r="1056" spans="2:6" x14ac:dyDescent="0.2">
      <c r="B1056" s="9"/>
      <c r="F1056" s="9"/>
    </row>
    <row r="1057" spans="2:6" x14ac:dyDescent="0.2">
      <c r="B1057" s="9"/>
      <c r="F1057" s="9"/>
    </row>
    <row r="1058" spans="2:6" x14ac:dyDescent="0.2">
      <c r="B1058" s="9"/>
      <c r="F1058" s="9"/>
    </row>
    <row r="1059" spans="2:6" x14ac:dyDescent="0.2">
      <c r="B1059" s="9"/>
      <c r="F1059" s="9"/>
    </row>
    <row r="1060" spans="2:6" x14ac:dyDescent="0.2">
      <c r="B1060" s="9"/>
      <c r="F1060" s="9"/>
    </row>
    <row r="1061" spans="2:6" x14ac:dyDescent="0.2">
      <c r="B1061" s="9"/>
      <c r="F1061" s="9"/>
    </row>
    <row r="1062" spans="2:6" x14ac:dyDescent="0.2">
      <c r="B1062" s="9"/>
      <c r="F1062" s="9"/>
    </row>
    <row r="1063" spans="2:6" x14ac:dyDescent="0.2">
      <c r="B1063" s="9"/>
      <c r="F1063" s="9"/>
    </row>
    <row r="1064" spans="2:6" x14ac:dyDescent="0.2">
      <c r="B1064" s="9"/>
      <c r="F1064" s="9"/>
    </row>
    <row r="1065" spans="2:6" x14ac:dyDescent="0.2">
      <c r="B1065" s="9"/>
      <c r="F1065" s="9"/>
    </row>
    <row r="1066" spans="2:6" x14ac:dyDescent="0.2">
      <c r="B1066" s="9"/>
      <c r="F1066" s="9"/>
    </row>
    <row r="1067" spans="2:6" x14ac:dyDescent="0.2">
      <c r="B1067" s="9"/>
      <c r="F1067" s="9"/>
    </row>
    <row r="1068" spans="2:6" x14ac:dyDescent="0.2">
      <c r="B1068" s="9"/>
      <c r="F1068" s="9"/>
    </row>
    <row r="1069" spans="2:6" x14ac:dyDescent="0.2">
      <c r="B1069" s="9"/>
      <c r="F1069" s="9"/>
    </row>
    <row r="1070" spans="2:6" x14ac:dyDescent="0.2">
      <c r="B1070" s="9"/>
      <c r="F1070" s="9"/>
    </row>
    <row r="1071" spans="2:6" x14ac:dyDescent="0.2">
      <c r="B1071" s="9"/>
      <c r="F1071" s="9"/>
    </row>
    <row r="1072" spans="2:6" x14ac:dyDescent="0.2">
      <c r="B1072" s="9"/>
      <c r="F1072" s="9"/>
    </row>
    <row r="1073" spans="2:6" x14ac:dyDescent="0.2">
      <c r="B1073" s="9"/>
      <c r="F1073" s="9"/>
    </row>
    <row r="1074" spans="2:6" x14ac:dyDescent="0.2">
      <c r="B1074" s="9"/>
      <c r="F1074" s="9"/>
    </row>
    <row r="1075" spans="2:6" x14ac:dyDescent="0.2">
      <c r="B1075" s="9"/>
      <c r="F1075" s="9"/>
    </row>
    <row r="1076" spans="2:6" x14ac:dyDescent="0.2">
      <c r="B1076" s="9"/>
      <c r="F1076" s="9"/>
    </row>
    <row r="1077" spans="2:6" x14ac:dyDescent="0.2">
      <c r="B1077" s="9"/>
      <c r="F1077" s="9"/>
    </row>
    <row r="1078" spans="2:6" x14ac:dyDescent="0.2">
      <c r="B1078" s="9"/>
      <c r="F1078" s="9"/>
    </row>
    <row r="1079" spans="2:6" x14ac:dyDescent="0.2">
      <c r="B1079" s="9"/>
      <c r="F1079" s="9"/>
    </row>
    <row r="1080" spans="2:6" x14ac:dyDescent="0.2">
      <c r="B1080" s="9"/>
      <c r="F1080" s="9"/>
    </row>
    <row r="1081" spans="2:6" x14ac:dyDescent="0.2">
      <c r="B1081" s="9"/>
      <c r="F1081" s="9"/>
    </row>
    <row r="1082" spans="2:6" x14ac:dyDescent="0.2">
      <c r="B1082" s="9"/>
      <c r="F1082" s="9"/>
    </row>
    <row r="1083" spans="2:6" x14ac:dyDescent="0.2">
      <c r="B1083" s="9"/>
      <c r="F1083" s="9"/>
    </row>
    <row r="1084" spans="2:6" x14ac:dyDescent="0.2">
      <c r="B1084" s="9"/>
      <c r="F1084" s="9"/>
    </row>
    <row r="1085" spans="2:6" x14ac:dyDescent="0.2">
      <c r="B1085" s="9"/>
      <c r="F1085" s="9"/>
    </row>
    <row r="1086" spans="2:6" x14ac:dyDescent="0.2">
      <c r="B1086" s="9"/>
      <c r="F1086" s="9"/>
    </row>
    <row r="1087" spans="2:6" x14ac:dyDescent="0.2">
      <c r="B1087" s="9"/>
      <c r="F1087" s="9"/>
    </row>
    <row r="1088" spans="2:6" x14ac:dyDescent="0.2">
      <c r="B1088" s="9"/>
      <c r="F1088" s="9"/>
    </row>
    <row r="1089" spans="2:6" x14ac:dyDescent="0.2">
      <c r="B1089" s="9"/>
      <c r="F1089" s="9"/>
    </row>
    <row r="1090" spans="2:6" x14ac:dyDescent="0.2">
      <c r="B1090" s="9"/>
      <c r="F1090" s="9"/>
    </row>
    <row r="1091" spans="2:6" x14ac:dyDescent="0.2">
      <c r="B1091" s="9"/>
      <c r="F1091" s="9"/>
    </row>
    <row r="1092" spans="2:6" x14ac:dyDescent="0.2">
      <c r="B1092" s="9"/>
      <c r="F1092" s="9"/>
    </row>
    <row r="1093" spans="2:6" x14ac:dyDescent="0.2">
      <c r="B1093" s="9"/>
      <c r="F1093" s="9"/>
    </row>
    <row r="1094" spans="2:6" x14ac:dyDescent="0.2">
      <c r="B1094" s="9"/>
      <c r="F1094" s="9"/>
    </row>
    <row r="1095" spans="2:6" x14ac:dyDescent="0.2">
      <c r="B1095" s="9"/>
      <c r="F1095" s="9"/>
    </row>
    <row r="1096" spans="2:6" x14ac:dyDescent="0.2">
      <c r="B1096" s="9"/>
      <c r="F1096" s="9"/>
    </row>
    <row r="1097" spans="2:6" x14ac:dyDescent="0.2">
      <c r="B1097" s="9"/>
      <c r="F1097" s="9"/>
    </row>
    <row r="1098" spans="2:6" x14ac:dyDescent="0.2">
      <c r="B1098" s="9"/>
      <c r="F1098" s="9"/>
    </row>
    <row r="1099" spans="2:6" x14ac:dyDescent="0.2">
      <c r="B1099" s="9"/>
      <c r="F1099" s="9"/>
    </row>
    <row r="1100" spans="2:6" x14ac:dyDescent="0.2">
      <c r="B1100" s="9"/>
      <c r="F1100" s="9"/>
    </row>
    <row r="1101" spans="2:6" x14ac:dyDescent="0.2">
      <c r="B1101" s="9"/>
      <c r="F1101" s="9"/>
    </row>
    <row r="1102" spans="2:6" x14ac:dyDescent="0.2">
      <c r="B1102" s="9"/>
      <c r="F1102" s="9"/>
    </row>
    <row r="1103" spans="2:6" x14ac:dyDescent="0.2">
      <c r="B1103" s="9"/>
      <c r="F1103" s="9"/>
    </row>
    <row r="1104" spans="2:6" x14ac:dyDescent="0.2">
      <c r="B1104" s="9"/>
      <c r="F1104" s="9"/>
    </row>
    <row r="1105" spans="2:6" x14ac:dyDescent="0.2">
      <c r="B1105" s="9"/>
      <c r="F1105" s="9"/>
    </row>
    <row r="1106" spans="2:6" x14ac:dyDescent="0.2">
      <c r="B1106" s="9"/>
      <c r="F1106" s="9"/>
    </row>
    <row r="1107" spans="2:6" x14ac:dyDescent="0.2">
      <c r="B1107" s="9"/>
      <c r="F1107" s="9"/>
    </row>
    <row r="1108" spans="2:6" x14ac:dyDescent="0.2">
      <c r="B1108" s="9"/>
      <c r="F1108" s="9"/>
    </row>
    <row r="1109" spans="2:6" x14ac:dyDescent="0.2">
      <c r="B1109" s="9"/>
      <c r="F1109" s="9"/>
    </row>
    <row r="1110" spans="2:6" x14ac:dyDescent="0.2">
      <c r="B1110" s="9"/>
      <c r="F1110" s="9"/>
    </row>
    <row r="1111" spans="2:6" x14ac:dyDescent="0.2">
      <c r="B1111" s="9"/>
      <c r="F1111" s="9"/>
    </row>
    <row r="1112" spans="2:6" x14ac:dyDescent="0.2">
      <c r="B1112" s="9"/>
      <c r="F1112" s="9"/>
    </row>
    <row r="1113" spans="2:6" x14ac:dyDescent="0.2">
      <c r="B1113" s="9"/>
      <c r="F1113" s="9"/>
    </row>
    <row r="1114" spans="2:6" x14ac:dyDescent="0.2">
      <c r="B1114" s="9"/>
      <c r="F1114" s="9"/>
    </row>
    <row r="1115" spans="2:6" x14ac:dyDescent="0.2">
      <c r="B1115" s="9"/>
      <c r="F1115" s="9"/>
    </row>
    <row r="1116" spans="2:6" x14ac:dyDescent="0.2">
      <c r="B1116" s="9"/>
      <c r="F1116" s="9"/>
    </row>
    <row r="1117" spans="2:6" x14ac:dyDescent="0.2">
      <c r="B1117" s="9"/>
      <c r="F1117" s="9"/>
    </row>
    <row r="1118" spans="2:6" x14ac:dyDescent="0.2">
      <c r="B1118" s="9"/>
      <c r="F1118" s="9"/>
    </row>
    <row r="1119" spans="2:6" x14ac:dyDescent="0.2">
      <c r="B1119" s="9"/>
      <c r="F1119" s="9"/>
    </row>
    <row r="1120" spans="2:6" x14ac:dyDescent="0.2">
      <c r="B1120" s="9"/>
      <c r="F1120" s="9"/>
    </row>
    <row r="1121" spans="2:6" x14ac:dyDescent="0.2">
      <c r="B1121" s="9"/>
      <c r="F1121" s="9"/>
    </row>
    <row r="1122" spans="2:6" x14ac:dyDescent="0.2">
      <c r="B1122" s="9"/>
      <c r="F1122" s="9"/>
    </row>
    <row r="1123" spans="2:6" x14ac:dyDescent="0.2">
      <c r="B1123" s="9"/>
      <c r="F1123" s="9"/>
    </row>
    <row r="1124" spans="2:6" x14ac:dyDescent="0.2">
      <c r="B1124" s="9"/>
      <c r="F1124" s="9"/>
    </row>
    <row r="1125" spans="2:6" x14ac:dyDescent="0.2">
      <c r="B1125" s="9"/>
      <c r="F1125" s="9"/>
    </row>
    <row r="1126" spans="2:6" x14ac:dyDescent="0.2">
      <c r="B1126" s="9"/>
      <c r="F1126" s="9"/>
    </row>
    <row r="1127" spans="2:6" x14ac:dyDescent="0.2">
      <c r="B1127" s="9"/>
      <c r="F1127" s="9"/>
    </row>
    <row r="1128" spans="2:6" x14ac:dyDescent="0.2">
      <c r="B1128" s="9"/>
      <c r="F1128" s="9"/>
    </row>
    <row r="1129" spans="2:6" x14ac:dyDescent="0.2">
      <c r="B1129" s="9"/>
      <c r="F1129" s="9"/>
    </row>
    <row r="1130" spans="2:6" x14ac:dyDescent="0.2">
      <c r="B1130" s="9"/>
      <c r="F1130" s="9"/>
    </row>
    <row r="1131" spans="2:6" x14ac:dyDescent="0.2">
      <c r="B1131" s="9"/>
      <c r="F1131" s="9"/>
    </row>
    <row r="1132" spans="2:6" x14ac:dyDescent="0.2">
      <c r="B1132" s="9"/>
      <c r="F1132" s="9"/>
    </row>
    <row r="1133" spans="2:6" x14ac:dyDescent="0.2">
      <c r="B1133" s="9"/>
      <c r="F1133" s="9"/>
    </row>
    <row r="1134" spans="2:6" x14ac:dyDescent="0.2">
      <c r="B1134" s="9"/>
      <c r="F1134" s="9"/>
    </row>
    <row r="1135" spans="2:6" x14ac:dyDescent="0.2">
      <c r="B1135" s="9"/>
      <c r="F1135" s="9"/>
    </row>
    <row r="1136" spans="2:6" x14ac:dyDescent="0.2">
      <c r="B1136" s="9"/>
      <c r="F1136" s="9"/>
    </row>
    <row r="1137" spans="2:6" x14ac:dyDescent="0.2">
      <c r="B1137" s="9"/>
      <c r="F1137" s="9"/>
    </row>
    <row r="1138" spans="2:6" x14ac:dyDescent="0.2">
      <c r="B1138" s="9"/>
      <c r="F1138" s="9"/>
    </row>
    <row r="1139" spans="2:6" x14ac:dyDescent="0.2">
      <c r="B1139" s="9"/>
      <c r="F1139" s="9"/>
    </row>
  </sheetData>
  <phoneticPr fontId="20" type="noConversion"/>
  <hyperlinks>
    <hyperlink ref="A3" r:id="rId1" xr:uid="{00000000-0004-0000-0200-000000000000}"/>
    <hyperlink ref="P18" r:id="rId2" display="http://www.bav-astro.de/sfs/BAVM_link.php?BAVMnr=158" xr:uid="{00000000-0004-0000-0200-000001000000}"/>
    <hyperlink ref="P19" r:id="rId3" display="http://www.konkoly.hu/cgi-bin/IBVS?5603" xr:uid="{00000000-0004-0000-0200-000002000000}"/>
    <hyperlink ref="P221" r:id="rId4" display="http://www.konkoly.hu/cgi-bin/IBVS?5577" xr:uid="{00000000-0004-0000-0200-000003000000}"/>
    <hyperlink ref="P222" r:id="rId5" display="http://www.konkoly.hu/cgi-bin/IBVS?5577" xr:uid="{00000000-0004-0000-0200-000004000000}"/>
    <hyperlink ref="P223" r:id="rId6" display="http://www.konkoly.hu/cgi-bin/IBVS?5577" xr:uid="{00000000-0004-0000-0200-000005000000}"/>
    <hyperlink ref="P20" r:id="rId7" display="http://www.konkoly.hu/cgi-bin/IBVS?5577" xr:uid="{00000000-0004-0000-0200-000006000000}"/>
    <hyperlink ref="P224" r:id="rId8" display="http://www.konkoly.hu/cgi-bin/IBVS?5670" xr:uid="{00000000-0004-0000-0200-000007000000}"/>
    <hyperlink ref="P21" r:id="rId9" display="http://www.bav-astro.de/sfs/BAVM_link.php?BAVMnr=173" xr:uid="{00000000-0004-0000-0200-000008000000}"/>
    <hyperlink ref="P22" r:id="rId10" display="http://www.bav-astro.de/sfs/BAVM_link.php?BAVMnr=173" xr:uid="{00000000-0004-0000-0200-000009000000}"/>
    <hyperlink ref="P23" r:id="rId11" display="http://www.konkoly.hu/cgi-bin/IBVS?5670" xr:uid="{00000000-0004-0000-0200-00000A000000}"/>
    <hyperlink ref="P24" r:id="rId12" display="http://www.bav-astro.de/sfs/BAVM_link.php?BAVMnr=178" xr:uid="{00000000-0004-0000-0200-00000B000000}"/>
    <hyperlink ref="P225" r:id="rId13" display="http://www.konkoly.hu/cgi-bin/IBVS?5670" xr:uid="{00000000-0004-0000-0200-00000C000000}"/>
    <hyperlink ref="P25" r:id="rId14" display="http://www.bav-astro.de/sfs/BAVM_link.php?BAVMnr=178" xr:uid="{00000000-0004-0000-0200-00000D000000}"/>
    <hyperlink ref="P26" r:id="rId15" display="http://www.konkoly.hu/cgi-bin/IBVS?5670" xr:uid="{00000000-0004-0000-0200-00000E000000}"/>
    <hyperlink ref="P226" r:id="rId16" display="http://www.konkoly.hu/cgi-bin/IBVS?5672" xr:uid="{00000000-0004-0000-0200-00000F000000}"/>
    <hyperlink ref="P227" r:id="rId17" display="http://www.konkoly.hu/cgi-bin/IBVS?5670" xr:uid="{00000000-0004-0000-0200-000010000000}"/>
    <hyperlink ref="P228" r:id="rId18" display="http://www.konkoly.hu/cgi-bin/IBVS?5670" xr:uid="{00000000-0004-0000-0200-000011000000}"/>
    <hyperlink ref="P229" r:id="rId19" display="http://www.konkoly.hu/cgi-bin/IBVS?5670" xr:uid="{00000000-0004-0000-0200-000012000000}"/>
    <hyperlink ref="P27" r:id="rId20" display="http://www.konkoly.hu/cgi-bin/IBVS?5764" xr:uid="{00000000-0004-0000-0200-000013000000}"/>
    <hyperlink ref="P28" r:id="rId21" display="http://www.konkoly.hu/cgi-bin/IBVS?5764" xr:uid="{00000000-0004-0000-0200-000014000000}"/>
    <hyperlink ref="P29" r:id="rId22" display="http://www.konkoly.hu/cgi-bin/IBVS?5764" xr:uid="{00000000-0004-0000-0200-000015000000}"/>
    <hyperlink ref="P30" r:id="rId23" display="http://www.konkoly.hu/cgi-bin/IBVS?5764" xr:uid="{00000000-0004-0000-0200-000016000000}"/>
    <hyperlink ref="P31" r:id="rId24" display="http://www.konkoly.hu/cgi-bin/IBVS?5764" xr:uid="{00000000-0004-0000-0200-000017000000}"/>
    <hyperlink ref="P32" r:id="rId25" display="http://www.konkoly.hu/cgi-bin/IBVS?5764" xr:uid="{00000000-0004-0000-0200-000018000000}"/>
    <hyperlink ref="P33" r:id="rId26" display="http://www.bav-astro.de/sfs/BAVM_link.php?BAVMnr=183" xr:uid="{00000000-0004-0000-0200-000019000000}"/>
    <hyperlink ref="P34" r:id="rId27" display="http://www.konkoly.hu/cgi-bin/IBVS?5764" xr:uid="{00000000-0004-0000-0200-00001A000000}"/>
    <hyperlink ref="P35" r:id="rId28" display="http://www.konkoly.hu/cgi-bin/IBVS?5764" xr:uid="{00000000-0004-0000-0200-00001B000000}"/>
    <hyperlink ref="P36" r:id="rId29" display="http://www.bav-astro.de/sfs/BAVM_link.php?BAVMnr=183" xr:uid="{00000000-0004-0000-0200-00001C000000}"/>
    <hyperlink ref="P37" r:id="rId30" display="http://www.konkoly.hu/cgi-bin/IBVS?5764" xr:uid="{00000000-0004-0000-0200-00001D000000}"/>
    <hyperlink ref="P38" r:id="rId31" display="http://www.konkoly.hu/cgi-bin/IBVS?5764" xr:uid="{00000000-0004-0000-0200-00001E000000}"/>
    <hyperlink ref="P39" r:id="rId32" display="http://www.konkoly.hu/cgi-bin/IBVS?5764" xr:uid="{00000000-0004-0000-0200-00001F000000}"/>
    <hyperlink ref="P40" r:id="rId33" display="http://www.konkoly.hu/cgi-bin/IBVS?5764" xr:uid="{00000000-0004-0000-0200-000020000000}"/>
    <hyperlink ref="P41" r:id="rId34" display="http://www.konkoly.hu/cgi-bin/IBVS?5764" xr:uid="{00000000-0004-0000-0200-000021000000}"/>
    <hyperlink ref="P42" r:id="rId35" display="http://www.konkoly.hu/cgi-bin/IBVS?5764" xr:uid="{00000000-0004-0000-0200-000022000000}"/>
    <hyperlink ref="P43" r:id="rId36" display="http://www.konkoly.hu/cgi-bin/IBVS?5764" xr:uid="{00000000-0004-0000-0200-000023000000}"/>
    <hyperlink ref="P44" r:id="rId37" display="http://www.konkoly.hu/cgi-bin/IBVS?5764" xr:uid="{00000000-0004-0000-0200-000024000000}"/>
    <hyperlink ref="P45" r:id="rId38" display="http://www.konkoly.hu/cgi-bin/IBVS?5764" xr:uid="{00000000-0004-0000-0200-000025000000}"/>
    <hyperlink ref="P46" r:id="rId39" display="http://www.konkoly.hu/cgi-bin/IBVS?5764" xr:uid="{00000000-0004-0000-0200-000026000000}"/>
    <hyperlink ref="P47" r:id="rId40" display="http://www.konkoly.hu/cgi-bin/IBVS?5764" xr:uid="{00000000-0004-0000-0200-000027000000}"/>
    <hyperlink ref="P48" r:id="rId41" display="http://www.konkoly.hu/cgi-bin/IBVS?5764" xr:uid="{00000000-0004-0000-0200-000028000000}"/>
    <hyperlink ref="P49" r:id="rId42" display="http://www.konkoly.hu/cgi-bin/IBVS?5764" xr:uid="{00000000-0004-0000-0200-000029000000}"/>
    <hyperlink ref="P50" r:id="rId43" display="http://www.konkoly.hu/cgi-bin/IBVS?5764" xr:uid="{00000000-0004-0000-0200-00002A000000}"/>
    <hyperlink ref="P51" r:id="rId44" display="http://www.konkoly.hu/cgi-bin/IBVS?5764" xr:uid="{00000000-0004-0000-0200-00002B000000}"/>
    <hyperlink ref="P52" r:id="rId45" display="http://www.konkoly.hu/cgi-bin/IBVS?5764" xr:uid="{00000000-0004-0000-0200-00002C000000}"/>
    <hyperlink ref="P53" r:id="rId46" display="http://www.konkoly.hu/cgi-bin/IBVS?5910" xr:uid="{00000000-0004-0000-0200-00002D000000}"/>
    <hyperlink ref="P54" r:id="rId47" display="http://www.konkoly.hu/cgi-bin/IBVS?5910" xr:uid="{00000000-0004-0000-0200-00002E000000}"/>
    <hyperlink ref="P55" r:id="rId48" display="http://www.konkoly.hu/cgi-bin/IBVS?5910" xr:uid="{00000000-0004-0000-0200-00002F000000}"/>
    <hyperlink ref="P56" r:id="rId49" display="http://www.konkoly.hu/cgi-bin/IBVS?5910" xr:uid="{00000000-0004-0000-0200-000030000000}"/>
    <hyperlink ref="P57" r:id="rId50" display="http://www.konkoly.hu/cgi-bin/IBVS?5910" xr:uid="{00000000-0004-0000-0200-000031000000}"/>
    <hyperlink ref="P58" r:id="rId51" display="http://www.konkoly.hu/cgi-bin/IBVS?5910" xr:uid="{00000000-0004-0000-0200-000032000000}"/>
    <hyperlink ref="P59" r:id="rId52" display="http://www.konkoly.hu/cgi-bin/IBVS?5910" xr:uid="{00000000-0004-0000-0200-000033000000}"/>
    <hyperlink ref="P60" r:id="rId53" display="http://www.konkoly.hu/cgi-bin/IBVS?5910" xr:uid="{00000000-0004-0000-0200-000034000000}"/>
    <hyperlink ref="P61" r:id="rId54" display="http://www.konkoly.hu/cgi-bin/IBVS?5910" xr:uid="{00000000-0004-0000-0200-000035000000}"/>
    <hyperlink ref="P62" r:id="rId55" display="http://www.konkoly.hu/cgi-bin/IBVS?5910" xr:uid="{00000000-0004-0000-0200-000036000000}"/>
    <hyperlink ref="P63" r:id="rId56" display="http://www.konkoly.hu/cgi-bin/IBVS?5910" xr:uid="{00000000-0004-0000-0200-000037000000}"/>
    <hyperlink ref="P230" r:id="rId57" display="http://www.bav-astro.de/sfs/BAVM_link.php?BAVMnr=193" xr:uid="{00000000-0004-0000-0200-000038000000}"/>
    <hyperlink ref="P64" r:id="rId58" display="http://www.konkoly.hu/cgi-bin/IBVS?5910" xr:uid="{00000000-0004-0000-0200-000039000000}"/>
    <hyperlink ref="P65" r:id="rId59" display="http://www.konkoly.hu/cgi-bin/IBVS?5910" xr:uid="{00000000-0004-0000-0200-00003A000000}"/>
    <hyperlink ref="P66" r:id="rId60" display="http://www.konkoly.hu/cgi-bin/IBVS?5910" xr:uid="{00000000-0004-0000-0200-00003B000000}"/>
    <hyperlink ref="P67" r:id="rId61" display="http://www.konkoly.hu/cgi-bin/IBVS?5910" xr:uid="{00000000-0004-0000-0200-00003C000000}"/>
    <hyperlink ref="P68" r:id="rId62" display="http://www.konkoly.hu/cgi-bin/IBVS?5910" xr:uid="{00000000-0004-0000-0200-00003D000000}"/>
    <hyperlink ref="P69" r:id="rId63" display="http://www.konkoly.hu/cgi-bin/IBVS?5910" xr:uid="{00000000-0004-0000-0200-00003E000000}"/>
    <hyperlink ref="P70" r:id="rId64" display="http://www.konkoly.hu/cgi-bin/IBVS?5910" xr:uid="{00000000-0004-0000-0200-00003F000000}"/>
    <hyperlink ref="P71" r:id="rId65" display="http://www.konkoly.hu/cgi-bin/IBVS?5910" xr:uid="{00000000-0004-0000-0200-000040000000}"/>
    <hyperlink ref="P72" r:id="rId66" display="http://www.konkoly.hu/cgi-bin/IBVS?5910" xr:uid="{00000000-0004-0000-0200-000041000000}"/>
    <hyperlink ref="P73" r:id="rId67" display="http://www.konkoly.hu/cgi-bin/IBVS?5910" xr:uid="{00000000-0004-0000-0200-000042000000}"/>
    <hyperlink ref="P74" r:id="rId68" display="http://www.konkoly.hu/cgi-bin/IBVS?5910" xr:uid="{00000000-0004-0000-0200-000043000000}"/>
    <hyperlink ref="P75" r:id="rId69" display="http://www.konkoly.hu/cgi-bin/IBVS?5910" xr:uid="{00000000-0004-0000-0200-000044000000}"/>
    <hyperlink ref="P76" r:id="rId70" display="http://www.konkoly.hu/cgi-bin/IBVS?5910" xr:uid="{00000000-0004-0000-0200-000045000000}"/>
    <hyperlink ref="P77" r:id="rId71" display="http://www.konkoly.hu/cgi-bin/IBVS?5910" xr:uid="{00000000-0004-0000-0200-000046000000}"/>
    <hyperlink ref="P78" r:id="rId72" display="http://www.konkoly.hu/cgi-bin/IBVS?5910" xr:uid="{00000000-0004-0000-0200-000047000000}"/>
    <hyperlink ref="P79" r:id="rId73" display="http://www.konkoly.hu/cgi-bin/IBVS?5910" xr:uid="{00000000-0004-0000-0200-000048000000}"/>
    <hyperlink ref="P80" r:id="rId74" display="http://www.konkoly.hu/cgi-bin/IBVS?5910" xr:uid="{00000000-0004-0000-0200-000049000000}"/>
    <hyperlink ref="P81" r:id="rId75" display="http://www.konkoly.hu/cgi-bin/IBVS?5910" xr:uid="{00000000-0004-0000-0200-00004A000000}"/>
    <hyperlink ref="P82" r:id="rId76" display="http://www.konkoly.hu/cgi-bin/IBVS?5910" xr:uid="{00000000-0004-0000-0200-00004B000000}"/>
    <hyperlink ref="P83" r:id="rId77" display="http://www.konkoly.hu/cgi-bin/IBVS?5972" xr:uid="{00000000-0004-0000-0200-00004C000000}"/>
    <hyperlink ref="P84" r:id="rId78" display="http://www.konkoly.hu/cgi-bin/IBVS?5972" xr:uid="{00000000-0004-0000-0200-00004D000000}"/>
    <hyperlink ref="P85" r:id="rId79" display="http://www.konkoly.hu/cgi-bin/IBVS?5972" xr:uid="{00000000-0004-0000-0200-00004E000000}"/>
    <hyperlink ref="P86" r:id="rId80" display="http://www.konkoly.hu/cgi-bin/IBVS?5920" xr:uid="{00000000-0004-0000-0200-00004F000000}"/>
    <hyperlink ref="P87" r:id="rId81" display="http://www.konkoly.hu/cgi-bin/IBVS?5972" xr:uid="{00000000-0004-0000-0200-000050000000}"/>
    <hyperlink ref="P88" r:id="rId82" display="http://www.konkoly.hu/cgi-bin/IBVS?5972" xr:uid="{00000000-0004-0000-0200-000051000000}"/>
    <hyperlink ref="P89" r:id="rId83" display="http://www.konkoly.hu/cgi-bin/IBVS?5972" xr:uid="{00000000-0004-0000-0200-000052000000}"/>
    <hyperlink ref="P90" r:id="rId84" display="http://www.konkoly.hu/cgi-bin/IBVS?5972" xr:uid="{00000000-0004-0000-0200-000053000000}"/>
    <hyperlink ref="P91" r:id="rId85" display="http://www.konkoly.hu/cgi-bin/IBVS?5972" xr:uid="{00000000-0004-0000-0200-000054000000}"/>
    <hyperlink ref="P92" r:id="rId86" display="http://www.konkoly.hu/cgi-bin/IBVS?5972" xr:uid="{00000000-0004-0000-0200-000055000000}"/>
    <hyperlink ref="P93" r:id="rId87" display="http://www.konkoly.hu/cgi-bin/IBVS?5972" xr:uid="{00000000-0004-0000-0200-000056000000}"/>
    <hyperlink ref="P94" r:id="rId88" display="http://www.konkoly.hu/cgi-bin/IBVS?5972" xr:uid="{00000000-0004-0000-0200-000057000000}"/>
    <hyperlink ref="P95" r:id="rId89" display="http://www.konkoly.hu/cgi-bin/IBVS?5972" xr:uid="{00000000-0004-0000-0200-000058000000}"/>
    <hyperlink ref="P96" r:id="rId90" display="http://www.konkoly.hu/cgi-bin/IBVS?5972" xr:uid="{00000000-0004-0000-0200-000059000000}"/>
    <hyperlink ref="P97" r:id="rId91" display="http://www.bav-astro.de/sfs/BAVM_link.php?BAVMnr=215" xr:uid="{00000000-0004-0000-0200-00005A000000}"/>
    <hyperlink ref="P98" r:id="rId92" display="http://www.konkoly.hu/cgi-bin/IBVS?5972" xr:uid="{00000000-0004-0000-0200-00005B000000}"/>
    <hyperlink ref="P231" r:id="rId93" display="http://vsolj.cetus-net.org/vsoljno51.pdf" xr:uid="{00000000-0004-0000-0200-00005C000000}"/>
    <hyperlink ref="P99" r:id="rId94" display="http://www.konkoly.hu/cgi-bin/IBVS?5972" xr:uid="{00000000-0004-0000-0200-00005D000000}"/>
    <hyperlink ref="P100" r:id="rId95" display="http://www.konkoly.hu/cgi-bin/IBVS?5972" xr:uid="{00000000-0004-0000-0200-00005E000000}"/>
    <hyperlink ref="P101" r:id="rId96" display="http://www.konkoly.hu/cgi-bin/IBVS?5960" xr:uid="{00000000-0004-0000-0200-00005F000000}"/>
    <hyperlink ref="P102" r:id="rId97" display="http://www.konkoly.hu/cgi-bin/IBVS?5972" xr:uid="{00000000-0004-0000-0200-000060000000}"/>
    <hyperlink ref="P103" r:id="rId98" display="http://www.konkoly.hu/cgi-bin/IBVS?5972" xr:uid="{00000000-0004-0000-0200-000061000000}"/>
    <hyperlink ref="P104" r:id="rId99" display="http://www.konkoly.hu/cgi-bin/IBVS?5972" xr:uid="{00000000-0004-0000-0200-000062000000}"/>
    <hyperlink ref="P105" r:id="rId100" display="http://www.konkoly.hu/cgi-bin/IBVS?5972" xr:uid="{00000000-0004-0000-0200-000063000000}"/>
    <hyperlink ref="P106" r:id="rId101" display="http://www.konkoly.hu/cgi-bin/IBVS?5972" xr:uid="{00000000-0004-0000-0200-000064000000}"/>
    <hyperlink ref="P107" r:id="rId102" display="http://www.konkoly.hu/cgi-bin/IBVS?6014" xr:uid="{00000000-0004-0000-0200-000065000000}"/>
    <hyperlink ref="P108" r:id="rId103" display="http://www.konkoly.hu/cgi-bin/IBVS?6014" xr:uid="{00000000-0004-0000-0200-000066000000}"/>
    <hyperlink ref="P109" r:id="rId104" display="http://www.konkoly.hu/cgi-bin/IBVS?6014" xr:uid="{00000000-0004-0000-0200-000067000000}"/>
    <hyperlink ref="P110" r:id="rId105" display="http://www.konkoly.hu/cgi-bin/IBVS?6014" xr:uid="{00000000-0004-0000-0200-000068000000}"/>
    <hyperlink ref="P111" r:id="rId106" display="http://www.konkoly.hu/cgi-bin/IBVS?6014" xr:uid="{00000000-0004-0000-0200-000069000000}"/>
    <hyperlink ref="P112" r:id="rId107" display="http://www.konkoly.hu/cgi-bin/IBVS?6014" xr:uid="{00000000-0004-0000-0200-00006A000000}"/>
    <hyperlink ref="P113" r:id="rId108" display="http://www.konkoly.hu/cgi-bin/IBVS?6014" xr:uid="{00000000-0004-0000-0200-00006B000000}"/>
    <hyperlink ref="P114" r:id="rId109" display="http://www.konkoly.hu/cgi-bin/IBVS?6014" xr:uid="{00000000-0004-0000-0200-00006C000000}"/>
    <hyperlink ref="P115" r:id="rId110" display="http://www.konkoly.hu/cgi-bin/IBVS?6005" xr:uid="{00000000-0004-0000-0200-00006D000000}"/>
    <hyperlink ref="P116" r:id="rId111" display="http://www.konkoly.hu/cgi-bin/IBVS?6005" xr:uid="{00000000-0004-0000-0200-00006E000000}"/>
    <hyperlink ref="P117" r:id="rId112" display="http://www.konkoly.hu/cgi-bin/IBVS?6005" xr:uid="{00000000-0004-0000-0200-00006F000000}"/>
    <hyperlink ref="P118" r:id="rId113" display="http://www.konkoly.hu/cgi-bin/IBVS?6014" xr:uid="{00000000-0004-0000-0200-000070000000}"/>
    <hyperlink ref="P119" r:id="rId114" display="http://www.konkoly.hu/cgi-bin/IBVS?6014" xr:uid="{00000000-0004-0000-0200-000071000000}"/>
    <hyperlink ref="P120" r:id="rId115" display="http://www.konkoly.hu/cgi-bin/IBVS?6014" xr:uid="{00000000-0004-0000-0200-000072000000}"/>
    <hyperlink ref="P121" r:id="rId116" display="http://www.konkoly.hu/cgi-bin/IBVS?6014" xr:uid="{00000000-0004-0000-0200-000073000000}"/>
    <hyperlink ref="P122" r:id="rId117" display="http://www.konkoly.hu/cgi-bin/IBVS?6005" xr:uid="{00000000-0004-0000-0200-000074000000}"/>
    <hyperlink ref="P123" r:id="rId118" display="http://www.konkoly.hu/cgi-bin/IBVS?6014" xr:uid="{00000000-0004-0000-0200-000075000000}"/>
    <hyperlink ref="P124" r:id="rId119" display="http://www.konkoly.hu/cgi-bin/IBVS?6014" xr:uid="{00000000-0004-0000-0200-000076000000}"/>
    <hyperlink ref="P125" r:id="rId120" display="http://www.konkoly.hu/cgi-bin/IBVS?6014" xr:uid="{00000000-0004-0000-0200-000077000000}"/>
    <hyperlink ref="P126" r:id="rId121" display="http://www.konkoly.hu/cgi-bin/IBVS?6014" xr:uid="{00000000-0004-0000-0200-000078000000}"/>
    <hyperlink ref="P127" r:id="rId122" display="http://www.konkoly.hu/cgi-bin/IBVS?6014" xr:uid="{00000000-0004-0000-0200-000079000000}"/>
    <hyperlink ref="P128" r:id="rId123" display="http://www.konkoly.hu/cgi-bin/IBVS?6014" xr:uid="{00000000-0004-0000-0200-00007A000000}"/>
    <hyperlink ref="P129" r:id="rId124" display="http://www.konkoly.hu/cgi-bin/IBVS?6046" xr:uid="{00000000-0004-0000-0200-00007B000000}"/>
    <hyperlink ref="P130" r:id="rId125" display="http://www.konkoly.hu/cgi-bin/IBVS?6046" xr:uid="{00000000-0004-0000-0200-00007C000000}"/>
    <hyperlink ref="P131" r:id="rId126" display="http://var.astro.cz/oejv/issues/oejv0160.pdf" xr:uid="{00000000-0004-0000-0200-00007D000000}"/>
    <hyperlink ref="P132" r:id="rId127" display="http://www.konkoly.hu/cgi-bin/IBVS?6046" xr:uid="{00000000-0004-0000-0200-00007E000000}"/>
    <hyperlink ref="P133" r:id="rId128" display="http://www.konkoly.hu/cgi-bin/IBVS?6046" xr:uid="{00000000-0004-0000-0200-00007F000000}"/>
    <hyperlink ref="P134" r:id="rId129" display="http://www.konkoly.hu/cgi-bin/IBVS?6046" xr:uid="{00000000-0004-0000-0200-000080000000}"/>
    <hyperlink ref="P135" r:id="rId130" display="http://www.konkoly.hu/cgi-bin/IBVS?6046" xr:uid="{00000000-0004-0000-0200-000081000000}"/>
    <hyperlink ref="P136" r:id="rId131" display="http://www.konkoly.hu/cgi-bin/IBVS?6098" xr:uid="{00000000-0004-0000-0200-000082000000}"/>
    <hyperlink ref="P137" r:id="rId132" display="http://www.konkoly.hu/cgi-bin/IBVS?6098" xr:uid="{00000000-0004-0000-0200-000083000000}"/>
    <hyperlink ref="P138" r:id="rId133" display="http://www.konkoly.hu/cgi-bin/IBVS?6098" xr:uid="{00000000-0004-0000-0200-000084000000}"/>
    <hyperlink ref="P139" r:id="rId134" display="http://www.konkoly.hu/cgi-bin/IBVS?6098" xr:uid="{00000000-0004-0000-0200-000085000000}"/>
    <hyperlink ref="P140" r:id="rId135" display="http://www.konkoly.hu/cgi-bin/IBVS?6098" xr:uid="{00000000-0004-0000-0200-000086000000}"/>
    <hyperlink ref="P141" r:id="rId136" display="http://www.konkoly.hu/cgi-bin/IBVS?6098" xr:uid="{00000000-0004-0000-0200-000087000000}"/>
    <hyperlink ref="P142" r:id="rId137" display="http://www.konkoly.hu/cgi-bin/IBVS?6098" xr:uid="{00000000-0004-0000-0200-000088000000}"/>
    <hyperlink ref="P143" r:id="rId138" display="http://www.bav-astro.de/sfs/BAVM_link.php?BAVMnr=239" xr:uid="{00000000-0004-0000-0200-00008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2023-08-07T00:38:46Z</dcterms:modified>
</cp:coreProperties>
</file>