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FBAF795-07C0-46CD-9A7C-F41F09DD96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5" i="1" l="1"/>
  <c r="Q27" i="1"/>
  <c r="Q29" i="1"/>
  <c r="Q31" i="1"/>
  <c r="Q32" i="1"/>
  <c r="Q34" i="1"/>
  <c r="Q35" i="1"/>
  <c r="Q36" i="1"/>
  <c r="Q40" i="1"/>
  <c r="Q42" i="1"/>
  <c r="Q44" i="1"/>
  <c r="Q45" i="1"/>
  <c r="Q48" i="1"/>
  <c r="Q53" i="1"/>
  <c r="G12" i="2"/>
  <c r="C12" i="2"/>
  <c r="G13" i="2"/>
  <c r="C13" i="2"/>
  <c r="G25" i="2"/>
  <c r="C25" i="2"/>
  <c r="G14" i="2"/>
  <c r="C14" i="2"/>
  <c r="G26" i="2"/>
  <c r="C26" i="2"/>
  <c r="G15" i="2"/>
  <c r="C15" i="2"/>
  <c r="G27" i="2"/>
  <c r="C27" i="2"/>
  <c r="G28" i="2"/>
  <c r="C28" i="2"/>
  <c r="G29" i="2"/>
  <c r="C29" i="2"/>
  <c r="G16" i="2"/>
  <c r="C16" i="2"/>
  <c r="G30" i="2"/>
  <c r="C30" i="2"/>
  <c r="G31" i="2"/>
  <c r="C31" i="2"/>
  <c r="G32" i="2"/>
  <c r="C32" i="2"/>
  <c r="G17" i="2"/>
  <c r="C17" i="2"/>
  <c r="G18" i="2"/>
  <c r="C18" i="2"/>
  <c r="G19" i="2"/>
  <c r="C19" i="2"/>
  <c r="G33" i="2"/>
  <c r="C33" i="2"/>
  <c r="G20" i="2"/>
  <c r="C20" i="2"/>
  <c r="G34" i="2"/>
  <c r="C34" i="2"/>
  <c r="G21" i="2"/>
  <c r="C21" i="2"/>
  <c r="G35" i="2"/>
  <c r="C35" i="2"/>
  <c r="G36" i="2"/>
  <c r="C36" i="2"/>
  <c r="G22" i="2"/>
  <c r="C22" i="2"/>
  <c r="G23" i="2"/>
  <c r="C23" i="2"/>
  <c r="G37" i="2"/>
  <c r="C37" i="2"/>
  <c r="G24" i="2"/>
  <c r="C24" i="2"/>
  <c r="G38" i="2"/>
  <c r="C38" i="2"/>
  <c r="G11" i="2"/>
  <c r="C11" i="2"/>
  <c r="H38" i="2"/>
  <c r="D38" i="2"/>
  <c r="B38" i="2"/>
  <c r="A38" i="2"/>
  <c r="H24" i="2"/>
  <c r="B24" i="2"/>
  <c r="D24" i="2"/>
  <c r="A24" i="2"/>
  <c r="H37" i="2"/>
  <c r="D37" i="2"/>
  <c r="B37" i="2"/>
  <c r="A37" i="2"/>
  <c r="H23" i="2"/>
  <c r="B23" i="2"/>
  <c r="D23" i="2"/>
  <c r="A23" i="2"/>
  <c r="H22" i="2"/>
  <c r="D22" i="2"/>
  <c r="B22" i="2"/>
  <c r="A22" i="2"/>
  <c r="H36" i="2"/>
  <c r="B36" i="2"/>
  <c r="D36" i="2"/>
  <c r="A36" i="2"/>
  <c r="H35" i="2"/>
  <c r="D35" i="2"/>
  <c r="B35" i="2"/>
  <c r="A35" i="2"/>
  <c r="H21" i="2"/>
  <c r="B21" i="2"/>
  <c r="D21" i="2"/>
  <c r="A21" i="2"/>
  <c r="H34" i="2"/>
  <c r="D34" i="2"/>
  <c r="B34" i="2"/>
  <c r="A34" i="2"/>
  <c r="H20" i="2"/>
  <c r="B20" i="2"/>
  <c r="D20" i="2"/>
  <c r="A20" i="2"/>
  <c r="H33" i="2"/>
  <c r="D33" i="2"/>
  <c r="B33" i="2"/>
  <c r="A33" i="2"/>
  <c r="H19" i="2"/>
  <c r="B19" i="2"/>
  <c r="D19" i="2"/>
  <c r="A19" i="2"/>
  <c r="H18" i="2"/>
  <c r="D18" i="2"/>
  <c r="B18" i="2"/>
  <c r="A18" i="2"/>
  <c r="H17" i="2"/>
  <c r="B17" i="2"/>
  <c r="D17" i="2"/>
  <c r="A17" i="2"/>
  <c r="H32" i="2"/>
  <c r="D32" i="2"/>
  <c r="B32" i="2"/>
  <c r="A32" i="2"/>
  <c r="H31" i="2"/>
  <c r="B31" i="2"/>
  <c r="D31" i="2"/>
  <c r="A31" i="2"/>
  <c r="H30" i="2"/>
  <c r="D30" i="2"/>
  <c r="B30" i="2"/>
  <c r="A30" i="2"/>
  <c r="H16" i="2"/>
  <c r="B16" i="2"/>
  <c r="D16" i="2"/>
  <c r="A16" i="2"/>
  <c r="H29" i="2"/>
  <c r="D29" i="2"/>
  <c r="B29" i="2"/>
  <c r="A29" i="2"/>
  <c r="H28" i="2"/>
  <c r="B28" i="2"/>
  <c r="D28" i="2"/>
  <c r="A28" i="2"/>
  <c r="H27" i="2"/>
  <c r="D27" i="2"/>
  <c r="B27" i="2"/>
  <c r="A27" i="2"/>
  <c r="H15" i="2"/>
  <c r="B15" i="2"/>
  <c r="D15" i="2"/>
  <c r="A15" i="2"/>
  <c r="H26" i="2"/>
  <c r="D26" i="2"/>
  <c r="B26" i="2"/>
  <c r="A26" i="2"/>
  <c r="H14" i="2"/>
  <c r="B14" i="2"/>
  <c r="D14" i="2"/>
  <c r="A14" i="2"/>
  <c r="H25" i="2"/>
  <c r="D25" i="2"/>
  <c r="B25" i="2"/>
  <c r="A25" i="2"/>
  <c r="H13" i="2"/>
  <c r="B13" i="2"/>
  <c r="D13" i="2"/>
  <c r="A13" i="2"/>
  <c r="H12" i="2"/>
  <c r="D12" i="2"/>
  <c r="B12" i="2"/>
  <c r="A12" i="2"/>
  <c r="H11" i="2"/>
  <c r="B11" i="2"/>
  <c r="D11" i="2"/>
  <c r="A11" i="2"/>
  <c r="Q21" i="1"/>
  <c r="Q23" i="1"/>
  <c r="Q24" i="1"/>
  <c r="Q26" i="1"/>
  <c r="Q28" i="1"/>
  <c r="Q30" i="1"/>
  <c r="Q33" i="1"/>
  <c r="Q37" i="1"/>
  <c r="Q38" i="1"/>
  <c r="Q39" i="1"/>
  <c r="Q41" i="1"/>
  <c r="Q43" i="1"/>
  <c r="Q46" i="1"/>
  <c r="Q47" i="1"/>
  <c r="Q49" i="1"/>
  <c r="C17" i="1"/>
  <c r="Q50" i="1"/>
  <c r="Q51" i="1"/>
  <c r="Q52" i="1"/>
  <c r="E29" i="1"/>
  <c r="F29" i="1" s="1"/>
  <c r="G29" i="1" s="1"/>
  <c r="I29" i="1" s="1"/>
  <c r="Q22" i="1"/>
  <c r="E34" i="2"/>
  <c r="E27" i="2"/>
  <c r="E14" i="2"/>
  <c r="E51" i="1"/>
  <c r="F51" i="1" s="1"/>
  <c r="G51" i="1" s="1"/>
  <c r="I51" i="1" s="1"/>
  <c r="E38" i="1"/>
  <c r="E18" i="2" s="1"/>
  <c r="F38" i="1"/>
  <c r="G38" i="1" s="1"/>
  <c r="H38" i="1" s="1"/>
  <c r="E22" i="1"/>
  <c r="F22" i="1"/>
  <c r="G22" i="1" s="1"/>
  <c r="H22" i="1" s="1"/>
  <c r="E36" i="1"/>
  <c r="E32" i="2" s="1"/>
  <c r="E47" i="1"/>
  <c r="F47" i="1" s="1"/>
  <c r="G47" i="1" s="1"/>
  <c r="H47" i="1" s="1"/>
  <c r="E30" i="1"/>
  <c r="F30" i="1"/>
  <c r="G30" i="1"/>
  <c r="H30" i="1" s="1"/>
  <c r="E48" i="1"/>
  <c r="E37" i="2" s="1"/>
  <c r="F48" i="1"/>
  <c r="G48" i="1" s="1"/>
  <c r="I48" i="1" s="1"/>
  <c r="E32" i="1"/>
  <c r="F32" i="1" s="1"/>
  <c r="G32" i="1" s="1"/>
  <c r="I32" i="1" s="1"/>
  <c r="E41" i="1"/>
  <c r="F41" i="1"/>
  <c r="G41" i="1" s="1"/>
  <c r="H41" i="1" s="1"/>
  <c r="E24" i="1"/>
  <c r="E13" i="2" s="1"/>
  <c r="F24" i="1"/>
  <c r="G24" i="1" s="1"/>
  <c r="H24" i="1" s="1"/>
  <c r="E42" i="1"/>
  <c r="F42" i="1"/>
  <c r="G42" i="1" s="1"/>
  <c r="I42" i="1" s="1"/>
  <c r="E27" i="1"/>
  <c r="F27" i="1" s="1"/>
  <c r="G27" i="1" s="1"/>
  <c r="I27" i="1" s="1"/>
  <c r="E50" i="1"/>
  <c r="F50" i="1" s="1"/>
  <c r="G50" i="1" s="1"/>
  <c r="I50" i="1" s="1"/>
  <c r="E37" i="1"/>
  <c r="F37" i="1" s="1"/>
  <c r="G37" i="1" s="1"/>
  <c r="H37" i="1" s="1"/>
  <c r="E21" i="1"/>
  <c r="E11" i="2" s="1"/>
  <c r="F21" i="1"/>
  <c r="G21" i="1" s="1"/>
  <c r="E35" i="1"/>
  <c r="F35" i="1" s="1"/>
  <c r="G35" i="1" s="1"/>
  <c r="I35" i="1" s="1"/>
  <c r="E46" i="1"/>
  <c r="F46" i="1" s="1"/>
  <c r="G46" i="1" s="1"/>
  <c r="H46" i="1" s="1"/>
  <c r="E28" i="1"/>
  <c r="F28" i="1"/>
  <c r="G28" i="1"/>
  <c r="H28" i="1" s="1"/>
  <c r="E45" i="1"/>
  <c r="E36" i="2" s="1"/>
  <c r="E31" i="1"/>
  <c r="E28" i="2" s="1"/>
  <c r="F31" i="1"/>
  <c r="G31" i="1"/>
  <c r="I31" i="1" s="1"/>
  <c r="E52" i="1"/>
  <c r="F52" i="1"/>
  <c r="G52" i="1"/>
  <c r="I52" i="1" s="1"/>
  <c r="E39" i="1"/>
  <c r="F39" i="1"/>
  <c r="G39" i="1"/>
  <c r="H39" i="1" s="1"/>
  <c r="E23" i="1"/>
  <c r="E12" i="2" s="1"/>
  <c r="E40" i="1"/>
  <c r="F40" i="1"/>
  <c r="G40" i="1"/>
  <c r="I40" i="1" s="1"/>
  <c r="E49" i="1"/>
  <c r="F49" i="1"/>
  <c r="G49" i="1"/>
  <c r="H49" i="1" s="1"/>
  <c r="E33" i="1"/>
  <c r="F33" i="1" s="1"/>
  <c r="G33" i="1" s="1"/>
  <c r="H33" i="1" s="1"/>
  <c r="E53" i="1"/>
  <c r="F53" i="1"/>
  <c r="G53" i="1" s="1"/>
  <c r="I53" i="1" s="1"/>
  <c r="E34" i="1"/>
  <c r="F34" i="1" s="1"/>
  <c r="G34" i="1" s="1"/>
  <c r="I34" i="1" s="1"/>
  <c r="E25" i="1"/>
  <c r="E25" i="2" s="1"/>
  <c r="E43" i="1"/>
  <c r="F43" i="1"/>
  <c r="G43" i="1"/>
  <c r="H43" i="1" s="1"/>
  <c r="E26" i="1"/>
  <c r="F26" i="1"/>
  <c r="G26" i="1" s="1"/>
  <c r="H26" i="1" s="1"/>
  <c r="E44" i="1"/>
  <c r="E29" i="2"/>
  <c r="F36" i="1"/>
  <c r="G36" i="1"/>
  <c r="I36" i="1" s="1"/>
  <c r="E38" i="2"/>
  <c r="E20" i="2"/>
  <c r="E17" i="2"/>
  <c r="E21" i="2"/>
  <c r="E33" i="2"/>
  <c r="E30" i="2"/>
  <c r="E19" i="2"/>
  <c r="F44" i="1"/>
  <c r="G44" i="1"/>
  <c r="I44" i="1" s="1"/>
  <c r="E35" i="2"/>
  <c r="E15" i="2"/>
  <c r="E24" i="2"/>
  <c r="H21" i="1" l="1"/>
  <c r="C12" i="1"/>
  <c r="C16" i="1" s="1"/>
  <c r="D18" i="1" s="1"/>
  <c r="E16" i="2"/>
  <c r="E31" i="2"/>
  <c r="E23" i="2"/>
  <c r="F25" i="1"/>
  <c r="G25" i="1" s="1"/>
  <c r="I25" i="1" s="1"/>
  <c r="F23" i="1"/>
  <c r="G23" i="1" s="1"/>
  <c r="H23" i="1" s="1"/>
  <c r="F45" i="1"/>
  <c r="G45" i="1" s="1"/>
  <c r="I45" i="1" s="1"/>
  <c r="E22" i="2"/>
  <c r="E26" i="2"/>
  <c r="C11" i="1" l="1"/>
  <c r="O23" i="1" l="1"/>
  <c r="O42" i="1"/>
  <c r="O43" i="1"/>
  <c r="O53" i="1"/>
  <c r="O39" i="1"/>
  <c r="O37" i="1"/>
  <c r="O36" i="1"/>
  <c r="O25" i="1"/>
  <c r="O33" i="1"/>
  <c r="O31" i="1"/>
  <c r="O44" i="1"/>
  <c r="C15" i="1"/>
  <c r="C18" i="1" s="1"/>
  <c r="O52" i="1"/>
  <c r="O41" i="1"/>
  <c r="O30" i="1"/>
  <c r="O40" i="1"/>
  <c r="O22" i="1"/>
  <c r="O24" i="1"/>
  <c r="O51" i="1"/>
  <c r="O35" i="1"/>
  <c r="O47" i="1"/>
  <c r="O45" i="1"/>
  <c r="O27" i="1"/>
  <c r="O34" i="1"/>
  <c r="O38" i="1"/>
  <c r="O28" i="1"/>
  <c r="O32" i="1"/>
  <c r="O50" i="1"/>
  <c r="O49" i="1"/>
  <c r="O46" i="1"/>
  <c r="O48" i="1"/>
  <c r="O29" i="1"/>
  <c r="O26" i="1"/>
  <c r="O21" i="1"/>
</calcChain>
</file>

<file path=xl/sharedStrings.xml><?xml version="1.0" encoding="utf-8"?>
<sst xmlns="http://schemas.openxmlformats.org/spreadsheetml/2006/main" count="342" uniqueCount="151">
  <si>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</si>
  <si>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</si>
  <si>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</si>
  <si>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</si>
  <si>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</si>
  <si>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</si>
  <si>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</si>
  <si>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</si>
  <si>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</si>
  <si>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</si>
  <si>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</si>
  <si>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</si>
  <si>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</si>
  <si>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</si>
  <si>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</si>
  <si>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</si>
  <si>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</si>
  <si>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</si>
  <si>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</si>
  <si>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</si>
  <si>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</si>
  <si>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</si>
  <si>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</si>
  <si>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</si>
  <si>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</si>
  <si>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Locher K</t>
  </si>
  <si>
    <t>BBSAG Bull.57</t>
  </si>
  <si>
    <t>B</t>
  </si>
  <si>
    <t>BBSAG Bull.58</t>
  </si>
  <si>
    <t>BBSAG Bull.61</t>
  </si>
  <si>
    <t># of data points:</t>
  </si>
  <si>
    <t>EA/SD:</t>
  </si>
  <si>
    <t>BO And / gsc 3622-0681</t>
  </si>
  <si>
    <t>GCVS 4 (IBVS 1405)</t>
  </si>
  <si>
    <t>IBVS 1405</t>
  </si>
  <si>
    <t>I</t>
  </si>
  <si>
    <t>pg</t>
  </si>
  <si>
    <t>Period checked by ToMcat 2012-03-08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</si>
  <si>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</si>
  <si>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</si>
  <si>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</si>
  <si>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</si>
  <si>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</si>
  <si>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</si>
  <si>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</si>
  <si>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</si>
  <si>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</si>
  <si>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</si>
  <si>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2427360.310 </t>
  </si>
  <si>
    <t> 14.10.1933 19:26 </t>
  </si>
  <si>
    <t> -0.096 </t>
  </si>
  <si>
    <t>P </t>
  </si>
  <si>
    <t> A.N.Deutsch </t>
  </si>
  <si>
    <t> PZ 5.225 </t>
  </si>
  <si>
    <t>2428021.375 </t>
  </si>
  <si>
    <t> 06.08.1935 21:00 </t>
  </si>
  <si>
    <t> 0.069 </t>
  </si>
  <si>
    <t> S.Beljawski </t>
  </si>
  <si>
    <t> PZ 5.36 </t>
  </si>
  <si>
    <t>2428050.339 </t>
  </si>
  <si>
    <t> 04.09.1935 20:08 </t>
  </si>
  <si>
    <t> 0.046 </t>
  </si>
  <si>
    <t>2428369.475 </t>
  </si>
  <si>
    <t> 19.07.1936 23:24 </t>
  </si>
  <si>
    <t> 0.327 </t>
  </si>
  <si>
    <t> L.Meinunger </t>
  </si>
  <si>
    <t> MVS 3.198 </t>
  </si>
  <si>
    <t>2429969.300 </t>
  </si>
  <si>
    <t> 05.12.1940 19:12 </t>
  </si>
  <si>
    <t> 0.077 </t>
  </si>
  <si>
    <t> P.P.Parenago </t>
  </si>
  <si>
    <t> GCVS 1951 </t>
  </si>
  <si>
    <t>2430612.521 </t>
  </si>
  <si>
    <t> 10.09.1942 00:30 </t>
  </si>
  <si>
    <t> -0.210 </t>
  </si>
  <si>
    <t>2430705.350 </t>
  </si>
  <si>
    <t> 11.12.1942 20:24 </t>
  </si>
  <si>
    <t> -0.139 </t>
  </si>
  <si>
    <t>2431030.354 </t>
  </si>
  <si>
    <t> 01.11.1943 20:29 </t>
  </si>
  <si>
    <t> 0.213 </t>
  </si>
  <si>
    <t>2435778.362 </t>
  </si>
  <si>
    <t> 31.10.1956 20:41 </t>
  </si>
  <si>
    <t> 0.175 </t>
  </si>
  <si>
    <t>2436079.544 </t>
  </si>
  <si>
    <t> 29.08.1957 01:03 </t>
  </si>
  <si>
    <t> -0.107 </t>
  </si>
  <si>
    <t>2436485.415 </t>
  </si>
  <si>
    <t> 08.10.1958 21:57 </t>
  </si>
  <si>
    <t> -0.051 </t>
  </si>
  <si>
    <t>2437314.274 </t>
  </si>
  <si>
    <t> 14.01.1961 18:34 </t>
  </si>
  <si>
    <t> -0.216 </t>
  </si>
  <si>
    <t> G.Romano </t>
  </si>
  <si>
    <t> MSAI 46.263 </t>
  </si>
  <si>
    <t>2437517.426 </t>
  </si>
  <si>
    <t> 05.08.1961 22:13 </t>
  </si>
  <si>
    <t> 0.028 </t>
  </si>
  <si>
    <t>2437546.431 </t>
  </si>
  <si>
    <t> 03.09.1961 22:20 </t>
  </si>
  <si>
    <t>2437546.435 </t>
  </si>
  <si>
    <t> 03.09.1961 22:26 </t>
  </si>
  <si>
    <t> 0.050 </t>
  </si>
  <si>
    <t> Geyer &amp; Hänel </t>
  </si>
  <si>
    <t>IBVS 1405 </t>
  </si>
  <si>
    <t>2437563.568 </t>
  </si>
  <si>
    <t> 21.09.1961 01:37 </t>
  </si>
  <si>
    <t> -0.209 </t>
  </si>
  <si>
    <t>2437575.419 </t>
  </si>
  <si>
    <t> 02.10.1961 22:03 </t>
  </si>
  <si>
    <t> 0.047 </t>
  </si>
  <si>
    <t>2437604.271 </t>
  </si>
  <si>
    <t> 31.10.1961 18:30 </t>
  </si>
  <si>
    <t> -0.088 </t>
  </si>
  <si>
    <t>2437633.313 </t>
  </si>
  <si>
    <t> 29.11.1961 19:30 </t>
  </si>
  <si>
    <t> -0.033 </t>
  </si>
  <si>
    <t>2437668.318 </t>
  </si>
  <si>
    <t> 03.01.1962 19:37 </t>
  </si>
  <si>
    <t> 0.188 </t>
  </si>
  <si>
    <t>2438288.442 </t>
  </si>
  <si>
    <t> 15.09.1963 22:36 </t>
  </si>
  <si>
    <t> -0.006 </t>
  </si>
  <si>
    <t>2438311.369 </t>
  </si>
  <si>
    <t> 08.10.1963 20:51 </t>
  </si>
  <si>
    <t> -0.269 </t>
  </si>
  <si>
    <t>2439024.426 </t>
  </si>
  <si>
    <t> 20.09.1965 22:13 </t>
  </si>
  <si>
    <t> -0.288 </t>
  </si>
  <si>
    <t>2439059.378 </t>
  </si>
  <si>
    <t> 25.10.1965 21:04 </t>
  </si>
  <si>
    <t> -0.121 </t>
  </si>
  <si>
    <t>2439088.292 </t>
  </si>
  <si>
    <t> 23.11.1965 19:00 </t>
  </si>
  <si>
    <t> -0.194 </t>
  </si>
  <si>
    <t>2441297.256 </t>
  </si>
  <si>
    <t> 11.12.1971 18:08 </t>
  </si>
  <si>
    <t> -0.027 </t>
  </si>
  <si>
    <t>2443123.355 </t>
  </si>
  <si>
    <t> 10.12.1976 20:31 </t>
  </si>
  <si>
    <t> -0.100 </t>
  </si>
  <si>
    <t>2455141.4982 </t>
  </si>
  <si>
    <t> 05.11.2009 23:57 </t>
  </si>
  <si>
    <t> 0.0951 </t>
  </si>
  <si>
    <t>C </t>
  </si>
  <si>
    <t>-I</t>
  </si>
  <si>
    <t> F.Agerer </t>
  </si>
  <si>
    <t>BAVM 212 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</si>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</sst>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5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5" fillId="2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And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-0.10138000000006286</c:v>
                </c:pt>
                <c:pt idx="1">
                  <c:v>0</c:v>
                </c:pt>
                <c:pt idx="2">
                  <c:v>6.7999999999301508E-2</c:v>
                </c:pt>
                <c:pt idx="3">
                  <c:v>4.5350000000325963E-2</c:v>
                </c:pt>
                <c:pt idx="5">
                  <c:v>9.0119999997114064E-2</c:v>
                </c:pt>
                <c:pt idx="7">
                  <c:v>-0.12079000000085216</c:v>
                </c:pt>
                <c:pt idx="9">
                  <c:v>-1.2275000000954606E-2</c:v>
                </c:pt>
                <c:pt idx="12">
                  <c:v>6.1999999961699359E-3</c:v>
                </c:pt>
                <c:pt idx="16">
                  <c:v>0.11480999999912456</c:v>
                </c:pt>
                <c:pt idx="17">
                  <c:v>-0.14418000000296161</c:v>
                </c:pt>
                <c:pt idx="18">
                  <c:v>0.11216000000422355</c:v>
                </c:pt>
                <c:pt idx="20">
                  <c:v>3.2859999999345746E-2</c:v>
                </c:pt>
                <c:pt idx="22">
                  <c:v>6.3570000005711336E-2</c:v>
                </c:pt>
                <c:pt idx="25">
                  <c:v>-4.5320000004721805E-2</c:v>
                </c:pt>
                <c:pt idx="26">
                  <c:v>-0.11796999999933178</c:v>
                </c:pt>
                <c:pt idx="28">
                  <c:v>3.350000006321352E-3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F3-4CBD-B7E2-408C3069C1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4">
                  <c:v>0.32819999999628635</c:v>
                </c:pt>
                <c:pt idx="6">
                  <c:v>-0.19251000000076601</c:v>
                </c:pt>
                <c:pt idx="8">
                  <c:v>0.23272999999971944</c:v>
                </c:pt>
                <c:pt idx="10">
                  <c:v>0.2274600000018836</c:v>
                </c:pt>
                <c:pt idx="11">
                  <c:v>-5.1699999996344559E-2</c:v>
                </c:pt>
                <c:pt idx="13">
                  <c:v>-0.15299000000231899</c:v>
                </c:pt>
                <c:pt idx="14">
                  <c:v>9.2459999999846332E-2</c:v>
                </c:pt>
                <c:pt idx="15">
                  <c:v>0.11080999999830965</c:v>
                </c:pt>
                <c:pt idx="19">
                  <c:v>-2.2489999995741528E-2</c:v>
                </c:pt>
                <c:pt idx="21">
                  <c:v>0.2538799999965704</c:v>
                </c:pt>
                <c:pt idx="23">
                  <c:v>-0.19875000000320142</c:v>
                </c:pt>
                <c:pt idx="24">
                  <c:v>-0.21334000000206288</c:v>
                </c:pt>
                <c:pt idx="27">
                  <c:v>6.3300000001618173E-2</c:v>
                </c:pt>
                <c:pt idx="29">
                  <c:v>7.2370000001683366E-2</c:v>
                </c:pt>
                <c:pt idx="30">
                  <c:v>1.7419999996491242E-2</c:v>
                </c:pt>
                <c:pt idx="31">
                  <c:v>2.9849999998987187E-2</c:v>
                </c:pt>
                <c:pt idx="32">
                  <c:v>0.28145999999833293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F3-4CBD-B7E2-408C3069C1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F3-4CBD-B7E2-408C3069C1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F3-4CBD-B7E2-408C3069C1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F3-4CBD-B7E2-408C3069C1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F3-4CBD-B7E2-408C3069C1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3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F3-4CBD-B7E2-408C3069C1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-114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60</c:v>
                </c:pt>
                <c:pt idx="5">
                  <c:v>336</c:v>
                </c:pt>
                <c:pt idx="6">
                  <c:v>447</c:v>
                </c:pt>
                <c:pt idx="7">
                  <c:v>463</c:v>
                </c:pt>
                <c:pt idx="8">
                  <c:v>519</c:v>
                </c:pt>
                <c:pt idx="9">
                  <c:v>1217.5</c:v>
                </c:pt>
                <c:pt idx="10">
                  <c:v>1338</c:v>
                </c:pt>
                <c:pt idx="11">
                  <c:v>1390</c:v>
                </c:pt>
                <c:pt idx="12">
                  <c:v>1460</c:v>
                </c:pt>
                <c:pt idx="13">
                  <c:v>1603</c:v>
                </c:pt>
                <c:pt idx="14">
                  <c:v>1638</c:v>
                </c:pt>
                <c:pt idx="15">
                  <c:v>1643</c:v>
                </c:pt>
                <c:pt idx="16">
                  <c:v>1643</c:v>
                </c:pt>
                <c:pt idx="17">
                  <c:v>1646</c:v>
                </c:pt>
                <c:pt idx="18">
                  <c:v>1648</c:v>
                </c:pt>
                <c:pt idx="19">
                  <c:v>1653</c:v>
                </c:pt>
                <c:pt idx="20">
                  <c:v>1658</c:v>
                </c:pt>
                <c:pt idx="21">
                  <c:v>1664</c:v>
                </c:pt>
                <c:pt idx="22">
                  <c:v>1771</c:v>
                </c:pt>
                <c:pt idx="23">
                  <c:v>1775</c:v>
                </c:pt>
                <c:pt idx="24">
                  <c:v>1898</c:v>
                </c:pt>
                <c:pt idx="25">
                  <c:v>1904</c:v>
                </c:pt>
                <c:pt idx="26">
                  <c:v>1909</c:v>
                </c:pt>
                <c:pt idx="27">
                  <c:v>2290</c:v>
                </c:pt>
                <c:pt idx="28">
                  <c:v>2605</c:v>
                </c:pt>
                <c:pt idx="29">
                  <c:v>2911</c:v>
                </c:pt>
                <c:pt idx="30">
                  <c:v>2926</c:v>
                </c:pt>
                <c:pt idx="31">
                  <c:v>2955</c:v>
                </c:pt>
                <c:pt idx="32">
                  <c:v>4678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4.0346573978638665E-3</c:v>
                </c:pt>
                <c:pt idx="1">
                  <c:v>5.6163282489257206E-3</c:v>
                </c:pt>
                <c:pt idx="2">
                  <c:v>5.6163282489257206E-3</c:v>
                </c:pt>
                <c:pt idx="3">
                  <c:v>5.6856997774810654E-3</c:v>
                </c:pt>
                <c:pt idx="4">
                  <c:v>6.4487865915898541E-3</c:v>
                </c:pt>
                <c:pt idx="5">
                  <c:v>1.027809496784487E-2</c:v>
                </c:pt>
                <c:pt idx="6">
                  <c:v>1.1818142901773517E-2</c:v>
                </c:pt>
                <c:pt idx="7">
                  <c:v>1.2040131793150621E-2</c:v>
                </c:pt>
                <c:pt idx="8">
                  <c:v>1.2817092912970477E-2</c:v>
                </c:pt>
                <c:pt idx="9">
                  <c:v>2.2508295452152102E-2</c:v>
                </c:pt>
                <c:pt idx="10">
                  <c:v>2.4180149290335903E-2</c:v>
                </c:pt>
                <c:pt idx="11">
                  <c:v>2.4901613187311485E-2</c:v>
                </c:pt>
                <c:pt idx="12">
                  <c:v>2.5872814587086308E-2</c:v>
                </c:pt>
                <c:pt idx="13">
                  <c:v>2.785684030376916E-2</c:v>
                </c:pt>
                <c:pt idx="14">
                  <c:v>2.8342441003656575E-2</c:v>
                </c:pt>
                <c:pt idx="15">
                  <c:v>2.8411812532211918E-2</c:v>
                </c:pt>
                <c:pt idx="16">
                  <c:v>2.8411812532211918E-2</c:v>
                </c:pt>
                <c:pt idx="17">
                  <c:v>2.8453435449345123E-2</c:v>
                </c:pt>
                <c:pt idx="18">
                  <c:v>2.8481184060767262E-2</c:v>
                </c:pt>
                <c:pt idx="19">
                  <c:v>2.8550555589322606E-2</c:v>
                </c:pt>
                <c:pt idx="20">
                  <c:v>2.861992711787795E-2</c:v>
                </c:pt>
                <c:pt idx="21">
                  <c:v>2.8703172952144366E-2</c:v>
                </c:pt>
                <c:pt idx="22">
                  <c:v>3.0187723663228735E-2</c:v>
                </c:pt>
                <c:pt idx="23">
                  <c:v>3.0243220886073011E-2</c:v>
                </c:pt>
                <c:pt idx="24">
                  <c:v>3.1949760488534484E-2</c:v>
                </c:pt>
                <c:pt idx="25">
                  <c:v>3.20330063228009E-2</c:v>
                </c:pt>
                <c:pt idx="26">
                  <c:v>3.2102377851356244E-2</c:v>
                </c:pt>
                <c:pt idx="27">
                  <c:v>3.7388488327273497E-2</c:v>
                </c:pt>
                <c:pt idx="28">
                  <c:v>4.1758894626260201E-2</c:v>
                </c:pt>
                <c:pt idx="29">
                  <c:v>4.6004432173847282E-2</c:v>
                </c:pt>
                <c:pt idx="30">
                  <c:v>4.6212546759513307E-2</c:v>
                </c:pt>
                <c:pt idx="31">
                  <c:v>4.6614901625134306E-2</c:v>
                </c:pt>
                <c:pt idx="32">
                  <c:v>7.0520330365306014E-2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F3-4CBD-B7E2-408C3069C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311936"/>
        <c:axId val="1"/>
      </c:scatterChart>
      <c:valAx>
        <c:axId val="592311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311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23162187371207"/>
          <c:y val="0.91874999999999996"/>
          <c:w val="0.8388438428667490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0</xdr:row>
      <xdr:rowOff>123825</xdr:rowOff>
    </xdr:from>
    <xdr:to>
      <xdr:col>17</xdr:col>
      <xdr:colOff>352425</xdr:colOff>
      <xdr:row>18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CEE0BDB-2493-C25D-8F65-6234398C3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140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konkoly.hu/cgi-bin/IBVS?140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konkoly.hu/cgi-bin/IBVS?1405" TargetMode="External"/><Relationship Id="rId4" Type="http://schemas.openxmlformats.org/officeDocument/2006/relationships/hyperlink" Target="http://www.konkoly.hu/cgi-bin/IBVS?14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abSelected="1" workbookViewId="0">
      <pane xSplit="14" ySplit="22" topLeftCell="O38" activePane="bottomRight" state="frozen"/>
      <selection pane="topRight" activeCell="O1" sqref="O1"/>
      <selection pane="bottomLeft" activeCell="A23" sqref="A23"/>
      <selection pane="bottomRight" activeCell="G14" sqref="G14"/>
    </sheetView>
  </sheetViews>
  <sheetFormatPr defaultColWidth="10.28515625" defaultRowHeight="12.75"/>
  <cols>
    <col min="1" max="1" width="18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32</v>
      </c>
    </row>
    <row r="2" spans="1:4">
      <c r="A2" t="s">
        <v>24</v>
      </c>
      <c r="B2" s="14" t="s">
        <v>31</v>
      </c>
    </row>
    <row r="4" spans="1:4">
      <c r="A4" s="8" t="s">
        <v>0</v>
      </c>
      <c r="C4" s="3">
        <v>28021.307000000001</v>
      </c>
      <c r="D4" s="4">
        <v>5.7973299999999997</v>
      </c>
    </row>
    <row r="6" spans="1:4">
      <c r="A6" s="8" t="s">
        <v>1</v>
      </c>
    </row>
    <row r="7" spans="1:4">
      <c r="A7" t="s">
        <v>2</v>
      </c>
      <c r="C7">
        <v>28021.307000000001</v>
      </c>
    </row>
    <row r="8" spans="1:4">
      <c r="A8" t="s">
        <v>3</v>
      </c>
      <c r="C8">
        <v>5.7973299999999997</v>
      </c>
      <c r="D8" s="19" t="s">
        <v>37</v>
      </c>
    </row>
    <row r="10" spans="1:4" ht="13.5" thickBot="1">
      <c r="C10" s="7" t="s">
        <v>19</v>
      </c>
      <c r="D10" s="7" t="s">
        <v>20</v>
      </c>
    </row>
    <row r="11" spans="1:4">
      <c r="A11" t="s">
        <v>15</v>
      </c>
      <c r="C11">
        <f>INTERCEPT(G21:G993,F21:F993)</f>
        <v>5.6163282489257206E-3</v>
      </c>
      <c r="D11" s="6"/>
    </row>
    <row r="12" spans="1:4">
      <c r="A12" t="s">
        <v>16</v>
      </c>
      <c r="C12">
        <f>SLOPE(G21:G993,F21:F993)</f>
        <v>1.3874305711068896E-5</v>
      </c>
      <c r="D12" s="6"/>
    </row>
    <row r="13" spans="1:4">
      <c r="A13" t="s">
        <v>18</v>
      </c>
      <c r="C13" s="6" t="s">
        <v>13</v>
      </c>
      <c r="D13" s="6"/>
    </row>
    <row r="14" spans="1:4">
      <c r="A14" t="s">
        <v>23</v>
      </c>
    </row>
    <row r="15" spans="1:4">
      <c r="A15" s="5" t="s">
        <v>17</v>
      </c>
      <c r="C15" s="11">
        <f>(C7+C11)+(C8+C12)*INT(MAX(F21:F3533))</f>
        <v>55141.287260330369</v>
      </c>
    </row>
    <row r="16" spans="1:4">
      <c r="A16" s="8" t="s">
        <v>4</v>
      </c>
      <c r="C16" s="12">
        <f>+C8+C12</f>
        <v>5.7973438743057111</v>
      </c>
    </row>
    <row r="17" spans="1:17" ht="13.5" thickBot="1">
      <c r="A17" s="13" t="s">
        <v>30</v>
      </c>
      <c r="C17">
        <f>COUNT(C21:C2191)</f>
        <v>33</v>
      </c>
    </row>
    <row r="18" spans="1:17">
      <c r="A18" s="8" t="s">
        <v>5</v>
      </c>
      <c r="C18" s="3">
        <f>+C15</f>
        <v>55141.287260330369</v>
      </c>
      <c r="D18" s="4">
        <f>+C16</f>
        <v>5.7973438743057111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12</v>
      </c>
      <c r="E20" s="7" t="s">
        <v>9</v>
      </c>
      <c r="F20" s="7" t="s">
        <v>10</v>
      </c>
      <c r="G20" s="7" t="s">
        <v>11</v>
      </c>
      <c r="H20" s="10" t="s">
        <v>36</v>
      </c>
      <c r="I20" s="10" t="s">
        <v>47</v>
      </c>
      <c r="J20" s="10" t="s">
        <v>42</v>
      </c>
      <c r="K20" s="10" t="s">
        <v>40</v>
      </c>
      <c r="L20" s="10" t="s">
        <v>148</v>
      </c>
      <c r="M20" s="10" t="s">
        <v>149</v>
      </c>
      <c r="N20" s="10" t="s">
        <v>150</v>
      </c>
      <c r="O20" s="10" t="s">
        <v>22</v>
      </c>
      <c r="P20" s="9" t="s">
        <v>21</v>
      </c>
      <c r="Q20" s="7" t="s">
        <v>14</v>
      </c>
    </row>
    <row r="21" spans="1:17" ht="12.75" customHeight="1">
      <c r="A21" s="15" t="s">
        <v>34</v>
      </c>
      <c r="B21" s="16" t="s">
        <v>35</v>
      </c>
      <c r="C21" s="15">
        <v>27360.31</v>
      </c>
      <c r="D21" s="15" t="s">
        <v>36</v>
      </c>
      <c r="E21">
        <f t="shared" ref="E21:E53" si="0">+(C21-C$7)/C$8</f>
        <v>-114.01748736056071</v>
      </c>
      <c r="F21">
        <f t="shared" ref="F21:F53" si="1">ROUND(2*E21,0)/2</f>
        <v>-114</v>
      </c>
      <c r="G21">
        <f t="shared" ref="G21:G53" si="2">+C21-(C$7+F21*C$8)</f>
        <v>-0.10138000000006286</v>
      </c>
      <c r="H21">
        <f>G21</f>
        <v>-0.10138000000006286</v>
      </c>
      <c r="O21">
        <f t="shared" ref="O21:O53" si="3">+C$11+C$12*F21</f>
        <v>4.0346573978638665E-3</v>
      </c>
      <c r="Q21" s="2">
        <f t="shared" ref="Q21:Q53" si="4">+C21-15018.5</f>
        <v>12341.810000000001</v>
      </c>
    </row>
    <row r="22" spans="1:17" ht="12.75" customHeight="1">
      <c r="A22" t="s">
        <v>33</v>
      </c>
      <c r="C22" s="17">
        <v>28021.307000000001</v>
      </c>
      <c r="D22" s="17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5.6163282489257206E-3</v>
      </c>
      <c r="Q22" s="2">
        <f t="shared" si="4"/>
        <v>13002.807000000001</v>
      </c>
    </row>
    <row r="23" spans="1:17" ht="12.75" customHeight="1">
      <c r="A23" s="15" t="s">
        <v>34</v>
      </c>
      <c r="B23" s="16" t="s">
        <v>35</v>
      </c>
      <c r="C23" s="15">
        <v>28021.375</v>
      </c>
      <c r="D23" s="15" t="s">
        <v>36</v>
      </c>
      <c r="E23">
        <f t="shared" si="0"/>
        <v>1.1729537562861094E-2</v>
      </c>
      <c r="F23">
        <f t="shared" si="1"/>
        <v>0</v>
      </c>
      <c r="G23">
        <f t="shared" si="2"/>
        <v>6.7999999999301508E-2</v>
      </c>
      <c r="H23">
        <f>G23</f>
        <v>6.7999999999301508E-2</v>
      </c>
      <c r="O23">
        <f t="shared" si="3"/>
        <v>5.6163282489257206E-3</v>
      </c>
      <c r="Q23" s="2">
        <f t="shared" si="4"/>
        <v>13002.875</v>
      </c>
    </row>
    <row r="24" spans="1:17" ht="12.75" customHeight="1">
      <c r="A24" s="15" t="s">
        <v>34</v>
      </c>
      <c r="B24" s="16" t="s">
        <v>35</v>
      </c>
      <c r="C24" s="15">
        <v>28050.339</v>
      </c>
      <c r="D24" s="15" t="s">
        <v>36</v>
      </c>
      <c r="E24">
        <f t="shared" si="0"/>
        <v>5.0078225665951814</v>
      </c>
      <c r="F24">
        <f t="shared" si="1"/>
        <v>5</v>
      </c>
      <c r="G24">
        <f t="shared" si="2"/>
        <v>4.5350000000325963E-2</v>
      </c>
      <c r="H24">
        <f>G24</f>
        <v>4.5350000000325963E-2</v>
      </c>
      <c r="O24">
        <f t="shared" si="3"/>
        <v>5.6856997774810654E-3</v>
      </c>
      <c r="Q24" s="2">
        <f t="shared" si="4"/>
        <v>13031.839</v>
      </c>
    </row>
    <row r="25" spans="1:17" ht="12.75" customHeight="1">
      <c r="A25" t="s">
        <v>66</v>
      </c>
      <c r="B25" s="6" t="s">
        <v>35</v>
      </c>
      <c r="C25" s="17">
        <v>28369.474999999999</v>
      </c>
      <c r="D25" s="17" t="s">
        <v>47</v>
      </c>
      <c r="E25">
        <f t="shared" si="0"/>
        <v>60.056612268060967</v>
      </c>
      <c r="F25">
        <f t="shared" si="1"/>
        <v>60</v>
      </c>
      <c r="G25">
        <f t="shared" si="2"/>
        <v>0.32819999999628635</v>
      </c>
      <c r="I25">
        <f>G25</f>
        <v>0.32819999999628635</v>
      </c>
      <c r="O25">
        <f t="shared" si="3"/>
        <v>6.4487865915898541E-3</v>
      </c>
      <c r="Q25" s="2">
        <f t="shared" si="4"/>
        <v>13350.974999999999</v>
      </c>
    </row>
    <row r="26" spans="1:17" ht="12.75" customHeight="1">
      <c r="A26" s="15" t="s">
        <v>34</v>
      </c>
      <c r="B26" s="16" t="s">
        <v>35</v>
      </c>
      <c r="C26" s="15">
        <v>29969.3</v>
      </c>
      <c r="D26" s="15" t="s">
        <v>36</v>
      </c>
      <c r="E26">
        <f t="shared" si="0"/>
        <v>336.01554508713474</v>
      </c>
      <c r="F26">
        <f t="shared" si="1"/>
        <v>336</v>
      </c>
      <c r="G26">
        <f t="shared" si="2"/>
        <v>9.0119999997114064E-2</v>
      </c>
      <c r="H26">
        <f>G26</f>
        <v>9.0119999997114064E-2</v>
      </c>
      <c r="O26">
        <f t="shared" si="3"/>
        <v>1.027809496784487E-2</v>
      </c>
      <c r="Q26" s="2">
        <f t="shared" si="4"/>
        <v>14950.8</v>
      </c>
    </row>
    <row r="27" spans="1:17" ht="12.75" customHeight="1">
      <c r="A27" t="s">
        <v>66</v>
      </c>
      <c r="B27" s="6" t="s">
        <v>35</v>
      </c>
      <c r="C27" s="17">
        <v>30612.521000000001</v>
      </c>
      <c r="D27" s="17" t="s">
        <v>47</v>
      </c>
      <c r="E27">
        <f t="shared" si="0"/>
        <v>446.96679333417279</v>
      </c>
      <c r="F27">
        <f t="shared" si="1"/>
        <v>447</v>
      </c>
      <c r="G27">
        <f t="shared" si="2"/>
        <v>-0.19251000000076601</v>
      </c>
      <c r="I27">
        <f>G27</f>
        <v>-0.19251000000076601</v>
      </c>
      <c r="O27">
        <f t="shared" si="3"/>
        <v>1.1818142901773517E-2</v>
      </c>
      <c r="Q27" s="2">
        <f t="shared" si="4"/>
        <v>15594.021000000001</v>
      </c>
    </row>
    <row r="28" spans="1:17" ht="12.75" customHeight="1">
      <c r="A28" s="15" t="s">
        <v>34</v>
      </c>
      <c r="B28" s="16" t="s">
        <v>35</v>
      </c>
      <c r="C28" s="15">
        <v>30705.35</v>
      </c>
      <c r="D28" s="15" t="s">
        <v>36</v>
      </c>
      <c r="E28">
        <f t="shared" si="0"/>
        <v>462.9791645464374</v>
      </c>
      <c r="F28">
        <f t="shared" si="1"/>
        <v>463</v>
      </c>
      <c r="G28">
        <f t="shared" si="2"/>
        <v>-0.12079000000085216</v>
      </c>
      <c r="H28">
        <f>G28</f>
        <v>-0.12079000000085216</v>
      </c>
      <c r="O28">
        <f t="shared" si="3"/>
        <v>1.2040131793150621E-2</v>
      </c>
      <c r="Q28" s="2">
        <f t="shared" si="4"/>
        <v>15686.849999999999</v>
      </c>
    </row>
    <row r="29" spans="1:17" ht="12.75" customHeight="1">
      <c r="A29" t="s">
        <v>66</v>
      </c>
      <c r="B29" s="6" t="s">
        <v>35</v>
      </c>
      <c r="C29" s="17">
        <v>31030.353999999999</v>
      </c>
      <c r="D29" s="17" t="s">
        <v>47</v>
      </c>
      <c r="E29">
        <f t="shared" si="0"/>
        <v>519.04014434230908</v>
      </c>
      <c r="F29">
        <f t="shared" si="1"/>
        <v>519</v>
      </c>
      <c r="G29">
        <f t="shared" si="2"/>
        <v>0.23272999999971944</v>
      </c>
      <c r="I29">
        <f>G29</f>
        <v>0.23272999999971944</v>
      </c>
      <c r="O29">
        <f t="shared" si="3"/>
        <v>1.2817092912970477E-2</v>
      </c>
      <c r="Q29" s="2">
        <f t="shared" si="4"/>
        <v>16011.853999999999</v>
      </c>
    </row>
    <row r="30" spans="1:17" ht="12.75" customHeight="1">
      <c r="A30" s="15" t="s">
        <v>34</v>
      </c>
      <c r="B30" s="16" t="s">
        <v>35</v>
      </c>
      <c r="C30" s="15">
        <v>35079.544000000002</v>
      </c>
      <c r="D30" s="15" t="s">
        <v>36</v>
      </c>
      <c r="E30">
        <f t="shared" si="0"/>
        <v>1217.4978826459769</v>
      </c>
      <c r="F30">
        <f t="shared" si="1"/>
        <v>1217.5</v>
      </c>
      <c r="G30">
        <f t="shared" si="2"/>
        <v>-1.2275000000954606E-2</v>
      </c>
      <c r="H30">
        <f>G30</f>
        <v>-1.2275000000954606E-2</v>
      </c>
      <c r="O30">
        <f t="shared" si="3"/>
        <v>2.2508295452152102E-2</v>
      </c>
      <c r="Q30" s="2">
        <f t="shared" si="4"/>
        <v>20061.044000000002</v>
      </c>
    </row>
    <row r="31" spans="1:17" ht="12.75" customHeight="1">
      <c r="A31" t="s">
        <v>66</v>
      </c>
      <c r="B31" s="6" t="s">
        <v>35</v>
      </c>
      <c r="C31" s="17">
        <v>35778.362000000001</v>
      </c>
      <c r="D31" s="17" t="s">
        <v>47</v>
      </c>
      <c r="E31">
        <f t="shared" si="0"/>
        <v>1338.0392353031484</v>
      </c>
      <c r="F31">
        <f t="shared" si="1"/>
        <v>1338</v>
      </c>
      <c r="G31">
        <f t="shared" si="2"/>
        <v>0.2274600000018836</v>
      </c>
      <c r="I31">
        <f>G31</f>
        <v>0.2274600000018836</v>
      </c>
      <c r="O31">
        <f t="shared" si="3"/>
        <v>2.4180149290335903E-2</v>
      </c>
      <c r="Q31" s="2">
        <f t="shared" si="4"/>
        <v>20759.862000000001</v>
      </c>
    </row>
    <row r="32" spans="1:17" ht="12.75" customHeight="1">
      <c r="A32" t="s">
        <v>66</v>
      </c>
      <c r="B32" s="6" t="s">
        <v>35</v>
      </c>
      <c r="C32" s="17">
        <v>36079.544000000002</v>
      </c>
      <c r="D32" s="17" t="s">
        <v>47</v>
      </c>
      <c r="E32">
        <f t="shared" si="0"/>
        <v>1389.9910821015883</v>
      </c>
      <c r="F32">
        <f t="shared" si="1"/>
        <v>1390</v>
      </c>
      <c r="G32">
        <f t="shared" si="2"/>
        <v>-5.1699999996344559E-2</v>
      </c>
      <c r="I32">
        <f>G32</f>
        <v>-5.1699999996344559E-2</v>
      </c>
      <c r="O32">
        <f t="shared" si="3"/>
        <v>2.4901613187311485E-2</v>
      </c>
      <c r="Q32" s="2">
        <f t="shared" si="4"/>
        <v>21061.044000000002</v>
      </c>
    </row>
    <row r="33" spans="1:30" ht="12.75" customHeight="1">
      <c r="A33" s="15" t="s">
        <v>34</v>
      </c>
      <c r="B33" s="16" t="s">
        <v>35</v>
      </c>
      <c r="C33" s="15">
        <v>36485.415000000001</v>
      </c>
      <c r="D33" s="15" t="s">
        <v>36</v>
      </c>
      <c r="E33">
        <f t="shared" si="0"/>
        <v>1460.0010694578368</v>
      </c>
      <c r="F33">
        <f t="shared" si="1"/>
        <v>1460</v>
      </c>
      <c r="G33">
        <f t="shared" si="2"/>
        <v>6.1999999961699359E-3</v>
      </c>
      <c r="H33">
        <f>G33</f>
        <v>6.1999999961699359E-3</v>
      </c>
      <c r="O33">
        <f t="shared" si="3"/>
        <v>2.5872814587086308E-2</v>
      </c>
      <c r="Q33" s="2">
        <f t="shared" si="4"/>
        <v>21466.915000000001</v>
      </c>
    </row>
    <row r="34" spans="1:30" ht="12.75" customHeight="1">
      <c r="A34" t="s">
        <v>94</v>
      </c>
      <c r="B34" s="6" t="s">
        <v>35</v>
      </c>
      <c r="C34" s="17">
        <v>37314.273999999998</v>
      </c>
      <c r="D34" s="17" t="s">
        <v>47</v>
      </c>
      <c r="E34">
        <f t="shared" si="0"/>
        <v>1602.9736102654149</v>
      </c>
      <c r="F34">
        <f t="shared" si="1"/>
        <v>1603</v>
      </c>
      <c r="G34">
        <f t="shared" si="2"/>
        <v>-0.15299000000231899</v>
      </c>
      <c r="I34">
        <f>G34</f>
        <v>-0.15299000000231899</v>
      </c>
      <c r="O34">
        <f t="shared" si="3"/>
        <v>2.785684030376916E-2</v>
      </c>
      <c r="Q34" s="2">
        <f t="shared" si="4"/>
        <v>22295.773999999998</v>
      </c>
    </row>
    <row r="35" spans="1:30" ht="12.75" customHeight="1">
      <c r="A35" t="s">
        <v>94</v>
      </c>
      <c r="B35" s="6" t="s">
        <v>35</v>
      </c>
      <c r="C35" s="17">
        <v>37517.425999999999</v>
      </c>
      <c r="D35" s="17" t="s">
        <v>47</v>
      </c>
      <c r="E35">
        <f t="shared" si="0"/>
        <v>1638.0159487212215</v>
      </c>
      <c r="F35">
        <f t="shared" si="1"/>
        <v>1638</v>
      </c>
      <c r="G35">
        <f t="shared" si="2"/>
        <v>9.2459999999846332E-2</v>
      </c>
      <c r="I35">
        <f>G35</f>
        <v>9.2459999999846332E-2</v>
      </c>
      <c r="O35">
        <f t="shared" si="3"/>
        <v>2.8342441003656575E-2</v>
      </c>
      <c r="Q35" s="2">
        <f t="shared" si="4"/>
        <v>22498.925999999999</v>
      </c>
    </row>
    <row r="36" spans="1:30" ht="12.75" customHeight="1">
      <c r="A36" t="s">
        <v>94</v>
      </c>
      <c r="B36" s="6" t="s">
        <v>35</v>
      </c>
      <c r="C36" s="17">
        <v>37546.430999999997</v>
      </c>
      <c r="D36" s="17" t="s">
        <v>47</v>
      </c>
      <c r="E36">
        <f t="shared" si="0"/>
        <v>1643.0191139714311</v>
      </c>
      <c r="F36">
        <f t="shared" si="1"/>
        <v>1643</v>
      </c>
      <c r="G36">
        <f t="shared" si="2"/>
        <v>0.11080999999830965</v>
      </c>
      <c r="I36">
        <f>G36</f>
        <v>0.11080999999830965</v>
      </c>
      <c r="O36">
        <f t="shared" si="3"/>
        <v>2.8411812532211918E-2</v>
      </c>
      <c r="Q36" s="2">
        <f t="shared" si="4"/>
        <v>22527.930999999997</v>
      </c>
    </row>
    <row r="37" spans="1:30" ht="12.75" customHeight="1">
      <c r="A37" s="15" t="s">
        <v>34</v>
      </c>
      <c r="B37" s="16" t="s">
        <v>35</v>
      </c>
      <c r="C37" s="15">
        <v>37546.434999999998</v>
      </c>
      <c r="D37" s="15" t="s">
        <v>36</v>
      </c>
      <c r="E37">
        <f t="shared" si="0"/>
        <v>1643.0198039442291</v>
      </c>
      <c r="F37">
        <f t="shared" si="1"/>
        <v>1643</v>
      </c>
      <c r="G37">
        <f t="shared" si="2"/>
        <v>0.11480999999912456</v>
      </c>
      <c r="H37">
        <f>G37</f>
        <v>0.11480999999912456</v>
      </c>
      <c r="O37">
        <f t="shared" si="3"/>
        <v>2.8411812532211918E-2</v>
      </c>
      <c r="Q37" s="2">
        <f t="shared" si="4"/>
        <v>22527.934999999998</v>
      </c>
      <c r="AA37">
        <v>7</v>
      </c>
      <c r="AB37" t="s">
        <v>25</v>
      </c>
      <c r="AD37" t="s">
        <v>27</v>
      </c>
    </row>
    <row r="38" spans="1:30" ht="12.75" customHeight="1">
      <c r="A38" s="15" t="s">
        <v>34</v>
      </c>
      <c r="B38" s="16" t="s">
        <v>35</v>
      </c>
      <c r="C38" s="15">
        <v>37563.567999999999</v>
      </c>
      <c r="D38" s="15" t="s">
        <v>36</v>
      </c>
      <c r="E38">
        <f t="shared" si="0"/>
        <v>1645.9751299305024</v>
      </c>
      <c r="F38">
        <f t="shared" si="1"/>
        <v>1646</v>
      </c>
      <c r="G38">
        <f t="shared" si="2"/>
        <v>-0.14418000000296161</v>
      </c>
      <c r="H38">
        <f>G38</f>
        <v>-0.14418000000296161</v>
      </c>
      <c r="O38">
        <f t="shared" si="3"/>
        <v>2.8453435449345123E-2</v>
      </c>
      <c r="Q38" s="2">
        <f t="shared" si="4"/>
        <v>22545.067999999999</v>
      </c>
      <c r="AA38">
        <v>6</v>
      </c>
      <c r="AB38" t="s">
        <v>25</v>
      </c>
      <c r="AD38" t="s">
        <v>27</v>
      </c>
    </row>
    <row r="39" spans="1:30" ht="12.75" customHeight="1">
      <c r="A39" s="15" t="s">
        <v>34</v>
      </c>
      <c r="B39" s="16" t="s">
        <v>35</v>
      </c>
      <c r="C39" s="15">
        <v>37575.419000000002</v>
      </c>
      <c r="D39" s="15" t="s">
        <v>36</v>
      </c>
      <c r="E39">
        <f t="shared" si="0"/>
        <v>1648.0193468372513</v>
      </c>
      <c r="F39">
        <f t="shared" si="1"/>
        <v>1648</v>
      </c>
      <c r="G39">
        <f t="shared" si="2"/>
        <v>0.11216000000422355</v>
      </c>
      <c r="H39">
        <f>G39</f>
        <v>0.11216000000422355</v>
      </c>
      <c r="O39">
        <f t="shared" si="3"/>
        <v>2.8481184060767262E-2</v>
      </c>
      <c r="Q39" s="2">
        <f t="shared" si="4"/>
        <v>22556.919000000002</v>
      </c>
      <c r="AA39">
        <v>7</v>
      </c>
      <c r="AB39" t="s">
        <v>25</v>
      </c>
    </row>
    <row r="40" spans="1:30">
      <c r="A40" t="s">
        <v>94</v>
      </c>
      <c r="B40" s="6" t="s">
        <v>35</v>
      </c>
      <c r="C40" s="17">
        <v>37604.271000000001</v>
      </c>
      <c r="D40" s="17" t="s">
        <v>47</v>
      </c>
      <c r="E40">
        <f t="shared" si="0"/>
        <v>1652.9961206279443</v>
      </c>
      <c r="F40">
        <f t="shared" si="1"/>
        <v>1653</v>
      </c>
      <c r="G40">
        <f t="shared" si="2"/>
        <v>-2.2489999995741528E-2</v>
      </c>
      <c r="I40">
        <f>G40</f>
        <v>-2.2489999995741528E-2</v>
      </c>
      <c r="O40">
        <f t="shared" si="3"/>
        <v>2.8550555589322606E-2</v>
      </c>
      <c r="Q40" s="2">
        <f t="shared" si="4"/>
        <v>22585.771000000001</v>
      </c>
    </row>
    <row r="41" spans="1:30">
      <c r="A41" s="15" t="s">
        <v>34</v>
      </c>
      <c r="B41" s="16" t="s">
        <v>35</v>
      </c>
      <c r="C41" s="15">
        <v>37633.313000000002</v>
      </c>
      <c r="D41" s="15" t="s">
        <v>36</v>
      </c>
      <c r="E41">
        <f t="shared" si="0"/>
        <v>1658.0056681265344</v>
      </c>
      <c r="F41">
        <f t="shared" si="1"/>
        <v>1658</v>
      </c>
      <c r="G41">
        <f t="shared" si="2"/>
        <v>3.2859999999345746E-2</v>
      </c>
      <c r="H41">
        <f>G41</f>
        <v>3.2859999999345746E-2</v>
      </c>
      <c r="O41">
        <f t="shared" si="3"/>
        <v>2.861992711787795E-2</v>
      </c>
      <c r="Q41" s="2">
        <f t="shared" si="4"/>
        <v>22614.813000000002</v>
      </c>
    </row>
    <row r="42" spans="1:30">
      <c r="A42" t="s">
        <v>66</v>
      </c>
      <c r="B42" s="6" t="s">
        <v>35</v>
      </c>
      <c r="C42" s="17">
        <v>37668.317999999999</v>
      </c>
      <c r="D42" s="17" t="s">
        <v>47</v>
      </c>
      <c r="E42">
        <f t="shared" si="0"/>
        <v>1664.0437925734777</v>
      </c>
      <c r="F42">
        <f t="shared" si="1"/>
        <v>1664</v>
      </c>
      <c r="G42">
        <f t="shared" si="2"/>
        <v>0.2538799999965704</v>
      </c>
      <c r="I42">
        <f>G42</f>
        <v>0.2538799999965704</v>
      </c>
      <c r="O42">
        <f t="shared" si="3"/>
        <v>2.8703172952144366E-2</v>
      </c>
      <c r="Q42" s="2">
        <f t="shared" si="4"/>
        <v>22649.817999999999</v>
      </c>
    </row>
    <row r="43" spans="1:30">
      <c r="A43" s="15" t="s">
        <v>34</v>
      </c>
      <c r="B43" s="16" t="s">
        <v>35</v>
      </c>
      <c r="C43" s="15">
        <v>38288.442000000003</v>
      </c>
      <c r="D43" s="15" t="s">
        <v>36</v>
      </c>
      <c r="E43">
        <f t="shared" si="0"/>
        <v>1771.0109653926897</v>
      </c>
      <c r="F43">
        <f t="shared" si="1"/>
        <v>1771</v>
      </c>
      <c r="G43">
        <f t="shared" si="2"/>
        <v>6.3570000005711336E-2</v>
      </c>
      <c r="H43">
        <f>G43</f>
        <v>6.3570000005711336E-2</v>
      </c>
      <c r="O43">
        <f t="shared" si="3"/>
        <v>3.0187723663228735E-2</v>
      </c>
      <c r="Q43" s="2">
        <f t="shared" si="4"/>
        <v>23269.942000000003</v>
      </c>
    </row>
    <row r="44" spans="1:30">
      <c r="A44" t="s">
        <v>66</v>
      </c>
      <c r="B44" s="6" t="s">
        <v>35</v>
      </c>
      <c r="C44" s="17">
        <v>38311.368999999999</v>
      </c>
      <c r="D44" s="17" t="s">
        <v>47</v>
      </c>
      <c r="E44">
        <f t="shared" si="0"/>
        <v>1774.9657169766081</v>
      </c>
      <c r="F44">
        <f t="shared" si="1"/>
        <v>1775</v>
      </c>
      <c r="G44">
        <f t="shared" si="2"/>
        <v>-0.19875000000320142</v>
      </c>
      <c r="I44">
        <f>G44</f>
        <v>-0.19875000000320142</v>
      </c>
      <c r="O44">
        <f t="shared" si="3"/>
        <v>3.0243220886073011E-2</v>
      </c>
      <c r="Q44" s="2">
        <f t="shared" si="4"/>
        <v>23292.868999999999</v>
      </c>
    </row>
    <row r="45" spans="1:30">
      <c r="A45" t="s">
        <v>66</v>
      </c>
      <c r="B45" s="6" t="s">
        <v>35</v>
      </c>
      <c r="C45" s="17">
        <v>39024.425999999999</v>
      </c>
      <c r="D45" s="17" t="s">
        <v>47</v>
      </c>
      <c r="E45">
        <f t="shared" si="0"/>
        <v>1897.963200300828</v>
      </c>
      <c r="F45">
        <f t="shared" si="1"/>
        <v>1898</v>
      </c>
      <c r="G45">
        <f t="shared" si="2"/>
        <v>-0.21334000000206288</v>
      </c>
      <c r="I45">
        <f>G45</f>
        <v>-0.21334000000206288</v>
      </c>
      <c r="O45">
        <f t="shared" si="3"/>
        <v>3.1949760488534484E-2</v>
      </c>
      <c r="Q45" s="2">
        <f t="shared" si="4"/>
        <v>24005.925999999999</v>
      </c>
    </row>
    <row r="46" spans="1:30">
      <c r="A46" s="15" t="s">
        <v>34</v>
      </c>
      <c r="B46" s="16" t="s">
        <v>35</v>
      </c>
      <c r="C46" s="15">
        <v>39059.377999999997</v>
      </c>
      <c r="D46" s="15" t="s">
        <v>36</v>
      </c>
      <c r="E46">
        <f t="shared" si="0"/>
        <v>1903.9921826082002</v>
      </c>
      <c r="F46">
        <f t="shared" si="1"/>
        <v>1904</v>
      </c>
      <c r="G46">
        <f t="shared" si="2"/>
        <v>-4.5320000004721805E-2</v>
      </c>
      <c r="H46">
        <f>G46</f>
        <v>-4.5320000004721805E-2</v>
      </c>
      <c r="O46">
        <f t="shared" si="3"/>
        <v>3.20330063228009E-2</v>
      </c>
      <c r="Q46" s="2">
        <f t="shared" si="4"/>
        <v>24040.877999999997</v>
      </c>
    </row>
    <row r="47" spans="1:30">
      <c r="A47" s="15" t="s">
        <v>34</v>
      </c>
      <c r="B47" s="16" t="s">
        <v>35</v>
      </c>
      <c r="C47" s="15">
        <v>39088.292000000001</v>
      </c>
      <c r="D47" s="15" t="s">
        <v>36</v>
      </c>
      <c r="E47">
        <f t="shared" si="0"/>
        <v>1908.9796509772605</v>
      </c>
      <c r="F47">
        <f t="shared" si="1"/>
        <v>1909</v>
      </c>
      <c r="G47">
        <f t="shared" si="2"/>
        <v>-0.11796999999933178</v>
      </c>
      <c r="H47">
        <f>G47</f>
        <v>-0.11796999999933178</v>
      </c>
      <c r="O47">
        <f t="shared" si="3"/>
        <v>3.2102377851356244E-2</v>
      </c>
      <c r="Q47" s="2">
        <f t="shared" si="4"/>
        <v>24069.792000000001</v>
      </c>
    </row>
    <row r="48" spans="1:30">
      <c r="A48" t="s">
        <v>94</v>
      </c>
      <c r="B48" s="6" t="s">
        <v>35</v>
      </c>
      <c r="C48" s="17">
        <v>41297.256000000001</v>
      </c>
      <c r="D48" s="17" t="s">
        <v>47</v>
      </c>
      <c r="E48">
        <f t="shared" si="0"/>
        <v>2290.0109188195256</v>
      </c>
      <c r="F48">
        <f t="shared" si="1"/>
        <v>2290</v>
      </c>
      <c r="G48">
        <f t="shared" si="2"/>
        <v>6.3300000001618173E-2</v>
      </c>
      <c r="I48">
        <f>G48</f>
        <v>6.3300000001618173E-2</v>
      </c>
      <c r="O48">
        <f t="shared" si="3"/>
        <v>3.7388488327273497E-2</v>
      </c>
      <c r="Q48" s="2">
        <f t="shared" si="4"/>
        <v>26278.756000000001</v>
      </c>
    </row>
    <row r="49" spans="1:17">
      <c r="A49" s="15" t="s">
        <v>34</v>
      </c>
      <c r="B49" s="16" t="s">
        <v>35</v>
      </c>
      <c r="C49" s="15">
        <v>43123.355000000003</v>
      </c>
      <c r="D49" s="15" t="s">
        <v>36</v>
      </c>
      <c r="E49">
        <f t="shared" si="0"/>
        <v>2605.0005778522186</v>
      </c>
      <c r="F49">
        <f t="shared" si="1"/>
        <v>2605</v>
      </c>
      <c r="G49">
        <f t="shared" si="2"/>
        <v>3.350000006321352E-3</v>
      </c>
      <c r="H49">
        <f>G49</f>
        <v>3.350000006321352E-3</v>
      </c>
      <c r="O49">
        <f t="shared" si="3"/>
        <v>4.1758894626260201E-2</v>
      </c>
      <c r="Q49" s="2">
        <f t="shared" si="4"/>
        <v>28104.855000000003</v>
      </c>
    </row>
    <row r="50" spans="1:17">
      <c r="A50" t="s">
        <v>26</v>
      </c>
      <c r="C50" s="18">
        <v>44897.406999999999</v>
      </c>
      <c r="D50" s="6"/>
      <c r="E50">
        <f t="shared" si="0"/>
        <v>2911.0124833328446</v>
      </c>
      <c r="F50">
        <f t="shared" si="1"/>
        <v>2911</v>
      </c>
      <c r="G50">
        <f t="shared" si="2"/>
        <v>7.2370000001683366E-2</v>
      </c>
      <c r="I50">
        <f>G50</f>
        <v>7.2370000001683366E-2</v>
      </c>
      <c r="O50">
        <f t="shared" si="3"/>
        <v>4.6004432173847282E-2</v>
      </c>
      <c r="Q50" s="2">
        <f t="shared" si="4"/>
        <v>29878.906999999999</v>
      </c>
    </row>
    <row r="51" spans="1:17">
      <c r="A51" t="s">
        <v>28</v>
      </c>
      <c r="C51" s="18">
        <v>44984.311999999998</v>
      </c>
      <c r="D51" s="6"/>
      <c r="E51">
        <f t="shared" si="0"/>
        <v>2926.0030048315343</v>
      </c>
      <c r="F51">
        <f t="shared" si="1"/>
        <v>2926</v>
      </c>
      <c r="G51">
        <f t="shared" si="2"/>
        <v>1.7419999996491242E-2</v>
      </c>
      <c r="I51">
        <f>G51</f>
        <v>1.7419999996491242E-2</v>
      </c>
      <c r="O51">
        <f t="shared" si="3"/>
        <v>4.6212546759513307E-2</v>
      </c>
      <c r="Q51" s="2">
        <f t="shared" si="4"/>
        <v>29965.811999999998</v>
      </c>
    </row>
    <row r="52" spans="1:17">
      <c r="A52" t="s">
        <v>29</v>
      </c>
      <c r="C52" s="18">
        <v>45152.447</v>
      </c>
      <c r="D52" s="6"/>
      <c r="E52">
        <f t="shared" si="0"/>
        <v>2955.0051489220036</v>
      </c>
      <c r="F52">
        <f t="shared" si="1"/>
        <v>2955</v>
      </c>
      <c r="G52">
        <f t="shared" si="2"/>
        <v>2.9849999998987187E-2</v>
      </c>
      <c r="I52">
        <f>G52</f>
        <v>2.9849999998987187E-2</v>
      </c>
      <c r="O52">
        <f t="shared" si="3"/>
        <v>4.6614901625134306E-2</v>
      </c>
      <c r="Q52" s="2">
        <f t="shared" si="4"/>
        <v>30133.947</v>
      </c>
    </row>
    <row r="53" spans="1:17">
      <c r="A53" t="s">
        <v>147</v>
      </c>
      <c r="B53" s="6" t="s">
        <v>35</v>
      </c>
      <c r="C53" s="17">
        <v>55141.498200000002</v>
      </c>
      <c r="D53" s="17" t="s">
        <v>47</v>
      </c>
      <c r="E53">
        <f t="shared" si="0"/>
        <v>4678.0485499359193</v>
      </c>
      <c r="F53">
        <f t="shared" si="1"/>
        <v>4678</v>
      </c>
      <c r="G53">
        <f t="shared" si="2"/>
        <v>0.28145999999833293</v>
      </c>
      <c r="I53">
        <f>G53</f>
        <v>0.28145999999833293</v>
      </c>
      <c r="O53">
        <f t="shared" si="3"/>
        <v>7.0520330365306014E-2</v>
      </c>
      <c r="Q53" s="2">
        <f t="shared" si="4"/>
        <v>40122.998200000002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activeCell="A25" sqref="A25:D38"/>
    </sheetView>
  </sheetViews>
  <sheetFormatPr defaultRowHeight="12.75"/>
  <cols>
    <col min="1" max="1" width="19.7109375" style="17" customWidth="1"/>
    <col min="2" max="2" width="4.42578125" style="21" customWidth="1"/>
    <col min="3" max="3" width="12.7109375" style="17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17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20" t="s">
        <v>38</v>
      </c>
      <c r="I1" s="22" t="s">
        <v>39</v>
      </c>
      <c r="J1" s="23" t="s">
        <v>40</v>
      </c>
    </row>
    <row r="2" spans="1:16">
      <c r="I2" s="24" t="s">
        <v>41</v>
      </c>
      <c r="J2" s="25" t="s">
        <v>42</v>
      </c>
    </row>
    <row r="3" spans="1:16">
      <c r="A3" s="26" t="s">
        <v>43</v>
      </c>
      <c r="I3" s="24" t="s">
        <v>44</v>
      </c>
      <c r="J3" s="25" t="s">
        <v>36</v>
      </c>
    </row>
    <row r="4" spans="1:16">
      <c r="I4" s="24" t="s">
        <v>45</v>
      </c>
      <c r="J4" s="25" t="s">
        <v>36</v>
      </c>
    </row>
    <row r="5" spans="1:16" ht="13.5" thickBot="1">
      <c r="I5" s="27" t="s">
        <v>46</v>
      </c>
      <c r="J5" s="28" t="s">
        <v>47</v>
      </c>
    </row>
    <row r="10" spans="1:16" ht="13.5" thickBot="1"/>
    <row r="11" spans="1:16" ht="12.75" customHeight="1" thickBot="1">
      <c r="A11" s="17" t="str">
        <f t="shared" ref="A11:A38" si="0">P11</f>
        <v> PZ 5.225 </v>
      </c>
      <c r="B11" s="6" t="str">
        <f t="shared" ref="B11:B38" si="1">IF(H11=INT(H11),"I","II")</f>
        <v>I</v>
      </c>
      <c r="C11" s="17">
        <f t="shared" ref="C11:C38" si="2">1*G11</f>
        <v>27360.31</v>
      </c>
      <c r="D11" s="21" t="str">
        <f t="shared" ref="D11:D38" si="3">VLOOKUP(F11,I$1:J$5,2,FALSE)</f>
        <v>vis</v>
      </c>
      <c r="E11" s="29">
        <f>VLOOKUP(C11,Active!C$21:E$973,3,FALSE)</f>
        <v>-114.01748736056071</v>
      </c>
      <c r="F11" s="6" t="s">
        <v>46</v>
      </c>
      <c r="G11" s="21" t="str">
        <f t="shared" ref="G11:G38" si="4">MID(I11,3,LEN(I11)-3)</f>
        <v>27360.310</v>
      </c>
      <c r="H11" s="17">
        <f t="shared" ref="H11:H38" si="5">1*K11</f>
        <v>-4154</v>
      </c>
      <c r="I11" s="30" t="s">
        <v>48</v>
      </c>
      <c r="J11" s="31" t="s">
        <v>49</v>
      </c>
      <c r="K11" s="30">
        <v>-4154</v>
      </c>
      <c r="L11" s="30" t="s">
        <v>50</v>
      </c>
      <c r="M11" s="31" t="s">
        <v>51</v>
      </c>
      <c r="N11" s="31"/>
      <c r="O11" s="32" t="s">
        <v>52</v>
      </c>
      <c r="P11" s="32" t="s">
        <v>53</v>
      </c>
    </row>
    <row r="12" spans="1:16" ht="12.75" customHeight="1" thickBot="1">
      <c r="A12" s="17" t="str">
        <f t="shared" si="0"/>
        <v> PZ 5.36 </v>
      </c>
      <c r="B12" s="6" t="str">
        <f t="shared" si="1"/>
        <v>I</v>
      </c>
      <c r="C12" s="17">
        <f t="shared" si="2"/>
        <v>28021.375</v>
      </c>
      <c r="D12" s="21" t="str">
        <f t="shared" si="3"/>
        <v>vis</v>
      </c>
      <c r="E12" s="29">
        <f>VLOOKUP(C12,Active!C$21:E$973,3,FALSE)</f>
        <v>1.1729537562861094E-2</v>
      </c>
      <c r="F12" s="6" t="s">
        <v>46</v>
      </c>
      <c r="G12" s="21" t="str">
        <f t="shared" si="4"/>
        <v>28021.375</v>
      </c>
      <c r="H12" s="17">
        <f t="shared" si="5"/>
        <v>-4040</v>
      </c>
      <c r="I12" s="30" t="s">
        <v>54</v>
      </c>
      <c r="J12" s="31" t="s">
        <v>55</v>
      </c>
      <c r="K12" s="30">
        <v>-4040</v>
      </c>
      <c r="L12" s="30" t="s">
        <v>56</v>
      </c>
      <c r="M12" s="31" t="s">
        <v>51</v>
      </c>
      <c r="N12" s="31"/>
      <c r="O12" s="32" t="s">
        <v>57</v>
      </c>
      <c r="P12" s="32" t="s">
        <v>58</v>
      </c>
    </row>
    <row r="13" spans="1:16" ht="12.75" customHeight="1" thickBot="1">
      <c r="A13" s="17" t="str">
        <f t="shared" si="0"/>
        <v> PZ 5.36 </v>
      </c>
      <c r="B13" s="6" t="str">
        <f t="shared" si="1"/>
        <v>I</v>
      </c>
      <c r="C13" s="17">
        <f t="shared" si="2"/>
        <v>28050.339</v>
      </c>
      <c r="D13" s="21" t="str">
        <f t="shared" si="3"/>
        <v>vis</v>
      </c>
      <c r="E13" s="29">
        <f>VLOOKUP(C13,Active!C$21:E$973,3,FALSE)</f>
        <v>5.0078225665951814</v>
      </c>
      <c r="F13" s="6" t="s">
        <v>46</v>
      </c>
      <c r="G13" s="21" t="str">
        <f t="shared" si="4"/>
        <v>28050.339</v>
      </c>
      <c r="H13" s="17">
        <f t="shared" si="5"/>
        <v>-4035</v>
      </c>
      <c r="I13" s="30" t="s">
        <v>59</v>
      </c>
      <c r="J13" s="31" t="s">
        <v>60</v>
      </c>
      <c r="K13" s="30">
        <v>-4035</v>
      </c>
      <c r="L13" s="30" t="s">
        <v>61</v>
      </c>
      <c r="M13" s="31" t="s">
        <v>51</v>
      </c>
      <c r="N13" s="31"/>
      <c r="O13" s="32" t="s">
        <v>57</v>
      </c>
      <c r="P13" s="32" t="s">
        <v>58</v>
      </c>
    </row>
    <row r="14" spans="1:16" ht="12.75" customHeight="1" thickBot="1">
      <c r="A14" s="17" t="str">
        <f t="shared" si="0"/>
        <v> GCVS 1951 </v>
      </c>
      <c r="B14" s="6" t="str">
        <f t="shared" si="1"/>
        <v>I</v>
      </c>
      <c r="C14" s="17">
        <f t="shared" si="2"/>
        <v>29969.3</v>
      </c>
      <c r="D14" s="21" t="str">
        <f t="shared" si="3"/>
        <v>vis</v>
      </c>
      <c r="E14" s="29">
        <f>VLOOKUP(C14,Active!C$21:E$973,3,FALSE)</f>
        <v>336.01554508713474</v>
      </c>
      <c r="F14" s="6" t="s">
        <v>46</v>
      </c>
      <c r="G14" s="21" t="str">
        <f t="shared" si="4"/>
        <v>29969.300</v>
      </c>
      <c r="H14" s="17">
        <f t="shared" si="5"/>
        <v>-3704</v>
      </c>
      <c r="I14" s="30" t="s">
        <v>67</v>
      </c>
      <c r="J14" s="31" t="s">
        <v>68</v>
      </c>
      <c r="K14" s="30">
        <v>-3704</v>
      </c>
      <c r="L14" s="30" t="s">
        <v>69</v>
      </c>
      <c r="M14" s="31" t="s">
        <v>51</v>
      </c>
      <c r="N14" s="31"/>
      <c r="O14" s="32" t="s">
        <v>70</v>
      </c>
      <c r="P14" s="32" t="s">
        <v>71</v>
      </c>
    </row>
    <row r="15" spans="1:16" ht="12.75" customHeight="1" thickBot="1">
      <c r="A15" s="17" t="str">
        <f t="shared" si="0"/>
        <v> MVS 3.198 </v>
      </c>
      <c r="B15" s="6" t="str">
        <f t="shared" si="1"/>
        <v>I</v>
      </c>
      <c r="C15" s="17">
        <f t="shared" si="2"/>
        <v>30705.35</v>
      </c>
      <c r="D15" s="21" t="str">
        <f t="shared" si="3"/>
        <v>vis</v>
      </c>
      <c r="E15" s="29">
        <f>VLOOKUP(C15,Active!C$21:E$973,3,FALSE)</f>
        <v>462.9791645464374</v>
      </c>
      <c r="F15" s="6" t="s">
        <v>46</v>
      </c>
      <c r="G15" s="21" t="str">
        <f t="shared" si="4"/>
        <v>30705.350</v>
      </c>
      <c r="H15" s="17">
        <f t="shared" si="5"/>
        <v>-3577</v>
      </c>
      <c r="I15" s="30" t="s">
        <v>75</v>
      </c>
      <c r="J15" s="31" t="s">
        <v>76</v>
      </c>
      <c r="K15" s="30">
        <v>-3577</v>
      </c>
      <c r="L15" s="30" t="s">
        <v>77</v>
      </c>
      <c r="M15" s="31" t="s">
        <v>51</v>
      </c>
      <c r="N15" s="31"/>
      <c r="O15" s="32" t="s">
        <v>65</v>
      </c>
      <c r="P15" s="32" t="s">
        <v>66</v>
      </c>
    </row>
    <row r="16" spans="1:16" ht="12.75" customHeight="1" thickBot="1">
      <c r="A16" s="17" t="str">
        <f t="shared" si="0"/>
        <v> MVS 3.198 </v>
      </c>
      <c r="B16" s="6" t="str">
        <f t="shared" si="1"/>
        <v>I</v>
      </c>
      <c r="C16" s="17">
        <f t="shared" si="2"/>
        <v>36485.415000000001</v>
      </c>
      <c r="D16" s="21" t="str">
        <f t="shared" si="3"/>
        <v>vis</v>
      </c>
      <c r="E16" s="29">
        <f>VLOOKUP(C16,Active!C$21:E$973,3,FALSE)</f>
        <v>1460.0010694578368</v>
      </c>
      <c r="F16" s="6" t="s">
        <v>46</v>
      </c>
      <c r="G16" s="21" t="str">
        <f t="shared" si="4"/>
        <v>36485.415</v>
      </c>
      <c r="H16" s="17">
        <f t="shared" si="5"/>
        <v>-2580</v>
      </c>
      <c r="I16" s="30" t="s">
        <v>87</v>
      </c>
      <c r="J16" s="31" t="s">
        <v>88</v>
      </c>
      <c r="K16" s="30">
        <v>-2580</v>
      </c>
      <c r="L16" s="30" t="s">
        <v>89</v>
      </c>
      <c r="M16" s="31" t="s">
        <v>51</v>
      </c>
      <c r="N16" s="31"/>
      <c r="O16" s="32" t="s">
        <v>65</v>
      </c>
      <c r="P16" s="32" t="s">
        <v>66</v>
      </c>
    </row>
    <row r="17" spans="1:16" ht="12.75" customHeight="1" thickBot="1">
      <c r="A17" s="17" t="str">
        <f t="shared" si="0"/>
        <v>IBVS 1405 </v>
      </c>
      <c r="B17" s="6" t="str">
        <f t="shared" si="1"/>
        <v>I</v>
      </c>
      <c r="C17" s="17">
        <f t="shared" si="2"/>
        <v>37546.434999999998</v>
      </c>
      <c r="D17" s="21" t="str">
        <f t="shared" si="3"/>
        <v>vis</v>
      </c>
      <c r="E17" s="29">
        <f>VLOOKUP(C17,Active!C$21:E$973,3,FALSE)</f>
        <v>1643.0198039442291</v>
      </c>
      <c r="F17" s="6" t="s">
        <v>46</v>
      </c>
      <c r="G17" s="21" t="str">
        <f t="shared" si="4"/>
        <v>37546.435</v>
      </c>
      <c r="H17" s="17">
        <f t="shared" si="5"/>
        <v>-2397</v>
      </c>
      <c r="I17" s="30" t="s">
        <v>100</v>
      </c>
      <c r="J17" s="31" t="s">
        <v>101</v>
      </c>
      <c r="K17" s="30">
        <v>-2397</v>
      </c>
      <c r="L17" s="30" t="s">
        <v>102</v>
      </c>
      <c r="M17" s="31" t="s">
        <v>51</v>
      </c>
      <c r="N17" s="31"/>
      <c r="O17" s="32" t="s">
        <v>103</v>
      </c>
      <c r="P17" s="33" t="s">
        <v>104</v>
      </c>
    </row>
    <row r="18" spans="1:16" ht="12.75" customHeight="1" thickBot="1">
      <c r="A18" s="17" t="str">
        <f t="shared" si="0"/>
        <v>IBVS 1405 </v>
      </c>
      <c r="B18" s="6" t="str">
        <f t="shared" si="1"/>
        <v>I</v>
      </c>
      <c r="C18" s="17">
        <f t="shared" si="2"/>
        <v>37563.567999999999</v>
      </c>
      <c r="D18" s="21" t="str">
        <f t="shared" si="3"/>
        <v>vis</v>
      </c>
      <c r="E18" s="29">
        <f>VLOOKUP(C18,Active!C$21:E$973,3,FALSE)</f>
        <v>1645.9751299305024</v>
      </c>
      <c r="F18" s="6" t="s">
        <v>46</v>
      </c>
      <c r="G18" s="21" t="str">
        <f t="shared" si="4"/>
        <v>37563.568</v>
      </c>
      <c r="H18" s="17">
        <f t="shared" si="5"/>
        <v>-2394</v>
      </c>
      <c r="I18" s="30" t="s">
        <v>105</v>
      </c>
      <c r="J18" s="31" t="s">
        <v>106</v>
      </c>
      <c r="K18" s="30">
        <v>-2394</v>
      </c>
      <c r="L18" s="30" t="s">
        <v>107</v>
      </c>
      <c r="M18" s="31" t="s">
        <v>51</v>
      </c>
      <c r="N18" s="31"/>
      <c r="O18" s="32" t="s">
        <v>103</v>
      </c>
      <c r="P18" s="33" t="s">
        <v>104</v>
      </c>
    </row>
    <row r="19" spans="1:16" ht="12.75" customHeight="1" thickBot="1">
      <c r="A19" s="17" t="str">
        <f t="shared" si="0"/>
        <v> MVS 3.198 </v>
      </c>
      <c r="B19" s="6" t="str">
        <f t="shared" si="1"/>
        <v>I</v>
      </c>
      <c r="C19" s="17">
        <f t="shared" si="2"/>
        <v>37575.419000000002</v>
      </c>
      <c r="D19" s="21" t="str">
        <f t="shared" si="3"/>
        <v>vis</v>
      </c>
      <c r="E19" s="29">
        <f>VLOOKUP(C19,Active!C$21:E$973,3,FALSE)</f>
        <v>1648.0193468372513</v>
      </c>
      <c r="F19" s="6" t="s">
        <v>46</v>
      </c>
      <c r="G19" s="21" t="str">
        <f t="shared" si="4"/>
        <v>37575.419</v>
      </c>
      <c r="H19" s="17">
        <f t="shared" si="5"/>
        <v>-2392</v>
      </c>
      <c r="I19" s="30" t="s">
        <v>108</v>
      </c>
      <c r="J19" s="31" t="s">
        <v>109</v>
      </c>
      <c r="K19" s="30">
        <v>-2392</v>
      </c>
      <c r="L19" s="30" t="s">
        <v>110</v>
      </c>
      <c r="M19" s="31" t="s">
        <v>51</v>
      </c>
      <c r="N19" s="31"/>
      <c r="O19" s="32" t="s">
        <v>65</v>
      </c>
      <c r="P19" s="32" t="s">
        <v>66</v>
      </c>
    </row>
    <row r="20" spans="1:16" ht="12.75" customHeight="1" thickBot="1">
      <c r="A20" s="17" t="str">
        <f t="shared" si="0"/>
        <v>IBVS 1405 </v>
      </c>
      <c r="B20" s="6" t="str">
        <f t="shared" si="1"/>
        <v>I</v>
      </c>
      <c r="C20" s="17">
        <f t="shared" si="2"/>
        <v>37633.313000000002</v>
      </c>
      <c r="D20" s="21" t="str">
        <f t="shared" si="3"/>
        <v>vis</v>
      </c>
      <c r="E20" s="29">
        <f>VLOOKUP(C20,Active!C$21:E$973,3,FALSE)</f>
        <v>1658.0056681265344</v>
      </c>
      <c r="F20" s="6" t="s">
        <v>46</v>
      </c>
      <c r="G20" s="21" t="str">
        <f t="shared" si="4"/>
        <v>37633.313</v>
      </c>
      <c r="H20" s="17">
        <f t="shared" si="5"/>
        <v>-2382</v>
      </c>
      <c r="I20" s="30" t="s">
        <v>114</v>
      </c>
      <c r="J20" s="31" t="s">
        <v>115</v>
      </c>
      <c r="K20" s="30">
        <v>-2382</v>
      </c>
      <c r="L20" s="30" t="s">
        <v>116</v>
      </c>
      <c r="M20" s="31" t="s">
        <v>51</v>
      </c>
      <c r="N20" s="31"/>
      <c r="O20" s="32" t="s">
        <v>103</v>
      </c>
      <c r="P20" s="33" t="s">
        <v>104</v>
      </c>
    </row>
    <row r="21" spans="1:16" ht="12.75" customHeight="1" thickBot="1">
      <c r="A21" s="17" t="str">
        <f t="shared" si="0"/>
        <v> MVS 3.198 </v>
      </c>
      <c r="B21" s="6" t="str">
        <f t="shared" si="1"/>
        <v>I</v>
      </c>
      <c r="C21" s="17">
        <f t="shared" si="2"/>
        <v>38288.442000000003</v>
      </c>
      <c r="D21" s="21" t="str">
        <f t="shared" si="3"/>
        <v>vis</v>
      </c>
      <c r="E21" s="29">
        <f>VLOOKUP(C21,Active!C$21:E$973,3,FALSE)</f>
        <v>1771.0109653926897</v>
      </c>
      <c r="F21" s="6" t="s">
        <v>46</v>
      </c>
      <c r="G21" s="21" t="str">
        <f t="shared" si="4"/>
        <v>38288.442</v>
      </c>
      <c r="H21" s="17">
        <f t="shared" si="5"/>
        <v>-2269</v>
      </c>
      <c r="I21" s="30" t="s">
        <v>120</v>
      </c>
      <c r="J21" s="31" t="s">
        <v>121</v>
      </c>
      <c r="K21" s="30">
        <v>-2269</v>
      </c>
      <c r="L21" s="30" t="s">
        <v>122</v>
      </c>
      <c r="M21" s="31" t="s">
        <v>51</v>
      </c>
      <c r="N21" s="31"/>
      <c r="O21" s="32" t="s">
        <v>65</v>
      </c>
      <c r="P21" s="32" t="s">
        <v>66</v>
      </c>
    </row>
    <row r="22" spans="1:16" ht="12.75" customHeight="1" thickBot="1">
      <c r="A22" s="17" t="str">
        <f t="shared" si="0"/>
        <v> MVS 3.198 </v>
      </c>
      <c r="B22" s="6" t="str">
        <f t="shared" si="1"/>
        <v>I</v>
      </c>
      <c r="C22" s="17">
        <f t="shared" si="2"/>
        <v>39059.377999999997</v>
      </c>
      <c r="D22" s="21" t="str">
        <f t="shared" si="3"/>
        <v>vis</v>
      </c>
      <c r="E22" s="29">
        <f>VLOOKUP(C22,Active!C$21:E$973,3,FALSE)</f>
        <v>1903.9921826082002</v>
      </c>
      <c r="F22" s="6" t="s">
        <v>46</v>
      </c>
      <c r="G22" s="21" t="str">
        <f t="shared" si="4"/>
        <v>39059.378</v>
      </c>
      <c r="H22" s="17">
        <f t="shared" si="5"/>
        <v>-2136</v>
      </c>
      <c r="I22" s="30" t="s">
        <v>129</v>
      </c>
      <c r="J22" s="31" t="s">
        <v>130</v>
      </c>
      <c r="K22" s="30">
        <v>-2136</v>
      </c>
      <c r="L22" s="30" t="s">
        <v>131</v>
      </c>
      <c r="M22" s="31" t="s">
        <v>51</v>
      </c>
      <c r="N22" s="31"/>
      <c r="O22" s="32" t="s">
        <v>65</v>
      </c>
      <c r="P22" s="32" t="s">
        <v>66</v>
      </c>
    </row>
    <row r="23" spans="1:16" ht="12.75" customHeight="1" thickBot="1">
      <c r="A23" s="17" t="str">
        <f t="shared" si="0"/>
        <v> MVS 3.198 </v>
      </c>
      <c r="B23" s="6" t="str">
        <f t="shared" si="1"/>
        <v>I</v>
      </c>
      <c r="C23" s="17">
        <f t="shared" si="2"/>
        <v>39088.292000000001</v>
      </c>
      <c r="D23" s="21" t="str">
        <f t="shared" si="3"/>
        <v>vis</v>
      </c>
      <c r="E23" s="29">
        <f>VLOOKUP(C23,Active!C$21:E$973,3,FALSE)</f>
        <v>1908.9796509772605</v>
      </c>
      <c r="F23" s="6" t="s">
        <v>46</v>
      </c>
      <c r="G23" s="21" t="str">
        <f t="shared" si="4"/>
        <v>39088.292</v>
      </c>
      <c r="H23" s="17">
        <f t="shared" si="5"/>
        <v>-2131</v>
      </c>
      <c r="I23" s="30" t="s">
        <v>132</v>
      </c>
      <c r="J23" s="31" t="s">
        <v>133</v>
      </c>
      <c r="K23" s="30">
        <v>-2131</v>
      </c>
      <c r="L23" s="30" t="s">
        <v>134</v>
      </c>
      <c r="M23" s="31" t="s">
        <v>51</v>
      </c>
      <c r="N23" s="31"/>
      <c r="O23" s="32" t="s">
        <v>65</v>
      </c>
      <c r="P23" s="32" t="s">
        <v>66</v>
      </c>
    </row>
    <row r="24" spans="1:16" ht="12.75" customHeight="1" thickBot="1">
      <c r="A24" s="17" t="str">
        <f t="shared" si="0"/>
        <v>IBVS 1405 </v>
      </c>
      <c r="B24" s="6" t="str">
        <f t="shared" si="1"/>
        <v>I</v>
      </c>
      <c r="C24" s="17">
        <f t="shared" si="2"/>
        <v>43123.355000000003</v>
      </c>
      <c r="D24" s="21" t="str">
        <f t="shared" si="3"/>
        <v>vis</v>
      </c>
      <c r="E24" s="29">
        <f>VLOOKUP(C24,Active!C$21:E$973,3,FALSE)</f>
        <v>2605.0005778522186</v>
      </c>
      <c r="F24" s="6" t="s">
        <v>46</v>
      </c>
      <c r="G24" s="21" t="str">
        <f t="shared" si="4"/>
        <v>43123.355</v>
      </c>
      <c r="H24" s="17">
        <f t="shared" si="5"/>
        <v>-1435</v>
      </c>
      <c r="I24" s="30" t="s">
        <v>138</v>
      </c>
      <c r="J24" s="31" t="s">
        <v>139</v>
      </c>
      <c r="K24" s="30">
        <v>-1435</v>
      </c>
      <c r="L24" s="30" t="s">
        <v>140</v>
      </c>
      <c r="M24" s="31" t="s">
        <v>51</v>
      </c>
      <c r="N24" s="31"/>
      <c r="O24" s="32" t="s">
        <v>103</v>
      </c>
      <c r="P24" s="33" t="s">
        <v>104</v>
      </c>
    </row>
    <row r="25" spans="1:16" ht="12.75" customHeight="1" thickBot="1">
      <c r="A25" s="17" t="str">
        <f t="shared" si="0"/>
        <v> MVS 3.198 </v>
      </c>
      <c r="B25" s="6" t="str">
        <f t="shared" si="1"/>
        <v>I</v>
      </c>
      <c r="C25" s="17">
        <f t="shared" si="2"/>
        <v>28369.474999999999</v>
      </c>
      <c r="D25" s="21" t="str">
        <f t="shared" si="3"/>
        <v>vis</v>
      </c>
      <c r="E25" s="29">
        <f>VLOOKUP(C25,Active!C$21:E$973,3,FALSE)</f>
        <v>60.056612268060967</v>
      </c>
      <c r="F25" s="6" t="s">
        <v>46</v>
      </c>
      <c r="G25" s="21" t="str">
        <f t="shared" si="4"/>
        <v>28369.475</v>
      </c>
      <c r="H25" s="17">
        <f t="shared" si="5"/>
        <v>-3980</v>
      </c>
      <c r="I25" s="30" t="s">
        <v>62</v>
      </c>
      <c r="J25" s="31" t="s">
        <v>63</v>
      </c>
      <c r="K25" s="30">
        <v>-3980</v>
      </c>
      <c r="L25" s="30" t="s">
        <v>64</v>
      </c>
      <c r="M25" s="31" t="s">
        <v>51</v>
      </c>
      <c r="N25" s="31"/>
      <c r="O25" s="32" t="s">
        <v>65</v>
      </c>
      <c r="P25" s="32" t="s">
        <v>66</v>
      </c>
    </row>
    <row r="26" spans="1:16" ht="12.75" customHeight="1" thickBot="1">
      <c r="A26" s="17" t="str">
        <f t="shared" si="0"/>
        <v> MVS 3.198 </v>
      </c>
      <c r="B26" s="6" t="str">
        <f t="shared" si="1"/>
        <v>I</v>
      </c>
      <c r="C26" s="17">
        <f t="shared" si="2"/>
        <v>30612.521000000001</v>
      </c>
      <c r="D26" s="21" t="str">
        <f t="shared" si="3"/>
        <v>vis</v>
      </c>
      <c r="E26" s="29">
        <f>VLOOKUP(C26,Active!C$21:E$973,3,FALSE)</f>
        <v>446.96679333417279</v>
      </c>
      <c r="F26" s="6" t="s">
        <v>46</v>
      </c>
      <c r="G26" s="21" t="str">
        <f t="shared" si="4"/>
        <v>30612.521</v>
      </c>
      <c r="H26" s="17">
        <f t="shared" si="5"/>
        <v>-3593</v>
      </c>
      <c r="I26" s="30" t="s">
        <v>72</v>
      </c>
      <c r="J26" s="31" t="s">
        <v>73</v>
      </c>
      <c r="K26" s="30">
        <v>-3593</v>
      </c>
      <c r="L26" s="30" t="s">
        <v>74</v>
      </c>
      <c r="M26" s="31" t="s">
        <v>51</v>
      </c>
      <c r="N26" s="31"/>
      <c r="O26" s="32" t="s">
        <v>65</v>
      </c>
      <c r="P26" s="32" t="s">
        <v>66</v>
      </c>
    </row>
    <row r="27" spans="1:16" ht="12.75" customHeight="1" thickBot="1">
      <c r="A27" s="17" t="str">
        <f t="shared" si="0"/>
        <v> MVS 3.198 </v>
      </c>
      <c r="B27" s="6" t="str">
        <f t="shared" si="1"/>
        <v>I</v>
      </c>
      <c r="C27" s="17">
        <f t="shared" si="2"/>
        <v>31030.353999999999</v>
      </c>
      <c r="D27" s="21" t="str">
        <f t="shared" si="3"/>
        <v>vis</v>
      </c>
      <c r="E27" s="29">
        <f>VLOOKUP(C27,Active!C$21:E$973,3,FALSE)</f>
        <v>519.04014434230908</v>
      </c>
      <c r="F27" s="6" t="s">
        <v>46</v>
      </c>
      <c r="G27" s="21" t="str">
        <f t="shared" si="4"/>
        <v>31030.354</v>
      </c>
      <c r="H27" s="17">
        <f t="shared" si="5"/>
        <v>-3521</v>
      </c>
      <c r="I27" s="30" t="s">
        <v>78</v>
      </c>
      <c r="J27" s="31" t="s">
        <v>79</v>
      </c>
      <c r="K27" s="30">
        <v>-3521</v>
      </c>
      <c r="L27" s="30" t="s">
        <v>80</v>
      </c>
      <c r="M27" s="31" t="s">
        <v>51</v>
      </c>
      <c r="N27" s="31"/>
      <c r="O27" s="32" t="s">
        <v>65</v>
      </c>
      <c r="P27" s="32" t="s">
        <v>66</v>
      </c>
    </row>
    <row r="28" spans="1:16" ht="12.75" customHeight="1" thickBot="1">
      <c r="A28" s="17" t="str">
        <f t="shared" si="0"/>
        <v> MVS 3.198 </v>
      </c>
      <c r="B28" s="6" t="str">
        <f t="shared" si="1"/>
        <v>I</v>
      </c>
      <c r="C28" s="17">
        <f t="shared" si="2"/>
        <v>35778.362000000001</v>
      </c>
      <c r="D28" s="21" t="str">
        <f t="shared" si="3"/>
        <v>vis</v>
      </c>
      <c r="E28" s="29">
        <f>VLOOKUP(C28,Active!C$21:E$973,3,FALSE)</f>
        <v>1338.0392353031484</v>
      </c>
      <c r="F28" s="6" t="s">
        <v>46</v>
      </c>
      <c r="G28" s="21" t="str">
        <f t="shared" si="4"/>
        <v>35778.362</v>
      </c>
      <c r="H28" s="17">
        <f t="shared" si="5"/>
        <v>-2702</v>
      </c>
      <c r="I28" s="30" t="s">
        <v>81</v>
      </c>
      <c r="J28" s="31" t="s">
        <v>82</v>
      </c>
      <c r="K28" s="30">
        <v>-2702</v>
      </c>
      <c r="L28" s="30" t="s">
        <v>83</v>
      </c>
      <c r="M28" s="31" t="s">
        <v>51</v>
      </c>
      <c r="N28" s="31"/>
      <c r="O28" s="32" t="s">
        <v>65</v>
      </c>
      <c r="P28" s="32" t="s">
        <v>66</v>
      </c>
    </row>
    <row r="29" spans="1:16" ht="12.75" customHeight="1" thickBot="1">
      <c r="A29" s="17" t="str">
        <f t="shared" si="0"/>
        <v> MVS 3.198 </v>
      </c>
      <c r="B29" s="6" t="str">
        <f t="shared" si="1"/>
        <v>I</v>
      </c>
      <c r="C29" s="17">
        <f t="shared" si="2"/>
        <v>36079.544000000002</v>
      </c>
      <c r="D29" s="21" t="str">
        <f t="shared" si="3"/>
        <v>vis</v>
      </c>
      <c r="E29" s="29">
        <f>VLOOKUP(C29,Active!C$21:E$973,3,FALSE)</f>
        <v>1389.9910821015883</v>
      </c>
      <c r="F29" s="6" t="s">
        <v>46</v>
      </c>
      <c r="G29" s="21" t="str">
        <f t="shared" si="4"/>
        <v>36079.544</v>
      </c>
      <c r="H29" s="17">
        <f t="shared" si="5"/>
        <v>-2650</v>
      </c>
      <c r="I29" s="30" t="s">
        <v>84</v>
      </c>
      <c r="J29" s="31" t="s">
        <v>85</v>
      </c>
      <c r="K29" s="30">
        <v>-2650</v>
      </c>
      <c r="L29" s="30" t="s">
        <v>86</v>
      </c>
      <c r="M29" s="31" t="s">
        <v>51</v>
      </c>
      <c r="N29" s="31"/>
      <c r="O29" s="32" t="s">
        <v>65</v>
      </c>
      <c r="P29" s="32" t="s">
        <v>66</v>
      </c>
    </row>
    <row r="30" spans="1:16" ht="12.75" customHeight="1" thickBot="1">
      <c r="A30" s="17" t="str">
        <f t="shared" si="0"/>
        <v> MSAI 46.263 </v>
      </c>
      <c r="B30" s="6" t="str">
        <f t="shared" si="1"/>
        <v>I</v>
      </c>
      <c r="C30" s="17">
        <f t="shared" si="2"/>
        <v>37314.273999999998</v>
      </c>
      <c r="D30" s="21" t="str">
        <f t="shared" si="3"/>
        <v>vis</v>
      </c>
      <c r="E30" s="29">
        <f>VLOOKUP(C30,Active!C$21:E$973,3,FALSE)</f>
        <v>1602.9736102654149</v>
      </c>
      <c r="F30" s="6" t="s">
        <v>46</v>
      </c>
      <c r="G30" s="21" t="str">
        <f t="shared" si="4"/>
        <v>37314.274</v>
      </c>
      <c r="H30" s="17">
        <f t="shared" si="5"/>
        <v>-2437</v>
      </c>
      <c r="I30" s="30" t="s">
        <v>90</v>
      </c>
      <c r="J30" s="31" t="s">
        <v>91</v>
      </c>
      <c r="K30" s="30">
        <v>-2437</v>
      </c>
      <c r="L30" s="30" t="s">
        <v>92</v>
      </c>
      <c r="M30" s="31" t="s">
        <v>51</v>
      </c>
      <c r="N30" s="31"/>
      <c r="O30" s="32" t="s">
        <v>93</v>
      </c>
      <c r="P30" s="32" t="s">
        <v>94</v>
      </c>
    </row>
    <row r="31" spans="1:16" ht="12.75" customHeight="1" thickBot="1">
      <c r="A31" s="17" t="str">
        <f t="shared" si="0"/>
        <v> MSAI 46.263 </v>
      </c>
      <c r="B31" s="6" t="str">
        <f t="shared" si="1"/>
        <v>I</v>
      </c>
      <c r="C31" s="17">
        <f t="shared" si="2"/>
        <v>37517.425999999999</v>
      </c>
      <c r="D31" s="21" t="str">
        <f t="shared" si="3"/>
        <v>vis</v>
      </c>
      <c r="E31" s="29">
        <f>VLOOKUP(C31,Active!C$21:E$973,3,FALSE)</f>
        <v>1638.0159487212215</v>
      </c>
      <c r="F31" s="6" t="s">
        <v>46</v>
      </c>
      <c r="G31" s="21" t="str">
        <f t="shared" si="4"/>
        <v>37517.426</v>
      </c>
      <c r="H31" s="17">
        <f t="shared" si="5"/>
        <v>-2402</v>
      </c>
      <c r="I31" s="30" t="s">
        <v>95</v>
      </c>
      <c r="J31" s="31" t="s">
        <v>96</v>
      </c>
      <c r="K31" s="30">
        <v>-2402</v>
      </c>
      <c r="L31" s="30" t="s">
        <v>97</v>
      </c>
      <c r="M31" s="31" t="s">
        <v>51</v>
      </c>
      <c r="N31" s="31"/>
      <c r="O31" s="32" t="s">
        <v>93</v>
      </c>
      <c r="P31" s="32" t="s">
        <v>94</v>
      </c>
    </row>
    <row r="32" spans="1:16" ht="12.75" customHeight="1" thickBot="1">
      <c r="A32" s="17" t="str">
        <f t="shared" si="0"/>
        <v> MSAI 46.263 </v>
      </c>
      <c r="B32" s="6" t="str">
        <f t="shared" si="1"/>
        <v>I</v>
      </c>
      <c r="C32" s="17">
        <f t="shared" si="2"/>
        <v>37546.430999999997</v>
      </c>
      <c r="D32" s="21" t="str">
        <f t="shared" si="3"/>
        <v>vis</v>
      </c>
      <c r="E32" s="29">
        <f>VLOOKUP(C32,Active!C$21:E$973,3,FALSE)</f>
        <v>1643.0191139714311</v>
      </c>
      <c r="F32" s="6" t="s">
        <v>46</v>
      </c>
      <c r="G32" s="21" t="str">
        <f t="shared" si="4"/>
        <v>37546.431</v>
      </c>
      <c r="H32" s="17">
        <f t="shared" si="5"/>
        <v>-2397</v>
      </c>
      <c r="I32" s="30" t="s">
        <v>98</v>
      </c>
      <c r="J32" s="31" t="s">
        <v>99</v>
      </c>
      <c r="K32" s="30">
        <v>-2397</v>
      </c>
      <c r="L32" s="30" t="s">
        <v>61</v>
      </c>
      <c r="M32" s="31" t="s">
        <v>51</v>
      </c>
      <c r="N32" s="31"/>
      <c r="O32" s="32" t="s">
        <v>93</v>
      </c>
      <c r="P32" s="32" t="s">
        <v>94</v>
      </c>
    </row>
    <row r="33" spans="1:16" ht="12.75" customHeight="1" thickBot="1">
      <c r="A33" s="17" t="str">
        <f t="shared" si="0"/>
        <v> MSAI 46.263 </v>
      </c>
      <c r="B33" s="6" t="str">
        <f t="shared" si="1"/>
        <v>I</v>
      </c>
      <c r="C33" s="17">
        <f t="shared" si="2"/>
        <v>37604.271000000001</v>
      </c>
      <c r="D33" s="21" t="str">
        <f t="shared" si="3"/>
        <v>vis</v>
      </c>
      <c r="E33" s="29">
        <f>VLOOKUP(C33,Active!C$21:E$973,3,FALSE)</f>
        <v>1652.9961206279443</v>
      </c>
      <c r="F33" s="6" t="s">
        <v>46</v>
      </c>
      <c r="G33" s="21" t="str">
        <f t="shared" si="4"/>
        <v>37604.271</v>
      </c>
      <c r="H33" s="17">
        <f t="shared" si="5"/>
        <v>-2387</v>
      </c>
      <c r="I33" s="30" t="s">
        <v>111</v>
      </c>
      <c r="J33" s="31" t="s">
        <v>112</v>
      </c>
      <c r="K33" s="30">
        <v>-2387</v>
      </c>
      <c r="L33" s="30" t="s">
        <v>113</v>
      </c>
      <c r="M33" s="31" t="s">
        <v>51</v>
      </c>
      <c r="N33" s="31"/>
      <c r="O33" s="32" t="s">
        <v>93</v>
      </c>
      <c r="P33" s="32" t="s">
        <v>94</v>
      </c>
    </row>
    <row r="34" spans="1:16" ht="12.75" customHeight="1" thickBot="1">
      <c r="A34" s="17" t="str">
        <f t="shared" si="0"/>
        <v> MVS 3.198 </v>
      </c>
      <c r="B34" s="6" t="str">
        <f t="shared" si="1"/>
        <v>I</v>
      </c>
      <c r="C34" s="17">
        <f t="shared" si="2"/>
        <v>37668.317999999999</v>
      </c>
      <c r="D34" s="21" t="str">
        <f t="shared" si="3"/>
        <v>vis</v>
      </c>
      <c r="E34" s="29">
        <f>VLOOKUP(C34,Active!C$21:E$973,3,FALSE)</f>
        <v>1664.0437925734777</v>
      </c>
      <c r="F34" s="6" t="s">
        <v>46</v>
      </c>
      <c r="G34" s="21" t="str">
        <f t="shared" si="4"/>
        <v>37668.318</v>
      </c>
      <c r="H34" s="17">
        <f t="shared" si="5"/>
        <v>-2376</v>
      </c>
      <c r="I34" s="30" t="s">
        <v>117</v>
      </c>
      <c r="J34" s="31" t="s">
        <v>118</v>
      </c>
      <c r="K34" s="30">
        <v>-2376</v>
      </c>
      <c r="L34" s="30" t="s">
        <v>119</v>
      </c>
      <c r="M34" s="31" t="s">
        <v>51</v>
      </c>
      <c r="N34" s="31"/>
      <c r="O34" s="32" t="s">
        <v>65</v>
      </c>
      <c r="P34" s="32" t="s">
        <v>66</v>
      </c>
    </row>
    <row r="35" spans="1:16" ht="12.75" customHeight="1" thickBot="1">
      <c r="A35" s="17" t="str">
        <f t="shared" si="0"/>
        <v> MVS 3.198 </v>
      </c>
      <c r="B35" s="6" t="str">
        <f t="shared" si="1"/>
        <v>I</v>
      </c>
      <c r="C35" s="17">
        <f t="shared" si="2"/>
        <v>38311.368999999999</v>
      </c>
      <c r="D35" s="21" t="str">
        <f t="shared" si="3"/>
        <v>vis</v>
      </c>
      <c r="E35" s="29">
        <f>VLOOKUP(C35,Active!C$21:E$973,3,FALSE)</f>
        <v>1774.9657169766081</v>
      </c>
      <c r="F35" s="6" t="s">
        <v>46</v>
      </c>
      <c r="G35" s="21" t="str">
        <f t="shared" si="4"/>
        <v>38311.369</v>
      </c>
      <c r="H35" s="17">
        <f t="shared" si="5"/>
        <v>-2265</v>
      </c>
      <c r="I35" s="30" t="s">
        <v>123</v>
      </c>
      <c r="J35" s="31" t="s">
        <v>124</v>
      </c>
      <c r="K35" s="30">
        <v>-2265</v>
      </c>
      <c r="L35" s="30" t="s">
        <v>125</v>
      </c>
      <c r="M35" s="31" t="s">
        <v>51</v>
      </c>
      <c r="N35" s="31"/>
      <c r="O35" s="32" t="s">
        <v>65</v>
      </c>
      <c r="P35" s="32" t="s">
        <v>66</v>
      </c>
    </row>
    <row r="36" spans="1:16" ht="12.75" customHeight="1" thickBot="1">
      <c r="A36" s="17" t="str">
        <f t="shared" si="0"/>
        <v> MVS 3.198 </v>
      </c>
      <c r="B36" s="6" t="str">
        <f t="shared" si="1"/>
        <v>I</v>
      </c>
      <c r="C36" s="17">
        <f t="shared" si="2"/>
        <v>39024.425999999999</v>
      </c>
      <c r="D36" s="21" t="str">
        <f t="shared" si="3"/>
        <v>vis</v>
      </c>
      <c r="E36" s="29">
        <f>VLOOKUP(C36,Active!C$21:E$973,3,FALSE)</f>
        <v>1897.963200300828</v>
      </c>
      <c r="F36" s="6" t="s">
        <v>46</v>
      </c>
      <c r="G36" s="21" t="str">
        <f t="shared" si="4"/>
        <v>39024.426</v>
      </c>
      <c r="H36" s="17">
        <f t="shared" si="5"/>
        <v>-2142</v>
      </c>
      <c r="I36" s="30" t="s">
        <v>126</v>
      </c>
      <c r="J36" s="31" t="s">
        <v>127</v>
      </c>
      <c r="K36" s="30">
        <v>-2142</v>
      </c>
      <c r="L36" s="30" t="s">
        <v>128</v>
      </c>
      <c r="M36" s="31" t="s">
        <v>51</v>
      </c>
      <c r="N36" s="31"/>
      <c r="O36" s="32" t="s">
        <v>65</v>
      </c>
      <c r="P36" s="32" t="s">
        <v>66</v>
      </c>
    </row>
    <row r="37" spans="1:16" ht="12.75" customHeight="1" thickBot="1">
      <c r="A37" s="17" t="str">
        <f t="shared" si="0"/>
        <v> MSAI 46.263 </v>
      </c>
      <c r="B37" s="6" t="str">
        <f t="shared" si="1"/>
        <v>I</v>
      </c>
      <c r="C37" s="17">
        <f t="shared" si="2"/>
        <v>41297.256000000001</v>
      </c>
      <c r="D37" s="21" t="str">
        <f t="shared" si="3"/>
        <v>vis</v>
      </c>
      <c r="E37" s="29">
        <f>VLOOKUP(C37,Active!C$21:E$973,3,FALSE)</f>
        <v>2290.0109188195256</v>
      </c>
      <c r="F37" s="6" t="s">
        <v>46</v>
      </c>
      <c r="G37" s="21" t="str">
        <f t="shared" si="4"/>
        <v>41297.256</v>
      </c>
      <c r="H37" s="17">
        <f t="shared" si="5"/>
        <v>-1750</v>
      </c>
      <c r="I37" s="30" t="s">
        <v>135</v>
      </c>
      <c r="J37" s="31" t="s">
        <v>136</v>
      </c>
      <c r="K37" s="30">
        <v>-1750</v>
      </c>
      <c r="L37" s="30" t="s">
        <v>137</v>
      </c>
      <c r="M37" s="31" t="s">
        <v>51</v>
      </c>
      <c r="N37" s="31"/>
      <c r="O37" s="32" t="s">
        <v>93</v>
      </c>
      <c r="P37" s="32" t="s">
        <v>94</v>
      </c>
    </row>
    <row r="38" spans="1:16" ht="12.75" customHeight="1" thickBot="1">
      <c r="A38" s="17" t="str">
        <f t="shared" si="0"/>
        <v>BAVM 212 </v>
      </c>
      <c r="B38" s="6" t="str">
        <f t="shared" si="1"/>
        <v>I</v>
      </c>
      <c r="C38" s="17">
        <f t="shared" si="2"/>
        <v>55141.498200000002</v>
      </c>
      <c r="D38" s="21" t="str">
        <f t="shared" si="3"/>
        <v>vis</v>
      </c>
      <c r="E38" s="29">
        <f>VLOOKUP(C38,Active!C$21:E$973,3,FALSE)</f>
        <v>4678.0485499359193</v>
      </c>
      <c r="F38" s="6" t="s">
        <v>46</v>
      </c>
      <c r="G38" s="21" t="str">
        <f t="shared" si="4"/>
        <v>55141.4982</v>
      </c>
      <c r="H38" s="17">
        <f t="shared" si="5"/>
        <v>638</v>
      </c>
      <c r="I38" s="30" t="s">
        <v>141</v>
      </c>
      <c r="J38" s="31" t="s">
        <v>142</v>
      </c>
      <c r="K38" s="30">
        <v>638</v>
      </c>
      <c r="L38" s="30" t="s">
        <v>143</v>
      </c>
      <c r="M38" s="31" t="s">
        <v>144</v>
      </c>
      <c r="N38" s="31" t="s">
        <v>145</v>
      </c>
      <c r="O38" s="32" t="s">
        <v>146</v>
      </c>
      <c r="P38" s="33" t="s">
        <v>147</v>
      </c>
    </row>
    <row r="39" spans="1:16" ht="12.75" customHeight="1" thickBot="1">
      <c r="B39" s="6"/>
      <c r="E39" s="29"/>
      <c r="F39" s="6"/>
      <c r="I39" s="30"/>
      <c r="J39" s="31"/>
      <c r="K39" s="30"/>
      <c r="L39" s="30"/>
      <c r="M39" s="31"/>
      <c r="N39" s="31"/>
      <c r="O39" s="32"/>
      <c r="P39" s="32"/>
    </row>
    <row r="40" spans="1:16" ht="12.75" customHeight="1" thickBot="1">
      <c r="B40" s="6"/>
      <c r="E40" s="29"/>
      <c r="F40" s="6"/>
      <c r="I40" s="30"/>
      <c r="J40" s="31"/>
      <c r="K40" s="30"/>
      <c r="L40" s="30"/>
      <c r="M40" s="31"/>
      <c r="N40" s="31"/>
      <c r="O40" s="32"/>
      <c r="P40" s="32"/>
    </row>
    <row r="41" spans="1:16" ht="12.75" customHeight="1" thickBot="1">
      <c r="B41" s="6"/>
      <c r="E41" s="29"/>
      <c r="F41" s="6"/>
      <c r="I41" s="30"/>
      <c r="J41" s="31"/>
      <c r="K41" s="30"/>
      <c r="L41" s="30"/>
      <c r="M41" s="31"/>
      <c r="N41" s="31"/>
      <c r="O41" s="32"/>
      <c r="P41" s="32"/>
    </row>
    <row r="42" spans="1:16" ht="12.75" customHeight="1" thickBot="1">
      <c r="B42" s="6"/>
      <c r="E42" s="29"/>
      <c r="F42" s="6"/>
      <c r="I42" s="30"/>
      <c r="J42" s="31"/>
      <c r="K42" s="30"/>
      <c r="L42" s="30"/>
      <c r="M42" s="31"/>
      <c r="N42" s="31"/>
      <c r="O42" s="32"/>
      <c r="P42" s="32"/>
    </row>
    <row r="43" spans="1:16" ht="12.75" customHeight="1" thickBot="1">
      <c r="B43" s="6"/>
      <c r="E43" s="29"/>
      <c r="F43" s="6"/>
      <c r="I43" s="30"/>
      <c r="J43" s="31"/>
      <c r="K43" s="30"/>
      <c r="L43" s="30"/>
      <c r="M43" s="31"/>
      <c r="N43" s="31"/>
      <c r="O43" s="32"/>
      <c r="P43" s="32"/>
    </row>
    <row r="44" spans="1:16" ht="12.75" customHeight="1" thickBot="1">
      <c r="B44" s="6"/>
      <c r="E44" s="29"/>
      <c r="F44" s="6"/>
      <c r="I44" s="30"/>
      <c r="J44" s="31"/>
      <c r="K44" s="30"/>
      <c r="L44" s="30"/>
      <c r="M44" s="31"/>
      <c r="N44" s="31"/>
      <c r="O44" s="32"/>
      <c r="P44" s="32"/>
    </row>
    <row r="45" spans="1:16" ht="12.75" customHeight="1" thickBot="1">
      <c r="B45" s="6"/>
      <c r="E45" s="29"/>
      <c r="F45" s="6"/>
      <c r="I45" s="30"/>
      <c r="J45" s="31"/>
      <c r="K45" s="30"/>
      <c r="L45" s="30"/>
      <c r="M45" s="31"/>
      <c r="N45" s="31"/>
      <c r="O45" s="32"/>
      <c r="P45" s="32"/>
    </row>
    <row r="46" spans="1:16" ht="12.75" customHeight="1" thickBot="1">
      <c r="B46" s="6"/>
      <c r="E46" s="29"/>
      <c r="F46" s="6"/>
      <c r="I46" s="30"/>
      <c r="J46" s="31"/>
      <c r="K46" s="30"/>
      <c r="L46" s="30"/>
      <c r="M46" s="31"/>
      <c r="N46" s="31"/>
      <c r="O46" s="32"/>
      <c r="P46" s="32"/>
    </row>
    <row r="47" spans="1:16" ht="12.75" customHeight="1" thickBot="1">
      <c r="B47" s="6"/>
      <c r="E47" s="29"/>
      <c r="F47" s="6"/>
      <c r="I47" s="30"/>
      <c r="J47" s="31"/>
      <c r="K47" s="30"/>
      <c r="L47" s="30"/>
      <c r="M47" s="31"/>
      <c r="N47" s="31"/>
      <c r="O47" s="32"/>
      <c r="P47" s="32"/>
    </row>
    <row r="48" spans="1:16" ht="12.75" customHeight="1" thickBot="1">
      <c r="B48" s="6"/>
      <c r="E48" s="29"/>
      <c r="F48" s="6"/>
      <c r="I48" s="30"/>
      <c r="J48" s="31"/>
      <c r="K48" s="30"/>
      <c r="L48" s="30"/>
      <c r="M48" s="31"/>
      <c r="N48" s="31"/>
      <c r="O48" s="32"/>
      <c r="P48" s="32"/>
    </row>
    <row r="49" spans="2:16" ht="12.75" customHeight="1" thickBot="1">
      <c r="B49" s="6"/>
      <c r="E49" s="29"/>
      <c r="F49" s="6"/>
      <c r="I49" s="30"/>
      <c r="J49" s="31"/>
      <c r="K49" s="30"/>
      <c r="L49" s="30"/>
      <c r="M49" s="31"/>
      <c r="N49" s="31"/>
      <c r="O49" s="32"/>
      <c r="P49" s="32"/>
    </row>
    <row r="50" spans="2:16" ht="12.75" customHeight="1" thickBot="1">
      <c r="B50" s="6"/>
      <c r="E50" s="29"/>
      <c r="F50" s="6"/>
      <c r="I50" s="30"/>
      <c r="J50" s="31"/>
      <c r="K50" s="30"/>
      <c r="L50" s="30"/>
      <c r="M50" s="31"/>
      <c r="N50" s="31"/>
      <c r="O50" s="32"/>
      <c r="P50" s="32"/>
    </row>
    <row r="51" spans="2:16" ht="12.75" customHeight="1" thickBot="1">
      <c r="B51" s="6"/>
      <c r="E51" s="29"/>
      <c r="F51" s="6"/>
      <c r="I51" s="30"/>
      <c r="J51" s="31"/>
      <c r="K51" s="30"/>
      <c r="L51" s="30"/>
      <c r="M51" s="31"/>
      <c r="N51" s="31"/>
      <c r="O51" s="32"/>
      <c r="P51" s="32"/>
    </row>
    <row r="52" spans="2:16" ht="12.75" customHeight="1" thickBot="1">
      <c r="B52" s="6"/>
      <c r="E52" s="29"/>
      <c r="F52" s="6"/>
      <c r="I52" s="30"/>
      <c r="J52" s="31"/>
      <c r="K52" s="30"/>
      <c r="L52" s="30"/>
      <c r="M52" s="31"/>
      <c r="N52" s="31"/>
      <c r="O52" s="32"/>
      <c r="P52" s="32"/>
    </row>
    <row r="53" spans="2:16" ht="12.75" customHeight="1" thickBot="1">
      <c r="B53" s="6"/>
      <c r="E53" s="29"/>
      <c r="F53" s="6"/>
      <c r="I53" s="30"/>
      <c r="J53" s="31"/>
      <c r="K53" s="30"/>
      <c r="L53" s="30"/>
      <c r="M53" s="31"/>
      <c r="N53" s="31"/>
      <c r="O53" s="32"/>
      <c r="P53" s="32"/>
    </row>
    <row r="54" spans="2:16" ht="12.75" customHeight="1" thickBot="1">
      <c r="B54" s="6"/>
      <c r="E54" s="29"/>
      <c r="F54" s="6"/>
      <c r="I54" s="30"/>
      <c r="J54" s="31"/>
      <c r="K54" s="30"/>
      <c r="L54" s="30"/>
      <c r="M54" s="31"/>
      <c r="N54" s="31"/>
      <c r="O54" s="32"/>
      <c r="P54" s="32"/>
    </row>
    <row r="55" spans="2:16" ht="12.75" customHeight="1" thickBot="1">
      <c r="B55" s="6"/>
      <c r="E55" s="29"/>
      <c r="F55" s="6"/>
      <c r="I55" s="30"/>
      <c r="J55" s="31"/>
      <c r="K55" s="30"/>
      <c r="L55" s="30"/>
      <c r="M55" s="31"/>
      <c r="N55" s="31"/>
      <c r="O55" s="32"/>
      <c r="P55" s="32"/>
    </row>
    <row r="56" spans="2:16" ht="12.75" customHeight="1" thickBot="1">
      <c r="B56" s="6"/>
      <c r="E56" s="29"/>
      <c r="F56" s="6"/>
      <c r="I56" s="30"/>
      <c r="J56" s="31"/>
      <c r="K56" s="30"/>
      <c r="L56" s="30"/>
      <c r="M56" s="31"/>
      <c r="N56" s="31"/>
      <c r="O56" s="32"/>
      <c r="P56" s="32"/>
    </row>
    <row r="57" spans="2:16" ht="12.75" customHeight="1" thickBot="1">
      <c r="B57" s="6"/>
      <c r="E57" s="29"/>
      <c r="F57" s="6"/>
      <c r="I57" s="30"/>
      <c r="J57" s="31"/>
      <c r="K57" s="30"/>
      <c r="L57" s="30"/>
      <c r="M57" s="31"/>
      <c r="N57" s="31"/>
      <c r="O57" s="32"/>
      <c r="P57" s="32"/>
    </row>
    <row r="58" spans="2:16" ht="12.75" customHeight="1" thickBot="1">
      <c r="B58" s="6"/>
      <c r="E58" s="29"/>
      <c r="F58" s="6"/>
      <c r="I58" s="30"/>
      <c r="J58" s="31"/>
      <c r="K58" s="30"/>
      <c r="L58" s="30"/>
      <c r="M58" s="31"/>
      <c r="N58" s="31"/>
      <c r="O58" s="32"/>
      <c r="P58" s="32"/>
    </row>
    <row r="59" spans="2:16" ht="12.75" customHeight="1" thickBot="1">
      <c r="B59" s="6"/>
      <c r="E59" s="29"/>
      <c r="F59" s="6"/>
      <c r="I59" s="30"/>
      <c r="J59" s="31"/>
      <c r="K59" s="30"/>
      <c r="L59" s="30"/>
      <c r="M59" s="31"/>
      <c r="N59" s="31"/>
      <c r="O59" s="32"/>
      <c r="P59" s="32"/>
    </row>
    <row r="60" spans="2:16" ht="12.75" customHeight="1" thickBot="1">
      <c r="B60" s="6"/>
      <c r="E60" s="29"/>
      <c r="F60" s="6"/>
      <c r="I60" s="30"/>
      <c r="J60" s="31"/>
      <c r="K60" s="30"/>
      <c r="L60" s="30"/>
      <c r="M60" s="31"/>
      <c r="N60" s="31"/>
      <c r="O60" s="32"/>
      <c r="P60" s="32"/>
    </row>
    <row r="61" spans="2:16" ht="12.75" customHeight="1" thickBot="1">
      <c r="B61" s="6"/>
      <c r="E61" s="29"/>
      <c r="F61" s="6"/>
      <c r="I61" s="30"/>
      <c r="J61" s="31"/>
      <c r="K61" s="30"/>
      <c r="L61" s="30"/>
      <c r="M61" s="31"/>
      <c r="N61" s="31"/>
      <c r="O61" s="32"/>
      <c r="P61" s="32"/>
    </row>
    <row r="62" spans="2:16" ht="12.75" customHeight="1" thickBot="1">
      <c r="B62" s="6"/>
      <c r="E62" s="29"/>
      <c r="F62" s="6"/>
      <c r="I62" s="30"/>
      <c r="J62" s="31"/>
      <c r="K62" s="30"/>
      <c r="L62" s="30"/>
      <c r="M62" s="31"/>
      <c r="N62" s="31"/>
      <c r="O62" s="32"/>
      <c r="P62" s="32"/>
    </row>
    <row r="63" spans="2:16" ht="12.75" customHeight="1" thickBot="1">
      <c r="B63" s="6"/>
      <c r="E63" s="29"/>
      <c r="F63" s="6"/>
      <c r="I63" s="30"/>
      <c r="J63" s="31"/>
      <c r="K63" s="30"/>
      <c r="L63" s="30"/>
      <c r="M63" s="31"/>
      <c r="N63" s="31"/>
      <c r="O63" s="32"/>
      <c r="P63" s="32"/>
    </row>
    <row r="64" spans="2:16" ht="12.75" customHeight="1" thickBot="1">
      <c r="B64" s="6"/>
      <c r="E64" s="29"/>
      <c r="F64" s="6"/>
      <c r="I64" s="30"/>
      <c r="J64" s="31"/>
      <c r="K64" s="30"/>
      <c r="L64" s="30"/>
      <c r="M64" s="31"/>
      <c r="N64" s="31"/>
      <c r="O64" s="32"/>
      <c r="P64" s="32"/>
    </row>
    <row r="65" spans="2:16" ht="12.75" customHeight="1" thickBot="1">
      <c r="B65" s="6"/>
      <c r="E65" s="29"/>
      <c r="F65" s="6"/>
      <c r="I65" s="30"/>
      <c r="J65" s="31"/>
      <c r="K65" s="30"/>
      <c r="L65" s="30"/>
      <c r="M65" s="31"/>
      <c r="N65" s="31"/>
      <c r="O65" s="32"/>
      <c r="P65" s="32"/>
    </row>
    <row r="66" spans="2:16" ht="12.75" customHeight="1" thickBot="1">
      <c r="B66" s="6"/>
      <c r="E66" s="29"/>
      <c r="F66" s="6"/>
      <c r="I66" s="30"/>
      <c r="J66" s="31"/>
      <c r="K66" s="30"/>
      <c r="L66" s="30"/>
      <c r="M66" s="31"/>
      <c r="N66" s="31"/>
      <c r="O66" s="32"/>
      <c r="P66" s="32"/>
    </row>
    <row r="67" spans="2:16" ht="12.75" customHeight="1" thickBot="1">
      <c r="B67" s="6"/>
      <c r="E67" s="29"/>
      <c r="F67" s="6"/>
      <c r="I67" s="30"/>
      <c r="J67" s="31"/>
      <c r="K67" s="30"/>
      <c r="L67" s="30"/>
      <c r="M67" s="31"/>
      <c r="N67" s="31"/>
      <c r="O67" s="32"/>
      <c r="P67" s="32"/>
    </row>
    <row r="68" spans="2:16" ht="12.75" customHeight="1" thickBot="1">
      <c r="B68" s="6"/>
      <c r="E68" s="29"/>
      <c r="F68" s="6"/>
      <c r="I68" s="30"/>
      <c r="J68" s="31"/>
      <c r="K68" s="30"/>
      <c r="L68" s="30"/>
      <c r="M68" s="31"/>
      <c r="N68" s="31"/>
      <c r="O68" s="32"/>
      <c r="P68" s="32"/>
    </row>
    <row r="69" spans="2:16" ht="12.75" customHeight="1" thickBot="1">
      <c r="B69" s="6"/>
      <c r="E69" s="29"/>
      <c r="F69" s="6"/>
      <c r="I69" s="30"/>
      <c r="J69" s="31"/>
      <c r="K69" s="30"/>
      <c r="L69" s="30"/>
      <c r="M69" s="31"/>
      <c r="N69" s="31"/>
      <c r="O69" s="32"/>
      <c r="P69" s="32"/>
    </row>
    <row r="70" spans="2:16" ht="12.75" customHeight="1" thickBot="1">
      <c r="B70" s="6"/>
      <c r="E70" s="29"/>
      <c r="F70" s="6"/>
      <c r="I70" s="30"/>
      <c r="J70" s="31"/>
      <c r="K70" s="30"/>
      <c r="L70" s="30"/>
      <c r="M70" s="31"/>
      <c r="N70" s="31"/>
      <c r="O70" s="32"/>
      <c r="P70" s="32"/>
    </row>
    <row r="71" spans="2:16" ht="12.75" customHeight="1" thickBot="1">
      <c r="B71" s="6"/>
      <c r="E71" s="29"/>
      <c r="F71" s="6"/>
      <c r="I71" s="30"/>
      <c r="J71" s="31"/>
      <c r="K71" s="30"/>
      <c r="L71" s="30"/>
      <c r="M71" s="31"/>
      <c r="N71" s="31"/>
      <c r="O71" s="32"/>
      <c r="P71" s="32"/>
    </row>
    <row r="72" spans="2:16" ht="12.75" customHeight="1" thickBot="1">
      <c r="B72" s="6"/>
      <c r="E72" s="29"/>
      <c r="F72" s="6"/>
      <c r="I72" s="30"/>
      <c r="J72" s="31"/>
      <c r="K72" s="30"/>
      <c r="L72" s="30"/>
      <c r="M72" s="31"/>
      <c r="N72" s="31"/>
      <c r="O72" s="32"/>
      <c r="P72" s="32"/>
    </row>
    <row r="73" spans="2:16" ht="12.75" customHeight="1" thickBot="1">
      <c r="B73" s="6"/>
      <c r="E73" s="29"/>
      <c r="F73" s="6"/>
      <c r="I73" s="30"/>
      <c r="J73" s="31"/>
      <c r="K73" s="30"/>
      <c r="L73" s="30"/>
      <c r="M73" s="31"/>
      <c r="N73" s="31"/>
      <c r="O73" s="32"/>
      <c r="P73" s="32"/>
    </row>
    <row r="74" spans="2:16" ht="12.75" customHeight="1" thickBot="1">
      <c r="B74" s="6"/>
      <c r="E74" s="29"/>
      <c r="F74" s="6"/>
      <c r="I74" s="30"/>
      <c r="J74" s="31"/>
      <c r="K74" s="30"/>
      <c r="L74" s="30"/>
      <c r="M74" s="31"/>
      <c r="N74" s="31"/>
      <c r="O74" s="32"/>
      <c r="P74" s="32"/>
    </row>
    <row r="75" spans="2:16" ht="12.75" customHeight="1" thickBot="1">
      <c r="B75" s="6"/>
      <c r="E75" s="29"/>
      <c r="F75" s="6"/>
      <c r="I75" s="30"/>
      <c r="J75" s="31"/>
      <c r="K75" s="30"/>
      <c r="L75" s="30"/>
      <c r="M75" s="31"/>
      <c r="N75" s="31"/>
      <c r="O75" s="32"/>
      <c r="P75" s="32"/>
    </row>
    <row r="76" spans="2:16" ht="12.75" customHeight="1" thickBot="1">
      <c r="B76" s="6"/>
      <c r="E76" s="29"/>
      <c r="F76" s="6"/>
      <c r="I76" s="30"/>
      <c r="J76" s="31"/>
      <c r="K76" s="30"/>
      <c r="L76" s="30"/>
      <c r="M76" s="31"/>
      <c r="N76" s="31"/>
      <c r="O76" s="32"/>
      <c r="P76" s="32"/>
    </row>
    <row r="77" spans="2:16" ht="12.75" customHeight="1" thickBot="1">
      <c r="B77" s="6"/>
      <c r="E77" s="29"/>
      <c r="F77" s="6"/>
      <c r="I77" s="30"/>
      <c r="J77" s="31"/>
      <c r="K77" s="30"/>
      <c r="L77" s="30"/>
      <c r="M77" s="31"/>
      <c r="N77" s="31"/>
      <c r="O77" s="32"/>
      <c r="P77" s="32"/>
    </row>
    <row r="78" spans="2:16" ht="12.75" customHeight="1" thickBot="1">
      <c r="B78" s="6"/>
      <c r="E78" s="29"/>
      <c r="F78" s="6"/>
      <c r="I78" s="30"/>
      <c r="J78" s="31"/>
      <c r="K78" s="30"/>
      <c r="L78" s="30"/>
      <c r="M78" s="31"/>
      <c r="N78" s="31"/>
      <c r="O78" s="32"/>
      <c r="P78" s="32"/>
    </row>
    <row r="79" spans="2:16" ht="12.75" customHeight="1" thickBot="1">
      <c r="B79" s="6"/>
      <c r="E79" s="29"/>
      <c r="F79" s="6"/>
      <c r="I79" s="30"/>
      <c r="J79" s="31"/>
      <c r="K79" s="30"/>
      <c r="L79" s="30"/>
      <c r="M79" s="31"/>
      <c r="N79" s="31"/>
      <c r="O79" s="32"/>
      <c r="P79" s="32"/>
    </row>
    <row r="80" spans="2:16" ht="12.75" customHeight="1" thickBot="1">
      <c r="B80" s="6"/>
      <c r="E80" s="29"/>
      <c r="F80" s="6"/>
      <c r="I80" s="30"/>
      <c r="J80" s="31"/>
      <c r="K80" s="30"/>
      <c r="L80" s="30"/>
      <c r="M80" s="31"/>
      <c r="N80" s="31"/>
      <c r="O80" s="32"/>
      <c r="P80" s="32"/>
    </row>
    <row r="81" spans="2:16" ht="12.75" customHeight="1" thickBot="1">
      <c r="B81" s="6"/>
      <c r="E81" s="29"/>
      <c r="F81" s="6"/>
      <c r="I81" s="30"/>
      <c r="J81" s="31"/>
      <c r="K81" s="30"/>
      <c r="L81" s="30"/>
      <c r="M81" s="31"/>
      <c r="N81" s="31"/>
      <c r="O81" s="32"/>
      <c r="P81" s="32"/>
    </row>
    <row r="82" spans="2:16" ht="12.75" customHeight="1" thickBot="1">
      <c r="B82" s="6"/>
      <c r="E82" s="29"/>
      <c r="F82" s="6"/>
      <c r="I82" s="30"/>
      <c r="J82" s="31"/>
      <c r="K82" s="30"/>
      <c r="L82" s="30"/>
      <c r="M82" s="31"/>
      <c r="N82" s="31"/>
      <c r="O82" s="32"/>
      <c r="P82" s="32"/>
    </row>
    <row r="83" spans="2:16" ht="12.75" customHeight="1" thickBot="1">
      <c r="B83" s="6"/>
      <c r="E83" s="29"/>
      <c r="F83" s="6"/>
      <c r="I83" s="30"/>
      <c r="J83" s="31"/>
      <c r="K83" s="30"/>
      <c r="L83" s="30"/>
      <c r="M83" s="31"/>
      <c r="N83" s="31"/>
      <c r="O83" s="32"/>
      <c r="P83" s="32"/>
    </row>
    <row r="84" spans="2:16" ht="12.75" customHeight="1" thickBot="1">
      <c r="B84" s="6"/>
      <c r="E84" s="29"/>
      <c r="F84" s="6"/>
      <c r="I84" s="30"/>
      <c r="J84" s="31"/>
      <c r="K84" s="30"/>
      <c r="L84" s="30"/>
      <c r="M84" s="31"/>
      <c r="N84" s="31"/>
      <c r="O84" s="32"/>
      <c r="P84" s="32"/>
    </row>
    <row r="85" spans="2:16" ht="12.75" customHeight="1" thickBot="1">
      <c r="B85" s="6"/>
      <c r="E85" s="29"/>
      <c r="F85" s="6"/>
      <c r="I85" s="30"/>
      <c r="J85" s="31"/>
      <c r="K85" s="30"/>
      <c r="L85" s="30"/>
      <c r="M85" s="31"/>
      <c r="N85" s="31"/>
      <c r="O85" s="32"/>
      <c r="P85" s="32"/>
    </row>
    <row r="86" spans="2:16" ht="12.75" customHeight="1" thickBot="1">
      <c r="B86" s="6"/>
      <c r="E86" s="29"/>
      <c r="F86" s="6"/>
      <c r="I86" s="30"/>
      <c r="J86" s="31"/>
      <c r="K86" s="30"/>
      <c r="L86" s="30"/>
      <c r="M86" s="31"/>
      <c r="N86" s="31"/>
      <c r="O86" s="32"/>
      <c r="P86" s="32"/>
    </row>
    <row r="87" spans="2:16" ht="12.75" customHeight="1" thickBot="1">
      <c r="B87" s="6"/>
      <c r="E87" s="29"/>
      <c r="F87" s="6"/>
      <c r="I87" s="30"/>
      <c r="J87" s="31"/>
      <c r="K87" s="30"/>
      <c r="L87" s="30"/>
      <c r="M87" s="31"/>
      <c r="N87" s="31"/>
      <c r="O87" s="32"/>
      <c r="P87" s="32"/>
    </row>
    <row r="88" spans="2:16" ht="12.75" customHeight="1" thickBot="1">
      <c r="B88" s="6"/>
      <c r="E88" s="29"/>
      <c r="F88" s="6"/>
      <c r="I88" s="30"/>
      <c r="J88" s="31"/>
      <c r="K88" s="30"/>
      <c r="L88" s="30"/>
      <c r="M88" s="31"/>
      <c r="N88" s="31"/>
      <c r="O88" s="32"/>
      <c r="P88" s="32"/>
    </row>
    <row r="89" spans="2:16" ht="12.75" customHeight="1" thickBot="1">
      <c r="B89" s="6"/>
      <c r="E89" s="29"/>
      <c r="F89" s="6"/>
      <c r="I89" s="30"/>
      <c r="J89" s="31"/>
      <c r="K89" s="30"/>
      <c r="L89" s="30"/>
      <c r="M89" s="31"/>
      <c r="N89" s="31"/>
      <c r="O89" s="32"/>
      <c r="P89" s="32"/>
    </row>
    <row r="90" spans="2:16" ht="12.75" customHeight="1" thickBot="1">
      <c r="B90" s="6"/>
      <c r="E90" s="29"/>
      <c r="F90" s="6"/>
      <c r="I90" s="30"/>
      <c r="J90" s="31"/>
      <c r="K90" s="30"/>
      <c r="L90" s="30"/>
      <c r="M90" s="31"/>
      <c r="N90" s="31"/>
      <c r="O90" s="32"/>
      <c r="P90" s="32"/>
    </row>
    <row r="91" spans="2:16" ht="12.75" customHeight="1" thickBot="1">
      <c r="B91" s="6"/>
      <c r="E91" s="29"/>
      <c r="F91" s="6"/>
      <c r="I91" s="30"/>
      <c r="J91" s="31"/>
      <c r="K91" s="30"/>
      <c r="L91" s="30"/>
      <c r="M91" s="31"/>
      <c r="N91" s="31"/>
      <c r="O91" s="32"/>
      <c r="P91" s="32"/>
    </row>
    <row r="92" spans="2:16" ht="12.75" customHeight="1" thickBot="1">
      <c r="B92" s="6"/>
      <c r="E92" s="29"/>
      <c r="F92" s="6"/>
      <c r="I92" s="30"/>
      <c r="J92" s="31"/>
      <c r="K92" s="30"/>
      <c r="L92" s="30"/>
      <c r="M92" s="31"/>
      <c r="N92" s="31"/>
      <c r="O92" s="32"/>
      <c r="P92" s="32"/>
    </row>
    <row r="93" spans="2:16" ht="12.75" customHeight="1" thickBot="1">
      <c r="B93" s="6"/>
      <c r="E93" s="29"/>
      <c r="F93" s="6"/>
      <c r="I93" s="30"/>
      <c r="J93" s="31"/>
      <c r="K93" s="30"/>
      <c r="L93" s="30"/>
      <c r="M93" s="31"/>
      <c r="N93" s="31"/>
      <c r="O93" s="32"/>
      <c r="P93" s="32"/>
    </row>
    <row r="94" spans="2:16" ht="12.75" customHeight="1" thickBot="1">
      <c r="B94" s="6"/>
      <c r="E94" s="29"/>
      <c r="F94" s="6"/>
      <c r="I94" s="30"/>
      <c r="J94" s="31"/>
      <c r="K94" s="30"/>
      <c r="L94" s="30"/>
      <c r="M94" s="31"/>
      <c r="N94" s="31"/>
      <c r="O94" s="32"/>
      <c r="P94" s="32"/>
    </row>
    <row r="95" spans="2:16" ht="12.75" customHeight="1" thickBot="1">
      <c r="B95" s="6"/>
      <c r="E95" s="29"/>
      <c r="F95" s="6"/>
      <c r="I95" s="30"/>
      <c r="J95" s="31"/>
      <c r="K95" s="30"/>
      <c r="L95" s="30"/>
      <c r="M95" s="31"/>
      <c r="N95" s="31"/>
      <c r="O95" s="32"/>
      <c r="P95" s="32"/>
    </row>
    <row r="96" spans="2:16" ht="12.75" customHeight="1" thickBot="1">
      <c r="B96" s="6"/>
      <c r="E96" s="29"/>
      <c r="F96" s="6"/>
      <c r="I96" s="30"/>
      <c r="J96" s="31"/>
      <c r="K96" s="30"/>
      <c r="L96" s="30"/>
      <c r="M96" s="31"/>
      <c r="N96" s="31"/>
      <c r="O96" s="32"/>
      <c r="P96" s="32"/>
    </row>
    <row r="97" spans="2:16" ht="12.75" customHeight="1" thickBot="1">
      <c r="B97" s="6"/>
      <c r="E97" s="29"/>
      <c r="F97" s="6"/>
      <c r="I97" s="30"/>
      <c r="J97" s="31"/>
      <c r="K97" s="30"/>
      <c r="L97" s="30"/>
      <c r="M97" s="31"/>
      <c r="N97" s="31"/>
      <c r="O97" s="32"/>
      <c r="P97" s="32"/>
    </row>
    <row r="98" spans="2:16" ht="12.75" customHeight="1" thickBot="1">
      <c r="B98" s="6"/>
      <c r="E98" s="29"/>
      <c r="F98" s="6"/>
      <c r="I98" s="30"/>
      <c r="J98" s="31"/>
      <c r="K98" s="30"/>
      <c r="L98" s="30"/>
      <c r="M98" s="31"/>
      <c r="N98" s="31"/>
      <c r="O98" s="32"/>
      <c r="P98" s="32"/>
    </row>
    <row r="99" spans="2:16" ht="12.75" customHeight="1" thickBot="1">
      <c r="B99" s="6"/>
      <c r="E99" s="29"/>
      <c r="F99" s="6"/>
      <c r="I99" s="30"/>
      <c r="J99" s="31"/>
      <c r="K99" s="30"/>
      <c r="L99" s="30"/>
      <c r="M99" s="31"/>
      <c r="N99" s="31"/>
      <c r="O99" s="32"/>
      <c r="P99" s="32"/>
    </row>
    <row r="100" spans="2:16" ht="12.75" customHeight="1" thickBot="1">
      <c r="B100" s="6"/>
      <c r="E100" s="29"/>
      <c r="F100" s="6"/>
      <c r="I100" s="30"/>
      <c r="J100" s="31"/>
      <c r="K100" s="30"/>
      <c r="L100" s="30"/>
      <c r="M100" s="31"/>
      <c r="N100" s="31"/>
      <c r="O100" s="32"/>
      <c r="P100" s="32"/>
    </row>
    <row r="101" spans="2:16" ht="12.75" customHeight="1" thickBot="1">
      <c r="B101" s="6"/>
      <c r="E101" s="29"/>
      <c r="F101" s="6"/>
      <c r="I101" s="30"/>
      <c r="J101" s="31"/>
      <c r="K101" s="30"/>
      <c r="L101" s="30"/>
      <c r="M101" s="31"/>
      <c r="N101" s="31"/>
      <c r="O101" s="32"/>
      <c r="P101" s="32"/>
    </row>
    <row r="102" spans="2:16" ht="12.75" customHeight="1" thickBot="1">
      <c r="B102" s="6"/>
      <c r="E102" s="29"/>
      <c r="F102" s="6"/>
      <c r="I102" s="30"/>
      <c r="J102" s="31"/>
      <c r="K102" s="30"/>
      <c r="L102" s="30"/>
      <c r="M102" s="31"/>
      <c r="N102" s="31"/>
      <c r="O102" s="32"/>
      <c r="P102" s="32"/>
    </row>
    <row r="103" spans="2:16" ht="12.75" customHeight="1" thickBot="1">
      <c r="B103" s="6"/>
      <c r="E103" s="29"/>
      <c r="F103" s="6"/>
      <c r="I103" s="30"/>
      <c r="J103" s="31"/>
      <c r="K103" s="30"/>
      <c r="L103" s="30"/>
      <c r="M103" s="31"/>
      <c r="N103" s="31"/>
      <c r="O103" s="32"/>
      <c r="P103" s="32"/>
    </row>
    <row r="104" spans="2:16" ht="12.75" customHeight="1" thickBot="1">
      <c r="B104" s="6"/>
      <c r="E104" s="29"/>
      <c r="F104" s="6"/>
      <c r="I104" s="30"/>
      <c r="J104" s="31"/>
      <c r="K104" s="30"/>
      <c r="L104" s="30"/>
      <c r="M104" s="31"/>
      <c r="N104" s="31"/>
      <c r="O104" s="32"/>
      <c r="P104" s="32"/>
    </row>
    <row r="105" spans="2:16" ht="12.75" customHeight="1" thickBot="1">
      <c r="B105" s="6"/>
      <c r="E105" s="29"/>
      <c r="F105" s="6"/>
      <c r="I105" s="30"/>
      <c r="J105" s="31"/>
      <c r="K105" s="30"/>
      <c r="L105" s="30"/>
      <c r="M105" s="31"/>
      <c r="N105" s="31"/>
      <c r="O105" s="32"/>
      <c r="P105" s="32"/>
    </row>
    <row r="106" spans="2:16" ht="12.75" customHeight="1" thickBot="1">
      <c r="B106" s="6"/>
      <c r="E106" s="29"/>
      <c r="F106" s="6"/>
      <c r="I106" s="30"/>
      <c r="J106" s="31"/>
      <c r="K106" s="30"/>
      <c r="L106" s="30"/>
      <c r="M106" s="31"/>
      <c r="N106" s="31"/>
      <c r="O106" s="32"/>
      <c r="P106" s="32"/>
    </row>
    <row r="107" spans="2:16" ht="12.75" customHeight="1" thickBot="1">
      <c r="B107" s="6"/>
      <c r="E107" s="29"/>
      <c r="F107" s="6"/>
      <c r="I107" s="30"/>
      <c r="J107" s="31"/>
      <c r="K107" s="30"/>
      <c r="L107" s="30"/>
      <c r="M107" s="31"/>
      <c r="N107" s="31"/>
      <c r="O107" s="32"/>
      <c r="P107" s="32"/>
    </row>
    <row r="108" spans="2:16" ht="12.75" customHeight="1" thickBot="1">
      <c r="B108" s="6"/>
      <c r="E108" s="29"/>
      <c r="F108" s="6"/>
      <c r="I108" s="30"/>
      <c r="J108" s="31"/>
      <c r="K108" s="30"/>
      <c r="L108" s="30"/>
      <c r="M108" s="31"/>
      <c r="N108" s="31"/>
      <c r="O108" s="32"/>
      <c r="P108" s="32"/>
    </row>
    <row r="109" spans="2:16" ht="12.75" customHeight="1" thickBot="1">
      <c r="B109" s="6"/>
      <c r="E109" s="29"/>
      <c r="F109" s="6"/>
      <c r="I109" s="30"/>
      <c r="J109" s="31"/>
      <c r="K109" s="30"/>
      <c r="L109" s="30"/>
      <c r="M109" s="31"/>
      <c r="N109" s="31"/>
      <c r="O109" s="32"/>
      <c r="P109" s="32"/>
    </row>
    <row r="110" spans="2:16" ht="12.75" customHeight="1" thickBot="1">
      <c r="B110" s="6"/>
      <c r="E110" s="29"/>
      <c r="F110" s="6"/>
      <c r="I110" s="30"/>
      <c r="J110" s="31"/>
      <c r="K110" s="30"/>
      <c r="L110" s="30"/>
      <c r="M110" s="31"/>
      <c r="N110" s="31"/>
      <c r="O110" s="32"/>
      <c r="P110" s="32"/>
    </row>
    <row r="111" spans="2:16" ht="12.75" customHeight="1" thickBot="1">
      <c r="B111" s="6"/>
      <c r="E111" s="29"/>
      <c r="F111" s="6"/>
      <c r="I111" s="30"/>
      <c r="J111" s="31"/>
      <c r="K111" s="30"/>
      <c r="L111" s="30"/>
      <c r="M111" s="31"/>
      <c r="N111" s="31"/>
      <c r="O111" s="32"/>
      <c r="P111" s="32"/>
    </row>
    <row r="112" spans="2:16" ht="12.75" customHeight="1" thickBot="1">
      <c r="B112" s="6"/>
      <c r="E112" s="29"/>
      <c r="F112" s="6"/>
      <c r="I112" s="30"/>
      <c r="J112" s="31"/>
      <c r="K112" s="30"/>
      <c r="L112" s="30"/>
      <c r="M112" s="31"/>
      <c r="N112" s="31"/>
      <c r="O112" s="32"/>
      <c r="P112" s="32"/>
    </row>
    <row r="113" spans="2:16" ht="12.75" customHeight="1" thickBot="1">
      <c r="B113" s="6"/>
      <c r="E113" s="29"/>
      <c r="F113" s="6"/>
      <c r="I113" s="30"/>
      <c r="J113" s="31"/>
      <c r="K113" s="30"/>
      <c r="L113" s="30"/>
      <c r="M113" s="31"/>
      <c r="N113" s="31"/>
      <c r="O113" s="32"/>
      <c r="P113" s="32"/>
    </row>
    <row r="114" spans="2:16" ht="12.75" customHeight="1" thickBot="1">
      <c r="B114" s="6"/>
      <c r="E114" s="29"/>
      <c r="F114" s="6"/>
      <c r="I114" s="30"/>
      <c r="J114" s="31"/>
      <c r="K114" s="30"/>
      <c r="L114" s="30"/>
      <c r="M114" s="31"/>
      <c r="N114" s="31"/>
      <c r="O114" s="32"/>
      <c r="P114" s="32"/>
    </row>
    <row r="115" spans="2:16" ht="12.75" customHeight="1" thickBot="1">
      <c r="B115" s="6"/>
      <c r="E115" s="29"/>
      <c r="F115" s="6"/>
      <c r="I115" s="30"/>
      <c r="J115" s="31"/>
      <c r="K115" s="30"/>
      <c r="L115" s="30"/>
      <c r="M115" s="31"/>
      <c r="N115" s="31"/>
      <c r="O115" s="32"/>
      <c r="P115" s="32"/>
    </row>
    <row r="116" spans="2:16" ht="12.75" customHeight="1" thickBot="1">
      <c r="B116" s="6"/>
      <c r="E116" s="29"/>
      <c r="F116" s="6"/>
      <c r="I116" s="30"/>
      <c r="J116" s="31"/>
      <c r="K116" s="30"/>
      <c r="L116" s="30"/>
      <c r="M116" s="31"/>
      <c r="N116" s="31"/>
      <c r="O116" s="32"/>
      <c r="P116" s="32"/>
    </row>
    <row r="117" spans="2:16" ht="12.75" customHeight="1" thickBot="1">
      <c r="B117" s="6"/>
      <c r="E117" s="29"/>
      <c r="F117" s="6"/>
      <c r="I117" s="30"/>
      <c r="J117" s="31"/>
      <c r="K117" s="30"/>
      <c r="L117" s="30"/>
      <c r="M117" s="31"/>
      <c r="N117" s="31"/>
      <c r="O117" s="32"/>
      <c r="P117" s="32"/>
    </row>
    <row r="118" spans="2:16" ht="12.75" customHeight="1" thickBot="1">
      <c r="B118" s="6"/>
      <c r="E118" s="29"/>
      <c r="F118" s="6"/>
      <c r="I118" s="30"/>
      <c r="J118" s="31"/>
      <c r="K118" s="30"/>
      <c r="L118" s="30"/>
      <c r="M118" s="31"/>
      <c r="N118" s="31"/>
      <c r="O118" s="32"/>
      <c r="P118" s="32"/>
    </row>
    <row r="119" spans="2:16" ht="12.75" customHeight="1" thickBot="1">
      <c r="B119" s="6"/>
      <c r="E119" s="29"/>
      <c r="F119" s="6"/>
      <c r="I119" s="30"/>
      <c r="J119" s="31"/>
      <c r="K119" s="30"/>
      <c r="L119" s="30"/>
      <c r="M119" s="31"/>
      <c r="N119" s="31"/>
      <c r="O119" s="32"/>
      <c r="P119" s="32"/>
    </row>
    <row r="120" spans="2:16" ht="12.75" customHeight="1" thickBot="1">
      <c r="B120" s="6"/>
      <c r="E120" s="29"/>
      <c r="F120" s="6"/>
      <c r="I120" s="30"/>
      <c r="J120" s="31"/>
      <c r="K120" s="30"/>
      <c r="L120" s="30"/>
      <c r="M120" s="31"/>
      <c r="N120" s="31"/>
      <c r="O120" s="32"/>
      <c r="P120" s="32"/>
    </row>
    <row r="121" spans="2:16" ht="12.75" customHeight="1" thickBot="1">
      <c r="B121" s="6"/>
      <c r="E121" s="29"/>
      <c r="F121" s="6"/>
      <c r="I121" s="30"/>
      <c r="J121" s="31"/>
      <c r="K121" s="30"/>
      <c r="L121" s="30"/>
      <c r="M121" s="31"/>
      <c r="N121" s="31"/>
      <c r="O121" s="32"/>
      <c r="P121" s="32"/>
    </row>
    <row r="122" spans="2:16" ht="12.75" customHeight="1" thickBot="1">
      <c r="B122" s="6"/>
      <c r="E122" s="29"/>
      <c r="F122" s="6"/>
      <c r="I122" s="30"/>
      <c r="J122" s="31"/>
      <c r="K122" s="30"/>
      <c r="L122" s="30"/>
      <c r="M122" s="31"/>
      <c r="N122" s="31"/>
      <c r="O122" s="32"/>
      <c r="P122" s="32"/>
    </row>
    <row r="123" spans="2:16" ht="12.75" customHeight="1" thickBot="1">
      <c r="B123" s="6"/>
      <c r="E123" s="29"/>
      <c r="F123" s="6"/>
      <c r="I123" s="30"/>
      <c r="J123" s="31"/>
      <c r="K123" s="30"/>
      <c r="L123" s="30"/>
      <c r="M123" s="31"/>
      <c r="N123" s="31"/>
      <c r="O123" s="32"/>
      <c r="P123" s="32"/>
    </row>
    <row r="124" spans="2:16" ht="12.75" customHeight="1" thickBot="1">
      <c r="B124" s="6"/>
      <c r="E124" s="29"/>
      <c r="F124" s="6"/>
      <c r="I124" s="30"/>
      <c r="J124" s="31"/>
      <c r="K124" s="30"/>
      <c r="L124" s="30"/>
      <c r="M124" s="31"/>
      <c r="N124" s="31"/>
      <c r="O124" s="32"/>
      <c r="P124" s="32"/>
    </row>
    <row r="125" spans="2:16" ht="12.75" customHeight="1" thickBot="1">
      <c r="B125" s="6"/>
      <c r="E125" s="29"/>
      <c r="F125" s="6"/>
      <c r="I125" s="30"/>
      <c r="J125" s="31"/>
      <c r="K125" s="30"/>
      <c r="L125" s="30"/>
      <c r="M125" s="31"/>
      <c r="N125" s="31"/>
      <c r="O125" s="32"/>
      <c r="P125" s="32"/>
    </row>
    <row r="126" spans="2:16" ht="12.75" customHeight="1" thickBot="1">
      <c r="B126" s="6"/>
      <c r="E126" s="29"/>
      <c r="F126" s="6"/>
      <c r="I126" s="30"/>
      <c r="J126" s="31"/>
      <c r="K126" s="30"/>
      <c r="L126" s="30"/>
      <c r="M126" s="31"/>
      <c r="N126" s="31"/>
      <c r="O126" s="32"/>
      <c r="P126" s="32"/>
    </row>
    <row r="127" spans="2:16" ht="12.75" customHeight="1" thickBot="1">
      <c r="B127" s="6"/>
      <c r="E127" s="29"/>
      <c r="F127" s="6"/>
      <c r="I127" s="30"/>
      <c r="J127" s="31"/>
      <c r="K127" s="30"/>
      <c r="L127" s="30"/>
      <c r="M127" s="31"/>
      <c r="N127" s="31"/>
      <c r="O127" s="32"/>
      <c r="P127" s="32"/>
    </row>
    <row r="128" spans="2:16" ht="12.75" customHeight="1" thickBot="1">
      <c r="B128" s="6"/>
      <c r="E128" s="29"/>
      <c r="F128" s="6"/>
      <c r="I128" s="30"/>
      <c r="J128" s="31"/>
      <c r="K128" s="30"/>
      <c r="L128" s="30"/>
      <c r="M128" s="31"/>
      <c r="N128" s="31"/>
      <c r="O128" s="32"/>
      <c r="P128" s="32"/>
    </row>
    <row r="129" spans="2:16" ht="12.75" customHeight="1" thickBot="1">
      <c r="B129" s="6"/>
      <c r="E129" s="29"/>
      <c r="F129" s="6"/>
      <c r="I129" s="30"/>
      <c r="J129" s="31"/>
      <c r="K129" s="30"/>
      <c r="L129" s="30"/>
      <c r="M129" s="31"/>
      <c r="N129" s="31"/>
      <c r="O129" s="32"/>
      <c r="P129" s="32"/>
    </row>
    <row r="130" spans="2:16" ht="12.75" customHeight="1" thickBot="1">
      <c r="B130" s="6"/>
      <c r="E130" s="29"/>
      <c r="F130" s="6"/>
      <c r="I130" s="30"/>
      <c r="J130" s="31"/>
      <c r="K130" s="30"/>
      <c r="L130" s="30"/>
      <c r="M130" s="31"/>
      <c r="N130" s="31"/>
      <c r="O130" s="32"/>
      <c r="P130" s="32"/>
    </row>
    <row r="131" spans="2:16" ht="12.75" customHeight="1" thickBot="1">
      <c r="B131" s="6"/>
      <c r="E131" s="29"/>
      <c r="F131" s="6"/>
      <c r="I131" s="30"/>
      <c r="J131" s="31"/>
      <c r="K131" s="30"/>
      <c r="L131" s="30"/>
      <c r="M131" s="31"/>
      <c r="N131" s="31"/>
      <c r="O131" s="32"/>
      <c r="P131" s="32"/>
    </row>
    <row r="132" spans="2:16" ht="12.75" customHeight="1" thickBot="1">
      <c r="B132" s="6"/>
      <c r="E132" s="29"/>
      <c r="F132" s="6"/>
      <c r="I132" s="30"/>
      <c r="J132" s="31"/>
      <c r="K132" s="30"/>
      <c r="L132" s="30"/>
      <c r="M132" s="31"/>
      <c r="N132" s="31"/>
      <c r="O132" s="32"/>
      <c r="P132" s="32"/>
    </row>
    <row r="133" spans="2:16" ht="12.75" customHeight="1" thickBot="1">
      <c r="B133" s="6"/>
      <c r="E133" s="29"/>
      <c r="F133" s="6"/>
      <c r="I133" s="30"/>
      <c r="J133" s="31"/>
      <c r="K133" s="30"/>
      <c r="L133" s="30"/>
      <c r="M133" s="31"/>
      <c r="N133" s="31"/>
      <c r="O133" s="32"/>
      <c r="P133" s="32"/>
    </row>
    <row r="134" spans="2:16" ht="12.75" customHeight="1" thickBot="1">
      <c r="B134" s="6"/>
      <c r="E134" s="29"/>
      <c r="F134" s="6"/>
      <c r="I134" s="30"/>
      <c r="J134" s="31"/>
      <c r="K134" s="30"/>
      <c r="L134" s="30"/>
      <c r="M134" s="31"/>
      <c r="N134" s="31"/>
      <c r="O134" s="32"/>
      <c r="P134" s="32"/>
    </row>
    <row r="135" spans="2:16" ht="12.75" customHeight="1" thickBot="1">
      <c r="B135" s="6"/>
      <c r="E135" s="29"/>
      <c r="F135" s="6"/>
      <c r="I135" s="30"/>
      <c r="J135" s="31"/>
      <c r="K135" s="30"/>
      <c r="L135" s="30"/>
      <c r="M135" s="31"/>
      <c r="N135" s="31"/>
      <c r="O135" s="32"/>
      <c r="P135" s="32"/>
    </row>
    <row r="136" spans="2:16" ht="12.75" customHeight="1" thickBot="1">
      <c r="B136" s="6"/>
      <c r="E136" s="29"/>
      <c r="F136" s="6"/>
      <c r="I136" s="30"/>
      <c r="J136" s="31"/>
      <c r="K136" s="30"/>
      <c r="L136" s="30"/>
      <c r="M136" s="31"/>
      <c r="N136" s="31"/>
      <c r="O136" s="32"/>
      <c r="P136" s="32"/>
    </row>
    <row r="137" spans="2:16" ht="12.75" customHeight="1" thickBot="1">
      <c r="B137" s="6"/>
      <c r="E137" s="29"/>
      <c r="F137" s="6"/>
      <c r="I137" s="30"/>
      <c r="J137" s="31"/>
      <c r="K137" s="30"/>
      <c r="L137" s="30"/>
      <c r="M137" s="31"/>
      <c r="N137" s="31"/>
      <c r="O137" s="32"/>
      <c r="P137" s="32"/>
    </row>
    <row r="138" spans="2:16" ht="12.75" customHeight="1" thickBot="1">
      <c r="B138" s="6"/>
      <c r="E138" s="29"/>
      <c r="F138" s="6"/>
      <c r="I138" s="30"/>
      <c r="J138" s="31"/>
      <c r="K138" s="30"/>
      <c r="L138" s="30"/>
      <c r="M138" s="31"/>
      <c r="N138" s="31"/>
      <c r="O138" s="32"/>
      <c r="P138" s="32"/>
    </row>
    <row r="139" spans="2:16" ht="12.75" customHeight="1" thickBot="1">
      <c r="B139" s="6"/>
      <c r="E139" s="29"/>
      <c r="F139" s="6"/>
      <c r="I139" s="30"/>
      <c r="J139" s="31"/>
      <c r="K139" s="30"/>
      <c r="L139" s="30"/>
      <c r="M139" s="31"/>
      <c r="N139" s="31"/>
      <c r="O139" s="32"/>
      <c r="P139" s="32"/>
    </row>
    <row r="140" spans="2:16" ht="12.75" customHeight="1" thickBot="1">
      <c r="B140" s="6"/>
      <c r="E140" s="29"/>
      <c r="F140" s="6"/>
      <c r="I140" s="30"/>
      <c r="J140" s="31"/>
      <c r="K140" s="30"/>
      <c r="L140" s="30"/>
      <c r="M140" s="31"/>
      <c r="N140" s="31"/>
      <c r="O140" s="32"/>
      <c r="P140" s="32"/>
    </row>
    <row r="141" spans="2:16" ht="12.75" customHeight="1" thickBot="1">
      <c r="B141" s="6"/>
      <c r="E141" s="29"/>
      <c r="F141" s="6"/>
      <c r="I141" s="30"/>
      <c r="J141" s="31"/>
      <c r="K141" s="30"/>
      <c r="L141" s="30"/>
      <c r="M141" s="31"/>
      <c r="N141" s="31"/>
      <c r="O141" s="32"/>
      <c r="P141" s="32"/>
    </row>
    <row r="142" spans="2:16" ht="12.75" customHeight="1" thickBot="1">
      <c r="B142" s="6"/>
      <c r="E142" s="29"/>
      <c r="F142" s="6"/>
      <c r="I142" s="30"/>
      <c r="J142" s="31"/>
      <c r="K142" s="30"/>
      <c r="L142" s="30"/>
      <c r="M142" s="31"/>
      <c r="N142" s="31"/>
      <c r="O142" s="32"/>
      <c r="P142" s="32"/>
    </row>
    <row r="143" spans="2:16" ht="12.75" customHeight="1" thickBot="1">
      <c r="B143" s="6"/>
      <c r="E143" s="29"/>
      <c r="F143" s="6"/>
      <c r="I143" s="30"/>
      <c r="J143" s="31"/>
      <c r="K143" s="30"/>
      <c r="L143" s="30"/>
      <c r="M143" s="31"/>
      <c r="N143" s="31"/>
      <c r="O143" s="32"/>
      <c r="P143" s="32"/>
    </row>
    <row r="144" spans="2:16" ht="12.75" customHeight="1" thickBot="1">
      <c r="B144" s="6"/>
      <c r="E144" s="29"/>
      <c r="F144" s="6"/>
      <c r="I144" s="30"/>
      <c r="J144" s="31"/>
      <c r="K144" s="30"/>
      <c r="L144" s="30"/>
      <c r="M144" s="31"/>
      <c r="N144" s="31"/>
      <c r="O144" s="32"/>
      <c r="P144" s="32"/>
    </row>
    <row r="145" spans="2:16" ht="12.75" customHeight="1" thickBot="1">
      <c r="B145" s="6"/>
      <c r="E145" s="29"/>
      <c r="F145" s="6"/>
      <c r="I145" s="30"/>
      <c r="J145" s="31"/>
      <c r="K145" s="30"/>
      <c r="L145" s="30"/>
      <c r="M145" s="31"/>
      <c r="N145" s="31"/>
      <c r="O145" s="32"/>
      <c r="P145" s="33"/>
    </row>
    <row r="146" spans="2:16" ht="12.75" customHeight="1" thickBot="1">
      <c r="B146" s="6"/>
      <c r="E146" s="29"/>
      <c r="F146" s="6"/>
      <c r="I146" s="30"/>
      <c r="J146" s="31"/>
      <c r="K146" s="30"/>
      <c r="L146" s="30"/>
      <c r="M146" s="31"/>
      <c r="N146" s="31"/>
      <c r="O146" s="32"/>
      <c r="P146" s="32"/>
    </row>
    <row r="147" spans="2:16" ht="12.75" customHeight="1" thickBot="1">
      <c r="B147" s="6"/>
      <c r="E147" s="29"/>
      <c r="F147" s="6"/>
      <c r="I147" s="30"/>
      <c r="J147" s="31"/>
      <c r="K147" s="30"/>
      <c r="L147" s="30"/>
      <c r="M147" s="31"/>
      <c r="N147" s="31"/>
      <c r="O147" s="32"/>
      <c r="P147" s="33"/>
    </row>
    <row r="148" spans="2:16" ht="12.75" customHeight="1" thickBot="1">
      <c r="B148" s="6"/>
      <c r="E148" s="29"/>
      <c r="F148" s="6"/>
      <c r="I148" s="30"/>
      <c r="J148" s="31"/>
      <c r="K148" s="30"/>
      <c r="L148" s="30"/>
      <c r="M148" s="31"/>
      <c r="N148" s="31"/>
      <c r="O148" s="32"/>
      <c r="P148" s="32"/>
    </row>
    <row r="149" spans="2:16" ht="12.75" customHeight="1" thickBot="1">
      <c r="B149" s="6"/>
      <c r="E149" s="29"/>
      <c r="F149" s="6"/>
      <c r="I149" s="30"/>
      <c r="J149" s="31"/>
      <c r="K149" s="30"/>
      <c r="L149" s="30"/>
      <c r="M149" s="31"/>
      <c r="N149" s="31"/>
      <c r="O149" s="32"/>
      <c r="P149" s="32"/>
    </row>
    <row r="150" spans="2:16" ht="12.75" customHeight="1" thickBot="1">
      <c r="B150" s="6"/>
      <c r="E150" s="29"/>
      <c r="F150" s="6"/>
      <c r="I150" s="30"/>
      <c r="J150" s="31"/>
      <c r="K150" s="30"/>
      <c r="L150" s="30"/>
      <c r="M150" s="31"/>
      <c r="N150" s="31"/>
      <c r="O150" s="32"/>
      <c r="P150" s="32"/>
    </row>
    <row r="151" spans="2:16" ht="12.75" customHeight="1" thickBot="1">
      <c r="B151" s="6"/>
      <c r="E151" s="29"/>
      <c r="F151" s="6"/>
      <c r="I151" s="30"/>
      <c r="J151" s="31"/>
      <c r="K151" s="30"/>
      <c r="L151" s="30"/>
      <c r="M151" s="31"/>
      <c r="N151" s="31"/>
      <c r="O151" s="32"/>
      <c r="P151" s="32"/>
    </row>
    <row r="152" spans="2:16" ht="12.75" customHeight="1" thickBot="1">
      <c r="B152" s="6"/>
      <c r="E152" s="29"/>
      <c r="F152" s="6"/>
      <c r="I152" s="30"/>
      <c r="J152" s="31"/>
      <c r="K152" s="30"/>
      <c r="L152" s="30"/>
      <c r="M152" s="31"/>
      <c r="N152" s="31"/>
      <c r="O152" s="32"/>
      <c r="P152" s="32"/>
    </row>
    <row r="153" spans="2:16" ht="12.75" customHeight="1" thickBot="1">
      <c r="B153" s="6"/>
      <c r="E153" s="29"/>
      <c r="F153" s="6"/>
      <c r="I153" s="30"/>
      <c r="J153" s="31"/>
      <c r="K153" s="30"/>
      <c r="L153" s="30"/>
      <c r="M153" s="31"/>
      <c r="N153" s="31"/>
      <c r="O153" s="32"/>
      <c r="P153" s="32"/>
    </row>
    <row r="154" spans="2:16" ht="12.75" customHeight="1" thickBot="1">
      <c r="B154" s="6"/>
      <c r="E154" s="29"/>
      <c r="F154" s="6"/>
      <c r="I154" s="30"/>
      <c r="J154" s="31"/>
      <c r="K154" s="30"/>
      <c r="L154" s="30"/>
      <c r="M154" s="31"/>
      <c r="N154" s="31"/>
      <c r="O154" s="32"/>
      <c r="P154" s="32"/>
    </row>
    <row r="155" spans="2:16" ht="12.75" customHeight="1" thickBot="1">
      <c r="B155" s="6"/>
      <c r="E155" s="29"/>
      <c r="F155" s="6"/>
      <c r="I155" s="30"/>
      <c r="J155" s="31"/>
      <c r="K155" s="30"/>
      <c r="L155" s="30"/>
      <c r="M155" s="31"/>
      <c r="N155" s="31"/>
      <c r="O155" s="32"/>
      <c r="P155" s="32"/>
    </row>
    <row r="156" spans="2:16" ht="12.75" customHeight="1" thickBot="1">
      <c r="B156" s="6"/>
      <c r="E156" s="29"/>
      <c r="F156" s="6"/>
      <c r="I156" s="30"/>
      <c r="J156" s="31"/>
      <c r="K156" s="30"/>
      <c r="L156" s="30"/>
      <c r="M156" s="31"/>
      <c r="N156" s="31"/>
      <c r="O156" s="32"/>
      <c r="P156" s="32"/>
    </row>
    <row r="157" spans="2:16" ht="12.75" customHeight="1" thickBot="1">
      <c r="B157" s="6"/>
      <c r="E157" s="29"/>
      <c r="F157" s="6"/>
      <c r="I157" s="30"/>
      <c r="J157" s="31"/>
      <c r="K157" s="30"/>
      <c r="L157" s="30"/>
      <c r="M157" s="31"/>
      <c r="N157" s="31"/>
      <c r="O157" s="32"/>
      <c r="P157" s="32"/>
    </row>
    <row r="158" spans="2:16" ht="12.75" customHeight="1" thickBot="1">
      <c r="B158" s="6"/>
      <c r="E158" s="29"/>
      <c r="F158" s="6"/>
      <c r="I158" s="30"/>
      <c r="J158" s="31"/>
      <c r="K158" s="30"/>
      <c r="L158" s="30"/>
      <c r="M158" s="31"/>
      <c r="N158" s="31"/>
      <c r="O158" s="32"/>
      <c r="P158" s="32"/>
    </row>
    <row r="159" spans="2:16" ht="12.75" customHeight="1" thickBot="1">
      <c r="B159" s="6"/>
      <c r="E159" s="29"/>
      <c r="F159" s="6"/>
      <c r="I159" s="30"/>
      <c r="J159" s="31"/>
      <c r="K159" s="30"/>
      <c r="L159" s="30"/>
      <c r="M159" s="31"/>
      <c r="N159" s="31"/>
      <c r="O159" s="32"/>
      <c r="P159" s="32"/>
    </row>
    <row r="160" spans="2:16" ht="12.75" customHeight="1" thickBot="1">
      <c r="B160" s="6"/>
      <c r="E160" s="29"/>
      <c r="F160" s="6"/>
      <c r="I160" s="30"/>
      <c r="J160" s="31"/>
      <c r="K160" s="30"/>
      <c r="L160" s="30"/>
      <c r="M160" s="31"/>
      <c r="N160" s="31"/>
      <c r="O160" s="32"/>
      <c r="P160" s="32"/>
    </row>
    <row r="161" spans="2:16" ht="12.75" customHeight="1" thickBot="1">
      <c r="B161" s="6"/>
      <c r="E161" s="29"/>
      <c r="F161" s="6"/>
      <c r="I161" s="30"/>
      <c r="J161" s="31"/>
      <c r="K161" s="30"/>
      <c r="L161" s="30"/>
      <c r="M161" s="31"/>
      <c r="N161" s="31"/>
      <c r="O161" s="32"/>
      <c r="P161" s="32"/>
    </row>
    <row r="162" spans="2:16" ht="12.75" customHeight="1" thickBot="1">
      <c r="B162" s="6"/>
      <c r="E162" s="29"/>
      <c r="F162" s="6"/>
      <c r="I162" s="30"/>
      <c r="J162" s="31"/>
      <c r="K162" s="30"/>
      <c r="L162" s="30"/>
      <c r="M162" s="31"/>
      <c r="N162" s="31"/>
      <c r="O162" s="32"/>
      <c r="P162" s="32"/>
    </row>
    <row r="163" spans="2:16" ht="12.75" customHeight="1" thickBot="1">
      <c r="B163" s="6"/>
      <c r="E163" s="29"/>
      <c r="F163" s="6"/>
      <c r="I163" s="30"/>
      <c r="J163" s="31"/>
      <c r="K163" s="30"/>
      <c r="L163" s="30"/>
      <c r="M163" s="31"/>
      <c r="N163" s="31"/>
      <c r="O163" s="32"/>
      <c r="P163" s="32"/>
    </row>
    <row r="164" spans="2:16" ht="12.75" customHeight="1" thickBot="1">
      <c r="B164" s="6"/>
      <c r="E164" s="29"/>
      <c r="F164" s="6"/>
      <c r="I164" s="30"/>
      <c r="J164" s="31"/>
      <c r="K164" s="30"/>
      <c r="L164" s="30"/>
      <c r="M164" s="31"/>
      <c r="N164" s="31"/>
      <c r="O164" s="32"/>
      <c r="P164" s="32"/>
    </row>
    <row r="165" spans="2:16" ht="12.75" customHeight="1" thickBot="1">
      <c r="B165" s="6"/>
      <c r="E165" s="29"/>
      <c r="F165" s="6"/>
      <c r="I165" s="30"/>
      <c r="J165" s="31"/>
      <c r="K165" s="30"/>
      <c r="L165" s="30"/>
      <c r="M165" s="31"/>
      <c r="N165" s="31"/>
      <c r="O165" s="32"/>
      <c r="P165" s="32"/>
    </row>
    <row r="166" spans="2:16" ht="12.75" customHeight="1" thickBot="1">
      <c r="B166" s="6"/>
      <c r="E166" s="29"/>
      <c r="F166" s="6"/>
      <c r="I166" s="30"/>
      <c r="J166" s="31"/>
      <c r="K166" s="30"/>
      <c r="L166" s="30"/>
      <c r="M166" s="31"/>
      <c r="N166" s="31"/>
      <c r="O166" s="32"/>
      <c r="P166" s="32"/>
    </row>
    <row r="167" spans="2:16" ht="12.75" customHeight="1" thickBot="1">
      <c r="B167" s="6"/>
      <c r="E167" s="29"/>
      <c r="F167" s="6"/>
      <c r="I167" s="30"/>
      <c r="J167" s="31"/>
      <c r="K167" s="30"/>
      <c r="L167" s="30"/>
      <c r="M167" s="31"/>
      <c r="N167" s="31"/>
      <c r="O167" s="32"/>
      <c r="P167" s="32"/>
    </row>
    <row r="168" spans="2:16" ht="12.75" customHeight="1" thickBot="1">
      <c r="B168" s="6"/>
      <c r="E168" s="29"/>
      <c r="F168" s="6"/>
      <c r="I168" s="30"/>
      <c r="J168" s="31"/>
      <c r="K168" s="30"/>
      <c r="L168" s="30"/>
      <c r="M168" s="31"/>
      <c r="N168" s="31"/>
      <c r="O168" s="32"/>
      <c r="P168" s="32"/>
    </row>
    <row r="169" spans="2:16" ht="12.75" customHeight="1" thickBot="1">
      <c r="B169" s="6"/>
      <c r="E169" s="29"/>
      <c r="F169" s="6"/>
      <c r="I169" s="30"/>
      <c r="J169" s="31"/>
      <c r="K169" s="30"/>
      <c r="L169" s="30"/>
      <c r="M169" s="31"/>
      <c r="N169" s="31"/>
      <c r="O169" s="32"/>
      <c r="P169" s="32"/>
    </row>
    <row r="170" spans="2:16" ht="12.75" customHeight="1" thickBot="1">
      <c r="B170" s="6"/>
      <c r="E170" s="29"/>
      <c r="F170" s="6"/>
      <c r="I170" s="30"/>
      <c r="J170" s="31"/>
      <c r="K170" s="30"/>
      <c r="L170" s="30"/>
      <c r="M170" s="31"/>
      <c r="N170" s="31"/>
      <c r="O170" s="32"/>
      <c r="P170" s="32"/>
    </row>
    <row r="171" spans="2:16" ht="12.75" customHeight="1" thickBot="1">
      <c r="B171" s="6"/>
      <c r="E171" s="29"/>
      <c r="F171" s="6"/>
      <c r="I171" s="30"/>
      <c r="J171" s="31"/>
      <c r="K171" s="30"/>
      <c r="L171" s="30"/>
      <c r="M171" s="31"/>
      <c r="N171" s="31"/>
      <c r="O171" s="32"/>
      <c r="P171" s="33"/>
    </row>
    <row r="172" spans="2:16" ht="12.75" customHeight="1" thickBot="1">
      <c r="B172" s="6"/>
      <c r="E172" s="29"/>
      <c r="F172" s="6"/>
      <c r="I172" s="30"/>
      <c r="J172" s="31"/>
      <c r="K172" s="30"/>
      <c r="L172" s="30"/>
      <c r="M172" s="31"/>
      <c r="N172" s="31"/>
      <c r="O172" s="32"/>
      <c r="P172" s="32"/>
    </row>
    <row r="173" spans="2:16" ht="12.75" customHeight="1" thickBot="1">
      <c r="B173" s="6"/>
      <c r="E173" s="29"/>
      <c r="F173" s="6"/>
      <c r="I173" s="30"/>
      <c r="J173" s="31"/>
      <c r="K173" s="30"/>
      <c r="L173" s="30"/>
      <c r="M173" s="31"/>
      <c r="N173" s="31"/>
      <c r="O173" s="32"/>
      <c r="P173" s="33"/>
    </row>
    <row r="174" spans="2:16" ht="12.75" customHeight="1" thickBot="1">
      <c r="B174" s="6"/>
      <c r="E174" s="29"/>
      <c r="F174" s="6"/>
      <c r="I174" s="30"/>
      <c r="J174" s="31"/>
      <c r="K174" s="30"/>
      <c r="L174" s="30"/>
      <c r="M174" s="31"/>
      <c r="N174" s="31"/>
      <c r="O174" s="32"/>
      <c r="P174" s="32"/>
    </row>
    <row r="175" spans="2:16" ht="12.75" customHeight="1" thickBot="1">
      <c r="B175" s="6"/>
      <c r="E175" s="29"/>
      <c r="F175" s="6"/>
      <c r="I175" s="30"/>
      <c r="J175" s="31"/>
      <c r="K175" s="30"/>
      <c r="L175" s="30"/>
      <c r="M175" s="31"/>
      <c r="N175" s="31"/>
      <c r="O175" s="32"/>
      <c r="P175" s="33"/>
    </row>
    <row r="176" spans="2:16" ht="12.75" customHeight="1" thickBot="1">
      <c r="B176" s="6"/>
      <c r="E176" s="29"/>
      <c r="F176" s="6"/>
      <c r="I176" s="30"/>
      <c r="J176" s="31"/>
      <c r="K176" s="30"/>
      <c r="L176" s="30"/>
      <c r="M176" s="31"/>
      <c r="N176" s="31"/>
      <c r="O176" s="32"/>
      <c r="P176" s="33"/>
    </row>
    <row r="177" spans="2:16" ht="12.75" customHeight="1" thickBot="1">
      <c r="B177" s="6"/>
      <c r="E177" s="29"/>
      <c r="F177" s="6"/>
      <c r="I177" s="30"/>
      <c r="J177" s="31"/>
      <c r="K177" s="30"/>
      <c r="L177" s="30"/>
      <c r="M177" s="31"/>
      <c r="N177" s="31"/>
      <c r="O177" s="32"/>
      <c r="P177" s="33"/>
    </row>
    <row r="178" spans="2:16" ht="12.75" customHeight="1" thickBot="1">
      <c r="B178" s="6"/>
      <c r="E178" s="29"/>
      <c r="F178" s="6"/>
      <c r="I178" s="30"/>
      <c r="J178" s="31"/>
      <c r="K178" s="30"/>
      <c r="L178" s="30"/>
      <c r="M178" s="31"/>
      <c r="N178" s="31"/>
      <c r="O178" s="32"/>
      <c r="P178" s="33"/>
    </row>
    <row r="179" spans="2:16" ht="12.75" customHeight="1" thickBot="1">
      <c r="B179" s="6"/>
      <c r="E179" s="29"/>
      <c r="F179" s="6"/>
      <c r="I179" s="30"/>
      <c r="J179" s="31"/>
      <c r="K179" s="30"/>
      <c r="L179" s="30"/>
      <c r="M179" s="31"/>
      <c r="N179" s="31"/>
      <c r="O179" s="32"/>
      <c r="P179" s="33"/>
    </row>
    <row r="180" spans="2:16" ht="12.75" customHeight="1" thickBot="1">
      <c r="B180" s="6"/>
      <c r="E180" s="29"/>
      <c r="F180" s="6"/>
      <c r="I180" s="30"/>
      <c r="J180" s="31"/>
      <c r="K180" s="30"/>
      <c r="L180" s="30"/>
      <c r="M180" s="31"/>
      <c r="N180" s="31"/>
      <c r="O180" s="32"/>
      <c r="P180" s="33"/>
    </row>
    <row r="181" spans="2:16" ht="12.75" customHeight="1" thickBot="1">
      <c r="B181" s="6"/>
      <c r="E181" s="29"/>
      <c r="F181" s="6"/>
      <c r="I181" s="30"/>
      <c r="J181" s="31"/>
      <c r="K181" s="30"/>
      <c r="L181" s="30"/>
      <c r="M181" s="31"/>
      <c r="N181" s="31"/>
      <c r="O181" s="32"/>
      <c r="P181" s="32"/>
    </row>
    <row r="182" spans="2:16" ht="12.75" customHeight="1" thickBot="1">
      <c r="B182" s="6"/>
      <c r="E182" s="29"/>
      <c r="F182" s="6"/>
      <c r="I182" s="30"/>
      <c r="J182" s="31"/>
      <c r="K182" s="30"/>
      <c r="L182" s="30"/>
      <c r="M182" s="31"/>
      <c r="N182" s="31"/>
      <c r="O182" s="32"/>
      <c r="P182" s="33"/>
    </row>
    <row r="183" spans="2:16" ht="12.75" customHeight="1" thickBot="1">
      <c r="B183" s="6"/>
      <c r="E183" s="29"/>
      <c r="F183" s="6"/>
      <c r="I183" s="30"/>
      <c r="J183" s="31"/>
      <c r="K183" s="30"/>
      <c r="L183" s="30"/>
      <c r="M183" s="31"/>
      <c r="N183" s="31"/>
      <c r="O183" s="32"/>
      <c r="P183" s="32"/>
    </row>
    <row r="184" spans="2:16" ht="12.75" customHeight="1" thickBot="1">
      <c r="B184" s="6"/>
      <c r="E184" s="29"/>
      <c r="F184" s="6"/>
      <c r="I184" s="30"/>
      <c r="J184" s="31"/>
      <c r="K184" s="30"/>
      <c r="L184" s="30"/>
      <c r="M184" s="31"/>
      <c r="N184" s="31"/>
      <c r="O184" s="32"/>
      <c r="P184" s="32"/>
    </row>
    <row r="185" spans="2:16" ht="12.75" customHeight="1" thickBot="1">
      <c r="B185" s="6"/>
      <c r="E185" s="29"/>
      <c r="F185" s="6"/>
      <c r="I185" s="30"/>
      <c r="J185" s="31"/>
      <c r="K185" s="30"/>
      <c r="L185" s="30"/>
      <c r="M185" s="31"/>
      <c r="N185" s="31"/>
      <c r="O185" s="32"/>
      <c r="P185" s="32"/>
    </row>
    <row r="186" spans="2:16" ht="12.75" customHeight="1" thickBot="1">
      <c r="B186" s="6"/>
      <c r="E186" s="29"/>
      <c r="F186" s="6"/>
      <c r="I186" s="30"/>
      <c r="J186" s="31"/>
      <c r="K186" s="30"/>
      <c r="L186" s="30"/>
      <c r="M186" s="31"/>
      <c r="N186" s="31"/>
      <c r="O186" s="32"/>
      <c r="P186" s="32"/>
    </row>
    <row r="187" spans="2:16" ht="12.75" customHeight="1" thickBot="1">
      <c r="B187" s="6"/>
      <c r="E187" s="29"/>
      <c r="F187" s="6"/>
      <c r="I187" s="30"/>
      <c r="J187" s="31"/>
      <c r="K187" s="30"/>
      <c r="L187" s="30"/>
      <c r="M187" s="31"/>
      <c r="N187" s="31"/>
      <c r="O187" s="32"/>
      <c r="P187" s="33"/>
    </row>
    <row r="188" spans="2:16" ht="12.75" customHeight="1" thickBot="1">
      <c r="B188" s="6"/>
      <c r="E188" s="29"/>
      <c r="F188" s="6"/>
      <c r="I188" s="30"/>
      <c r="J188" s="31"/>
      <c r="K188" s="30"/>
      <c r="L188" s="30"/>
      <c r="M188" s="31"/>
      <c r="N188" s="31"/>
      <c r="O188" s="32"/>
      <c r="P188" s="33"/>
    </row>
    <row r="189" spans="2:16">
      <c r="B189" s="6"/>
      <c r="E189" s="29"/>
      <c r="F189" s="6"/>
    </row>
    <row r="190" spans="2:16">
      <c r="B190" s="6"/>
      <c r="E190" s="29"/>
      <c r="F190" s="6"/>
    </row>
    <row r="191" spans="2:16">
      <c r="B191" s="6"/>
      <c r="E191" s="29"/>
      <c r="F191" s="6"/>
    </row>
    <row r="192" spans="2:16">
      <c r="B192" s="6"/>
      <c r="E192" s="29"/>
      <c r="F192" s="6"/>
    </row>
    <row r="193" spans="2:6">
      <c r="B193" s="6"/>
      <c r="E193" s="29"/>
      <c r="F193" s="6"/>
    </row>
    <row r="194" spans="2:6">
      <c r="B194" s="6"/>
      <c r="E194" s="29"/>
      <c r="F194" s="6"/>
    </row>
    <row r="195" spans="2:6">
      <c r="B195" s="6"/>
      <c r="E195" s="29"/>
      <c r="F195" s="6"/>
    </row>
    <row r="196" spans="2:6">
      <c r="B196" s="6"/>
      <c r="E196" s="29"/>
      <c r="F196" s="6"/>
    </row>
    <row r="197" spans="2:6">
      <c r="B197" s="6"/>
      <c r="E197" s="29"/>
      <c r="F197" s="6"/>
    </row>
    <row r="198" spans="2:6">
      <c r="B198" s="6"/>
      <c r="E198" s="29"/>
      <c r="F198" s="6"/>
    </row>
    <row r="199" spans="2:6">
      <c r="B199" s="6"/>
      <c r="E199" s="29"/>
      <c r="F199" s="6"/>
    </row>
    <row r="200" spans="2:6">
      <c r="B200" s="6"/>
      <c r="E200" s="29"/>
      <c r="F200" s="6"/>
    </row>
    <row r="201" spans="2:6">
      <c r="B201" s="6"/>
      <c r="E201" s="29"/>
      <c r="F201" s="6"/>
    </row>
    <row r="202" spans="2:6">
      <c r="B202" s="6"/>
      <c r="E202" s="29"/>
      <c r="F202" s="6"/>
    </row>
    <row r="203" spans="2:6">
      <c r="B203" s="6"/>
      <c r="E203" s="29"/>
      <c r="F203" s="6"/>
    </row>
    <row r="204" spans="2:6">
      <c r="B204" s="6"/>
      <c r="E204" s="29"/>
      <c r="F204" s="6"/>
    </row>
    <row r="205" spans="2:6">
      <c r="B205" s="6"/>
      <c r="E205" s="29"/>
      <c r="F205" s="6"/>
    </row>
    <row r="206" spans="2:6">
      <c r="B206" s="6"/>
      <c r="E206" s="29"/>
      <c r="F206" s="6"/>
    </row>
    <row r="207" spans="2:6">
      <c r="B207" s="6"/>
      <c r="E207" s="29"/>
      <c r="F207" s="6"/>
    </row>
    <row r="208" spans="2:6">
      <c r="B208" s="6"/>
      <c r="E208" s="29"/>
      <c r="F208" s="6"/>
    </row>
    <row r="209" spans="2:6">
      <c r="B209" s="6"/>
      <c r="E209" s="29"/>
      <c r="F209" s="6"/>
    </row>
    <row r="210" spans="2:6">
      <c r="B210" s="6"/>
      <c r="E210" s="29"/>
      <c r="F210" s="6"/>
    </row>
    <row r="211" spans="2:6">
      <c r="B211" s="6"/>
      <c r="E211" s="29"/>
      <c r="F211" s="6"/>
    </row>
    <row r="212" spans="2:6">
      <c r="B212" s="6"/>
      <c r="E212" s="29"/>
      <c r="F212" s="6"/>
    </row>
    <row r="213" spans="2:6">
      <c r="B213" s="6"/>
      <c r="E213" s="29"/>
      <c r="F213" s="6"/>
    </row>
    <row r="214" spans="2:6">
      <c r="B214" s="6"/>
      <c r="E214" s="29"/>
      <c r="F214" s="6"/>
    </row>
    <row r="215" spans="2:6">
      <c r="B215" s="6"/>
      <c r="E215" s="29"/>
      <c r="F215" s="6"/>
    </row>
    <row r="216" spans="2:6">
      <c r="B216" s="6"/>
      <c r="E216" s="29"/>
      <c r="F216" s="6"/>
    </row>
    <row r="217" spans="2:6">
      <c r="B217" s="6"/>
      <c r="E217" s="29"/>
      <c r="F217" s="6"/>
    </row>
    <row r="218" spans="2:6">
      <c r="B218" s="6"/>
      <c r="E218" s="29"/>
      <c r="F218" s="6"/>
    </row>
    <row r="219" spans="2:6">
      <c r="B219" s="6"/>
      <c r="E219" s="29"/>
      <c r="F219" s="6"/>
    </row>
    <row r="220" spans="2:6">
      <c r="B220" s="6"/>
      <c r="E220" s="29"/>
      <c r="F220" s="6"/>
    </row>
    <row r="221" spans="2:6">
      <c r="B221" s="6"/>
      <c r="E221" s="29"/>
      <c r="F221" s="6"/>
    </row>
    <row r="222" spans="2:6">
      <c r="B222" s="6"/>
      <c r="E222" s="29"/>
      <c r="F222" s="6"/>
    </row>
    <row r="223" spans="2:6">
      <c r="B223" s="6"/>
      <c r="E223" s="29"/>
      <c r="F223" s="6"/>
    </row>
    <row r="224" spans="2:6">
      <c r="B224" s="6"/>
      <c r="E224" s="29"/>
      <c r="F224" s="6"/>
    </row>
    <row r="225" spans="2:6">
      <c r="B225" s="6"/>
      <c r="E225" s="29"/>
      <c r="F225" s="6"/>
    </row>
    <row r="226" spans="2:6">
      <c r="B226" s="6"/>
      <c r="E226" s="29"/>
      <c r="F226" s="6"/>
    </row>
    <row r="227" spans="2:6">
      <c r="B227" s="6"/>
      <c r="E227" s="29"/>
      <c r="F227" s="6"/>
    </row>
    <row r="228" spans="2:6">
      <c r="B228" s="6"/>
      <c r="E228" s="29"/>
      <c r="F228" s="6"/>
    </row>
    <row r="229" spans="2:6">
      <c r="B229" s="6"/>
      <c r="E229" s="29"/>
      <c r="F229" s="6"/>
    </row>
    <row r="230" spans="2:6">
      <c r="B230" s="6"/>
      <c r="E230" s="29"/>
      <c r="F230" s="6"/>
    </row>
    <row r="231" spans="2:6">
      <c r="B231" s="6"/>
      <c r="E231" s="29"/>
      <c r="F231" s="6"/>
    </row>
    <row r="232" spans="2:6">
      <c r="B232" s="6"/>
      <c r="E232" s="29"/>
      <c r="F232" s="6"/>
    </row>
    <row r="233" spans="2:6">
      <c r="B233" s="6"/>
      <c r="E233" s="29"/>
      <c r="F233" s="6"/>
    </row>
    <row r="234" spans="2:6">
      <c r="B234" s="6"/>
      <c r="E234" s="29"/>
      <c r="F234" s="6"/>
    </row>
    <row r="235" spans="2:6">
      <c r="B235" s="6"/>
      <c r="E235" s="29"/>
      <c r="F235" s="6"/>
    </row>
    <row r="236" spans="2:6">
      <c r="B236" s="6"/>
      <c r="E236" s="29"/>
      <c r="F236" s="6"/>
    </row>
    <row r="237" spans="2:6">
      <c r="B237" s="6"/>
      <c r="E237" s="29"/>
      <c r="F237" s="6"/>
    </row>
    <row r="238" spans="2:6">
      <c r="B238" s="6"/>
      <c r="E238" s="29"/>
      <c r="F238" s="6"/>
    </row>
    <row r="239" spans="2:6">
      <c r="B239" s="6"/>
      <c r="E239" s="29"/>
      <c r="F239" s="6"/>
    </row>
    <row r="240" spans="2:6">
      <c r="B240" s="6"/>
      <c r="E240" s="29"/>
      <c r="F240" s="6"/>
    </row>
    <row r="241" spans="2:6">
      <c r="B241" s="6"/>
      <c r="E241" s="29"/>
      <c r="F241" s="6"/>
    </row>
    <row r="242" spans="2:6">
      <c r="B242" s="6"/>
      <c r="E242" s="29"/>
      <c r="F242" s="6"/>
    </row>
    <row r="243" spans="2:6">
      <c r="B243" s="6"/>
      <c r="E243" s="29"/>
      <c r="F243" s="6"/>
    </row>
    <row r="244" spans="2:6">
      <c r="B244" s="6"/>
      <c r="E244" s="29"/>
      <c r="F244" s="6"/>
    </row>
    <row r="245" spans="2:6">
      <c r="B245" s="6"/>
      <c r="E245" s="29"/>
      <c r="F245" s="6"/>
    </row>
    <row r="246" spans="2:6">
      <c r="B246" s="6"/>
      <c r="E246" s="29"/>
      <c r="F246" s="6"/>
    </row>
    <row r="247" spans="2:6">
      <c r="B247" s="6"/>
      <c r="E247" s="29"/>
      <c r="F247" s="6"/>
    </row>
    <row r="248" spans="2:6">
      <c r="B248" s="6"/>
      <c r="E248" s="29"/>
      <c r="F248" s="6"/>
    </row>
    <row r="249" spans="2:6">
      <c r="B249" s="6"/>
      <c r="E249" s="29"/>
      <c r="F249" s="6"/>
    </row>
    <row r="250" spans="2:6">
      <c r="B250" s="6"/>
      <c r="E250" s="29"/>
      <c r="F250" s="6"/>
    </row>
    <row r="251" spans="2:6">
      <c r="B251" s="6"/>
      <c r="E251" s="29"/>
      <c r="F251" s="6"/>
    </row>
    <row r="252" spans="2:6">
      <c r="B252" s="6"/>
      <c r="E252" s="29"/>
      <c r="F252" s="6"/>
    </row>
    <row r="253" spans="2:6">
      <c r="B253" s="6"/>
      <c r="E253" s="29"/>
      <c r="F253" s="6"/>
    </row>
    <row r="254" spans="2:6">
      <c r="B254" s="6"/>
      <c r="E254" s="29"/>
      <c r="F254" s="6"/>
    </row>
    <row r="255" spans="2:6">
      <c r="B255" s="6"/>
      <c r="E255" s="29"/>
      <c r="F255" s="6"/>
    </row>
    <row r="256" spans="2:6">
      <c r="B256" s="6"/>
      <c r="E256" s="29"/>
      <c r="F256" s="6"/>
    </row>
    <row r="257" spans="2:6">
      <c r="B257" s="6"/>
      <c r="E257" s="29"/>
      <c r="F257" s="6"/>
    </row>
    <row r="258" spans="2:6">
      <c r="B258" s="6"/>
      <c r="E258" s="29"/>
      <c r="F258" s="6"/>
    </row>
    <row r="259" spans="2:6">
      <c r="B259" s="6"/>
      <c r="E259" s="29"/>
      <c r="F259" s="6"/>
    </row>
    <row r="260" spans="2:6">
      <c r="B260" s="6"/>
      <c r="E260" s="29"/>
      <c r="F260" s="6"/>
    </row>
    <row r="261" spans="2:6">
      <c r="B261" s="6"/>
      <c r="E261" s="29"/>
      <c r="F261" s="6"/>
    </row>
    <row r="262" spans="2:6">
      <c r="B262" s="6"/>
      <c r="E262" s="29"/>
      <c r="F262" s="6"/>
    </row>
    <row r="263" spans="2:6">
      <c r="B263" s="6"/>
      <c r="E263" s="29"/>
      <c r="F263" s="6"/>
    </row>
    <row r="264" spans="2:6">
      <c r="B264" s="6"/>
      <c r="E264" s="29"/>
      <c r="F264" s="6"/>
    </row>
    <row r="265" spans="2:6">
      <c r="B265" s="6"/>
      <c r="E265" s="29"/>
      <c r="F265" s="6"/>
    </row>
    <row r="266" spans="2:6">
      <c r="B266" s="6"/>
      <c r="E266" s="29"/>
      <c r="F266" s="6"/>
    </row>
    <row r="267" spans="2:6">
      <c r="B267" s="6"/>
      <c r="E267" s="29"/>
      <c r="F267" s="6"/>
    </row>
    <row r="268" spans="2:6">
      <c r="B268" s="6"/>
      <c r="E268" s="29"/>
      <c r="F268" s="6"/>
    </row>
    <row r="269" spans="2:6">
      <c r="B269" s="6"/>
      <c r="E269" s="29"/>
      <c r="F269" s="6"/>
    </row>
    <row r="270" spans="2:6">
      <c r="B270" s="6"/>
      <c r="E270" s="29"/>
      <c r="F270" s="6"/>
    </row>
    <row r="271" spans="2:6">
      <c r="B271" s="6"/>
      <c r="E271" s="29"/>
      <c r="F271" s="6"/>
    </row>
    <row r="272" spans="2:6">
      <c r="B272" s="6"/>
      <c r="E272" s="29"/>
      <c r="F272" s="6"/>
    </row>
    <row r="273" spans="2:6">
      <c r="B273" s="6"/>
      <c r="E273" s="29"/>
      <c r="F273" s="6"/>
    </row>
    <row r="274" spans="2:6">
      <c r="B274" s="6"/>
      <c r="E274" s="29"/>
      <c r="F274" s="6"/>
    </row>
    <row r="275" spans="2:6">
      <c r="B275" s="6"/>
      <c r="E275" s="29"/>
      <c r="F275" s="6"/>
    </row>
    <row r="276" spans="2:6">
      <c r="B276" s="6"/>
      <c r="E276" s="29"/>
      <c r="F276" s="6"/>
    </row>
    <row r="277" spans="2:6">
      <c r="B277" s="6"/>
      <c r="E277" s="29"/>
      <c r="F277" s="6"/>
    </row>
    <row r="278" spans="2:6">
      <c r="B278" s="6"/>
      <c r="E278" s="29"/>
      <c r="F278" s="6"/>
    </row>
    <row r="279" spans="2:6">
      <c r="B279" s="6"/>
      <c r="E279" s="29"/>
      <c r="F279" s="6"/>
    </row>
    <row r="280" spans="2:6">
      <c r="B280" s="6"/>
      <c r="E280" s="29"/>
      <c r="F280" s="6"/>
    </row>
    <row r="281" spans="2:6">
      <c r="B281" s="6"/>
      <c r="E281" s="29"/>
      <c r="F281" s="6"/>
    </row>
    <row r="282" spans="2:6">
      <c r="B282" s="6"/>
      <c r="E282" s="29"/>
      <c r="F282" s="6"/>
    </row>
    <row r="283" spans="2:6">
      <c r="B283" s="6"/>
      <c r="E283" s="29"/>
      <c r="F283" s="6"/>
    </row>
    <row r="284" spans="2:6">
      <c r="B284" s="6"/>
      <c r="E284" s="29"/>
      <c r="F284" s="6"/>
    </row>
    <row r="285" spans="2:6">
      <c r="B285" s="6"/>
      <c r="E285" s="29"/>
      <c r="F285" s="6"/>
    </row>
    <row r="286" spans="2:6">
      <c r="B286" s="6"/>
      <c r="E286" s="29"/>
      <c r="F286" s="6"/>
    </row>
    <row r="287" spans="2:6">
      <c r="B287" s="6"/>
      <c r="E287" s="29"/>
      <c r="F287" s="6"/>
    </row>
    <row r="288" spans="2:6">
      <c r="B288" s="6"/>
      <c r="E288" s="29"/>
      <c r="F288" s="6"/>
    </row>
    <row r="289" spans="2:6">
      <c r="B289" s="6"/>
      <c r="E289" s="29"/>
      <c r="F289" s="6"/>
    </row>
    <row r="290" spans="2:6">
      <c r="B290" s="6"/>
      <c r="E290" s="29"/>
      <c r="F290" s="6"/>
    </row>
    <row r="291" spans="2:6">
      <c r="B291" s="6"/>
      <c r="E291" s="29"/>
      <c r="F291" s="6"/>
    </row>
    <row r="292" spans="2:6">
      <c r="B292" s="6"/>
      <c r="E292" s="29"/>
      <c r="F292" s="6"/>
    </row>
    <row r="293" spans="2:6">
      <c r="B293" s="6"/>
      <c r="E293" s="29"/>
      <c r="F293" s="6"/>
    </row>
    <row r="294" spans="2:6">
      <c r="B294" s="6"/>
      <c r="E294" s="29"/>
      <c r="F294" s="6"/>
    </row>
    <row r="295" spans="2:6">
      <c r="B295" s="6"/>
      <c r="E295" s="29"/>
      <c r="F295" s="6"/>
    </row>
    <row r="296" spans="2:6">
      <c r="B296" s="6"/>
      <c r="E296" s="29"/>
      <c r="F296" s="6"/>
    </row>
    <row r="297" spans="2:6">
      <c r="B297" s="6"/>
      <c r="E297" s="29"/>
      <c r="F297" s="6"/>
    </row>
    <row r="298" spans="2:6">
      <c r="B298" s="6"/>
      <c r="E298" s="29"/>
      <c r="F298" s="6"/>
    </row>
    <row r="299" spans="2:6">
      <c r="B299" s="6"/>
      <c r="E299" s="29"/>
      <c r="F299" s="6"/>
    </row>
    <row r="300" spans="2:6">
      <c r="B300" s="6"/>
      <c r="E300" s="29"/>
      <c r="F300" s="6"/>
    </row>
    <row r="301" spans="2:6">
      <c r="B301" s="6"/>
      <c r="E301" s="29"/>
      <c r="F301" s="6"/>
    </row>
    <row r="302" spans="2:6">
      <c r="B302" s="6"/>
      <c r="E302" s="29"/>
      <c r="F302" s="6"/>
    </row>
    <row r="303" spans="2:6">
      <c r="B303" s="6"/>
      <c r="E303" s="29"/>
      <c r="F303" s="6"/>
    </row>
    <row r="304" spans="2:6">
      <c r="B304" s="6"/>
      <c r="E304" s="29"/>
      <c r="F304" s="6"/>
    </row>
    <row r="305" spans="2:6">
      <c r="B305" s="6"/>
      <c r="E305" s="29"/>
      <c r="F305" s="6"/>
    </row>
    <row r="306" spans="2:6">
      <c r="B306" s="6"/>
      <c r="E306" s="29"/>
      <c r="F306" s="6"/>
    </row>
    <row r="307" spans="2:6">
      <c r="B307" s="6"/>
      <c r="E307" s="29"/>
      <c r="F307" s="6"/>
    </row>
    <row r="308" spans="2:6">
      <c r="B308" s="6"/>
      <c r="E308" s="29"/>
      <c r="F308" s="6"/>
    </row>
    <row r="309" spans="2:6">
      <c r="B309" s="6"/>
      <c r="E309" s="29"/>
      <c r="F309" s="6"/>
    </row>
    <row r="310" spans="2:6">
      <c r="B310" s="6"/>
      <c r="E310" s="29"/>
      <c r="F310" s="6"/>
    </row>
    <row r="311" spans="2:6">
      <c r="B311" s="6"/>
      <c r="E311" s="29"/>
      <c r="F311" s="6"/>
    </row>
    <row r="312" spans="2:6">
      <c r="B312" s="6"/>
      <c r="E312" s="29"/>
      <c r="F312" s="6"/>
    </row>
    <row r="313" spans="2:6">
      <c r="B313" s="6"/>
      <c r="E313" s="29"/>
      <c r="F313" s="6"/>
    </row>
    <row r="314" spans="2:6">
      <c r="B314" s="6"/>
      <c r="E314" s="29"/>
      <c r="F314" s="6"/>
    </row>
    <row r="315" spans="2:6">
      <c r="B315" s="6"/>
      <c r="E315" s="29"/>
      <c r="F315" s="6"/>
    </row>
    <row r="316" spans="2:6">
      <c r="B316" s="6"/>
      <c r="E316" s="29"/>
      <c r="F316" s="6"/>
    </row>
    <row r="317" spans="2:6">
      <c r="B317" s="6"/>
      <c r="E317" s="29"/>
      <c r="F317" s="6"/>
    </row>
    <row r="318" spans="2:6">
      <c r="B318" s="6"/>
      <c r="E318" s="29"/>
      <c r="F318" s="6"/>
    </row>
    <row r="319" spans="2:6">
      <c r="B319" s="6"/>
      <c r="E319" s="29"/>
      <c r="F319" s="6"/>
    </row>
    <row r="320" spans="2:6">
      <c r="B320" s="6"/>
      <c r="E320" s="29"/>
      <c r="F320" s="6"/>
    </row>
    <row r="321" spans="2:6">
      <c r="B321" s="6"/>
      <c r="E321" s="29"/>
      <c r="F321" s="6"/>
    </row>
    <row r="322" spans="2:6">
      <c r="B322" s="6"/>
      <c r="E322" s="29"/>
      <c r="F322" s="6"/>
    </row>
    <row r="323" spans="2:6">
      <c r="B323" s="6"/>
      <c r="E323" s="29"/>
      <c r="F323" s="6"/>
    </row>
    <row r="324" spans="2:6">
      <c r="B324" s="6"/>
      <c r="E324" s="29"/>
      <c r="F324" s="6"/>
    </row>
    <row r="325" spans="2:6">
      <c r="B325" s="6"/>
      <c r="E325" s="29"/>
      <c r="F325" s="6"/>
    </row>
    <row r="326" spans="2:6">
      <c r="B326" s="6"/>
      <c r="E326" s="29"/>
      <c r="F326" s="6"/>
    </row>
    <row r="327" spans="2:6">
      <c r="B327" s="6"/>
      <c r="E327" s="29"/>
      <c r="F327" s="6"/>
    </row>
    <row r="328" spans="2:6">
      <c r="B328" s="6"/>
      <c r="E328" s="29"/>
      <c r="F328" s="6"/>
    </row>
    <row r="329" spans="2:6">
      <c r="B329" s="6"/>
      <c r="E329" s="29"/>
      <c r="F329" s="6"/>
    </row>
    <row r="330" spans="2:6">
      <c r="B330" s="6"/>
      <c r="E330" s="29"/>
      <c r="F330" s="6"/>
    </row>
    <row r="331" spans="2:6">
      <c r="B331" s="6"/>
      <c r="E331" s="29"/>
      <c r="F331" s="6"/>
    </row>
    <row r="332" spans="2:6">
      <c r="B332" s="6"/>
      <c r="E332" s="29"/>
      <c r="F332" s="6"/>
    </row>
    <row r="333" spans="2:6">
      <c r="B333" s="6"/>
      <c r="E333" s="29"/>
      <c r="F333" s="6"/>
    </row>
    <row r="334" spans="2:6">
      <c r="B334" s="6"/>
      <c r="E334" s="29"/>
      <c r="F334" s="6"/>
    </row>
    <row r="335" spans="2:6">
      <c r="B335" s="6"/>
      <c r="E335" s="29"/>
      <c r="F335" s="6"/>
    </row>
    <row r="336" spans="2:6">
      <c r="B336" s="6"/>
      <c r="E336" s="29"/>
      <c r="F336" s="6"/>
    </row>
    <row r="337" spans="2:6">
      <c r="B337" s="6"/>
      <c r="E337" s="29"/>
      <c r="F337" s="6"/>
    </row>
    <row r="338" spans="2:6">
      <c r="B338" s="6"/>
      <c r="E338" s="29"/>
      <c r="F338" s="6"/>
    </row>
    <row r="339" spans="2:6">
      <c r="B339" s="6"/>
      <c r="E339" s="29"/>
      <c r="F339" s="6"/>
    </row>
    <row r="340" spans="2:6">
      <c r="B340" s="6"/>
      <c r="E340" s="29"/>
      <c r="F340" s="6"/>
    </row>
    <row r="341" spans="2:6">
      <c r="B341" s="6"/>
      <c r="E341" s="29"/>
      <c r="F341" s="6"/>
    </row>
    <row r="342" spans="2:6">
      <c r="B342" s="6"/>
      <c r="E342" s="29"/>
      <c r="F342" s="6"/>
    </row>
    <row r="343" spans="2:6">
      <c r="B343" s="6"/>
      <c r="E343" s="29"/>
      <c r="F343" s="6"/>
    </row>
    <row r="344" spans="2:6">
      <c r="B344" s="6"/>
      <c r="E344" s="29"/>
      <c r="F344" s="6"/>
    </row>
    <row r="345" spans="2:6">
      <c r="B345" s="6"/>
      <c r="E345" s="29"/>
      <c r="F345" s="6"/>
    </row>
    <row r="346" spans="2:6">
      <c r="B346" s="6"/>
      <c r="E346" s="29"/>
      <c r="F346" s="6"/>
    </row>
    <row r="347" spans="2:6">
      <c r="B347" s="6"/>
      <c r="E347" s="29"/>
      <c r="F347" s="6"/>
    </row>
    <row r="348" spans="2:6">
      <c r="B348" s="6"/>
      <c r="E348" s="29"/>
      <c r="F348" s="6"/>
    </row>
    <row r="349" spans="2:6">
      <c r="B349" s="6"/>
      <c r="E349" s="29"/>
      <c r="F349" s="6"/>
    </row>
    <row r="350" spans="2:6">
      <c r="B350" s="6"/>
      <c r="E350" s="29"/>
      <c r="F350" s="6"/>
    </row>
    <row r="351" spans="2:6">
      <c r="B351" s="6"/>
      <c r="E351" s="29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  <row r="882" spans="2:6">
      <c r="B882" s="6"/>
      <c r="F882" s="6"/>
    </row>
    <row r="883" spans="2:6">
      <c r="B883" s="6"/>
      <c r="F883" s="6"/>
    </row>
    <row r="884" spans="2:6">
      <c r="B884" s="6"/>
      <c r="F884" s="6"/>
    </row>
    <row r="885" spans="2:6">
      <c r="B885" s="6"/>
      <c r="F885" s="6"/>
    </row>
    <row r="886" spans="2:6">
      <c r="B886" s="6"/>
      <c r="F886" s="6"/>
    </row>
    <row r="887" spans="2:6">
      <c r="B887" s="6"/>
      <c r="F887" s="6"/>
    </row>
    <row r="888" spans="2:6">
      <c r="B888" s="6"/>
      <c r="F888" s="6"/>
    </row>
    <row r="889" spans="2:6">
      <c r="B889" s="6"/>
      <c r="F889" s="6"/>
    </row>
    <row r="890" spans="2:6">
      <c r="B890" s="6"/>
      <c r="F890" s="6"/>
    </row>
    <row r="891" spans="2:6">
      <c r="B891" s="6"/>
      <c r="F891" s="6"/>
    </row>
    <row r="892" spans="2:6">
      <c r="B892" s="6"/>
      <c r="F892" s="6"/>
    </row>
    <row r="893" spans="2:6">
      <c r="B893" s="6"/>
      <c r="F893" s="6"/>
    </row>
    <row r="894" spans="2:6">
      <c r="B894" s="6"/>
      <c r="F894" s="6"/>
    </row>
    <row r="895" spans="2:6">
      <c r="B895" s="6"/>
      <c r="F895" s="6"/>
    </row>
    <row r="896" spans="2:6">
      <c r="B896" s="6"/>
      <c r="F896" s="6"/>
    </row>
    <row r="897" spans="2:6">
      <c r="B897" s="6"/>
      <c r="F897" s="6"/>
    </row>
    <row r="898" spans="2:6">
      <c r="B898" s="6"/>
      <c r="F898" s="6"/>
    </row>
    <row r="899" spans="2:6">
      <c r="B899" s="6"/>
      <c r="F899" s="6"/>
    </row>
    <row r="900" spans="2:6">
      <c r="B900" s="6"/>
      <c r="F900" s="6"/>
    </row>
    <row r="901" spans="2:6">
      <c r="B901" s="6"/>
      <c r="F901" s="6"/>
    </row>
    <row r="902" spans="2:6">
      <c r="B902" s="6"/>
      <c r="F902" s="6"/>
    </row>
    <row r="903" spans="2:6">
      <c r="B903" s="6"/>
      <c r="F903" s="6"/>
    </row>
    <row r="904" spans="2:6">
      <c r="B904" s="6"/>
      <c r="F904" s="6"/>
    </row>
    <row r="905" spans="2:6">
      <c r="B905" s="6"/>
      <c r="F905" s="6"/>
    </row>
    <row r="906" spans="2:6">
      <c r="B906" s="6"/>
      <c r="F906" s="6"/>
    </row>
    <row r="907" spans="2:6">
      <c r="B907" s="6"/>
      <c r="F907" s="6"/>
    </row>
    <row r="908" spans="2:6">
      <c r="B908" s="6"/>
      <c r="F908" s="6"/>
    </row>
    <row r="909" spans="2:6">
      <c r="B909" s="6"/>
      <c r="F909" s="6"/>
    </row>
    <row r="910" spans="2:6">
      <c r="B910" s="6"/>
      <c r="F910" s="6"/>
    </row>
    <row r="911" spans="2:6">
      <c r="B911" s="6"/>
      <c r="F911" s="6"/>
    </row>
    <row r="912" spans="2:6">
      <c r="B912" s="6"/>
      <c r="F912" s="6"/>
    </row>
    <row r="913" spans="2:6">
      <c r="B913" s="6"/>
      <c r="F913" s="6"/>
    </row>
    <row r="914" spans="2:6">
      <c r="B914" s="6"/>
      <c r="F914" s="6"/>
    </row>
    <row r="915" spans="2:6">
      <c r="B915" s="6"/>
      <c r="F915" s="6"/>
    </row>
    <row r="916" spans="2:6">
      <c r="B916" s="6"/>
      <c r="F916" s="6"/>
    </row>
    <row r="917" spans="2:6">
      <c r="B917" s="6"/>
      <c r="F917" s="6"/>
    </row>
    <row r="918" spans="2:6">
      <c r="B918" s="6"/>
      <c r="F918" s="6"/>
    </row>
    <row r="919" spans="2:6">
      <c r="B919" s="6"/>
      <c r="F919" s="6"/>
    </row>
    <row r="920" spans="2:6">
      <c r="B920" s="6"/>
      <c r="F920" s="6"/>
    </row>
    <row r="921" spans="2:6">
      <c r="B921" s="6"/>
      <c r="F921" s="6"/>
    </row>
    <row r="922" spans="2:6">
      <c r="B922" s="6"/>
      <c r="F922" s="6"/>
    </row>
    <row r="923" spans="2:6">
      <c r="B923" s="6"/>
      <c r="F923" s="6"/>
    </row>
    <row r="924" spans="2:6">
      <c r="B924" s="6"/>
      <c r="F924" s="6"/>
    </row>
    <row r="925" spans="2:6">
      <c r="B925" s="6"/>
      <c r="F925" s="6"/>
    </row>
    <row r="926" spans="2:6">
      <c r="B926" s="6"/>
      <c r="F926" s="6"/>
    </row>
    <row r="927" spans="2:6">
      <c r="B927" s="6"/>
      <c r="F927" s="6"/>
    </row>
    <row r="928" spans="2:6">
      <c r="B928" s="6"/>
      <c r="F928" s="6"/>
    </row>
    <row r="929" spans="2:6">
      <c r="B929" s="6"/>
      <c r="F929" s="6"/>
    </row>
    <row r="930" spans="2:6">
      <c r="B930" s="6"/>
      <c r="F930" s="6"/>
    </row>
    <row r="931" spans="2:6">
      <c r="B931" s="6"/>
      <c r="F931" s="6"/>
    </row>
    <row r="932" spans="2:6">
      <c r="B932" s="6"/>
      <c r="F932" s="6"/>
    </row>
    <row r="933" spans="2:6">
      <c r="B933" s="6"/>
      <c r="F933" s="6"/>
    </row>
    <row r="934" spans="2:6">
      <c r="B934" s="6"/>
      <c r="F934" s="6"/>
    </row>
    <row r="935" spans="2:6">
      <c r="B935" s="6"/>
      <c r="F935" s="6"/>
    </row>
    <row r="936" spans="2:6">
      <c r="B936" s="6"/>
      <c r="F936" s="6"/>
    </row>
    <row r="937" spans="2:6">
      <c r="B937" s="6"/>
      <c r="F937" s="6"/>
    </row>
    <row r="938" spans="2:6">
      <c r="B938" s="6"/>
      <c r="F938" s="6"/>
    </row>
    <row r="939" spans="2:6">
      <c r="B939" s="6"/>
      <c r="F939" s="6"/>
    </row>
    <row r="940" spans="2:6">
      <c r="B940" s="6"/>
      <c r="F940" s="6"/>
    </row>
    <row r="941" spans="2:6">
      <c r="B941" s="6"/>
      <c r="F941" s="6"/>
    </row>
    <row r="942" spans="2:6">
      <c r="B942" s="6"/>
      <c r="F942" s="6"/>
    </row>
    <row r="943" spans="2:6">
      <c r="B943" s="6"/>
      <c r="F943" s="6"/>
    </row>
    <row r="944" spans="2:6">
      <c r="B944" s="6"/>
      <c r="F944" s="6"/>
    </row>
    <row r="945" spans="2:6">
      <c r="B945" s="6"/>
      <c r="F945" s="6"/>
    </row>
    <row r="946" spans="2:6">
      <c r="B946" s="6"/>
      <c r="F946" s="6"/>
    </row>
    <row r="947" spans="2:6">
      <c r="B947" s="6"/>
      <c r="F947" s="6"/>
    </row>
    <row r="948" spans="2:6">
      <c r="B948" s="6"/>
      <c r="F948" s="6"/>
    </row>
    <row r="949" spans="2:6">
      <c r="B949" s="6"/>
      <c r="F949" s="6"/>
    </row>
    <row r="950" spans="2:6">
      <c r="B950" s="6"/>
      <c r="F950" s="6"/>
    </row>
    <row r="951" spans="2:6">
      <c r="B951" s="6"/>
      <c r="F951" s="6"/>
    </row>
    <row r="952" spans="2:6">
      <c r="B952" s="6"/>
      <c r="F952" s="6"/>
    </row>
    <row r="953" spans="2:6">
      <c r="B953" s="6"/>
      <c r="F953" s="6"/>
    </row>
    <row r="954" spans="2:6">
      <c r="B954" s="6"/>
      <c r="F954" s="6"/>
    </row>
    <row r="955" spans="2:6">
      <c r="B955" s="6"/>
      <c r="F955" s="6"/>
    </row>
    <row r="956" spans="2:6">
      <c r="B956" s="6"/>
      <c r="F956" s="6"/>
    </row>
    <row r="957" spans="2:6">
      <c r="B957" s="6"/>
      <c r="F957" s="6"/>
    </row>
    <row r="958" spans="2:6">
      <c r="B958" s="6"/>
      <c r="F958" s="6"/>
    </row>
    <row r="959" spans="2:6">
      <c r="B959" s="6"/>
      <c r="F959" s="6"/>
    </row>
    <row r="960" spans="2:6">
      <c r="B960" s="6"/>
      <c r="F960" s="6"/>
    </row>
    <row r="961" spans="2:6">
      <c r="B961" s="6"/>
      <c r="F961" s="6"/>
    </row>
    <row r="962" spans="2:6">
      <c r="B962" s="6"/>
      <c r="F962" s="6"/>
    </row>
    <row r="963" spans="2:6">
      <c r="B963" s="6"/>
      <c r="F963" s="6"/>
    </row>
    <row r="964" spans="2:6">
      <c r="B964" s="6"/>
      <c r="F964" s="6"/>
    </row>
    <row r="965" spans="2:6">
      <c r="B965" s="6"/>
      <c r="F965" s="6"/>
    </row>
    <row r="966" spans="2:6">
      <c r="B966" s="6"/>
      <c r="F966" s="6"/>
    </row>
    <row r="967" spans="2:6">
      <c r="B967" s="6"/>
      <c r="F967" s="6"/>
    </row>
    <row r="968" spans="2:6">
      <c r="B968" s="6"/>
      <c r="F968" s="6"/>
    </row>
    <row r="969" spans="2:6">
      <c r="B969" s="6"/>
      <c r="F969" s="6"/>
    </row>
    <row r="970" spans="2:6">
      <c r="B970" s="6"/>
      <c r="F970" s="6"/>
    </row>
    <row r="971" spans="2:6">
      <c r="B971" s="6"/>
      <c r="F971" s="6"/>
    </row>
    <row r="972" spans="2:6">
      <c r="B972" s="6"/>
      <c r="F972" s="6"/>
    </row>
    <row r="973" spans="2:6">
      <c r="B973" s="6"/>
      <c r="F973" s="6"/>
    </row>
    <row r="974" spans="2:6">
      <c r="B974" s="6"/>
      <c r="F974" s="6"/>
    </row>
    <row r="975" spans="2:6">
      <c r="B975" s="6"/>
      <c r="F975" s="6"/>
    </row>
    <row r="976" spans="2:6">
      <c r="B976" s="6"/>
      <c r="F976" s="6"/>
    </row>
    <row r="977" spans="2:6">
      <c r="B977" s="6"/>
      <c r="F977" s="6"/>
    </row>
    <row r="978" spans="2:6">
      <c r="B978" s="6"/>
      <c r="F978" s="6"/>
    </row>
    <row r="979" spans="2:6">
      <c r="B979" s="6"/>
      <c r="F979" s="6"/>
    </row>
    <row r="980" spans="2:6">
      <c r="B980" s="6"/>
      <c r="F980" s="6"/>
    </row>
    <row r="981" spans="2:6">
      <c r="B981" s="6"/>
      <c r="F981" s="6"/>
    </row>
    <row r="982" spans="2:6">
      <c r="B982" s="6"/>
      <c r="F982" s="6"/>
    </row>
    <row r="983" spans="2:6">
      <c r="B983" s="6"/>
      <c r="F983" s="6"/>
    </row>
    <row r="984" spans="2:6">
      <c r="B984" s="6"/>
      <c r="F984" s="6"/>
    </row>
    <row r="985" spans="2:6">
      <c r="B985" s="6"/>
      <c r="F985" s="6"/>
    </row>
    <row r="986" spans="2:6">
      <c r="B986" s="6"/>
      <c r="F986" s="6"/>
    </row>
    <row r="987" spans="2:6">
      <c r="B987" s="6"/>
      <c r="F987" s="6"/>
    </row>
    <row r="988" spans="2:6">
      <c r="B988" s="6"/>
      <c r="F988" s="6"/>
    </row>
    <row r="989" spans="2:6">
      <c r="B989" s="6"/>
      <c r="F989" s="6"/>
    </row>
    <row r="990" spans="2:6">
      <c r="B990" s="6"/>
      <c r="F990" s="6"/>
    </row>
    <row r="991" spans="2:6">
      <c r="B991" s="6"/>
      <c r="F991" s="6"/>
    </row>
    <row r="992" spans="2:6">
      <c r="B992" s="6"/>
      <c r="F992" s="6"/>
    </row>
    <row r="993" spans="2:6">
      <c r="B993" s="6"/>
      <c r="F993" s="6"/>
    </row>
    <row r="994" spans="2:6">
      <c r="B994" s="6"/>
      <c r="F994" s="6"/>
    </row>
    <row r="995" spans="2:6">
      <c r="B995" s="6"/>
      <c r="F995" s="6"/>
    </row>
    <row r="996" spans="2:6">
      <c r="B996" s="6"/>
      <c r="F996" s="6"/>
    </row>
    <row r="997" spans="2:6">
      <c r="B997" s="6"/>
      <c r="F997" s="6"/>
    </row>
    <row r="998" spans="2:6">
      <c r="B998" s="6"/>
      <c r="F998" s="6"/>
    </row>
    <row r="999" spans="2:6">
      <c r="B999" s="6"/>
      <c r="F999" s="6"/>
    </row>
    <row r="1000" spans="2:6">
      <c r="B1000" s="6"/>
      <c r="F1000" s="6"/>
    </row>
    <row r="1001" spans="2:6">
      <c r="B1001" s="6"/>
      <c r="F1001" s="6"/>
    </row>
    <row r="1002" spans="2:6">
      <c r="B1002" s="6"/>
      <c r="F1002" s="6"/>
    </row>
    <row r="1003" spans="2:6">
      <c r="B1003" s="6"/>
      <c r="F1003" s="6"/>
    </row>
    <row r="1004" spans="2:6">
      <c r="B1004" s="6"/>
      <c r="F1004" s="6"/>
    </row>
    <row r="1005" spans="2:6">
      <c r="B1005" s="6"/>
      <c r="F1005" s="6"/>
    </row>
    <row r="1006" spans="2:6">
      <c r="B1006" s="6"/>
      <c r="F1006" s="6"/>
    </row>
    <row r="1007" spans="2:6">
      <c r="B1007" s="6"/>
      <c r="F1007" s="6"/>
    </row>
    <row r="1008" spans="2:6">
      <c r="B1008" s="6"/>
      <c r="F1008" s="6"/>
    </row>
    <row r="1009" spans="2:6">
      <c r="B1009" s="6"/>
      <c r="F1009" s="6"/>
    </row>
    <row r="1010" spans="2:6">
      <c r="B1010" s="6"/>
      <c r="F1010" s="6"/>
    </row>
    <row r="1011" spans="2:6">
      <c r="B1011" s="6"/>
      <c r="F1011" s="6"/>
    </row>
    <row r="1012" spans="2:6">
      <c r="B1012" s="6"/>
      <c r="F1012" s="6"/>
    </row>
    <row r="1013" spans="2:6">
      <c r="B1013" s="6"/>
      <c r="F1013" s="6"/>
    </row>
    <row r="1014" spans="2:6">
      <c r="B1014" s="6"/>
      <c r="F1014" s="6"/>
    </row>
    <row r="1015" spans="2:6">
      <c r="B1015" s="6"/>
      <c r="F1015" s="6"/>
    </row>
    <row r="1016" spans="2:6">
      <c r="B1016" s="6"/>
      <c r="F1016" s="6"/>
    </row>
    <row r="1017" spans="2:6">
      <c r="B1017" s="6"/>
      <c r="F1017" s="6"/>
    </row>
    <row r="1018" spans="2:6">
      <c r="B1018" s="6"/>
      <c r="F1018" s="6"/>
    </row>
    <row r="1019" spans="2:6">
      <c r="B1019" s="6"/>
      <c r="F1019" s="6"/>
    </row>
    <row r="1020" spans="2:6">
      <c r="B1020" s="6"/>
      <c r="F1020" s="6"/>
    </row>
    <row r="1021" spans="2:6">
      <c r="B1021" s="6"/>
      <c r="F1021" s="6"/>
    </row>
    <row r="1022" spans="2:6">
      <c r="B1022" s="6"/>
      <c r="F1022" s="6"/>
    </row>
    <row r="1023" spans="2:6">
      <c r="B1023" s="6"/>
      <c r="F1023" s="6"/>
    </row>
    <row r="1024" spans="2:6">
      <c r="B1024" s="6"/>
      <c r="F1024" s="6"/>
    </row>
    <row r="1025" spans="2:6">
      <c r="B1025" s="6"/>
      <c r="F1025" s="6"/>
    </row>
    <row r="1026" spans="2:6">
      <c r="B1026" s="6"/>
      <c r="F1026" s="6"/>
    </row>
    <row r="1027" spans="2:6">
      <c r="B1027" s="6"/>
      <c r="F1027" s="6"/>
    </row>
    <row r="1028" spans="2:6">
      <c r="B1028" s="6"/>
      <c r="F1028" s="6"/>
    </row>
    <row r="1029" spans="2:6">
      <c r="B1029" s="6"/>
      <c r="F1029" s="6"/>
    </row>
    <row r="1030" spans="2:6">
      <c r="B1030" s="6"/>
      <c r="F1030" s="6"/>
    </row>
    <row r="1031" spans="2:6">
      <c r="B1031" s="6"/>
      <c r="F1031" s="6"/>
    </row>
    <row r="1032" spans="2:6">
      <c r="B1032" s="6"/>
      <c r="F1032" s="6"/>
    </row>
    <row r="1033" spans="2:6">
      <c r="B1033" s="6"/>
      <c r="F1033" s="6"/>
    </row>
    <row r="1034" spans="2:6">
      <c r="B1034" s="6"/>
      <c r="F1034" s="6"/>
    </row>
    <row r="1035" spans="2:6">
      <c r="B1035" s="6"/>
      <c r="F1035" s="6"/>
    </row>
    <row r="1036" spans="2:6">
      <c r="B1036" s="6"/>
      <c r="F1036" s="6"/>
    </row>
    <row r="1037" spans="2:6">
      <c r="B1037" s="6"/>
      <c r="F1037" s="6"/>
    </row>
    <row r="1038" spans="2:6">
      <c r="B1038" s="6"/>
      <c r="F1038" s="6"/>
    </row>
    <row r="1039" spans="2:6">
      <c r="B1039" s="6"/>
      <c r="F1039" s="6"/>
    </row>
    <row r="1040" spans="2:6">
      <c r="B1040" s="6"/>
      <c r="F1040" s="6"/>
    </row>
    <row r="1041" spans="2:6">
      <c r="B1041" s="6"/>
      <c r="F1041" s="6"/>
    </row>
    <row r="1042" spans="2:6">
      <c r="B1042" s="6"/>
      <c r="F1042" s="6"/>
    </row>
    <row r="1043" spans="2:6">
      <c r="B1043" s="6"/>
      <c r="F1043" s="6"/>
    </row>
    <row r="1044" spans="2:6">
      <c r="B1044" s="6"/>
      <c r="F1044" s="6"/>
    </row>
    <row r="1045" spans="2:6">
      <c r="B1045" s="6"/>
      <c r="F1045" s="6"/>
    </row>
    <row r="1046" spans="2:6">
      <c r="B1046" s="6"/>
      <c r="F1046" s="6"/>
    </row>
    <row r="1047" spans="2:6">
      <c r="B1047" s="6"/>
      <c r="F1047" s="6"/>
    </row>
    <row r="1048" spans="2:6">
      <c r="B1048" s="6"/>
      <c r="F1048" s="6"/>
    </row>
    <row r="1049" spans="2:6">
      <c r="B1049" s="6"/>
      <c r="F1049" s="6"/>
    </row>
    <row r="1050" spans="2:6">
      <c r="B1050" s="6"/>
      <c r="F1050" s="6"/>
    </row>
    <row r="1051" spans="2:6">
      <c r="B1051" s="6"/>
      <c r="F1051" s="6"/>
    </row>
    <row r="1052" spans="2:6">
      <c r="B1052" s="6"/>
      <c r="F1052" s="6"/>
    </row>
    <row r="1053" spans="2:6">
      <c r="B1053" s="6"/>
      <c r="F1053" s="6"/>
    </row>
    <row r="1054" spans="2:6">
      <c r="B1054" s="6"/>
      <c r="F1054" s="6"/>
    </row>
    <row r="1055" spans="2:6">
      <c r="B1055" s="6"/>
      <c r="F1055" s="6"/>
    </row>
    <row r="1056" spans="2:6">
      <c r="B1056" s="6"/>
      <c r="F1056" s="6"/>
    </row>
    <row r="1057" spans="2:6">
      <c r="B1057" s="6"/>
      <c r="F1057" s="6"/>
    </row>
    <row r="1058" spans="2:6">
      <c r="B1058" s="6"/>
      <c r="F1058" s="6"/>
    </row>
    <row r="1059" spans="2:6">
      <c r="B1059" s="6"/>
      <c r="F1059" s="6"/>
    </row>
    <row r="1060" spans="2:6">
      <c r="B1060" s="6"/>
      <c r="F1060" s="6"/>
    </row>
    <row r="1061" spans="2:6">
      <c r="B1061" s="6"/>
      <c r="F1061" s="6"/>
    </row>
    <row r="1062" spans="2:6">
      <c r="B1062" s="6"/>
      <c r="F1062" s="6"/>
    </row>
    <row r="1063" spans="2:6">
      <c r="B1063" s="6"/>
      <c r="F1063" s="6"/>
    </row>
    <row r="1064" spans="2:6">
      <c r="B1064" s="6"/>
      <c r="F1064" s="6"/>
    </row>
    <row r="1065" spans="2:6">
      <c r="B1065" s="6"/>
      <c r="F1065" s="6"/>
    </row>
    <row r="1066" spans="2:6">
      <c r="B1066" s="6"/>
      <c r="F1066" s="6"/>
    </row>
    <row r="1067" spans="2:6">
      <c r="B1067" s="6"/>
      <c r="F1067" s="6"/>
    </row>
    <row r="1068" spans="2:6">
      <c r="B1068" s="6"/>
      <c r="F1068" s="6"/>
    </row>
    <row r="1069" spans="2:6">
      <c r="B1069" s="6"/>
      <c r="F1069" s="6"/>
    </row>
    <row r="1070" spans="2:6">
      <c r="B1070" s="6"/>
      <c r="F1070" s="6"/>
    </row>
    <row r="1071" spans="2:6">
      <c r="B1071" s="6"/>
      <c r="F1071" s="6"/>
    </row>
    <row r="1072" spans="2:6">
      <c r="B1072" s="6"/>
      <c r="F1072" s="6"/>
    </row>
    <row r="1073" spans="2:6">
      <c r="B1073" s="6"/>
      <c r="F1073" s="6"/>
    </row>
    <row r="1074" spans="2:6">
      <c r="B1074" s="6"/>
      <c r="F1074" s="6"/>
    </row>
    <row r="1075" spans="2:6">
      <c r="B1075" s="6"/>
      <c r="F1075" s="6"/>
    </row>
    <row r="1076" spans="2:6">
      <c r="B1076" s="6"/>
      <c r="F1076" s="6"/>
    </row>
    <row r="1077" spans="2:6">
      <c r="B1077" s="6"/>
      <c r="F1077" s="6"/>
    </row>
    <row r="1078" spans="2:6">
      <c r="B1078" s="6"/>
      <c r="F1078" s="6"/>
    </row>
    <row r="1079" spans="2:6">
      <c r="B1079" s="6"/>
      <c r="F1079" s="6"/>
    </row>
    <row r="1080" spans="2:6">
      <c r="B1080" s="6"/>
      <c r="F1080" s="6"/>
    </row>
    <row r="1081" spans="2:6">
      <c r="B1081" s="6"/>
      <c r="F1081" s="6"/>
    </row>
    <row r="1082" spans="2:6">
      <c r="B1082" s="6"/>
      <c r="F1082" s="6"/>
    </row>
    <row r="1083" spans="2:6">
      <c r="B1083" s="6"/>
      <c r="F1083" s="6"/>
    </row>
    <row r="1084" spans="2:6">
      <c r="B1084" s="6"/>
      <c r="F1084" s="6"/>
    </row>
    <row r="1085" spans="2:6">
      <c r="B1085" s="6"/>
      <c r="F1085" s="6"/>
    </row>
    <row r="1086" spans="2:6">
      <c r="B1086" s="6"/>
      <c r="F1086" s="6"/>
    </row>
    <row r="1087" spans="2:6">
      <c r="B1087" s="6"/>
      <c r="F1087" s="6"/>
    </row>
    <row r="1088" spans="2:6">
      <c r="B1088" s="6"/>
      <c r="F1088" s="6"/>
    </row>
    <row r="1089" spans="2:6">
      <c r="B1089" s="6"/>
      <c r="F1089" s="6"/>
    </row>
    <row r="1090" spans="2:6">
      <c r="B1090" s="6"/>
      <c r="F1090" s="6"/>
    </row>
    <row r="1091" spans="2:6">
      <c r="B1091" s="6"/>
      <c r="F1091" s="6"/>
    </row>
    <row r="1092" spans="2:6">
      <c r="B1092" s="6"/>
      <c r="F1092" s="6"/>
    </row>
    <row r="1093" spans="2:6">
      <c r="B1093" s="6"/>
      <c r="F1093" s="6"/>
    </row>
    <row r="1094" spans="2:6">
      <c r="B1094" s="6"/>
      <c r="F1094" s="6"/>
    </row>
    <row r="1095" spans="2:6">
      <c r="B1095" s="6"/>
      <c r="F1095" s="6"/>
    </row>
    <row r="1096" spans="2:6">
      <c r="B1096" s="6"/>
      <c r="F1096" s="6"/>
    </row>
    <row r="1097" spans="2:6">
      <c r="B1097" s="6"/>
      <c r="F1097" s="6"/>
    </row>
    <row r="1098" spans="2:6">
      <c r="B1098" s="6"/>
      <c r="F1098" s="6"/>
    </row>
    <row r="1099" spans="2:6">
      <c r="B1099" s="6"/>
      <c r="F1099" s="6"/>
    </row>
    <row r="1100" spans="2:6">
      <c r="B1100" s="6"/>
      <c r="F1100" s="6"/>
    </row>
    <row r="1101" spans="2:6">
      <c r="B1101" s="6"/>
      <c r="F1101" s="6"/>
    </row>
    <row r="1102" spans="2:6">
      <c r="B1102" s="6"/>
      <c r="F1102" s="6"/>
    </row>
    <row r="1103" spans="2:6">
      <c r="B1103" s="6"/>
      <c r="F1103" s="6"/>
    </row>
    <row r="1104" spans="2:6">
      <c r="B1104" s="6"/>
      <c r="F1104" s="6"/>
    </row>
    <row r="1105" spans="2:6">
      <c r="B1105" s="6"/>
      <c r="F1105" s="6"/>
    </row>
    <row r="1106" spans="2:6">
      <c r="B1106" s="6"/>
      <c r="F1106" s="6"/>
    </row>
    <row r="1107" spans="2:6">
      <c r="B1107" s="6"/>
      <c r="F1107" s="6"/>
    </row>
    <row r="1108" spans="2:6">
      <c r="B1108" s="6"/>
      <c r="F1108" s="6"/>
    </row>
    <row r="1109" spans="2:6">
      <c r="B1109" s="6"/>
      <c r="F1109" s="6"/>
    </row>
    <row r="1110" spans="2:6">
      <c r="B1110" s="6"/>
      <c r="F1110" s="6"/>
    </row>
    <row r="1111" spans="2:6">
      <c r="B1111" s="6"/>
      <c r="F1111" s="6"/>
    </row>
    <row r="1112" spans="2:6">
      <c r="B1112" s="6"/>
      <c r="F1112" s="6"/>
    </row>
    <row r="1113" spans="2:6">
      <c r="B1113" s="6"/>
      <c r="F1113" s="6"/>
    </row>
    <row r="1114" spans="2:6">
      <c r="B1114" s="6"/>
      <c r="F1114" s="6"/>
    </row>
    <row r="1115" spans="2:6">
      <c r="B1115" s="6"/>
      <c r="F1115" s="6"/>
    </row>
    <row r="1116" spans="2:6">
      <c r="B1116" s="6"/>
      <c r="F1116" s="6"/>
    </row>
    <row r="1117" spans="2:6">
      <c r="B1117" s="6"/>
      <c r="F1117" s="6"/>
    </row>
    <row r="1118" spans="2:6">
      <c r="B1118" s="6"/>
      <c r="F1118" s="6"/>
    </row>
    <row r="1119" spans="2:6">
      <c r="B1119" s="6"/>
      <c r="F1119" s="6"/>
    </row>
    <row r="1120" spans="2:6">
      <c r="B1120" s="6"/>
      <c r="F1120" s="6"/>
    </row>
    <row r="1121" spans="2:6">
      <c r="B1121" s="6"/>
      <c r="F1121" s="6"/>
    </row>
    <row r="1122" spans="2:6">
      <c r="B1122" s="6"/>
      <c r="F1122" s="6"/>
    </row>
    <row r="1123" spans="2:6">
      <c r="B1123" s="6"/>
      <c r="F1123" s="6"/>
    </row>
    <row r="1124" spans="2:6">
      <c r="B1124" s="6"/>
      <c r="F1124" s="6"/>
    </row>
    <row r="1125" spans="2:6">
      <c r="B1125" s="6"/>
      <c r="F1125" s="6"/>
    </row>
    <row r="1126" spans="2:6">
      <c r="B1126" s="6"/>
      <c r="F1126" s="6"/>
    </row>
    <row r="1127" spans="2:6">
      <c r="B1127" s="6"/>
      <c r="F1127" s="6"/>
    </row>
    <row r="1128" spans="2:6">
      <c r="B1128" s="6"/>
      <c r="F1128" s="6"/>
    </row>
    <row r="1129" spans="2:6">
      <c r="B1129" s="6"/>
      <c r="F1129" s="6"/>
    </row>
    <row r="1130" spans="2:6">
      <c r="B1130" s="6"/>
      <c r="F1130" s="6"/>
    </row>
    <row r="1131" spans="2:6">
      <c r="B1131" s="6"/>
      <c r="F1131" s="6"/>
    </row>
    <row r="1132" spans="2:6">
      <c r="B1132" s="6"/>
      <c r="F1132" s="6"/>
    </row>
    <row r="1133" spans="2:6">
      <c r="B1133" s="6"/>
      <c r="F1133" s="6"/>
    </row>
    <row r="1134" spans="2:6">
      <c r="B1134" s="6"/>
      <c r="F1134" s="6"/>
    </row>
    <row r="1135" spans="2:6">
      <c r="B1135" s="6"/>
      <c r="F1135" s="6"/>
    </row>
    <row r="1136" spans="2:6">
      <c r="B1136" s="6"/>
      <c r="F1136" s="6"/>
    </row>
    <row r="1137" spans="2:6">
      <c r="B1137" s="6"/>
      <c r="F1137" s="6"/>
    </row>
    <row r="1138" spans="2:6">
      <c r="B1138" s="6"/>
      <c r="F1138" s="6"/>
    </row>
    <row r="1139" spans="2:6">
      <c r="B1139" s="6"/>
      <c r="F1139" s="6"/>
    </row>
  </sheetData>
  <phoneticPr fontId="7" type="noConversion"/>
  <hyperlinks>
    <hyperlink ref="A3" r:id="rId1"/>
    <hyperlink ref="P17" r:id="rId2" display="http://www.konkoly.hu/cgi-bin/IBVS?1405"/>
    <hyperlink ref="P18" r:id="rId3" display="http://www.konkoly.hu/cgi-bin/IBVS?1405"/>
    <hyperlink ref="P20" r:id="rId4" display="http://www.konkoly.hu/cgi-bin/IBVS?1405"/>
    <hyperlink ref="P24" r:id="rId5" display="http://www.konkoly.hu/cgi-bin/IBVS?1405"/>
    <hyperlink ref="P38" r:id="rId6" display="http://www.bav-astro.de/sfs/BAVM_link.php?BAVMnr=212"/>
  </hyperlinks>
  <pageMargins left="0.75" right="0.75" top="1" bottom="1" header="0.5" footer="0.5"/>
  <pageSetup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2023-05-30T08:21:36Z</dcterms:modified>
</cp:coreProperties>
</file>