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8779497-C088-47B4-8C94-118DD244D6C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99" i="1" l="1"/>
  <c r="E99" i="1"/>
  <c r="F99" i="1"/>
  <c r="E33" i="1"/>
  <c r="F33" i="1" s="1"/>
  <c r="G33" i="1" s="1"/>
  <c r="I33" i="1" s="1"/>
  <c r="E57" i="1"/>
  <c r="F57" i="1"/>
  <c r="E59" i="1"/>
  <c r="F59" i="1" s="1"/>
  <c r="G59" i="1" s="1"/>
  <c r="I59" i="1" s="1"/>
  <c r="E61" i="1"/>
  <c r="F61" i="1" s="1"/>
  <c r="G61" i="1" s="1"/>
  <c r="I61" i="1" s="1"/>
  <c r="E64" i="1"/>
  <c r="F64" i="1" s="1"/>
  <c r="G64" i="1" s="1"/>
  <c r="I64" i="1" s="1"/>
  <c r="E65" i="1"/>
  <c r="F65" i="1" s="1"/>
  <c r="G65" i="1" s="1"/>
  <c r="I65" i="1" s="1"/>
  <c r="E66" i="1"/>
  <c r="F66" i="1" s="1"/>
  <c r="G66" i="1" s="1"/>
  <c r="I66" i="1" s="1"/>
  <c r="E71" i="1"/>
  <c r="F71" i="1" s="1"/>
  <c r="G71" i="1" s="1"/>
  <c r="I71" i="1" s="1"/>
  <c r="E21" i="1"/>
  <c r="F21" i="1" s="1"/>
  <c r="G21" i="1" s="1"/>
  <c r="R21" i="1" s="1"/>
  <c r="E22" i="1"/>
  <c r="F22" i="1" s="1"/>
  <c r="G22" i="1" s="1"/>
  <c r="R22" i="1" s="1"/>
  <c r="E23" i="1"/>
  <c r="F23" i="1" s="1"/>
  <c r="G23" i="1" s="1"/>
  <c r="R23" i="1" s="1"/>
  <c r="E24" i="1"/>
  <c r="F24" i="1" s="1"/>
  <c r="G24" i="1" s="1"/>
  <c r="R24" i="1" s="1"/>
  <c r="E25" i="1"/>
  <c r="F25" i="1" s="1"/>
  <c r="G25" i="1" s="1"/>
  <c r="R25" i="1" s="1"/>
  <c r="E26" i="1"/>
  <c r="F26" i="1" s="1"/>
  <c r="G26" i="1" s="1"/>
  <c r="R26" i="1" s="1"/>
  <c r="E27" i="1"/>
  <c r="F27" i="1" s="1"/>
  <c r="G27" i="1" s="1"/>
  <c r="R27" i="1" s="1"/>
  <c r="E28" i="1"/>
  <c r="F28" i="1" s="1"/>
  <c r="G28" i="1" s="1"/>
  <c r="R28" i="1" s="1"/>
  <c r="E29" i="1"/>
  <c r="F29" i="1" s="1"/>
  <c r="G29" i="1" s="1"/>
  <c r="R29" i="1" s="1"/>
  <c r="E31" i="1"/>
  <c r="F31" i="1" s="1"/>
  <c r="G31" i="1" s="1"/>
  <c r="I31" i="1" s="1"/>
  <c r="E82" i="1"/>
  <c r="F82" i="1" s="1"/>
  <c r="G82" i="1" s="1"/>
  <c r="I82" i="1" s="1"/>
  <c r="E84" i="1"/>
  <c r="F84" i="1" s="1"/>
  <c r="G84" i="1" s="1"/>
  <c r="I84" i="1" s="1"/>
  <c r="E86" i="1"/>
  <c r="F86" i="1" s="1"/>
  <c r="G86" i="1" s="1"/>
  <c r="K86" i="1" s="1"/>
  <c r="E89" i="1"/>
  <c r="F89" i="1" s="1"/>
  <c r="G89" i="1" s="1"/>
  <c r="K89" i="1" s="1"/>
  <c r="E85" i="1"/>
  <c r="F85" i="1"/>
  <c r="E90" i="1"/>
  <c r="F90" i="1" s="1"/>
  <c r="G90" i="1" s="1"/>
  <c r="K90" i="1" s="1"/>
  <c r="E91" i="1"/>
  <c r="F91" i="1" s="1"/>
  <c r="G91" i="1" s="1"/>
  <c r="J91" i="1" s="1"/>
  <c r="E92" i="1"/>
  <c r="F92" i="1"/>
  <c r="E94" i="1"/>
  <c r="F94" i="1" s="1"/>
  <c r="G94" i="1" s="1"/>
  <c r="J94" i="1" s="1"/>
  <c r="E98" i="1"/>
  <c r="F98" i="1" s="1"/>
  <c r="G98" i="1" s="1"/>
  <c r="K98" i="1" s="1"/>
  <c r="E96" i="1"/>
  <c r="F96" i="1" s="1"/>
  <c r="G96" i="1" s="1"/>
  <c r="J96" i="1" s="1"/>
  <c r="E83" i="1"/>
  <c r="F83" i="1"/>
  <c r="G83" i="1" s="1"/>
  <c r="K83" i="1" s="1"/>
  <c r="E88" i="1"/>
  <c r="F88" i="1"/>
  <c r="E87" i="1"/>
  <c r="F87" i="1" s="1"/>
  <c r="G87" i="1" s="1"/>
  <c r="K87" i="1" s="1"/>
  <c r="E95" i="1"/>
  <c r="F95" i="1"/>
  <c r="E97" i="1"/>
  <c r="F97" i="1" s="1"/>
  <c r="G97" i="1" s="1"/>
  <c r="K97" i="1" s="1"/>
  <c r="E81" i="1"/>
  <c r="F81" i="1"/>
  <c r="G81" i="1"/>
  <c r="K81" i="1" s="1"/>
  <c r="E30" i="1"/>
  <c r="F30" i="1"/>
  <c r="G30" i="1" s="1"/>
  <c r="H30" i="1" s="1"/>
  <c r="E73" i="1"/>
  <c r="F73" i="1"/>
  <c r="G73" i="1"/>
  <c r="I73" i="1" s="1"/>
  <c r="E74" i="1"/>
  <c r="F74" i="1"/>
  <c r="G74" i="1" s="1"/>
  <c r="I74" i="1" s="1"/>
  <c r="E75" i="1"/>
  <c r="F75" i="1"/>
  <c r="G75" i="1"/>
  <c r="I75" i="1" s="1"/>
  <c r="E76" i="1"/>
  <c r="F76" i="1"/>
  <c r="G76" i="1" s="1"/>
  <c r="I76" i="1" s="1"/>
  <c r="E77" i="1"/>
  <c r="F77" i="1"/>
  <c r="G77" i="1"/>
  <c r="I77" i="1" s="1"/>
  <c r="E78" i="1"/>
  <c r="F78" i="1"/>
  <c r="G78" i="1" s="1"/>
  <c r="I78" i="1" s="1"/>
  <c r="E79" i="1"/>
  <c r="F79" i="1"/>
  <c r="G79" i="1"/>
  <c r="I79" i="1" s="1"/>
  <c r="E80" i="1"/>
  <c r="F80" i="1"/>
  <c r="G80" i="1" s="1"/>
  <c r="I80" i="1" s="1"/>
  <c r="E34" i="1"/>
  <c r="F34" i="1"/>
  <c r="G34" i="1"/>
  <c r="I34" i="1" s="1"/>
  <c r="E35" i="1"/>
  <c r="F35" i="1"/>
  <c r="G35" i="1" s="1"/>
  <c r="I35" i="1" s="1"/>
  <c r="E36" i="1"/>
  <c r="F36" i="1"/>
  <c r="G36" i="1"/>
  <c r="I36" i="1" s="1"/>
  <c r="E37" i="1"/>
  <c r="F37" i="1"/>
  <c r="G37" i="1" s="1"/>
  <c r="I37" i="1" s="1"/>
  <c r="E38" i="1"/>
  <c r="F38" i="1"/>
  <c r="G38" i="1"/>
  <c r="I38" i="1" s="1"/>
  <c r="E39" i="1"/>
  <c r="F39" i="1"/>
  <c r="G39" i="1" s="1"/>
  <c r="I39" i="1" s="1"/>
  <c r="E40" i="1"/>
  <c r="F40" i="1"/>
  <c r="G40" i="1"/>
  <c r="I40" i="1" s="1"/>
  <c r="E41" i="1"/>
  <c r="F41" i="1"/>
  <c r="G41" i="1" s="1"/>
  <c r="I41" i="1" s="1"/>
  <c r="E42" i="1"/>
  <c r="F42" i="1"/>
  <c r="G42" i="1"/>
  <c r="I42" i="1" s="1"/>
  <c r="E43" i="1"/>
  <c r="F43" i="1"/>
  <c r="G43" i="1" s="1"/>
  <c r="I43" i="1" s="1"/>
  <c r="E44" i="1"/>
  <c r="F44" i="1"/>
  <c r="G44" i="1"/>
  <c r="I44" i="1" s="1"/>
  <c r="E45" i="1"/>
  <c r="F45" i="1"/>
  <c r="G45" i="1" s="1"/>
  <c r="I45" i="1" s="1"/>
  <c r="E46" i="1"/>
  <c r="F46" i="1"/>
  <c r="G46" i="1"/>
  <c r="I46" i="1" s="1"/>
  <c r="E47" i="1"/>
  <c r="F47" i="1"/>
  <c r="G47" i="1" s="1"/>
  <c r="I47" i="1" s="1"/>
  <c r="E48" i="1"/>
  <c r="F48" i="1"/>
  <c r="G48" i="1"/>
  <c r="I48" i="1" s="1"/>
  <c r="E49" i="1"/>
  <c r="F49" i="1"/>
  <c r="G49" i="1" s="1"/>
  <c r="I49" i="1" s="1"/>
  <c r="E50" i="1"/>
  <c r="F50" i="1"/>
  <c r="G50" i="1"/>
  <c r="I50" i="1" s="1"/>
  <c r="E52" i="1"/>
  <c r="F52" i="1"/>
  <c r="G52" i="1" s="1"/>
  <c r="I52" i="1" s="1"/>
  <c r="E53" i="1"/>
  <c r="F53" i="1"/>
  <c r="G53" i="1"/>
  <c r="I53" i="1" s="1"/>
  <c r="E54" i="1"/>
  <c r="F54" i="1"/>
  <c r="G54" i="1" s="1"/>
  <c r="I54" i="1" s="1"/>
  <c r="E55" i="1"/>
  <c r="F55" i="1"/>
  <c r="G55" i="1"/>
  <c r="I55" i="1" s="1"/>
  <c r="E56" i="1"/>
  <c r="F56" i="1"/>
  <c r="G56" i="1" s="1"/>
  <c r="I56" i="1" s="1"/>
  <c r="E62" i="1"/>
  <c r="F62" i="1"/>
  <c r="G62" i="1"/>
  <c r="I62" i="1" s="1"/>
  <c r="E67" i="1"/>
  <c r="F67" i="1"/>
  <c r="G67" i="1" s="1"/>
  <c r="I67" i="1" s="1"/>
  <c r="E68" i="1"/>
  <c r="F68" i="1"/>
  <c r="G68" i="1"/>
  <c r="I68" i="1" s="1"/>
  <c r="E69" i="1"/>
  <c r="F69" i="1"/>
  <c r="G69" i="1" s="1"/>
  <c r="I69" i="1" s="1"/>
  <c r="E70" i="1"/>
  <c r="F70" i="1"/>
  <c r="G70" i="1"/>
  <c r="I70" i="1" s="1"/>
  <c r="E72" i="1"/>
  <c r="F72" i="1"/>
  <c r="G72" i="1" s="1"/>
  <c r="I72" i="1" s="1"/>
  <c r="D9" i="1"/>
  <c r="C9" i="1"/>
  <c r="Q21" i="1"/>
  <c r="Q22" i="1"/>
  <c r="Q23" i="1"/>
  <c r="Q24" i="1"/>
  <c r="Q25" i="1"/>
  <c r="Q26" i="1"/>
  <c r="Q27" i="1"/>
  <c r="Q28" i="1"/>
  <c r="Q29" i="1"/>
  <c r="Q31" i="1"/>
  <c r="Q32" i="1"/>
  <c r="Q33" i="1"/>
  <c r="Q51" i="1"/>
  <c r="Q57" i="1"/>
  <c r="Q58" i="1"/>
  <c r="Q59" i="1"/>
  <c r="Q60" i="1"/>
  <c r="Q61" i="1"/>
  <c r="Q63" i="1"/>
  <c r="Q64" i="1"/>
  <c r="Q65" i="1"/>
  <c r="Q66" i="1"/>
  <c r="Q71" i="1"/>
  <c r="Q82" i="1"/>
  <c r="Q84" i="1"/>
  <c r="Q85" i="1"/>
  <c r="Q86" i="1"/>
  <c r="Q87" i="1"/>
  <c r="Q89" i="1"/>
  <c r="Q93" i="1"/>
  <c r="G51" i="2"/>
  <c r="C51" i="2"/>
  <c r="E51" i="2"/>
  <c r="G50" i="2"/>
  <c r="C50" i="2" s="1"/>
  <c r="E50" i="2" s="1"/>
  <c r="G49" i="2"/>
  <c r="C49" i="2" s="1"/>
  <c r="E49" i="2" s="1"/>
  <c r="G48" i="2"/>
  <c r="C48" i="2"/>
  <c r="E48" i="2" s="1"/>
  <c r="G47" i="2"/>
  <c r="C47" i="2" s="1"/>
  <c r="E47" i="2" s="1"/>
  <c r="G81" i="2"/>
  <c r="C81" i="2"/>
  <c r="G46" i="2"/>
  <c r="C46" i="2"/>
  <c r="E46" i="2" s="1"/>
  <c r="G45" i="2"/>
  <c r="C45" i="2" s="1"/>
  <c r="E45" i="2" s="1"/>
  <c r="G44" i="2"/>
  <c r="C44" i="2"/>
  <c r="G80" i="2"/>
  <c r="C80" i="2" s="1"/>
  <c r="E80" i="2" s="1"/>
  <c r="G79" i="2"/>
  <c r="C79" i="2" s="1"/>
  <c r="E79" i="2" s="1"/>
  <c r="G78" i="2"/>
  <c r="C78" i="2"/>
  <c r="E78" i="2"/>
  <c r="G77" i="2"/>
  <c r="C77" i="2"/>
  <c r="E77" i="2" s="1"/>
  <c r="G76" i="2"/>
  <c r="C76" i="2" s="1"/>
  <c r="E76" i="2" s="1"/>
  <c r="G43" i="2"/>
  <c r="C43" i="2"/>
  <c r="E43" i="2" s="1"/>
  <c r="G75" i="2"/>
  <c r="C75" i="2" s="1"/>
  <c r="E75" i="2" s="1"/>
  <c r="G42" i="2"/>
  <c r="C42" i="2"/>
  <c r="E42" i="2"/>
  <c r="G41" i="2"/>
  <c r="C41" i="2" s="1"/>
  <c r="E41" i="2" s="1"/>
  <c r="G40" i="2"/>
  <c r="C40" i="2" s="1"/>
  <c r="E40" i="2" s="1"/>
  <c r="G39" i="2"/>
  <c r="C39" i="2"/>
  <c r="E39" i="2"/>
  <c r="G38" i="2"/>
  <c r="C38" i="2"/>
  <c r="E38" i="2" s="1"/>
  <c r="G37" i="2"/>
  <c r="C37" i="2"/>
  <c r="E37" i="2"/>
  <c r="G36" i="2"/>
  <c r="C36" i="2"/>
  <c r="E36" i="2" s="1"/>
  <c r="G74" i="2"/>
  <c r="C74" i="2" s="1"/>
  <c r="E74" i="2" s="1"/>
  <c r="G35" i="2"/>
  <c r="C35" i="2"/>
  <c r="E35" i="2"/>
  <c r="G34" i="2"/>
  <c r="C34" i="2" s="1"/>
  <c r="E34" i="2" s="1"/>
  <c r="G33" i="2"/>
  <c r="C33" i="2" s="1"/>
  <c r="E33" i="2" s="1"/>
  <c r="G32" i="2"/>
  <c r="C32" i="2"/>
  <c r="E32" i="2"/>
  <c r="G73" i="2"/>
  <c r="C73" i="2"/>
  <c r="E73" i="2" s="1"/>
  <c r="G72" i="2"/>
  <c r="C72" i="2"/>
  <c r="E72" i="2"/>
  <c r="G71" i="2"/>
  <c r="C71" i="2"/>
  <c r="E71" i="2" s="1"/>
  <c r="G70" i="2"/>
  <c r="C70" i="2" s="1"/>
  <c r="E70" i="2" s="1"/>
  <c r="G31" i="2"/>
  <c r="C31" i="2"/>
  <c r="E31" i="2"/>
  <c r="G69" i="2"/>
  <c r="C69" i="2"/>
  <c r="E69" i="2" s="1"/>
  <c r="G68" i="2"/>
  <c r="C68" i="2" s="1"/>
  <c r="E68" i="2" s="1"/>
  <c r="G67" i="2"/>
  <c r="C67" i="2"/>
  <c r="G66" i="2"/>
  <c r="C66" i="2" s="1"/>
  <c r="E66" i="2" s="1"/>
  <c r="G65" i="2"/>
  <c r="C65" i="2" s="1"/>
  <c r="E65" i="2" s="1"/>
  <c r="G30" i="2"/>
  <c r="C30" i="2"/>
  <c r="E30" i="2"/>
  <c r="G29" i="2"/>
  <c r="C29" i="2" s="1"/>
  <c r="E29" i="2" s="1"/>
  <c r="G28" i="2"/>
  <c r="C28" i="2" s="1"/>
  <c r="E28" i="2" s="1"/>
  <c r="G27" i="2"/>
  <c r="C27" i="2"/>
  <c r="E27" i="2"/>
  <c r="G64" i="2"/>
  <c r="C64" i="2"/>
  <c r="G26" i="2"/>
  <c r="C26" i="2" s="1"/>
  <c r="E26" i="2" s="1"/>
  <c r="G25" i="2"/>
  <c r="C25" i="2"/>
  <c r="E25" i="2"/>
  <c r="G24" i="2"/>
  <c r="C24" i="2"/>
  <c r="E24" i="2" s="1"/>
  <c r="G23" i="2"/>
  <c r="C23" i="2"/>
  <c r="E23" i="2"/>
  <c r="G22" i="2"/>
  <c r="C22" i="2"/>
  <c r="E22" i="2" s="1"/>
  <c r="G21" i="2"/>
  <c r="C21" i="2" s="1"/>
  <c r="E21" i="2" s="1"/>
  <c r="G20" i="2"/>
  <c r="C20" i="2"/>
  <c r="E20" i="2"/>
  <c r="G19" i="2"/>
  <c r="C19" i="2" s="1"/>
  <c r="E19" i="2" s="1"/>
  <c r="G18" i="2"/>
  <c r="C18" i="2" s="1"/>
  <c r="E18" i="2" s="1"/>
  <c r="G17" i="2"/>
  <c r="C17" i="2"/>
  <c r="E17" i="2"/>
  <c r="G16" i="2"/>
  <c r="C16" i="2"/>
  <c r="E16" i="2" s="1"/>
  <c r="G15" i="2"/>
  <c r="C15" i="2"/>
  <c r="E15" i="2"/>
  <c r="G14" i="2"/>
  <c r="C14" i="2"/>
  <c r="E14" i="2" s="1"/>
  <c r="G13" i="2"/>
  <c r="C13" i="2" s="1"/>
  <c r="E13" i="2" s="1"/>
  <c r="G12" i="2"/>
  <c r="C12" i="2"/>
  <c r="E12" i="2"/>
  <c r="G63" i="2"/>
  <c r="C63" i="2" s="1"/>
  <c r="E63" i="2" s="1"/>
  <c r="G62" i="2"/>
  <c r="C62" i="2" s="1"/>
  <c r="E62" i="2" s="1"/>
  <c r="G61" i="2"/>
  <c r="C61" i="2"/>
  <c r="E61" i="2"/>
  <c r="G11" i="2"/>
  <c r="C11" i="2" s="1"/>
  <c r="E11" i="2" s="1"/>
  <c r="G60" i="2"/>
  <c r="C60" i="2" s="1"/>
  <c r="E60" i="2" s="1"/>
  <c r="G59" i="2"/>
  <c r="C59" i="2"/>
  <c r="E59" i="2"/>
  <c r="G58" i="2"/>
  <c r="C58" i="2"/>
  <c r="E58" i="2" s="1"/>
  <c r="G57" i="2"/>
  <c r="C57" i="2"/>
  <c r="E57" i="2"/>
  <c r="G56" i="2"/>
  <c r="C56" i="2"/>
  <c r="E56" i="2" s="1"/>
  <c r="G55" i="2"/>
  <c r="C55" i="2" s="1"/>
  <c r="E55" i="2" s="1"/>
  <c r="G54" i="2"/>
  <c r="C54" i="2"/>
  <c r="E54" i="2"/>
  <c r="G53" i="2"/>
  <c r="C53" i="2" s="1"/>
  <c r="E53" i="2" s="1"/>
  <c r="G52" i="2"/>
  <c r="C52" i="2" s="1"/>
  <c r="E52" i="2" s="1"/>
  <c r="H51" i="2"/>
  <c r="B51" i="2" s="1"/>
  <c r="F51" i="2"/>
  <c r="D51" i="2"/>
  <c r="A51" i="2"/>
  <c r="H50" i="2"/>
  <c r="B50" i="2" s="1"/>
  <c r="F50" i="2"/>
  <c r="D50" i="2"/>
  <c r="A50" i="2"/>
  <c r="H49" i="2"/>
  <c r="B49" i="2" s="1"/>
  <c r="F49" i="2"/>
  <c r="D49" i="2" s="1"/>
  <c r="A49" i="2"/>
  <c r="H48" i="2"/>
  <c r="B48" i="2"/>
  <c r="F48" i="2"/>
  <c r="D48" i="2"/>
  <c r="A48" i="2"/>
  <c r="H47" i="2"/>
  <c r="B47" i="2" s="1"/>
  <c r="D47" i="2"/>
  <c r="A47" i="2"/>
  <c r="H81" i="2"/>
  <c r="D81" i="2"/>
  <c r="B81" i="2"/>
  <c r="A81" i="2"/>
  <c r="H46" i="2"/>
  <c r="B46" i="2" s="1"/>
  <c r="D46" i="2"/>
  <c r="A46" i="2"/>
  <c r="H45" i="2"/>
  <c r="D45" i="2"/>
  <c r="B45" i="2"/>
  <c r="A45" i="2"/>
  <c r="H44" i="2"/>
  <c r="B44" i="2" s="1"/>
  <c r="D44" i="2"/>
  <c r="A44" i="2"/>
  <c r="H80" i="2"/>
  <c r="D80" i="2"/>
  <c r="B80" i="2"/>
  <c r="A80" i="2"/>
  <c r="H79" i="2"/>
  <c r="B79" i="2" s="1"/>
  <c r="D79" i="2"/>
  <c r="A79" i="2"/>
  <c r="H78" i="2"/>
  <c r="D78" i="2"/>
  <c r="B78" i="2"/>
  <c r="A78" i="2"/>
  <c r="H77" i="2"/>
  <c r="B77" i="2" s="1"/>
  <c r="D77" i="2"/>
  <c r="A77" i="2"/>
  <c r="H76" i="2"/>
  <c r="D76" i="2"/>
  <c r="B76" i="2"/>
  <c r="A76" i="2"/>
  <c r="H43" i="2"/>
  <c r="B43" i="2" s="1"/>
  <c r="D43" i="2"/>
  <c r="A43" i="2"/>
  <c r="H75" i="2"/>
  <c r="D75" i="2"/>
  <c r="B75" i="2"/>
  <c r="A75" i="2"/>
  <c r="H42" i="2"/>
  <c r="B42" i="2" s="1"/>
  <c r="D42" i="2"/>
  <c r="A42" i="2"/>
  <c r="H41" i="2"/>
  <c r="D41" i="2"/>
  <c r="B41" i="2"/>
  <c r="A41" i="2"/>
  <c r="H40" i="2"/>
  <c r="B40" i="2" s="1"/>
  <c r="D40" i="2"/>
  <c r="A40" i="2"/>
  <c r="H39" i="2"/>
  <c r="D39" i="2"/>
  <c r="B39" i="2"/>
  <c r="A39" i="2"/>
  <c r="H38" i="2"/>
  <c r="B38" i="2" s="1"/>
  <c r="D38" i="2"/>
  <c r="A38" i="2"/>
  <c r="H37" i="2"/>
  <c r="D37" i="2"/>
  <c r="B37" i="2"/>
  <c r="A37" i="2"/>
  <c r="H36" i="2"/>
  <c r="B36" i="2" s="1"/>
  <c r="D36" i="2"/>
  <c r="A36" i="2"/>
  <c r="H74" i="2"/>
  <c r="D74" i="2"/>
  <c r="B74" i="2"/>
  <c r="A74" i="2"/>
  <c r="H35" i="2"/>
  <c r="B35" i="2" s="1"/>
  <c r="D35" i="2"/>
  <c r="A35" i="2"/>
  <c r="H34" i="2"/>
  <c r="D34" i="2"/>
  <c r="B34" i="2"/>
  <c r="A34" i="2"/>
  <c r="H33" i="2"/>
  <c r="B33" i="2" s="1"/>
  <c r="D33" i="2"/>
  <c r="A33" i="2"/>
  <c r="H32" i="2"/>
  <c r="D32" i="2"/>
  <c r="B32" i="2"/>
  <c r="A32" i="2"/>
  <c r="H73" i="2"/>
  <c r="B73" i="2" s="1"/>
  <c r="D73" i="2"/>
  <c r="A73" i="2"/>
  <c r="H72" i="2"/>
  <c r="D72" i="2"/>
  <c r="B72" i="2"/>
  <c r="A72" i="2"/>
  <c r="H71" i="2"/>
  <c r="B71" i="2" s="1"/>
  <c r="D71" i="2"/>
  <c r="A71" i="2"/>
  <c r="H70" i="2"/>
  <c r="D70" i="2"/>
  <c r="B70" i="2"/>
  <c r="A70" i="2"/>
  <c r="H31" i="2"/>
  <c r="B31" i="2" s="1"/>
  <c r="D31" i="2"/>
  <c r="A31" i="2"/>
  <c r="H69" i="2"/>
  <c r="D69" i="2"/>
  <c r="B69" i="2"/>
  <c r="A69" i="2"/>
  <c r="H68" i="2"/>
  <c r="B68" i="2" s="1"/>
  <c r="D68" i="2"/>
  <c r="A68" i="2"/>
  <c r="H67" i="2"/>
  <c r="D67" i="2"/>
  <c r="B67" i="2"/>
  <c r="A67" i="2"/>
  <c r="H66" i="2"/>
  <c r="B66" i="2" s="1"/>
  <c r="D66" i="2"/>
  <c r="A66" i="2"/>
  <c r="H65" i="2"/>
  <c r="D65" i="2"/>
  <c r="B65" i="2"/>
  <c r="A65" i="2"/>
  <c r="H30" i="2"/>
  <c r="B30" i="2" s="1"/>
  <c r="D30" i="2"/>
  <c r="A30" i="2"/>
  <c r="H29" i="2"/>
  <c r="D29" i="2"/>
  <c r="B29" i="2"/>
  <c r="A29" i="2"/>
  <c r="H28" i="2"/>
  <c r="B28" i="2" s="1"/>
  <c r="D28" i="2"/>
  <c r="A28" i="2"/>
  <c r="H27" i="2"/>
  <c r="D27" i="2"/>
  <c r="B27" i="2"/>
  <c r="A27" i="2"/>
  <c r="H64" i="2"/>
  <c r="B64" i="2" s="1"/>
  <c r="D64" i="2"/>
  <c r="A64" i="2"/>
  <c r="H26" i="2"/>
  <c r="D26" i="2"/>
  <c r="B26" i="2"/>
  <c r="A26" i="2"/>
  <c r="H25" i="2"/>
  <c r="B25" i="2" s="1"/>
  <c r="D25" i="2"/>
  <c r="A25" i="2"/>
  <c r="H24" i="2"/>
  <c r="D24" i="2"/>
  <c r="B24" i="2"/>
  <c r="A24" i="2"/>
  <c r="H23" i="2"/>
  <c r="B23" i="2" s="1"/>
  <c r="D23" i="2"/>
  <c r="A23" i="2"/>
  <c r="H22" i="2"/>
  <c r="D22" i="2"/>
  <c r="B22" i="2"/>
  <c r="A22" i="2"/>
  <c r="H21" i="2"/>
  <c r="B21" i="2" s="1"/>
  <c r="D21" i="2"/>
  <c r="A21" i="2"/>
  <c r="H20" i="2"/>
  <c r="B20" i="2"/>
  <c r="D20" i="2"/>
  <c r="A20" i="2"/>
  <c r="H19" i="2"/>
  <c r="B19" i="2" s="1"/>
  <c r="D19" i="2"/>
  <c r="A19" i="2"/>
  <c r="H18" i="2"/>
  <c r="B18" i="2"/>
  <c r="D18" i="2"/>
  <c r="A18" i="2"/>
  <c r="H17" i="2"/>
  <c r="B17" i="2" s="1"/>
  <c r="D17" i="2"/>
  <c r="A17" i="2"/>
  <c r="H16" i="2"/>
  <c r="D16" i="2"/>
  <c r="B16" i="2"/>
  <c r="A16" i="2"/>
  <c r="H15" i="2"/>
  <c r="B15" i="2" s="1"/>
  <c r="D15" i="2"/>
  <c r="A15" i="2"/>
  <c r="H14" i="2"/>
  <c r="D14" i="2"/>
  <c r="B14" i="2"/>
  <c r="A14" i="2"/>
  <c r="H13" i="2"/>
  <c r="B13" i="2" s="1"/>
  <c r="D13" i="2"/>
  <c r="A13" i="2"/>
  <c r="H12" i="2"/>
  <c r="B12" i="2"/>
  <c r="D12" i="2"/>
  <c r="A12" i="2"/>
  <c r="H63" i="2"/>
  <c r="B63" i="2" s="1"/>
  <c r="D63" i="2"/>
  <c r="A63" i="2"/>
  <c r="H62" i="2"/>
  <c r="B62" i="2"/>
  <c r="D62" i="2"/>
  <c r="A62" i="2"/>
  <c r="H61" i="2"/>
  <c r="B61" i="2" s="1"/>
  <c r="D61" i="2"/>
  <c r="A61" i="2"/>
  <c r="H11" i="2"/>
  <c r="B11" i="2"/>
  <c r="D11" i="2"/>
  <c r="A11" i="2"/>
  <c r="H60" i="2"/>
  <c r="B60" i="2" s="1"/>
  <c r="D60" i="2"/>
  <c r="A60" i="2"/>
  <c r="H59" i="2"/>
  <c r="B59" i="2"/>
  <c r="D59" i="2"/>
  <c r="A59" i="2"/>
  <c r="H58" i="2"/>
  <c r="B58" i="2" s="1"/>
  <c r="D58" i="2"/>
  <c r="A58" i="2"/>
  <c r="H57" i="2"/>
  <c r="B57" i="2"/>
  <c r="D57" i="2"/>
  <c r="A57" i="2"/>
  <c r="H56" i="2"/>
  <c r="B56" i="2" s="1"/>
  <c r="D56" i="2"/>
  <c r="A56" i="2"/>
  <c r="H55" i="2"/>
  <c r="B55" i="2"/>
  <c r="D55" i="2"/>
  <c r="A55" i="2"/>
  <c r="H54" i="2"/>
  <c r="B54" i="2" s="1"/>
  <c r="D54" i="2"/>
  <c r="A54" i="2"/>
  <c r="H53" i="2"/>
  <c r="B53" i="2"/>
  <c r="D53" i="2"/>
  <c r="A53" i="2"/>
  <c r="H52" i="2"/>
  <c r="B52" i="2" s="1"/>
  <c r="D52" i="2"/>
  <c r="A52" i="2"/>
  <c r="Q94" i="1"/>
  <c r="Q95" i="1"/>
  <c r="Q96" i="1"/>
  <c r="Q97" i="1"/>
  <c r="Q98" i="1"/>
  <c r="F16" i="1"/>
  <c r="F17" i="1" s="1"/>
  <c r="C17" i="1"/>
  <c r="Q81" i="1"/>
  <c r="Q83" i="1"/>
  <c r="Q88" i="1"/>
  <c r="Q92" i="1"/>
  <c r="Q91" i="1"/>
  <c r="Q90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2" i="1"/>
  <c r="Q53" i="1"/>
  <c r="Q54" i="1"/>
  <c r="Q55" i="1"/>
  <c r="Q56" i="1"/>
  <c r="Q62" i="1"/>
  <c r="Q67" i="1"/>
  <c r="Q68" i="1"/>
  <c r="Q69" i="1"/>
  <c r="Q70" i="1"/>
  <c r="Q72" i="1"/>
  <c r="Q73" i="1"/>
  <c r="Q74" i="1"/>
  <c r="Q75" i="1"/>
  <c r="Q76" i="1"/>
  <c r="Q77" i="1"/>
  <c r="Q78" i="1"/>
  <c r="Q79" i="1"/>
  <c r="Q80" i="1"/>
  <c r="Q30" i="1"/>
  <c r="E51" i="1"/>
  <c r="E64" i="2" s="1"/>
  <c r="E58" i="1"/>
  <c r="G57" i="1"/>
  <c r="I57" i="1" s="1"/>
  <c r="E93" i="1"/>
  <c r="F93" i="1" s="1"/>
  <c r="G93" i="1" s="1"/>
  <c r="K93" i="1" s="1"/>
  <c r="G85" i="1"/>
  <c r="G92" i="1"/>
  <c r="J92" i="1" s="1"/>
  <c r="G88" i="1"/>
  <c r="K88" i="1"/>
  <c r="F51" i="1"/>
  <c r="G51" i="1" s="1"/>
  <c r="I51" i="1" s="1"/>
  <c r="E32" i="1"/>
  <c r="F32" i="1"/>
  <c r="G32" i="1" s="1"/>
  <c r="I32" i="1" s="1"/>
  <c r="G99" i="1"/>
  <c r="K99" i="1"/>
  <c r="G95" i="1"/>
  <c r="K95" i="1" s="1"/>
  <c r="E63" i="1"/>
  <c r="F63" i="1" s="1"/>
  <c r="G63" i="1" s="1"/>
  <c r="I63" i="1" s="1"/>
  <c r="E60" i="1"/>
  <c r="F60" i="1" s="1"/>
  <c r="G60" i="1" s="1"/>
  <c r="I60" i="1" s="1"/>
  <c r="F58" i="1"/>
  <c r="G58" i="1" s="1"/>
  <c r="I58" i="1" s="1"/>
  <c r="E81" i="2"/>
  <c r="K85" i="1"/>
  <c r="C11" i="1"/>
  <c r="C12" i="1"/>
  <c r="C16" i="1" l="1"/>
  <c r="D18" i="1" s="1"/>
  <c r="O23" i="1"/>
  <c r="O99" i="1"/>
  <c r="O21" i="1"/>
  <c r="O22" i="1"/>
  <c r="O91" i="1"/>
  <c r="O88" i="1"/>
  <c r="O70" i="1"/>
  <c r="O58" i="1"/>
  <c r="O33" i="1"/>
  <c r="O57" i="1"/>
  <c r="O81" i="1"/>
  <c r="C15" i="1"/>
  <c r="O87" i="1"/>
  <c r="O27" i="1"/>
  <c r="O24" i="1"/>
  <c r="O25" i="1"/>
  <c r="O26" i="1"/>
  <c r="O72" i="1"/>
  <c r="O94" i="1"/>
  <c r="O75" i="1"/>
  <c r="O98" i="1"/>
  <c r="O84" i="1"/>
  <c r="O93" i="1"/>
  <c r="O32" i="1"/>
  <c r="O28" i="1"/>
  <c r="O29" i="1"/>
  <c r="O31" i="1"/>
  <c r="O90" i="1"/>
  <c r="O74" i="1"/>
  <c r="O79" i="1"/>
  <c r="O96" i="1"/>
  <c r="O82" i="1"/>
  <c r="O73" i="1"/>
  <c r="O51" i="1"/>
  <c r="O71" i="1"/>
  <c r="O86" i="1"/>
  <c r="O95" i="1"/>
  <c r="O59" i="1"/>
  <c r="O60" i="1"/>
  <c r="O61" i="1"/>
  <c r="O80" i="1"/>
  <c r="O69" i="1"/>
  <c r="O76" i="1"/>
  <c r="O92" i="1"/>
  <c r="O89" i="1"/>
  <c r="O63" i="1"/>
  <c r="O64" i="1"/>
  <c r="O65" i="1"/>
  <c r="O66" i="1"/>
  <c r="O97" i="1"/>
  <c r="O78" i="1"/>
  <c r="O83" i="1"/>
  <c r="O85" i="1"/>
  <c r="O77" i="1"/>
  <c r="E67" i="2"/>
  <c r="E44" i="2"/>
  <c r="F18" i="1" l="1"/>
  <c r="F19" i="1" s="1"/>
  <c r="C18" i="1"/>
</calcChain>
</file>

<file path=xl/sharedStrings.xml><?xml version="1.0" encoding="utf-8"?>
<sst xmlns="http://schemas.openxmlformats.org/spreadsheetml/2006/main" count="794" uniqueCount="361">
  <si>
    <t>IBVS 6196</t>
  </si>
  <si>
    <t>0.0001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</si>
  <si>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</si>
  <si>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</si>
  <si>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</si>
  <si>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</si>
  <si>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</si>
  <si>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</si>
  <si>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</si>
  <si>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</si>
  <si>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</si>
  <si>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</si>
  <si>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</si>
  <si>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</si>
  <si>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</si>
  <si>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</si>
  <si>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</si>
  <si>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</si>
  <si>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</si>
  <si>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</si>
  <si>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</si>
  <si>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</si>
  <si>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</si>
  <si>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</si>
  <si>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</si>
  <si>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</si>
  <si>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</si>
  <si>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Locher K</t>
  </si>
  <si>
    <t>BBSAG Bull.49</t>
  </si>
  <si>
    <t>B</t>
  </si>
  <si>
    <t>BBSAG Bull.50</t>
  </si>
  <si>
    <t>BBSAG Bull.51</t>
  </si>
  <si>
    <t>BBSAG Bull.56</t>
  </si>
  <si>
    <t>Elias D</t>
  </si>
  <si>
    <t>BBSAG Bull.57</t>
  </si>
  <si>
    <t>BBSAG Bull.59</t>
  </si>
  <si>
    <t>BBSAG Bull.60</t>
  </si>
  <si>
    <t>BBSAG Bull.62</t>
  </si>
  <si>
    <t>BBSAG Bull.63</t>
  </si>
  <si>
    <t>Andrakakou M</t>
  </si>
  <si>
    <t>BBSAG Bull.64</t>
  </si>
  <si>
    <t>BBSAG Bull.69</t>
  </si>
  <si>
    <t>BBSAG Bull.70</t>
  </si>
  <si>
    <t>BBSAG Bull.73</t>
  </si>
  <si>
    <t>BBSAG Bull.84</t>
  </si>
  <si>
    <t>BBSAG Bull.90</t>
  </si>
  <si>
    <t>BBSAG Bull.92</t>
  </si>
  <si>
    <t>BBSAG Bull.96</t>
  </si>
  <si>
    <t>BBSAG Bull.99</t>
  </si>
  <si>
    <t>BBSAG Bull.110</t>
  </si>
  <si>
    <t>Paschke A</t>
  </si>
  <si>
    <t>BBSAG Bull.112</t>
  </si>
  <si>
    <t>BBSAG Bull.114</t>
  </si>
  <si>
    <t>Kohl M</t>
  </si>
  <si>
    <t>BBSAG Bull.116</t>
  </si>
  <si>
    <t>BBSAG Bull.118</t>
  </si>
  <si>
    <t>II</t>
  </si>
  <si>
    <t>IBVS 5603</t>
  </si>
  <si>
    <t>I</t>
  </si>
  <si>
    <t>EX And / gsc 3642-2010</t>
  </si>
  <si>
    <t># of data points:</t>
  </si>
  <si>
    <t>IBVS 5731</t>
  </si>
  <si>
    <t>IBVS 5761</t>
  </si>
  <si>
    <t>EA/SD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</si>
  <si>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</si>
  <si>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</si>
  <si>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</si>
  <si>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</si>
  <si>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</si>
  <si>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</si>
  <si>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0074</t>
  </si>
  <si>
    <t>vis</t>
  </si>
  <si>
    <t>Add cycle</t>
  </si>
  <si>
    <t>Old Cycle</t>
  </si>
  <si>
    <t>IBVS 6042</t>
  </si>
  <si>
    <t>OEJV 0160</t>
  </si>
  <si>
    <t>IBVS 6070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</si>
  <si>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</si>
  <si>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</si>
  <si>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</si>
  <si>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</si>
  <si>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</si>
  <si>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</si>
  <si>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</si>
  <si>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</si>
  <si>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</si>
  <si>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</si>
  <si>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</si>
  <si>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2435747.43 </t>
  </si>
  <si>
    <t> 30.09.1956 22:19 </t>
  </si>
  <si>
    <t> -0.14 </t>
  </si>
  <si>
    <t>P </t>
  </si>
  <si>
    <t> G.Romano </t>
  </si>
  <si>
    <t> MSAI 31.23 </t>
  </si>
  <si>
    <t>2436072.37 </t>
  </si>
  <si>
    <t> 21.08.1957 20:52 </t>
  </si>
  <si>
    <t> -0.07 </t>
  </si>
  <si>
    <t>2436080.44 </t>
  </si>
  <si>
    <t> 29.08.1957 22:33 </t>
  </si>
  <si>
    <t> -0.16 </t>
  </si>
  <si>
    <t>2436436.36 </t>
  </si>
  <si>
    <t> 20.08.1958 20:38 </t>
  </si>
  <si>
    <t> -0.13 </t>
  </si>
  <si>
    <t>2436454.40 </t>
  </si>
  <si>
    <t> 07.09.1958 21:36 </t>
  </si>
  <si>
    <t> -0.05 </t>
  </si>
  <si>
    <t>2436544.21 </t>
  </si>
  <si>
    <t> 06.12.1958 17:02 </t>
  </si>
  <si>
    <t> -0.02 </t>
  </si>
  <si>
    <t>2436570.25 </t>
  </si>
  <si>
    <t> 01.01.1959 18:00 </t>
  </si>
  <si>
    <t> -0.10 </t>
  </si>
  <si>
    <t>2436805.35 </t>
  </si>
  <si>
    <t> 24.08.1959 20:24 </t>
  </si>
  <si>
    <t> -0.08 </t>
  </si>
  <si>
    <t>2436813.47 </t>
  </si>
  <si>
    <t> 01.09.1959 23:16 </t>
  </si>
  <si>
    <t> -0.12 </t>
  </si>
  <si>
    <t>2436818.40 </t>
  </si>
  <si>
    <t> 06.09.1959 21:36 </t>
  </si>
  <si>
    <t> -0.09 </t>
  </si>
  <si>
    <t>2444135.334 </t>
  </si>
  <si>
    <t> 18.09.1979 20:00 </t>
  </si>
  <si>
    <t> -0.014 </t>
  </si>
  <si>
    <t>V </t>
  </si>
  <si>
    <t> K.Locher </t>
  </si>
  <si>
    <t> BBS 45 </t>
  </si>
  <si>
    <t>2444143.487 </t>
  </si>
  <si>
    <t> 26.09.1979 23:41 </t>
  </si>
  <si>
    <t> -0.024 </t>
  </si>
  <si>
    <t>2444396.514 </t>
  </si>
  <si>
    <t> 06.06.1980 00:20 </t>
  </si>
  <si>
    <t> -0.034 </t>
  </si>
  <si>
    <t> BBS 48 </t>
  </si>
  <si>
    <t>2444499.353 </t>
  </si>
  <si>
    <t> 16.09.1980 20:28 </t>
  </si>
  <si>
    <t> -0.042 </t>
  </si>
  <si>
    <t> BBS 50 </t>
  </si>
  <si>
    <t>2444566.284 </t>
  </si>
  <si>
    <t> 22.11.1980 18:48 </t>
  </si>
  <si>
    <t> -0.044 </t>
  </si>
  <si>
    <t> BBS 51 </t>
  </si>
  <si>
    <t>2444791.570 </t>
  </si>
  <si>
    <t> 06.07.1981 01:40 </t>
  </si>
  <si>
    <t> BBS 56 </t>
  </si>
  <si>
    <t>2444809.520 </t>
  </si>
  <si>
    <t> 24.07.1981 00:28 </t>
  </si>
  <si>
    <t> -0.050 </t>
  </si>
  <si>
    <t> D.Elias </t>
  </si>
  <si>
    <t>2444809.532 </t>
  </si>
  <si>
    <t> 24.07.1981 00:46 </t>
  </si>
  <si>
    <t> -0.038 </t>
  </si>
  <si>
    <t>2444871.556 </t>
  </si>
  <si>
    <t> 24.09.1981 01:20 </t>
  </si>
  <si>
    <t> -0.049 </t>
  </si>
  <si>
    <t>2444902.586 </t>
  </si>
  <si>
    <t> 25.10.1981 02:03 </t>
  </si>
  <si>
    <t> -0.036 </t>
  </si>
  <si>
    <t> BBS 57 </t>
  </si>
  <si>
    <t>2445010.329 </t>
  </si>
  <si>
    <t> 09.02.1982 19:53 </t>
  </si>
  <si>
    <t> BBS 59 </t>
  </si>
  <si>
    <t>2445080.529 </t>
  </si>
  <si>
    <t> 21.04.1982 00:41 </t>
  </si>
  <si>
    <t> BBS 60 </t>
  </si>
  <si>
    <t>2445111.554 </t>
  </si>
  <si>
    <t> 22.05.1982 01:17 </t>
  </si>
  <si>
    <t> -0.028 </t>
  </si>
  <si>
    <t>2445196.436 </t>
  </si>
  <si>
    <t> 14.08.1982 22:27 </t>
  </si>
  <si>
    <t> BBS 62 </t>
  </si>
  <si>
    <t>2445258.472 </t>
  </si>
  <si>
    <t> 15.10.1982 23:19 </t>
  </si>
  <si>
    <t> -0.035 </t>
  </si>
  <si>
    <t> BBS 63 </t>
  </si>
  <si>
    <t>2445258.474 </t>
  </si>
  <si>
    <t> 15.10.1982 23:22 </t>
  </si>
  <si>
    <t> -0.033 </t>
  </si>
  <si>
    <t> M.Andrakakou </t>
  </si>
  <si>
    <t>2445294.393 </t>
  </si>
  <si>
    <t> 20.11.1982 21:25 </t>
  </si>
  <si>
    <t> -0.029 </t>
  </si>
  <si>
    <t> BBS 64 </t>
  </si>
  <si>
    <t>2445356.421 </t>
  </si>
  <si>
    <t> 21.01.1983 22:06 </t>
  </si>
  <si>
    <t>2445635.587 </t>
  </si>
  <si>
    <t> 28.10.1983 02:05 </t>
  </si>
  <si>
    <t> -0.027 </t>
  </si>
  <si>
    <t> BBS 69 </t>
  </si>
  <si>
    <t>2445725.375 </t>
  </si>
  <si>
    <t> 25.01.1984 21:00 </t>
  </si>
  <si>
    <t> -0.026 </t>
  </si>
  <si>
    <t> BBS 70 </t>
  </si>
  <si>
    <t>2445893.519 </t>
  </si>
  <si>
    <t> 12.07.1984 00:27 </t>
  </si>
  <si>
    <t> -0.030 </t>
  </si>
  <si>
    <t> BBS 73 </t>
  </si>
  <si>
    <t>2445906.584 </t>
  </si>
  <si>
    <t> 25.07.1984 02:00 </t>
  </si>
  <si>
    <t> -0.025 </t>
  </si>
  <si>
    <t>2446360.421 </t>
  </si>
  <si>
    <t> 21.10.1985 22:06 </t>
  </si>
  <si>
    <t> -0.022 </t>
  </si>
  <si>
    <t> J.Borovicka </t>
  </si>
  <si>
    <t> BRNO 27 </t>
  </si>
  <si>
    <t>2446360.424 </t>
  </si>
  <si>
    <t> 21.10.1985 22:10 </t>
  </si>
  <si>
    <t> -0.019 </t>
  </si>
  <si>
    <t> M.Nemrava </t>
  </si>
  <si>
    <t>2446360.425 </t>
  </si>
  <si>
    <t> 21.10.1985 22:12 </t>
  </si>
  <si>
    <t> -0.018 </t>
  </si>
  <si>
    <t> A.Slatinsky </t>
  </si>
  <si>
    <t> V.Wagner </t>
  </si>
  <si>
    <t>2446373.486 </t>
  </si>
  <si>
    <t> 03.11.1985 23:39 </t>
  </si>
  <si>
    <t> -0.017 </t>
  </si>
  <si>
    <t>2446977.512 </t>
  </si>
  <si>
    <t> 01.07.1987 00:17 </t>
  </si>
  <si>
    <t> -0.015 </t>
  </si>
  <si>
    <t> BBS 74 </t>
  </si>
  <si>
    <t>2446995.468 </t>
  </si>
  <si>
    <t> 18.07.1987 23:13 </t>
  </si>
  <si>
    <t> BRNO 30 </t>
  </si>
  <si>
    <t>2446995.472 </t>
  </si>
  <si>
    <t> 18.07.1987 23:19 </t>
  </si>
  <si>
    <t> -0.013 </t>
  </si>
  <si>
    <t>2447470.527 </t>
  </si>
  <si>
    <t> 05.11.1988 00:38 </t>
  </si>
  <si>
    <t> J.Manek </t>
  </si>
  <si>
    <t>2447470.536 </t>
  </si>
  <si>
    <t> 05.11.1988 00:51 </t>
  </si>
  <si>
    <t> -0.006 </t>
  </si>
  <si>
    <t> A.Dedoch </t>
  </si>
  <si>
    <t>2447524.403 </t>
  </si>
  <si>
    <t> 28.12.1988 21:40 </t>
  </si>
  <si>
    <t> -0.011 </t>
  </si>
  <si>
    <t> BBS 90 </t>
  </si>
  <si>
    <t>2447692.542 </t>
  </si>
  <si>
    <t> 15.06.1989 01:00 </t>
  </si>
  <si>
    <t> BBS 92 </t>
  </si>
  <si>
    <t>2448123.526 </t>
  </si>
  <si>
    <t> 20.08.1990 00:37 </t>
  </si>
  <si>
    <t> BBS 96 </t>
  </si>
  <si>
    <t>2448621.443 </t>
  </si>
  <si>
    <t> 30.12.1991 22:37 </t>
  </si>
  <si>
    <t> -0.010 </t>
  </si>
  <si>
    <t> BBS 99 </t>
  </si>
  <si>
    <t>2448861.436 </t>
  </si>
  <si>
    <t> 26.08.1992 22:27 </t>
  </si>
  <si>
    <t> 0.006 </t>
  </si>
  <si>
    <t> Z.Egyhazi </t>
  </si>
  <si>
    <t> BRNO 31 </t>
  </si>
  <si>
    <t>2449945.404 </t>
  </si>
  <si>
    <t> 15.08.1995 21:41 </t>
  </si>
  <si>
    <t> -0.005 </t>
  </si>
  <si>
    <t> BBS 110 </t>
  </si>
  <si>
    <t>2450061.307 </t>
  </si>
  <si>
    <t> 09.12.1995 19:22 </t>
  </si>
  <si>
    <t> -0.009 </t>
  </si>
  <si>
    <t>E </t>
  </si>
  <si>
    <t>?</t>
  </si>
  <si>
    <t> A.Paschke </t>
  </si>
  <si>
    <t> BBS 112 </t>
  </si>
  <si>
    <t>2450278.446 </t>
  </si>
  <si>
    <t> 13.07.1996 22:42 </t>
  </si>
  <si>
    <t> 0.008 </t>
  </si>
  <si>
    <t>2450425.364 </t>
  </si>
  <si>
    <t> 07.12.1996 20:44 </t>
  </si>
  <si>
    <t> 0.001 </t>
  </si>
  <si>
    <t> BBS 114 </t>
  </si>
  <si>
    <t>2450727.376 </t>
  </si>
  <si>
    <t> 05.10.1997 21:01 </t>
  </si>
  <si>
    <t> M.Kohl </t>
  </si>
  <si>
    <t> BBS 116 </t>
  </si>
  <si>
    <t>2450789.410 </t>
  </si>
  <si>
    <t> 06.12.1997 21:50 </t>
  </si>
  <si>
    <t> -0.000 </t>
  </si>
  <si>
    <t> BBS 118 </t>
  </si>
  <si>
    <t>2451780.33663 </t>
  </si>
  <si>
    <t> 23.08.2000 20:04 </t>
  </si>
  <si>
    <t> 0.00025 </t>
  </si>
  <si>
    <t>C </t>
  </si>
  <si>
    <t>o</t>
  </si>
  <si>
    <t> J.Šafár </t>
  </si>
  <si>
    <t>OEJV 0074 </t>
  </si>
  <si>
    <t>2451806.459 </t>
  </si>
  <si>
    <t> 18.09.2000 23:00 </t>
  </si>
  <si>
    <t> 0.003 </t>
  </si>
  <si>
    <t> BBS 123 </t>
  </si>
  <si>
    <t>2451878.28467 </t>
  </si>
  <si>
    <t> 29.11.2000 18:49 </t>
  </si>
  <si>
    <t> -0.00159 </t>
  </si>
  <si>
    <t>2452072.555 </t>
  </si>
  <si>
    <t> 12.06.2001 01:19 </t>
  </si>
  <si>
    <t> BBS 125 </t>
  </si>
  <si>
    <t>2452224.3759 </t>
  </si>
  <si>
    <t> 10.11.2001 21:01 </t>
  </si>
  <si>
    <t> 0.0001 </t>
  </si>
  <si>
    <t> E.Blättler </t>
  </si>
  <si>
    <t> BBS 127 </t>
  </si>
  <si>
    <t>2452229.2718 </t>
  </si>
  <si>
    <t> 15.11.2001 18:31 </t>
  </si>
  <si>
    <t> -0.0015 </t>
  </si>
  <si>
    <t> R.Diethelm </t>
  </si>
  <si>
    <t>2452490.476 </t>
  </si>
  <si>
    <t> 03.08.2002 23:25 </t>
  </si>
  <si>
    <t> J.Cechal </t>
  </si>
  <si>
    <t>2452503.5324 </t>
  </si>
  <si>
    <t> 17.08.2002 00:46 </t>
  </si>
  <si>
    <t> -0.0006 </t>
  </si>
  <si>
    <t> BBS 128 </t>
  </si>
  <si>
    <t>2453329.5768 </t>
  </si>
  <si>
    <t> 20.11.2004 01:50 </t>
  </si>
  <si>
    <t> -0.0002 </t>
  </si>
  <si>
    <t> S.Dvorak </t>
  </si>
  <si>
    <t>IBVS 5603 </t>
  </si>
  <si>
    <t>2453618.5298 </t>
  </si>
  <si>
    <t> 05.09.2005 00:42 </t>
  </si>
  <si>
    <t> 0.0007 </t>
  </si>
  <si>
    <t>-I</t>
  </si>
  <si>
    <t> F.Agerer </t>
  </si>
  <si>
    <t>BAVM 178 </t>
  </si>
  <si>
    <t>2454026.6553 </t>
  </si>
  <si>
    <t> 18.10.2006 03:43 </t>
  </si>
  <si>
    <t>935</t>
  </si>
  <si>
    <t> 0.0017 </t>
  </si>
  <si>
    <t>BAVM 183 </t>
  </si>
  <si>
    <t>2454360.4979 </t>
  </si>
  <si>
    <t> 16.09.2007 23:56 </t>
  </si>
  <si>
    <t>1139.5</t>
  </si>
  <si>
    <t> -0.0016 </t>
  </si>
  <si>
    <t>BAVM 193 </t>
  </si>
  <si>
    <t>2455386.5240 </t>
  </si>
  <si>
    <t> 09.07.2010 00:34 </t>
  </si>
  <si>
    <t>1768</t>
  </si>
  <si>
    <t> -0.0005 </t>
  </si>
  <si>
    <t>BAVM 215 </t>
  </si>
  <si>
    <t>2455795.46395 </t>
  </si>
  <si>
    <t> 21.08.2011 23:08 </t>
  </si>
  <si>
    <t>2018.5</t>
  </si>
  <si>
    <t> -0.00126 </t>
  </si>
  <si>
    <t> J.Trnka </t>
  </si>
  <si>
    <t>OEJV 0160 </t>
  </si>
  <si>
    <t>2456159.5114 </t>
  </si>
  <si>
    <t> 20.08.2012 00:16 </t>
  </si>
  <si>
    <t>2241.5</t>
  </si>
  <si>
    <t> -0.0009 </t>
  </si>
  <si>
    <t>BAVM 231 </t>
  </si>
  <si>
    <t>2456212.56566 </t>
  </si>
  <si>
    <t> 12.10.2012 01:34 </t>
  </si>
  <si>
    <t>2274</t>
  </si>
  <si>
    <t> -0.00279 </t>
  </si>
  <si>
    <t>2456238.6878 </t>
  </si>
  <si>
    <t> 07.11.2012 04:30 </t>
  </si>
  <si>
    <t>2290</t>
  </si>
  <si>
    <t>IBVS 6042 </t>
  </si>
  <si>
    <t>BAD?</t>
  </si>
  <si>
    <t>s5</t>
  </si>
  <si>
    <t>s6</t>
  </si>
  <si>
    <t>s7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</si>
</sst>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</font>
    <font>
      <sz val="10"/>
      <color indexed="12"/>
      <name val="Arial"/>
    </font>
    <font>
      <b/>
      <sz val="12"/>
      <color indexed="8"/>
      <name val="Arial"/>
      <family val="2"/>
    </font>
    <font>
      <u/>
      <sz val="10"/>
      <color indexed="12"/>
      <name val="Arial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9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0" fillId="0" borderId="0" xfId="0" applyFont="1" applyAlignment="1"/>
    <xf numFmtId="0" fontId="0" fillId="0" borderId="0" xfId="0">
      <alignment vertical="top"/>
    </xf>
    <xf numFmtId="0" fontId="5" fillId="0" borderId="11" xfId="0" applyFont="1" applyBorder="1" applyAlignment="1">
      <alignment horizontal="left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2" fillId="0" borderId="0" xfId="0" applyFont="1" applyAlignment="1"/>
    <xf numFmtId="14" fontId="9" fillId="0" borderId="0" xfId="0" applyNumberFormat="1" applyFont="1" applyAlignment="1"/>
    <xf numFmtId="0" fontId="5" fillId="0" borderId="0" xfId="0" applyFont="1">
      <alignment vertical="top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>
      <alignment vertical="top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20" fillId="24" borderId="18" xfId="38" applyFill="1" applyBorder="1" applyAlignment="1" applyProtection="1">
      <alignment horizontal="right" vertical="top" wrapText="1"/>
    </xf>
    <xf numFmtId="0" fontId="21" fillId="0" borderId="10" xfId="0" applyFont="1" applyFill="1" applyBorder="1" applyAlignment="1">
      <alignment horizontal="center"/>
    </xf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EX And - O-C Diagr.</a:t>
            </a:r>
          </a:p>
        </c:rich>
      </c:tx>
      <c:layout>
        <c:manualLayout>
          <c:xMode val="edge"/>
          <c:yMode val="edge"/>
          <c:x val="0.3641207815275310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75310834813499"/>
          <c:y val="0.14723926380368099"/>
          <c:w val="0.79218472468916523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-656</c:v>
                </c:pt>
                <c:pt idx="1">
                  <c:v>-457</c:v>
                </c:pt>
                <c:pt idx="2">
                  <c:v>-452</c:v>
                </c:pt>
                <c:pt idx="3">
                  <c:v>-234</c:v>
                </c:pt>
                <c:pt idx="4">
                  <c:v>-223</c:v>
                </c:pt>
                <c:pt idx="5">
                  <c:v>-168</c:v>
                </c:pt>
                <c:pt idx="6">
                  <c:v>-152</c:v>
                </c:pt>
                <c:pt idx="7">
                  <c:v>-8</c:v>
                </c:pt>
                <c:pt idx="8">
                  <c:v>-3</c:v>
                </c:pt>
                <c:pt idx="9">
                  <c:v>0</c:v>
                </c:pt>
                <c:pt idx="10">
                  <c:v>4482</c:v>
                </c:pt>
                <c:pt idx="11">
                  <c:v>4487</c:v>
                </c:pt>
                <c:pt idx="12">
                  <c:v>4642</c:v>
                </c:pt>
                <c:pt idx="13">
                  <c:v>4680</c:v>
                </c:pt>
                <c:pt idx="14">
                  <c:v>4705</c:v>
                </c:pt>
                <c:pt idx="15">
                  <c:v>4746</c:v>
                </c:pt>
                <c:pt idx="16">
                  <c:v>4884</c:v>
                </c:pt>
                <c:pt idx="17">
                  <c:v>4895</c:v>
                </c:pt>
                <c:pt idx="18">
                  <c:v>4895</c:v>
                </c:pt>
                <c:pt idx="19">
                  <c:v>4933</c:v>
                </c:pt>
                <c:pt idx="20">
                  <c:v>4952</c:v>
                </c:pt>
                <c:pt idx="21">
                  <c:v>5018</c:v>
                </c:pt>
                <c:pt idx="22">
                  <c:v>5061</c:v>
                </c:pt>
                <c:pt idx="23">
                  <c:v>5080</c:v>
                </c:pt>
                <c:pt idx="24">
                  <c:v>5132</c:v>
                </c:pt>
                <c:pt idx="25">
                  <c:v>5132</c:v>
                </c:pt>
                <c:pt idx="26">
                  <c:v>5132</c:v>
                </c:pt>
                <c:pt idx="27">
                  <c:v>5170</c:v>
                </c:pt>
                <c:pt idx="28">
                  <c:v>5170</c:v>
                </c:pt>
                <c:pt idx="29">
                  <c:v>5192</c:v>
                </c:pt>
                <c:pt idx="30">
                  <c:v>5230</c:v>
                </c:pt>
                <c:pt idx="31">
                  <c:v>5235.5</c:v>
                </c:pt>
                <c:pt idx="32">
                  <c:v>5401</c:v>
                </c:pt>
                <c:pt idx="33">
                  <c:v>5456</c:v>
                </c:pt>
                <c:pt idx="34">
                  <c:v>5559</c:v>
                </c:pt>
                <c:pt idx="35">
                  <c:v>5567</c:v>
                </c:pt>
                <c:pt idx="36">
                  <c:v>5845</c:v>
                </c:pt>
                <c:pt idx="37">
                  <c:v>5845</c:v>
                </c:pt>
                <c:pt idx="38">
                  <c:v>5845</c:v>
                </c:pt>
                <c:pt idx="39">
                  <c:v>5845</c:v>
                </c:pt>
                <c:pt idx="40">
                  <c:v>5853</c:v>
                </c:pt>
                <c:pt idx="41">
                  <c:v>6223</c:v>
                </c:pt>
                <c:pt idx="42">
                  <c:v>6234</c:v>
                </c:pt>
                <c:pt idx="43">
                  <c:v>6234</c:v>
                </c:pt>
                <c:pt idx="44">
                  <c:v>6525</c:v>
                </c:pt>
                <c:pt idx="45">
                  <c:v>6525</c:v>
                </c:pt>
                <c:pt idx="46">
                  <c:v>6558</c:v>
                </c:pt>
                <c:pt idx="47">
                  <c:v>6661</c:v>
                </c:pt>
                <c:pt idx="48">
                  <c:v>6925</c:v>
                </c:pt>
                <c:pt idx="49">
                  <c:v>7230</c:v>
                </c:pt>
                <c:pt idx="50">
                  <c:v>7377</c:v>
                </c:pt>
                <c:pt idx="51">
                  <c:v>8041</c:v>
                </c:pt>
                <c:pt idx="52">
                  <c:v>8112</c:v>
                </c:pt>
                <c:pt idx="53">
                  <c:v>8112</c:v>
                </c:pt>
                <c:pt idx="54">
                  <c:v>8112</c:v>
                </c:pt>
                <c:pt idx="55">
                  <c:v>8245</c:v>
                </c:pt>
                <c:pt idx="56">
                  <c:v>8245</c:v>
                </c:pt>
                <c:pt idx="57">
                  <c:v>8335</c:v>
                </c:pt>
                <c:pt idx="58">
                  <c:v>8520</c:v>
                </c:pt>
                <c:pt idx="59">
                  <c:v>8558</c:v>
                </c:pt>
                <c:pt idx="60">
                  <c:v>9165</c:v>
                </c:pt>
                <c:pt idx="61">
                  <c:v>9181</c:v>
                </c:pt>
                <c:pt idx="62">
                  <c:v>9225</c:v>
                </c:pt>
                <c:pt idx="63">
                  <c:v>9344</c:v>
                </c:pt>
                <c:pt idx="64">
                  <c:v>9437</c:v>
                </c:pt>
                <c:pt idx="65">
                  <c:v>9440</c:v>
                </c:pt>
                <c:pt idx="66">
                  <c:v>9600</c:v>
                </c:pt>
                <c:pt idx="67">
                  <c:v>9600</c:v>
                </c:pt>
                <c:pt idx="68">
                  <c:v>9608</c:v>
                </c:pt>
                <c:pt idx="69">
                  <c:v>10114</c:v>
                </c:pt>
                <c:pt idx="70">
                  <c:v>10291</c:v>
                </c:pt>
                <c:pt idx="71">
                  <c:v>10541</c:v>
                </c:pt>
                <c:pt idx="72">
                  <c:v>10745.5</c:v>
                </c:pt>
                <c:pt idx="73">
                  <c:v>11374</c:v>
                </c:pt>
                <c:pt idx="74">
                  <c:v>11624.5</c:v>
                </c:pt>
                <c:pt idx="75">
                  <c:v>11847.5</c:v>
                </c:pt>
                <c:pt idx="76">
                  <c:v>11880</c:v>
                </c:pt>
                <c:pt idx="77">
                  <c:v>11896</c:v>
                </c:pt>
                <c:pt idx="78">
                  <c:v>12724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FD-4B91-850A-09849D0D79B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3.0000000000000001E-3</c:v>
                  </c:pt>
                  <c:pt idx="50">
                    <c:v>0</c:v>
                  </c:pt>
                  <c:pt idx="51">
                    <c:v>8.0000000000000002E-3</c:v>
                  </c:pt>
                  <c:pt idx="52">
                    <c:v>3.0000000000000001E-3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3.0000000000000001E-3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1.9E-3</c:v>
                  </c:pt>
                  <c:pt idx="61">
                    <c:v>0</c:v>
                  </c:pt>
                  <c:pt idx="62">
                    <c:v>2.2000000000000001E-3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4.0000000000000002E-4</c:v>
                  </c:pt>
                  <c:pt idx="72">
                    <c:v>0</c:v>
                  </c:pt>
                  <c:pt idx="73">
                    <c:v>4.0000000000000002E-4</c:v>
                  </c:pt>
                  <c:pt idx="74">
                    <c:v>2.9999999999999997E-4</c:v>
                  </c:pt>
                  <c:pt idx="75">
                    <c:v>4.7999999999999996E-3</c:v>
                  </c:pt>
                  <c:pt idx="76">
                    <c:v>1E-4</c:v>
                  </c:pt>
                  <c:pt idx="77">
                    <c:v>4.0000000000000002E-4</c:v>
                  </c:pt>
                  <c:pt idx="78">
                    <c:v>0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3.0000000000000001E-3</c:v>
                  </c:pt>
                  <c:pt idx="50">
                    <c:v>0</c:v>
                  </c:pt>
                  <c:pt idx="51">
                    <c:v>8.0000000000000002E-3</c:v>
                  </c:pt>
                  <c:pt idx="52">
                    <c:v>3.0000000000000001E-3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3.0000000000000001E-3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1.9E-3</c:v>
                  </c:pt>
                  <c:pt idx="61">
                    <c:v>0</c:v>
                  </c:pt>
                  <c:pt idx="62">
                    <c:v>2.2000000000000001E-3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4.0000000000000002E-4</c:v>
                  </c:pt>
                  <c:pt idx="72">
                    <c:v>0</c:v>
                  </c:pt>
                  <c:pt idx="73">
                    <c:v>4.0000000000000002E-4</c:v>
                  </c:pt>
                  <c:pt idx="74">
                    <c:v>2.9999999999999997E-4</c:v>
                  </c:pt>
                  <c:pt idx="75">
                    <c:v>4.7999999999999996E-3</c:v>
                  </c:pt>
                  <c:pt idx="76">
                    <c:v>1E-4</c:v>
                  </c:pt>
                  <c:pt idx="77">
                    <c:v>4.0000000000000002E-4</c:v>
                  </c:pt>
                  <c:pt idx="7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-656</c:v>
                </c:pt>
                <c:pt idx="1">
                  <c:v>-457</c:v>
                </c:pt>
                <c:pt idx="2">
                  <c:v>-452</c:v>
                </c:pt>
                <c:pt idx="3">
                  <c:v>-234</c:v>
                </c:pt>
                <c:pt idx="4">
                  <c:v>-223</c:v>
                </c:pt>
                <c:pt idx="5">
                  <c:v>-168</c:v>
                </c:pt>
                <c:pt idx="6">
                  <c:v>-152</c:v>
                </c:pt>
                <c:pt idx="7">
                  <c:v>-8</c:v>
                </c:pt>
                <c:pt idx="8">
                  <c:v>-3</c:v>
                </c:pt>
                <c:pt idx="9">
                  <c:v>0</c:v>
                </c:pt>
                <c:pt idx="10">
                  <c:v>4482</c:v>
                </c:pt>
                <c:pt idx="11">
                  <c:v>4487</c:v>
                </c:pt>
                <c:pt idx="12">
                  <c:v>4642</c:v>
                </c:pt>
                <c:pt idx="13">
                  <c:v>4680</c:v>
                </c:pt>
                <c:pt idx="14">
                  <c:v>4705</c:v>
                </c:pt>
                <c:pt idx="15">
                  <c:v>4746</c:v>
                </c:pt>
                <c:pt idx="16">
                  <c:v>4884</c:v>
                </c:pt>
                <c:pt idx="17">
                  <c:v>4895</c:v>
                </c:pt>
                <c:pt idx="18">
                  <c:v>4895</c:v>
                </c:pt>
                <c:pt idx="19">
                  <c:v>4933</c:v>
                </c:pt>
                <c:pt idx="20">
                  <c:v>4952</c:v>
                </c:pt>
                <c:pt idx="21">
                  <c:v>5018</c:v>
                </c:pt>
                <c:pt idx="22">
                  <c:v>5061</c:v>
                </c:pt>
                <c:pt idx="23">
                  <c:v>5080</c:v>
                </c:pt>
                <c:pt idx="24">
                  <c:v>5132</c:v>
                </c:pt>
                <c:pt idx="25">
                  <c:v>5132</c:v>
                </c:pt>
                <c:pt idx="26">
                  <c:v>5132</c:v>
                </c:pt>
                <c:pt idx="27">
                  <c:v>5170</c:v>
                </c:pt>
                <c:pt idx="28">
                  <c:v>5170</c:v>
                </c:pt>
                <c:pt idx="29">
                  <c:v>5192</c:v>
                </c:pt>
                <c:pt idx="30">
                  <c:v>5230</c:v>
                </c:pt>
                <c:pt idx="31">
                  <c:v>5235.5</c:v>
                </c:pt>
                <c:pt idx="32">
                  <c:v>5401</c:v>
                </c:pt>
                <c:pt idx="33">
                  <c:v>5456</c:v>
                </c:pt>
                <c:pt idx="34">
                  <c:v>5559</c:v>
                </c:pt>
                <c:pt idx="35">
                  <c:v>5567</c:v>
                </c:pt>
                <c:pt idx="36">
                  <c:v>5845</c:v>
                </c:pt>
                <c:pt idx="37">
                  <c:v>5845</c:v>
                </c:pt>
                <c:pt idx="38">
                  <c:v>5845</c:v>
                </c:pt>
                <c:pt idx="39">
                  <c:v>5845</c:v>
                </c:pt>
                <c:pt idx="40">
                  <c:v>5853</c:v>
                </c:pt>
                <c:pt idx="41">
                  <c:v>6223</c:v>
                </c:pt>
                <c:pt idx="42">
                  <c:v>6234</c:v>
                </c:pt>
                <c:pt idx="43">
                  <c:v>6234</c:v>
                </c:pt>
                <c:pt idx="44">
                  <c:v>6525</c:v>
                </c:pt>
                <c:pt idx="45">
                  <c:v>6525</c:v>
                </c:pt>
                <c:pt idx="46">
                  <c:v>6558</c:v>
                </c:pt>
                <c:pt idx="47">
                  <c:v>6661</c:v>
                </c:pt>
                <c:pt idx="48">
                  <c:v>6925</c:v>
                </c:pt>
                <c:pt idx="49">
                  <c:v>7230</c:v>
                </c:pt>
                <c:pt idx="50">
                  <c:v>7377</c:v>
                </c:pt>
                <c:pt idx="51">
                  <c:v>8041</c:v>
                </c:pt>
                <c:pt idx="52">
                  <c:v>8112</c:v>
                </c:pt>
                <c:pt idx="53">
                  <c:v>8112</c:v>
                </c:pt>
                <c:pt idx="54">
                  <c:v>8112</c:v>
                </c:pt>
                <c:pt idx="55">
                  <c:v>8245</c:v>
                </c:pt>
                <c:pt idx="56">
                  <c:v>8245</c:v>
                </c:pt>
                <c:pt idx="57">
                  <c:v>8335</c:v>
                </c:pt>
                <c:pt idx="58">
                  <c:v>8520</c:v>
                </c:pt>
                <c:pt idx="59">
                  <c:v>8558</c:v>
                </c:pt>
                <c:pt idx="60">
                  <c:v>9165</c:v>
                </c:pt>
                <c:pt idx="61">
                  <c:v>9181</c:v>
                </c:pt>
                <c:pt idx="62">
                  <c:v>9225</c:v>
                </c:pt>
                <c:pt idx="63">
                  <c:v>9344</c:v>
                </c:pt>
                <c:pt idx="64">
                  <c:v>9437</c:v>
                </c:pt>
                <c:pt idx="65">
                  <c:v>9440</c:v>
                </c:pt>
                <c:pt idx="66">
                  <c:v>9600</c:v>
                </c:pt>
                <c:pt idx="67">
                  <c:v>9600</c:v>
                </c:pt>
                <c:pt idx="68">
                  <c:v>9608</c:v>
                </c:pt>
                <c:pt idx="69">
                  <c:v>10114</c:v>
                </c:pt>
                <c:pt idx="70">
                  <c:v>10291</c:v>
                </c:pt>
                <c:pt idx="71">
                  <c:v>10541</c:v>
                </c:pt>
                <c:pt idx="72">
                  <c:v>10745.5</c:v>
                </c:pt>
                <c:pt idx="73">
                  <c:v>11374</c:v>
                </c:pt>
                <c:pt idx="74">
                  <c:v>11624.5</c:v>
                </c:pt>
                <c:pt idx="75">
                  <c:v>11847.5</c:v>
                </c:pt>
                <c:pt idx="76">
                  <c:v>11880</c:v>
                </c:pt>
                <c:pt idx="77">
                  <c:v>11896</c:v>
                </c:pt>
                <c:pt idx="78">
                  <c:v>12724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0">
                  <c:v>2.4180000000342261E-2</c:v>
                </c:pt>
                <c:pt idx="11">
                  <c:v>1.4629999997850973E-2</c:v>
                </c:pt>
                <c:pt idx="12">
                  <c:v>2.5800000003073364E-3</c:v>
                </c:pt>
                <c:pt idx="13">
                  <c:v>-4.8000000024330802E-3</c:v>
                </c:pt>
                <c:pt idx="14">
                  <c:v>-6.5499999982421286E-3</c:v>
                </c:pt>
                <c:pt idx="15">
                  <c:v>-8.4599999972851947E-3</c:v>
                </c:pt>
                <c:pt idx="16">
                  <c:v>-8.8400000022375025E-3</c:v>
                </c:pt>
                <c:pt idx="17">
                  <c:v>-1.6450000002805609E-2</c:v>
                </c:pt>
                <c:pt idx="18">
                  <c:v>-4.4500000003608875E-3</c:v>
                </c:pt>
                <c:pt idx="19">
                  <c:v>-1.5830000003916211E-2</c:v>
                </c:pt>
                <c:pt idx="20">
                  <c:v>-3.5199999983888119E-3</c:v>
                </c:pt>
                <c:pt idx="21">
                  <c:v>-6.180000003951136E-3</c:v>
                </c:pt>
                <c:pt idx="22">
                  <c:v>-4.1100000016740523E-3</c:v>
                </c:pt>
                <c:pt idx="23">
                  <c:v>3.1999999991967343E-3</c:v>
                </c:pt>
                <c:pt idx="24">
                  <c:v>-5.3199999965727329E-3</c:v>
                </c:pt>
                <c:pt idx="25">
                  <c:v>-5.3199999965727329E-3</c:v>
                </c:pt>
                <c:pt idx="26">
                  <c:v>-5.3199999965727329E-3</c:v>
                </c:pt>
                <c:pt idx="27">
                  <c:v>-4.6999999976833351E-3</c:v>
                </c:pt>
                <c:pt idx="28">
                  <c:v>-2.6999999972758815E-3</c:v>
                </c:pt>
                <c:pt idx="29">
                  <c:v>1.079999994544778E-3</c:v>
                </c:pt>
                <c:pt idx="30">
                  <c:v>-6.300000000919681E-3</c:v>
                </c:pt>
                <c:pt idx="31">
                  <c:v>1.4895000000251457E-2</c:v>
                </c:pt>
                <c:pt idx="32">
                  <c:v>4.8999999853549525E-4</c:v>
                </c:pt>
                <c:pt idx="33">
                  <c:v>4.400000034365803E-4</c:v>
                </c:pt>
                <c:pt idx="34">
                  <c:v>-4.0900000021792948E-3</c:v>
                </c:pt>
                <c:pt idx="35">
                  <c:v>8.3000000449828804E-4</c:v>
                </c:pt>
                <c:pt idx="36">
                  <c:v>5.0000002374872565E-5</c:v>
                </c:pt>
                <c:pt idx="37">
                  <c:v>3.0499999993480742E-3</c:v>
                </c:pt>
                <c:pt idx="38">
                  <c:v>4.0500000031897798E-3</c:v>
                </c:pt>
                <c:pt idx="39">
                  <c:v>4.0500000031897798E-3</c:v>
                </c:pt>
                <c:pt idx="40">
                  <c:v>4.9699999945005402E-3</c:v>
                </c:pt>
                <c:pt idx="41">
                  <c:v>2.2699999972246587E-3</c:v>
                </c:pt>
                <c:pt idx="42">
                  <c:v>6.5999999787891284E-4</c:v>
                </c:pt>
                <c:pt idx="43">
                  <c:v>4.6599999986938201E-3</c:v>
                </c:pt>
                <c:pt idx="44">
                  <c:v>-7.4999999924330041E-4</c:v>
                </c:pt>
                <c:pt idx="45">
                  <c:v>8.2499999989522621E-3</c:v>
                </c:pt>
                <c:pt idx="46">
                  <c:v>2.4199999970733188E-3</c:v>
                </c:pt>
                <c:pt idx="47">
                  <c:v>-7.109999998647254E-3</c:v>
                </c:pt>
                <c:pt idx="48">
                  <c:v>-5.7500000038999133E-3</c:v>
                </c:pt>
                <c:pt idx="49">
                  <c:v>-4.3000000005122274E-3</c:v>
                </c:pt>
                <c:pt idx="50">
                  <c:v>9.730000005220063E-3</c:v>
                </c:pt>
                <c:pt idx="51">
                  <c:v>-8.9099999968311749E-3</c:v>
                </c:pt>
                <c:pt idx="52">
                  <c:v>-1.411999999982072E-2</c:v>
                </c:pt>
                <c:pt idx="53">
                  <c:v>-1.411999999982072E-2</c:v>
                </c:pt>
                <c:pt idx="54">
                  <c:v>-1.411999999982072E-2</c:v>
                </c:pt>
                <c:pt idx="55">
                  <c:v>1.0499999989406206E-3</c:v>
                </c:pt>
                <c:pt idx="56">
                  <c:v>1.0499999989406206E-3</c:v>
                </c:pt>
                <c:pt idx="57">
                  <c:v>-6.8499999979394488E-3</c:v>
                </c:pt>
                <c:pt idx="58">
                  <c:v>-9.2000000076950528E-3</c:v>
                </c:pt>
                <c:pt idx="59">
                  <c:v>-1.0579999994661193E-2</c:v>
                </c:pt>
                <c:pt idx="61">
                  <c:v>-1.5310000002500601E-2</c:v>
                </c:pt>
                <c:pt idx="63">
                  <c:v>-1.8439999999827705E-2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FD-4B91-850A-09849D0D79B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-656</c:v>
                </c:pt>
                <c:pt idx="1">
                  <c:v>-457</c:v>
                </c:pt>
                <c:pt idx="2">
                  <c:v>-452</c:v>
                </c:pt>
                <c:pt idx="3">
                  <c:v>-234</c:v>
                </c:pt>
                <c:pt idx="4">
                  <c:v>-223</c:v>
                </c:pt>
                <c:pt idx="5">
                  <c:v>-168</c:v>
                </c:pt>
                <c:pt idx="6">
                  <c:v>-152</c:v>
                </c:pt>
                <c:pt idx="7">
                  <c:v>-8</c:v>
                </c:pt>
                <c:pt idx="8">
                  <c:v>-3</c:v>
                </c:pt>
                <c:pt idx="9">
                  <c:v>0</c:v>
                </c:pt>
                <c:pt idx="10">
                  <c:v>4482</c:v>
                </c:pt>
                <c:pt idx="11">
                  <c:v>4487</c:v>
                </c:pt>
                <c:pt idx="12">
                  <c:v>4642</c:v>
                </c:pt>
                <c:pt idx="13">
                  <c:v>4680</c:v>
                </c:pt>
                <c:pt idx="14">
                  <c:v>4705</c:v>
                </c:pt>
                <c:pt idx="15">
                  <c:v>4746</c:v>
                </c:pt>
                <c:pt idx="16">
                  <c:v>4884</c:v>
                </c:pt>
                <c:pt idx="17">
                  <c:v>4895</c:v>
                </c:pt>
                <c:pt idx="18">
                  <c:v>4895</c:v>
                </c:pt>
                <c:pt idx="19">
                  <c:v>4933</c:v>
                </c:pt>
                <c:pt idx="20">
                  <c:v>4952</c:v>
                </c:pt>
                <c:pt idx="21">
                  <c:v>5018</c:v>
                </c:pt>
                <c:pt idx="22">
                  <c:v>5061</c:v>
                </c:pt>
                <c:pt idx="23">
                  <c:v>5080</c:v>
                </c:pt>
                <c:pt idx="24">
                  <c:v>5132</c:v>
                </c:pt>
                <c:pt idx="25">
                  <c:v>5132</c:v>
                </c:pt>
                <c:pt idx="26">
                  <c:v>5132</c:v>
                </c:pt>
                <c:pt idx="27">
                  <c:v>5170</c:v>
                </c:pt>
                <c:pt idx="28">
                  <c:v>5170</c:v>
                </c:pt>
                <c:pt idx="29">
                  <c:v>5192</c:v>
                </c:pt>
                <c:pt idx="30">
                  <c:v>5230</c:v>
                </c:pt>
                <c:pt idx="31">
                  <c:v>5235.5</c:v>
                </c:pt>
                <c:pt idx="32">
                  <c:v>5401</c:v>
                </c:pt>
                <c:pt idx="33">
                  <c:v>5456</c:v>
                </c:pt>
                <c:pt idx="34">
                  <c:v>5559</c:v>
                </c:pt>
                <c:pt idx="35">
                  <c:v>5567</c:v>
                </c:pt>
                <c:pt idx="36">
                  <c:v>5845</c:v>
                </c:pt>
                <c:pt idx="37">
                  <c:v>5845</c:v>
                </c:pt>
                <c:pt idx="38">
                  <c:v>5845</c:v>
                </c:pt>
                <c:pt idx="39">
                  <c:v>5845</c:v>
                </c:pt>
                <c:pt idx="40">
                  <c:v>5853</c:v>
                </c:pt>
                <c:pt idx="41">
                  <c:v>6223</c:v>
                </c:pt>
                <c:pt idx="42">
                  <c:v>6234</c:v>
                </c:pt>
                <c:pt idx="43">
                  <c:v>6234</c:v>
                </c:pt>
                <c:pt idx="44">
                  <c:v>6525</c:v>
                </c:pt>
                <c:pt idx="45">
                  <c:v>6525</c:v>
                </c:pt>
                <c:pt idx="46">
                  <c:v>6558</c:v>
                </c:pt>
                <c:pt idx="47">
                  <c:v>6661</c:v>
                </c:pt>
                <c:pt idx="48">
                  <c:v>6925</c:v>
                </c:pt>
                <c:pt idx="49">
                  <c:v>7230</c:v>
                </c:pt>
                <c:pt idx="50">
                  <c:v>7377</c:v>
                </c:pt>
                <c:pt idx="51">
                  <c:v>8041</c:v>
                </c:pt>
                <c:pt idx="52">
                  <c:v>8112</c:v>
                </c:pt>
                <c:pt idx="53">
                  <c:v>8112</c:v>
                </c:pt>
                <c:pt idx="54">
                  <c:v>8112</c:v>
                </c:pt>
                <c:pt idx="55">
                  <c:v>8245</c:v>
                </c:pt>
                <c:pt idx="56">
                  <c:v>8245</c:v>
                </c:pt>
                <c:pt idx="57">
                  <c:v>8335</c:v>
                </c:pt>
                <c:pt idx="58">
                  <c:v>8520</c:v>
                </c:pt>
                <c:pt idx="59">
                  <c:v>8558</c:v>
                </c:pt>
                <c:pt idx="60">
                  <c:v>9165</c:v>
                </c:pt>
                <c:pt idx="61">
                  <c:v>9181</c:v>
                </c:pt>
                <c:pt idx="62">
                  <c:v>9225</c:v>
                </c:pt>
                <c:pt idx="63">
                  <c:v>9344</c:v>
                </c:pt>
                <c:pt idx="64">
                  <c:v>9437</c:v>
                </c:pt>
                <c:pt idx="65">
                  <c:v>9440</c:v>
                </c:pt>
                <c:pt idx="66">
                  <c:v>9600</c:v>
                </c:pt>
                <c:pt idx="67">
                  <c:v>9600</c:v>
                </c:pt>
                <c:pt idx="68">
                  <c:v>9608</c:v>
                </c:pt>
                <c:pt idx="69">
                  <c:v>10114</c:v>
                </c:pt>
                <c:pt idx="70">
                  <c:v>10291</c:v>
                </c:pt>
                <c:pt idx="71">
                  <c:v>10541</c:v>
                </c:pt>
                <c:pt idx="72">
                  <c:v>10745.5</c:v>
                </c:pt>
                <c:pt idx="73">
                  <c:v>11374</c:v>
                </c:pt>
                <c:pt idx="74">
                  <c:v>11624.5</c:v>
                </c:pt>
                <c:pt idx="75">
                  <c:v>11847.5</c:v>
                </c:pt>
                <c:pt idx="76">
                  <c:v>11880</c:v>
                </c:pt>
                <c:pt idx="77">
                  <c:v>11896</c:v>
                </c:pt>
                <c:pt idx="78">
                  <c:v>12724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70">
                  <c:v>-3.0610000008891802E-2</c:v>
                </c:pt>
                <c:pt idx="71">
                  <c:v>-3.2610000002023298E-2</c:v>
                </c:pt>
                <c:pt idx="73">
                  <c:v>-4.4740000004821923E-2</c:v>
                </c:pt>
                <c:pt idx="75">
                  <c:v>-5.0824999998440035E-2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FD-4B91-850A-09849D0D79B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3.0000000000000001E-3</c:v>
                  </c:pt>
                  <c:pt idx="50">
                    <c:v>0</c:v>
                  </c:pt>
                  <c:pt idx="51">
                    <c:v>8.0000000000000002E-3</c:v>
                  </c:pt>
                  <c:pt idx="52">
                    <c:v>3.0000000000000001E-3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3.0000000000000001E-3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1.9E-3</c:v>
                  </c:pt>
                  <c:pt idx="61">
                    <c:v>0</c:v>
                  </c:pt>
                  <c:pt idx="62">
                    <c:v>2.2000000000000001E-3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4.0000000000000002E-4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3.0000000000000001E-3</c:v>
                  </c:pt>
                  <c:pt idx="50">
                    <c:v>0</c:v>
                  </c:pt>
                  <c:pt idx="51">
                    <c:v>8.0000000000000002E-3</c:v>
                  </c:pt>
                  <c:pt idx="52">
                    <c:v>3.0000000000000001E-3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3.0000000000000001E-3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1.9E-3</c:v>
                  </c:pt>
                  <c:pt idx="61">
                    <c:v>0</c:v>
                  </c:pt>
                  <c:pt idx="62">
                    <c:v>2.2000000000000001E-3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-656</c:v>
                </c:pt>
                <c:pt idx="1">
                  <c:v>-457</c:v>
                </c:pt>
                <c:pt idx="2">
                  <c:v>-452</c:v>
                </c:pt>
                <c:pt idx="3">
                  <c:v>-234</c:v>
                </c:pt>
                <c:pt idx="4">
                  <c:v>-223</c:v>
                </c:pt>
                <c:pt idx="5">
                  <c:v>-168</c:v>
                </c:pt>
                <c:pt idx="6">
                  <c:v>-152</c:v>
                </c:pt>
                <c:pt idx="7">
                  <c:v>-8</c:v>
                </c:pt>
                <c:pt idx="8">
                  <c:v>-3</c:v>
                </c:pt>
                <c:pt idx="9">
                  <c:v>0</c:v>
                </c:pt>
                <c:pt idx="10">
                  <c:v>4482</c:v>
                </c:pt>
                <c:pt idx="11">
                  <c:v>4487</c:v>
                </c:pt>
                <c:pt idx="12">
                  <c:v>4642</c:v>
                </c:pt>
                <c:pt idx="13">
                  <c:v>4680</c:v>
                </c:pt>
                <c:pt idx="14">
                  <c:v>4705</c:v>
                </c:pt>
                <c:pt idx="15">
                  <c:v>4746</c:v>
                </c:pt>
                <c:pt idx="16">
                  <c:v>4884</c:v>
                </c:pt>
                <c:pt idx="17">
                  <c:v>4895</c:v>
                </c:pt>
                <c:pt idx="18">
                  <c:v>4895</c:v>
                </c:pt>
                <c:pt idx="19">
                  <c:v>4933</c:v>
                </c:pt>
                <c:pt idx="20">
                  <c:v>4952</c:v>
                </c:pt>
                <c:pt idx="21">
                  <c:v>5018</c:v>
                </c:pt>
                <c:pt idx="22">
                  <c:v>5061</c:v>
                </c:pt>
                <c:pt idx="23">
                  <c:v>5080</c:v>
                </c:pt>
                <c:pt idx="24">
                  <c:v>5132</c:v>
                </c:pt>
                <c:pt idx="25">
                  <c:v>5132</c:v>
                </c:pt>
                <c:pt idx="26">
                  <c:v>5132</c:v>
                </c:pt>
                <c:pt idx="27">
                  <c:v>5170</c:v>
                </c:pt>
                <c:pt idx="28">
                  <c:v>5170</c:v>
                </c:pt>
                <c:pt idx="29">
                  <c:v>5192</c:v>
                </c:pt>
                <c:pt idx="30">
                  <c:v>5230</c:v>
                </c:pt>
                <c:pt idx="31">
                  <c:v>5235.5</c:v>
                </c:pt>
                <c:pt idx="32">
                  <c:v>5401</c:v>
                </c:pt>
                <c:pt idx="33">
                  <c:v>5456</c:v>
                </c:pt>
                <c:pt idx="34">
                  <c:v>5559</c:v>
                </c:pt>
                <c:pt idx="35">
                  <c:v>5567</c:v>
                </c:pt>
                <c:pt idx="36">
                  <c:v>5845</c:v>
                </c:pt>
                <c:pt idx="37">
                  <c:v>5845</c:v>
                </c:pt>
                <c:pt idx="38">
                  <c:v>5845</c:v>
                </c:pt>
                <c:pt idx="39">
                  <c:v>5845</c:v>
                </c:pt>
                <c:pt idx="40">
                  <c:v>5853</c:v>
                </c:pt>
                <c:pt idx="41">
                  <c:v>6223</c:v>
                </c:pt>
                <c:pt idx="42">
                  <c:v>6234</c:v>
                </c:pt>
                <c:pt idx="43">
                  <c:v>6234</c:v>
                </c:pt>
                <c:pt idx="44">
                  <c:v>6525</c:v>
                </c:pt>
                <c:pt idx="45">
                  <c:v>6525</c:v>
                </c:pt>
                <c:pt idx="46">
                  <c:v>6558</c:v>
                </c:pt>
                <c:pt idx="47">
                  <c:v>6661</c:v>
                </c:pt>
                <c:pt idx="48">
                  <c:v>6925</c:v>
                </c:pt>
                <c:pt idx="49">
                  <c:v>7230</c:v>
                </c:pt>
                <c:pt idx="50">
                  <c:v>7377</c:v>
                </c:pt>
                <c:pt idx="51">
                  <c:v>8041</c:v>
                </c:pt>
                <c:pt idx="52">
                  <c:v>8112</c:v>
                </c:pt>
                <c:pt idx="53">
                  <c:v>8112</c:v>
                </c:pt>
                <c:pt idx="54">
                  <c:v>8112</c:v>
                </c:pt>
                <c:pt idx="55">
                  <c:v>8245</c:v>
                </c:pt>
                <c:pt idx="56">
                  <c:v>8245</c:v>
                </c:pt>
                <c:pt idx="57">
                  <c:v>8335</c:v>
                </c:pt>
                <c:pt idx="58">
                  <c:v>8520</c:v>
                </c:pt>
                <c:pt idx="59">
                  <c:v>8558</c:v>
                </c:pt>
                <c:pt idx="60">
                  <c:v>9165</c:v>
                </c:pt>
                <c:pt idx="61">
                  <c:v>9181</c:v>
                </c:pt>
                <c:pt idx="62">
                  <c:v>9225</c:v>
                </c:pt>
                <c:pt idx="63">
                  <c:v>9344</c:v>
                </c:pt>
                <c:pt idx="64">
                  <c:v>9437</c:v>
                </c:pt>
                <c:pt idx="65">
                  <c:v>9440</c:v>
                </c:pt>
                <c:pt idx="66">
                  <c:v>9600</c:v>
                </c:pt>
                <c:pt idx="67">
                  <c:v>9600</c:v>
                </c:pt>
                <c:pt idx="68">
                  <c:v>9608</c:v>
                </c:pt>
                <c:pt idx="69">
                  <c:v>10114</c:v>
                </c:pt>
                <c:pt idx="70">
                  <c:v>10291</c:v>
                </c:pt>
                <c:pt idx="71">
                  <c:v>10541</c:v>
                </c:pt>
                <c:pt idx="72">
                  <c:v>10745.5</c:v>
                </c:pt>
                <c:pt idx="73">
                  <c:v>11374</c:v>
                </c:pt>
                <c:pt idx="74">
                  <c:v>11624.5</c:v>
                </c:pt>
                <c:pt idx="75">
                  <c:v>11847.5</c:v>
                </c:pt>
                <c:pt idx="76">
                  <c:v>11880</c:v>
                </c:pt>
                <c:pt idx="77">
                  <c:v>11896</c:v>
                </c:pt>
                <c:pt idx="78">
                  <c:v>12724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60">
                  <c:v>-1.7520000001240987E-2</c:v>
                </c:pt>
                <c:pt idx="62">
                  <c:v>-2.0080000002053566E-2</c:v>
                </c:pt>
                <c:pt idx="64">
                  <c:v>-2.0969999997760169E-2</c:v>
                </c:pt>
                <c:pt idx="65">
                  <c:v>-2.2599999996600673E-2</c:v>
                </c:pt>
                <c:pt idx="66">
                  <c:v>-1.9999999996798579E-2</c:v>
                </c:pt>
                <c:pt idx="67">
                  <c:v>-1.9599999999627471E-2</c:v>
                </c:pt>
                <c:pt idx="68">
                  <c:v>-2.3680000005697366E-2</c:v>
                </c:pt>
                <c:pt idx="69">
                  <c:v>-2.9340000000956934E-2</c:v>
                </c:pt>
                <c:pt idx="72">
                  <c:v>-3.8304999994579703E-2</c:v>
                </c:pt>
                <c:pt idx="74">
                  <c:v>-4.8545000005105976E-2</c:v>
                </c:pt>
                <c:pt idx="76">
                  <c:v>-5.3139999996346887E-2</c:v>
                </c:pt>
                <c:pt idx="77">
                  <c:v>-5.1160000002710149E-2</c:v>
                </c:pt>
                <c:pt idx="78">
                  <c:v>-6.1440000004949979E-2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FD-4B91-850A-09849D0D79B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3.0000000000000001E-3</c:v>
                  </c:pt>
                  <c:pt idx="50">
                    <c:v>0</c:v>
                  </c:pt>
                  <c:pt idx="51">
                    <c:v>8.0000000000000002E-3</c:v>
                  </c:pt>
                  <c:pt idx="52">
                    <c:v>3.0000000000000001E-3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3.0000000000000001E-3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1.9E-3</c:v>
                  </c:pt>
                  <c:pt idx="61">
                    <c:v>0</c:v>
                  </c:pt>
                  <c:pt idx="62">
                    <c:v>2.2000000000000001E-3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4.0000000000000002E-4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3.0000000000000001E-3</c:v>
                  </c:pt>
                  <c:pt idx="50">
                    <c:v>0</c:v>
                  </c:pt>
                  <c:pt idx="51">
                    <c:v>8.0000000000000002E-3</c:v>
                  </c:pt>
                  <c:pt idx="52">
                    <c:v>3.0000000000000001E-3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3.0000000000000001E-3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1.9E-3</c:v>
                  </c:pt>
                  <c:pt idx="61">
                    <c:v>0</c:v>
                  </c:pt>
                  <c:pt idx="62">
                    <c:v>2.2000000000000001E-3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-656</c:v>
                </c:pt>
                <c:pt idx="1">
                  <c:v>-457</c:v>
                </c:pt>
                <c:pt idx="2">
                  <c:v>-452</c:v>
                </c:pt>
                <c:pt idx="3">
                  <c:v>-234</c:v>
                </c:pt>
                <c:pt idx="4">
                  <c:v>-223</c:v>
                </c:pt>
                <c:pt idx="5">
                  <c:v>-168</c:v>
                </c:pt>
                <c:pt idx="6">
                  <c:v>-152</c:v>
                </c:pt>
                <c:pt idx="7">
                  <c:v>-8</c:v>
                </c:pt>
                <c:pt idx="8">
                  <c:v>-3</c:v>
                </c:pt>
                <c:pt idx="9">
                  <c:v>0</c:v>
                </c:pt>
                <c:pt idx="10">
                  <c:v>4482</c:v>
                </c:pt>
                <c:pt idx="11">
                  <c:v>4487</c:v>
                </c:pt>
                <c:pt idx="12">
                  <c:v>4642</c:v>
                </c:pt>
                <c:pt idx="13">
                  <c:v>4680</c:v>
                </c:pt>
                <c:pt idx="14">
                  <c:v>4705</c:v>
                </c:pt>
                <c:pt idx="15">
                  <c:v>4746</c:v>
                </c:pt>
                <c:pt idx="16">
                  <c:v>4884</c:v>
                </c:pt>
                <c:pt idx="17">
                  <c:v>4895</c:v>
                </c:pt>
                <c:pt idx="18">
                  <c:v>4895</c:v>
                </c:pt>
                <c:pt idx="19">
                  <c:v>4933</c:v>
                </c:pt>
                <c:pt idx="20">
                  <c:v>4952</c:v>
                </c:pt>
                <c:pt idx="21">
                  <c:v>5018</c:v>
                </c:pt>
                <c:pt idx="22">
                  <c:v>5061</c:v>
                </c:pt>
                <c:pt idx="23">
                  <c:v>5080</c:v>
                </c:pt>
                <c:pt idx="24">
                  <c:v>5132</c:v>
                </c:pt>
                <c:pt idx="25">
                  <c:v>5132</c:v>
                </c:pt>
                <c:pt idx="26">
                  <c:v>5132</c:v>
                </c:pt>
                <c:pt idx="27">
                  <c:v>5170</c:v>
                </c:pt>
                <c:pt idx="28">
                  <c:v>5170</c:v>
                </c:pt>
                <c:pt idx="29">
                  <c:v>5192</c:v>
                </c:pt>
                <c:pt idx="30">
                  <c:v>5230</c:v>
                </c:pt>
                <c:pt idx="31">
                  <c:v>5235.5</c:v>
                </c:pt>
                <c:pt idx="32">
                  <c:v>5401</c:v>
                </c:pt>
                <c:pt idx="33">
                  <c:v>5456</c:v>
                </c:pt>
                <c:pt idx="34">
                  <c:v>5559</c:v>
                </c:pt>
                <c:pt idx="35">
                  <c:v>5567</c:v>
                </c:pt>
                <c:pt idx="36">
                  <c:v>5845</c:v>
                </c:pt>
                <c:pt idx="37">
                  <c:v>5845</c:v>
                </c:pt>
                <c:pt idx="38">
                  <c:v>5845</c:v>
                </c:pt>
                <c:pt idx="39">
                  <c:v>5845</c:v>
                </c:pt>
                <c:pt idx="40">
                  <c:v>5853</c:v>
                </c:pt>
                <c:pt idx="41">
                  <c:v>6223</c:v>
                </c:pt>
                <c:pt idx="42">
                  <c:v>6234</c:v>
                </c:pt>
                <c:pt idx="43">
                  <c:v>6234</c:v>
                </c:pt>
                <c:pt idx="44">
                  <c:v>6525</c:v>
                </c:pt>
                <c:pt idx="45">
                  <c:v>6525</c:v>
                </c:pt>
                <c:pt idx="46">
                  <c:v>6558</c:v>
                </c:pt>
                <c:pt idx="47">
                  <c:v>6661</c:v>
                </c:pt>
                <c:pt idx="48">
                  <c:v>6925</c:v>
                </c:pt>
                <c:pt idx="49">
                  <c:v>7230</c:v>
                </c:pt>
                <c:pt idx="50">
                  <c:v>7377</c:v>
                </c:pt>
                <c:pt idx="51">
                  <c:v>8041</c:v>
                </c:pt>
                <c:pt idx="52">
                  <c:v>8112</c:v>
                </c:pt>
                <c:pt idx="53">
                  <c:v>8112</c:v>
                </c:pt>
                <c:pt idx="54">
                  <c:v>8112</c:v>
                </c:pt>
                <c:pt idx="55">
                  <c:v>8245</c:v>
                </c:pt>
                <c:pt idx="56">
                  <c:v>8245</c:v>
                </c:pt>
                <c:pt idx="57">
                  <c:v>8335</c:v>
                </c:pt>
                <c:pt idx="58">
                  <c:v>8520</c:v>
                </c:pt>
                <c:pt idx="59">
                  <c:v>8558</c:v>
                </c:pt>
                <c:pt idx="60">
                  <c:v>9165</c:v>
                </c:pt>
                <c:pt idx="61">
                  <c:v>9181</c:v>
                </c:pt>
                <c:pt idx="62">
                  <c:v>9225</c:v>
                </c:pt>
                <c:pt idx="63">
                  <c:v>9344</c:v>
                </c:pt>
                <c:pt idx="64">
                  <c:v>9437</c:v>
                </c:pt>
                <c:pt idx="65">
                  <c:v>9440</c:v>
                </c:pt>
                <c:pt idx="66">
                  <c:v>9600</c:v>
                </c:pt>
                <c:pt idx="67">
                  <c:v>9600</c:v>
                </c:pt>
                <c:pt idx="68">
                  <c:v>9608</c:v>
                </c:pt>
                <c:pt idx="69">
                  <c:v>10114</c:v>
                </c:pt>
                <c:pt idx="70">
                  <c:v>10291</c:v>
                </c:pt>
                <c:pt idx="71">
                  <c:v>10541</c:v>
                </c:pt>
                <c:pt idx="72">
                  <c:v>10745.5</c:v>
                </c:pt>
                <c:pt idx="73">
                  <c:v>11374</c:v>
                </c:pt>
                <c:pt idx="74">
                  <c:v>11624.5</c:v>
                </c:pt>
                <c:pt idx="75">
                  <c:v>11847.5</c:v>
                </c:pt>
                <c:pt idx="76">
                  <c:v>11880</c:v>
                </c:pt>
                <c:pt idx="77">
                  <c:v>11896</c:v>
                </c:pt>
                <c:pt idx="78">
                  <c:v>12724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FD-4B91-850A-09849D0D79B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3.0000000000000001E-3</c:v>
                  </c:pt>
                  <c:pt idx="50">
                    <c:v>0</c:v>
                  </c:pt>
                  <c:pt idx="51">
                    <c:v>8.0000000000000002E-3</c:v>
                  </c:pt>
                  <c:pt idx="52">
                    <c:v>3.0000000000000001E-3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3.0000000000000001E-3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1.9E-3</c:v>
                  </c:pt>
                  <c:pt idx="61">
                    <c:v>0</c:v>
                  </c:pt>
                  <c:pt idx="62">
                    <c:v>2.2000000000000001E-3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4.0000000000000002E-4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3.0000000000000001E-3</c:v>
                  </c:pt>
                  <c:pt idx="50">
                    <c:v>0</c:v>
                  </c:pt>
                  <c:pt idx="51">
                    <c:v>8.0000000000000002E-3</c:v>
                  </c:pt>
                  <c:pt idx="52">
                    <c:v>3.0000000000000001E-3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3.0000000000000001E-3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1.9E-3</c:v>
                  </c:pt>
                  <c:pt idx="61">
                    <c:v>0</c:v>
                  </c:pt>
                  <c:pt idx="62">
                    <c:v>2.2000000000000001E-3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-656</c:v>
                </c:pt>
                <c:pt idx="1">
                  <c:v>-457</c:v>
                </c:pt>
                <c:pt idx="2">
                  <c:v>-452</c:v>
                </c:pt>
                <c:pt idx="3">
                  <c:v>-234</c:v>
                </c:pt>
                <c:pt idx="4">
                  <c:v>-223</c:v>
                </c:pt>
                <c:pt idx="5">
                  <c:v>-168</c:v>
                </c:pt>
                <c:pt idx="6">
                  <c:v>-152</c:v>
                </c:pt>
                <c:pt idx="7">
                  <c:v>-8</c:v>
                </c:pt>
                <c:pt idx="8">
                  <c:v>-3</c:v>
                </c:pt>
                <c:pt idx="9">
                  <c:v>0</c:v>
                </c:pt>
                <c:pt idx="10">
                  <c:v>4482</c:v>
                </c:pt>
                <c:pt idx="11">
                  <c:v>4487</c:v>
                </c:pt>
                <c:pt idx="12">
                  <c:v>4642</c:v>
                </c:pt>
                <c:pt idx="13">
                  <c:v>4680</c:v>
                </c:pt>
                <c:pt idx="14">
                  <c:v>4705</c:v>
                </c:pt>
                <c:pt idx="15">
                  <c:v>4746</c:v>
                </c:pt>
                <c:pt idx="16">
                  <c:v>4884</c:v>
                </c:pt>
                <c:pt idx="17">
                  <c:v>4895</c:v>
                </c:pt>
                <c:pt idx="18">
                  <c:v>4895</c:v>
                </c:pt>
                <c:pt idx="19">
                  <c:v>4933</c:v>
                </c:pt>
                <c:pt idx="20">
                  <c:v>4952</c:v>
                </c:pt>
                <c:pt idx="21">
                  <c:v>5018</c:v>
                </c:pt>
                <c:pt idx="22">
                  <c:v>5061</c:v>
                </c:pt>
                <c:pt idx="23">
                  <c:v>5080</c:v>
                </c:pt>
                <c:pt idx="24">
                  <c:v>5132</c:v>
                </c:pt>
                <c:pt idx="25">
                  <c:v>5132</c:v>
                </c:pt>
                <c:pt idx="26">
                  <c:v>5132</c:v>
                </c:pt>
                <c:pt idx="27">
                  <c:v>5170</c:v>
                </c:pt>
                <c:pt idx="28">
                  <c:v>5170</c:v>
                </c:pt>
                <c:pt idx="29">
                  <c:v>5192</c:v>
                </c:pt>
                <c:pt idx="30">
                  <c:v>5230</c:v>
                </c:pt>
                <c:pt idx="31">
                  <c:v>5235.5</c:v>
                </c:pt>
                <c:pt idx="32">
                  <c:v>5401</c:v>
                </c:pt>
                <c:pt idx="33">
                  <c:v>5456</c:v>
                </c:pt>
                <c:pt idx="34">
                  <c:v>5559</c:v>
                </c:pt>
                <c:pt idx="35">
                  <c:v>5567</c:v>
                </c:pt>
                <c:pt idx="36">
                  <c:v>5845</c:v>
                </c:pt>
                <c:pt idx="37">
                  <c:v>5845</c:v>
                </c:pt>
                <c:pt idx="38">
                  <c:v>5845</c:v>
                </c:pt>
                <c:pt idx="39">
                  <c:v>5845</c:v>
                </c:pt>
                <c:pt idx="40">
                  <c:v>5853</c:v>
                </c:pt>
                <c:pt idx="41">
                  <c:v>6223</c:v>
                </c:pt>
                <c:pt idx="42">
                  <c:v>6234</c:v>
                </c:pt>
                <c:pt idx="43">
                  <c:v>6234</c:v>
                </c:pt>
                <c:pt idx="44">
                  <c:v>6525</c:v>
                </c:pt>
                <c:pt idx="45">
                  <c:v>6525</c:v>
                </c:pt>
                <c:pt idx="46">
                  <c:v>6558</c:v>
                </c:pt>
                <c:pt idx="47">
                  <c:v>6661</c:v>
                </c:pt>
                <c:pt idx="48">
                  <c:v>6925</c:v>
                </c:pt>
                <c:pt idx="49">
                  <c:v>7230</c:v>
                </c:pt>
                <c:pt idx="50">
                  <c:v>7377</c:v>
                </c:pt>
                <c:pt idx="51">
                  <c:v>8041</c:v>
                </c:pt>
                <c:pt idx="52">
                  <c:v>8112</c:v>
                </c:pt>
                <c:pt idx="53">
                  <c:v>8112</c:v>
                </c:pt>
                <c:pt idx="54">
                  <c:v>8112</c:v>
                </c:pt>
                <c:pt idx="55">
                  <c:v>8245</c:v>
                </c:pt>
                <c:pt idx="56">
                  <c:v>8245</c:v>
                </c:pt>
                <c:pt idx="57">
                  <c:v>8335</c:v>
                </c:pt>
                <c:pt idx="58">
                  <c:v>8520</c:v>
                </c:pt>
                <c:pt idx="59">
                  <c:v>8558</c:v>
                </c:pt>
                <c:pt idx="60">
                  <c:v>9165</c:v>
                </c:pt>
                <c:pt idx="61">
                  <c:v>9181</c:v>
                </c:pt>
                <c:pt idx="62">
                  <c:v>9225</c:v>
                </c:pt>
                <c:pt idx="63">
                  <c:v>9344</c:v>
                </c:pt>
                <c:pt idx="64">
                  <c:v>9437</c:v>
                </c:pt>
                <c:pt idx="65">
                  <c:v>9440</c:v>
                </c:pt>
                <c:pt idx="66">
                  <c:v>9600</c:v>
                </c:pt>
                <c:pt idx="67">
                  <c:v>9600</c:v>
                </c:pt>
                <c:pt idx="68">
                  <c:v>9608</c:v>
                </c:pt>
                <c:pt idx="69">
                  <c:v>10114</c:v>
                </c:pt>
                <c:pt idx="70">
                  <c:v>10291</c:v>
                </c:pt>
                <c:pt idx="71">
                  <c:v>10541</c:v>
                </c:pt>
                <c:pt idx="72">
                  <c:v>10745.5</c:v>
                </c:pt>
                <c:pt idx="73">
                  <c:v>11374</c:v>
                </c:pt>
                <c:pt idx="74">
                  <c:v>11624.5</c:v>
                </c:pt>
                <c:pt idx="75">
                  <c:v>11847.5</c:v>
                </c:pt>
                <c:pt idx="76">
                  <c:v>11880</c:v>
                </c:pt>
                <c:pt idx="77">
                  <c:v>11896</c:v>
                </c:pt>
                <c:pt idx="78">
                  <c:v>12724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FD-4B91-850A-09849D0D79B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3.0000000000000001E-3</c:v>
                  </c:pt>
                  <c:pt idx="50">
                    <c:v>0</c:v>
                  </c:pt>
                  <c:pt idx="51">
                    <c:v>8.0000000000000002E-3</c:v>
                  </c:pt>
                  <c:pt idx="52">
                    <c:v>3.0000000000000001E-3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3.0000000000000001E-3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1.9E-3</c:v>
                  </c:pt>
                  <c:pt idx="61">
                    <c:v>0</c:v>
                  </c:pt>
                  <c:pt idx="62">
                    <c:v>2.2000000000000001E-3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4.0000000000000002E-4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3.0000000000000001E-3</c:v>
                  </c:pt>
                  <c:pt idx="50">
                    <c:v>0</c:v>
                  </c:pt>
                  <c:pt idx="51">
                    <c:v>8.0000000000000002E-3</c:v>
                  </c:pt>
                  <c:pt idx="52">
                    <c:v>3.0000000000000001E-3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3.0000000000000001E-3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1.9E-3</c:v>
                  </c:pt>
                  <c:pt idx="61">
                    <c:v>0</c:v>
                  </c:pt>
                  <c:pt idx="62">
                    <c:v>2.2000000000000001E-3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-656</c:v>
                </c:pt>
                <c:pt idx="1">
                  <c:v>-457</c:v>
                </c:pt>
                <c:pt idx="2">
                  <c:v>-452</c:v>
                </c:pt>
                <c:pt idx="3">
                  <c:v>-234</c:v>
                </c:pt>
                <c:pt idx="4">
                  <c:v>-223</c:v>
                </c:pt>
                <c:pt idx="5">
                  <c:v>-168</c:v>
                </c:pt>
                <c:pt idx="6">
                  <c:v>-152</c:v>
                </c:pt>
                <c:pt idx="7">
                  <c:v>-8</c:v>
                </c:pt>
                <c:pt idx="8">
                  <c:v>-3</c:v>
                </c:pt>
                <c:pt idx="9">
                  <c:v>0</c:v>
                </c:pt>
                <c:pt idx="10">
                  <c:v>4482</c:v>
                </c:pt>
                <c:pt idx="11">
                  <c:v>4487</c:v>
                </c:pt>
                <c:pt idx="12">
                  <c:v>4642</c:v>
                </c:pt>
                <c:pt idx="13">
                  <c:v>4680</c:v>
                </c:pt>
                <c:pt idx="14">
                  <c:v>4705</c:v>
                </c:pt>
                <c:pt idx="15">
                  <c:v>4746</c:v>
                </c:pt>
                <c:pt idx="16">
                  <c:v>4884</c:v>
                </c:pt>
                <c:pt idx="17">
                  <c:v>4895</c:v>
                </c:pt>
                <c:pt idx="18">
                  <c:v>4895</c:v>
                </c:pt>
                <c:pt idx="19">
                  <c:v>4933</c:v>
                </c:pt>
                <c:pt idx="20">
                  <c:v>4952</c:v>
                </c:pt>
                <c:pt idx="21">
                  <c:v>5018</c:v>
                </c:pt>
                <c:pt idx="22">
                  <c:v>5061</c:v>
                </c:pt>
                <c:pt idx="23">
                  <c:v>5080</c:v>
                </c:pt>
                <c:pt idx="24">
                  <c:v>5132</c:v>
                </c:pt>
                <c:pt idx="25">
                  <c:v>5132</c:v>
                </c:pt>
                <c:pt idx="26">
                  <c:v>5132</c:v>
                </c:pt>
                <c:pt idx="27">
                  <c:v>5170</c:v>
                </c:pt>
                <c:pt idx="28">
                  <c:v>5170</c:v>
                </c:pt>
                <c:pt idx="29">
                  <c:v>5192</c:v>
                </c:pt>
                <c:pt idx="30">
                  <c:v>5230</c:v>
                </c:pt>
                <c:pt idx="31">
                  <c:v>5235.5</c:v>
                </c:pt>
                <c:pt idx="32">
                  <c:v>5401</c:v>
                </c:pt>
                <c:pt idx="33">
                  <c:v>5456</c:v>
                </c:pt>
                <c:pt idx="34">
                  <c:v>5559</c:v>
                </c:pt>
                <c:pt idx="35">
                  <c:v>5567</c:v>
                </c:pt>
                <c:pt idx="36">
                  <c:v>5845</c:v>
                </c:pt>
                <c:pt idx="37">
                  <c:v>5845</c:v>
                </c:pt>
                <c:pt idx="38">
                  <c:v>5845</c:v>
                </c:pt>
                <c:pt idx="39">
                  <c:v>5845</c:v>
                </c:pt>
                <c:pt idx="40">
                  <c:v>5853</c:v>
                </c:pt>
                <c:pt idx="41">
                  <c:v>6223</c:v>
                </c:pt>
                <c:pt idx="42">
                  <c:v>6234</c:v>
                </c:pt>
                <c:pt idx="43">
                  <c:v>6234</c:v>
                </c:pt>
                <c:pt idx="44">
                  <c:v>6525</c:v>
                </c:pt>
                <c:pt idx="45">
                  <c:v>6525</c:v>
                </c:pt>
                <c:pt idx="46">
                  <c:v>6558</c:v>
                </c:pt>
                <c:pt idx="47">
                  <c:v>6661</c:v>
                </c:pt>
                <c:pt idx="48">
                  <c:v>6925</c:v>
                </c:pt>
                <c:pt idx="49">
                  <c:v>7230</c:v>
                </c:pt>
                <c:pt idx="50">
                  <c:v>7377</c:v>
                </c:pt>
                <c:pt idx="51">
                  <c:v>8041</c:v>
                </c:pt>
                <c:pt idx="52">
                  <c:v>8112</c:v>
                </c:pt>
                <c:pt idx="53">
                  <c:v>8112</c:v>
                </c:pt>
                <c:pt idx="54">
                  <c:v>8112</c:v>
                </c:pt>
                <c:pt idx="55">
                  <c:v>8245</c:v>
                </c:pt>
                <c:pt idx="56">
                  <c:v>8245</c:v>
                </c:pt>
                <c:pt idx="57">
                  <c:v>8335</c:v>
                </c:pt>
                <c:pt idx="58">
                  <c:v>8520</c:v>
                </c:pt>
                <c:pt idx="59">
                  <c:v>8558</c:v>
                </c:pt>
                <c:pt idx="60">
                  <c:v>9165</c:v>
                </c:pt>
                <c:pt idx="61">
                  <c:v>9181</c:v>
                </c:pt>
                <c:pt idx="62">
                  <c:v>9225</c:v>
                </c:pt>
                <c:pt idx="63">
                  <c:v>9344</c:v>
                </c:pt>
                <c:pt idx="64">
                  <c:v>9437</c:v>
                </c:pt>
                <c:pt idx="65">
                  <c:v>9440</c:v>
                </c:pt>
                <c:pt idx="66">
                  <c:v>9600</c:v>
                </c:pt>
                <c:pt idx="67">
                  <c:v>9600</c:v>
                </c:pt>
                <c:pt idx="68">
                  <c:v>9608</c:v>
                </c:pt>
                <c:pt idx="69">
                  <c:v>10114</c:v>
                </c:pt>
                <c:pt idx="70">
                  <c:v>10291</c:v>
                </c:pt>
                <c:pt idx="71">
                  <c:v>10541</c:v>
                </c:pt>
                <c:pt idx="72">
                  <c:v>10745.5</c:v>
                </c:pt>
                <c:pt idx="73">
                  <c:v>11374</c:v>
                </c:pt>
                <c:pt idx="74">
                  <c:v>11624.5</c:v>
                </c:pt>
                <c:pt idx="75">
                  <c:v>11847.5</c:v>
                </c:pt>
                <c:pt idx="76">
                  <c:v>11880</c:v>
                </c:pt>
                <c:pt idx="77">
                  <c:v>11896</c:v>
                </c:pt>
                <c:pt idx="78">
                  <c:v>12724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FD-4B91-850A-09849D0D79B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-656</c:v>
                </c:pt>
                <c:pt idx="1">
                  <c:v>-457</c:v>
                </c:pt>
                <c:pt idx="2">
                  <c:v>-452</c:v>
                </c:pt>
                <c:pt idx="3">
                  <c:v>-234</c:v>
                </c:pt>
                <c:pt idx="4">
                  <c:v>-223</c:v>
                </c:pt>
                <c:pt idx="5">
                  <c:v>-168</c:v>
                </c:pt>
                <c:pt idx="6">
                  <c:v>-152</c:v>
                </c:pt>
                <c:pt idx="7">
                  <c:v>-8</c:v>
                </c:pt>
                <c:pt idx="8">
                  <c:v>-3</c:v>
                </c:pt>
                <c:pt idx="9">
                  <c:v>0</c:v>
                </c:pt>
                <c:pt idx="10">
                  <c:v>4482</c:v>
                </c:pt>
                <c:pt idx="11">
                  <c:v>4487</c:v>
                </c:pt>
                <c:pt idx="12">
                  <c:v>4642</c:v>
                </c:pt>
                <c:pt idx="13">
                  <c:v>4680</c:v>
                </c:pt>
                <c:pt idx="14">
                  <c:v>4705</c:v>
                </c:pt>
                <c:pt idx="15">
                  <c:v>4746</c:v>
                </c:pt>
                <c:pt idx="16">
                  <c:v>4884</c:v>
                </c:pt>
                <c:pt idx="17">
                  <c:v>4895</c:v>
                </c:pt>
                <c:pt idx="18">
                  <c:v>4895</c:v>
                </c:pt>
                <c:pt idx="19">
                  <c:v>4933</c:v>
                </c:pt>
                <c:pt idx="20">
                  <c:v>4952</c:v>
                </c:pt>
                <c:pt idx="21">
                  <c:v>5018</c:v>
                </c:pt>
                <c:pt idx="22">
                  <c:v>5061</c:v>
                </c:pt>
                <c:pt idx="23">
                  <c:v>5080</c:v>
                </c:pt>
                <c:pt idx="24">
                  <c:v>5132</c:v>
                </c:pt>
                <c:pt idx="25">
                  <c:v>5132</c:v>
                </c:pt>
                <c:pt idx="26">
                  <c:v>5132</c:v>
                </c:pt>
                <c:pt idx="27">
                  <c:v>5170</c:v>
                </c:pt>
                <c:pt idx="28">
                  <c:v>5170</c:v>
                </c:pt>
                <c:pt idx="29">
                  <c:v>5192</c:v>
                </c:pt>
                <c:pt idx="30">
                  <c:v>5230</c:v>
                </c:pt>
                <c:pt idx="31">
                  <c:v>5235.5</c:v>
                </c:pt>
                <c:pt idx="32">
                  <c:v>5401</c:v>
                </c:pt>
                <c:pt idx="33">
                  <c:v>5456</c:v>
                </c:pt>
                <c:pt idx="34">
                  <c:v>5559</c:v>
                </c:pt>
                <c:pt idx="35">
                  <c:v>5567</c:v>
                </c:pt>
                <c:pt idx="36">
                  <c:v>5845</c:v>
                </c:pt>
                <c:pt idx="37">
                  <c:v>5845</c:v>
                </c:pt>
                <c:pt idx="38">
                  <c:v>5845</c:v>
                </c:pt>
                <c:pt idx="39">
                  <c:v>5845</c:v>
                </c:pt>
                <c:pt idx="40">
                  <c:v>5853</c:v>
                </c:pt>
                <c:pt idx="41">
                  <c:v>6223</c:v>
                </c:pt>
                <c:pt idx="42">
                  <c:v>6234</c:v>
                </c:pt>
                <c:pt idx="43">
                  <c:v>6234</c:v>
                </c:pt>
                <c:pt idx="44">
                  <c:v>6525</c:v>
                </c:pt>
                <c:pt idx="45">
                  <c:v>6525</c:v>
                </c:pt>
                <c:pt idx="46">
                  <c:v>6558</c:v>
                </c:pt>
                <c:pt idx="47">
                  <c:v>6661</c:v>
                </c:pt>
                <c:pt idx="48">
                  <c:v>6925</c:v>
                </c:pt>
                <c:pt idx="49">
                  <c:v>7230</c:v>
                </c:pt>
                <c:pt idx="50">
                  <c:v>7377</c:v>
                </c:pt>
                <c:pt idx="51">
                  <c:v>8041</c:v>
                </c:pt>
                <c:pt idx="52">
                  <c:v>8112</c:v>
                </c:pt>
                <c:pt idx="53">
                  <c:v>8112</c:v>
                </c:pt>
                <c:pt idx="54">
                  <c:v>8112</c:v>
                </c:pt>
                <c:pt idx="55">
                  <c:v>8245</c:v>
                </c:pt>
                <c:pt idx="56">
                  <c:v>8245</c:v>
                </c:pt>
                <c:pt idx="57">
                  <c:v>8335</c:v>
                </c:pt>
                <c:pt idx="58">
                  <c:v>8520</c:v>
                </c:pt>
                <c:pt idx="59">
                  <c:v>8558</c:v>
                </c:pt>
                <c:pt idx="60">
                  <c:v>9165</c:v>
                </c:pt>
                <c:pt idx="61">
                  <c:v>9181</c:v>
                </c:pt>
                <c:pt idx="62">
                  <c:v>9225</c:v>
                </c:pt>
                <c:pt idx="63">
                  <c:v>9344</c:v>
                </c:pt>
                <c:pt idx="64">
                  <c:v>9437</c:v>
                </c:pt>
                <c:pt idx="65">
                  <c:v>9440</c:v>
                </c:pt>
                <c:pt idx="66">
                  <c:v>9600</c:v>
                </c:pt>
                <c:pt idx="67">
                  <c:v>9600</c:v>
                </c:pt>
                <c:pt idx="68">
                  <c:v>9608</c:v>
                </c:pt>
                <c:pt idx="69">
                  <c:v>10114</c:v>
                </c:pt>
                <c:pt idx="70">
                  <c:v>10291</c:v>
                </c:pt>
                <c:pt idx="71">
                  <c:v>10541</c:v>
                </c:pt>
                <c:pt idx="72">
                  <c:v>10745.5</c:v>
                </c:pt>
                <c:pt idx="73">
                  <c:v>11374</c:v>
                </c:pt>
                <c:pt idx="74">
                  <c:v>11624.5</c:v>
                </c:pt>
                <c:pt idx="75">
                  <c:v>11847.5</c:v>
                </c:pt>
                <c:pt idx="76">
                  <c:v>11880</c:v>
                </c:pt>
                <c:pt idx="77">
                  <c:v>11896</c:v>
                </c:pt>
                <c:pt idx="78">
                  <c:v>12724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0.10814759040149086</c:v>
                </c:pt>
                <c:pt idx="1">
                  <c:v>0.10561514715709611</c:v>
                </c:pt>
                <c:pt idx="2">
                  <c:v>0.10555151792985</c:v>
                </c:pt>
                <c:pt idx="3">
                  <c:v>0.10277728362192008</c:v>
                </c:pt>
                <c:pt idx="4">
                  <c:v>0.10263729932197867</c:v>
                </c:pt>
                <c:pt idx="5">
                  <c:v>0.10193737782227158</c:v>
                </c:pt>
                <c:pt idx="6">
                  <c:v>0.10173376429508406</c:v>
                </c:pt>
                <c:pt idx="7">
                  <c:v>9.9901242550396396E-2</c:v>
                </c:pt>
                <c:pt idx="8">
                  <c:v>9.9837613323150304E-2</c:v>
                </c:pt>
                <c:pt idx="10">
                  <c:v>4.2762196483399371E-2</c:v>
                </c:pt>
                <c:pt idx="11">
                  <c:v>4.2698567256153272E-2</c:v>
                </c:pt>
                <c:pt idx="12">
                  <c:v>4.0726061211524202E-2</c:v>
                </c:pt>
                <c:pt idx="30">
                  <c:v>3.3243264087382943E-2</c:v>
                </c:pt>
                <c:pt idx="36">
                  <c:v>2.5416869136112741E-2</c:v>
                </c:pt>
                <c:pt idx="37">
                  <c:v>2.5416869136112741E-2</c:v>
                </c:pt>
                <c:pt idx="38">
                  <c:v>2.5416869136112741E-2</c:v>
                </c:pt>
                <c:pt idx="39">
                  <c:v>2.5416869136112741E-2</c:v>
                </c:pt>
                <c:pt idx="40">
                  <c:v>2.5315062372518987E-2</c:v>
                </c:pt>
                <c:pt idx="42">
                  <c:v>2.0466515256366238E-2</c:v>
                </c:pt>
                <c:pt idx="43">
                  <c:v>2.0466515256366238E-2</c:v>
                </c:pt>
                <c:pt idx="44">
                  <c:v>1.6763294230643266E-2</c:v>
                </c:pt>
                <c:pt idx="45">
                  <c:v>1.6763294230643266E-2</c:v>
                </c:pt>
                <c:pt idx="48">
                  <c:v>1.1672956050955335E-2</c:v>
                </c:pt>
                <c:pt idx="49">
                  <c:v>7.7915731889432877E-3</c:v>
                </c:pt>
                <c:pt idx="50">
                  <c:v>5.9208739079079642E-3</c:v>
                </c:pt>
                <c:pt idx="51">
                  <c:v>-2.5290874703739891E-3</c:v>
                </c:pt>
                <c:pt idx="52">
                  <c:v>-3.4326224972685976E-3</c:v>
                </c:pt>
                <c:pt idx="53">
                  <c:v>-3.4326224972685976E-3</c:v>
                </c:pt>
                <c:pt idx="54">
                  <c:v>-3.4326224972685976E-3</c:v>
                </c:pt>
                <c:pt idx="55">
                  <c:v>-5.1251599420148453E-3</c:v>
                </c:pt>
                <c:pt idx="56">
                  <c:v>-5.1251599420148453E-3</c:v>
                </c:pt>
                <c:pt idx="57">
                  <c:v>-6.2704860324446221E-3</c:v>
                </c:pt>
                <c:pt idx="58">
                  <c:v>-8.6247674405502961E-3</c:v>
                </c:pt>
                <c:pt idx="59">
                  <c:v>-9.1083495676206466E-3</c:v>
                </c:pt>
                <c:pt idx="60">
                  <c:v>-1.6832937755297081E-2</c:v>
                </c:pt>
                <c:pt idx="61">
                  <c:v>-1.7036551282484602E-2</c:v>
                </c:pt>
                <c:pt idx="62">
                  <c:v>-1.7596488482250275E-2</c:v>
                </c:pt>
                <c:pt idx="63">
                  <c:v>-1.9110864090707433E-2</c:v>
                </c:pt>
                <c:pt idx="64">
                  <c:v>-2.0294367717484871E-2</c:v>
                </c:pt>
                <c:pt idx="65">
                  <c:v>-2.0332545253832532E-2</c:v>
                </c:pt>
                <c:pt idx="66">
                  <c:v>-2.2368680525707701E-2</c:v>
                </c:pt>
                <c:pt idx="67">
                  <c:v>-2.2368680525707701E-2</c:v>
                </c:pt>
                <c:pt idx="68">
                  <c:v>-2.2470487289301469E-2</c:v>
                </c:pt>
                <c:pt idx="69">
                  <c:v>-2.8909765086606698E-2</c:v>
                </c:pt>
                <c:pt idx="70">
                  <c:v>-3.1162239731118618E-2</c:v>
                </c:pt>
                <c:pt idx="71">
                  <c:v>-3.4343701093423579E-2</c:v>
                </c:pt>
                <c:pt idx="72">
                  <c:v>-3.6946136487789022E-2</c:v>
                </c:pt>
                <c:pt idx="73">
                  <c:v>-4.4944330352623685E-2</c:v>
                </c:pt>
                <c:pt idx="74">
                  <c:v>-4.8132154637653246E-2</c:v>
                </c:pt>
                <c:pt idx="75">
                  <c:v>-5.0970018172829284E-2</c:v>
                </c:pt>
                <c:pt idx="76">
                  <c:v>-5.1383608149928928E-2</c:v>
                </c:pt>
                <c:pt idx="77">
                  <c:v>-5.1587221677116435E-2</c:v>
                </c:pt>
                <c:pt idx="78">
                  <c:v>-6.2124221709070448E-2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FD-4B91-850A-09849D0D79B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-656</c:v>
                </c:pt>
                <c:pt idx="1">
                  <c:v>-457</c:v>
                </c:pt>
                <c:pt idx="2">
                  <c:v>-452</c:v>
                </c:pt>
                <c:pt idx="3">
                  <c:v>-234</c:v>
                </c:pt>
                <c:pt idx="4">
                  <c:v>-223</c:v>
                </c:pt>
                <c:pt idx="5">
                  <c:v>-168</c:v>
                </c:pt>
                <c:pt idx="6">
                  <c:v>-152</c:v>
                </c:pt>
                <c:pt idx="7">
                  <c:v>-8</c:v>
                </c:pt>
                <c:pt idx="8">
                  <c:v>-3</c:v>
                </c:pt>
                <c:pt idx="9">
                  <c:v>0</c:v>
                </c:pt>
                <c:pt idx="10">
                  <c:v>4482</c:v>
                </c:pt>
                <c:pt idx="11">
                  <c:v>4487</c:v>
                </c:pt>
                <c:pt idx="12">
                  <c:v>4642</c:v>
                </c:pt>
                <c:pt idx="13">
                  <c:v>4680</c:v>
                </c:pt>
                <c:pt idx="14">
                  <c:v>4705</c:v>
                </c:pt>
                <c:pt idx="15">
                  <c:v>4746</c:v>
                </c:pt>
                <c:pt idx="16">
                  <c:v>4884</c:v>
                </c:pt>
                <c:pt idx="17">
                  <c:v>4895</c:v>
                </c:pt>
                <c:pt idx="18">
                  <c:v>4895</c:v>
                </c:pt>
                <c:pt idx="19">
                  <c:v>4933</c:v>
                </c:pt>
                <c:pt idx="20">
                  <c:v>4952</c:v>
                </c:pt>
                <c:pt idx="21">
                  <c:v>5018</c:v>
                </c:pt>
                <c:pt idx="22">
                  <c:v>5061</c:v>
                </c:pt>
                <c:pt idx="23">
                  <c:v>5080</c:v>
                </c:pt>
                <c:pt idx="24">
                  <c:v>5132</c:v>
                </c:pt>
                <c:pt idx="25">
                  <c:v>5132</c:v>
                </c:pt>
                <c:pt idx="26">
                  <c:v>5132</c:v>
                </c:pt>
                <c:pt idx="27">
                  <c:v>5170</c:v>
                </c:pt>
                <c:pt idx="28">
                  <c:v>5170</c:v>
                </c:pt>
                <c:pt idx="29">
                  <c:v>5192</c:v>
                </c:pt>
                <c:pt idx="30">
                  <c:v>5230</c:v>
                </c:pt>
                <c:pt idx="31">
                  <c:v>5235.5</c:v>
                </c:pt>
                <c:pt idx="32">
                  <c:v>5401</c:v>
                </c:pt>
                <c:pt idx="33">
                  <c:v>5456</c:v>
                </c:pt>
                <c:pt idx="34">
                  <c:v>5559</c:v>
                </c:pt>
                <c:pt idx="35">
                  <c:v>5567</c:v>
                </c:pt>
                <c:pt idx="36">
                  <c:v>5845</c:v>
                </c:pt>
                <c:pt idx="37">
                  <c:v>5845</c:v>
                </c:pt>
                <c:pt idx="38">
                  <c:v>5845</c:v>
                </c:pt>
                <c:pt idx="39">
                  <c:v>5845</c:v>
                </c:pt>
                <c:pt idx="40">
                  <c:v>5853</c:v>
                </c:pt>
                <c:pt idx="41">
                  <c:v>6223</c:v>
                </c:pt>
                <c:pt idx="42">
                  <c:v>6234</c:v>
                </c:pt>
                <c:pt idx="43">
                  <c:v>6234</c:v>
                </c:pt>
                <c:pt idx="44">
                  <c:v>6525</c:v>
                </c:pt>
                <c:pt idx="45">
                  <c:v>6525</c:v>
                </c:pt>
                <c:pt idx="46">
                  <c:v>6558</c:v>
                </c:pt>
                <c:pt idx="47">
                  <c:v>6661</c:v>
                </c:pt>
                <c:pt idx="48">
                  <c:v>6925</c:v>
                </c:pt>
                <c:pt idx="49">
                  <c:v>7230</c:v>
                </c:pt>
                <c:pt idx="50">
                  <c:v>7377</c:v>
                </c:pt>
                <c:pt idx="51">
                  <c:v>8041</c:v>
                </c:pt>
                <c:pt idx="52">
                  <c:v>8112</c:v>
                </c:pt>
                <c:pt idx="53">
                  <c:v>8112</c:v>
                </c:pt>
                <c:pt idx="54">
                  <c:v>8112</c:v>
                </c:pt>
                <c:pt idx="55">
                  <c:v>8245</c:v>
                </c:pt>
                <c:pt idx="56">
                  <c:v>8245</c:v>
                </c:pt>
                <c:pt idx="57">
                  <c:v>8335</c:v>
                </c:pt>
                <c:pt idx="58">
                  <c:v>8520</c:v>
                </c:pt>
                <c:pt idx="59">
                  <c:v>8558</c:v>
                </c:pt>
                <c:pt idx="60">
                  <c:v>9165</c:v>
                </c:pt>
                <c:pt idx="61">
                  <c:v>9181</c:v>
                </c:pt>
                <c:pt idx="62">
                  <c:v>9225</c:v>
                </c:pt>
                <c:pt idx="63">
                  <c:v>9344</c:v>
                </c:pt>
                <c:pt idx="64">
                  <c:v>9437</c:v>
                </c:pt>
                <c:pt idx="65">
                  <c:v>9440</c:v>
                </c:pt>
                <c:pt idx="66">
                  <c:v>9600</c:v>
                </c:pt>
                <c:pt idx="67">
                  <c:v>9600</c:v>
                </c:pt>
                <c:pt idx="68">
                  <c:v>9608</c:v>
                </c:pt>
                <c:pt idx="69">
                  <c:v>10114</c:v>
                </c:pt>
                <c:pt idx="70">
                  <c:v>10291</c:v>
                </c:pt>
                <c:pt idx="71">
                  <c:v>10541</c:v>
                </c:pt>
                <c:pt idx="72">
                  <c:v>10745.5</c:v>
                </c:pt>
                <c:pt idx="73">
                  <c:v>11374</c:v>
                </c:pt>
                <c:pt idx="74">
                  <c:v>11624.5</c:v>
                </c:pt>
                <c:pt idx="75">
                  <c:v>11847.5</c:v>
                </c:pt>
                <c:pt idx="76">
                  <c:v>11880</c:v>
                </c:pt>
                <c:pt idx="77">
                  <c:v>11896</c:v>
                </c:pt>
                <c:pt idx="78">
                  <c:v>12724</c:v>
                </c:pt>
              </c:numCache>
            </c:numRef>
          </c:xVal>
          <c:yVal>
            <c:numRef>
              <c:f>Active!$R$21:$R$992</c:f>
              <c:numCache>
                <c:formatCode>General</c:formatCode>
                <c:ptCount val="972"/>
                <c:pt idx="0">
                  <c:v>-4.3440000001282897E-2</c:v>
                </c:pt>
                <c:pt idx="1">
                  <c:v>2.7070000003732275E-2</c:v>
                </c:pt>
                <c:pt idx="2">
                  <c:v>-6.5479999997478444E-2</c:v>
                </c:pt>
                <c:pt idx="3">
                  <c:v>-3.2660000004398171E-2</c:v>
                </c:pt>
                <c:pt idx="4">
                  <c:v>4.972999999881722E-2</c:v>
                </c:pt>
                <c:pt idx="5">
                  <c:v>7.1680000000924338E-2</c:v>
                </c:pt>
                <c:pt idx="6">
                  <c:v>-8.4800000040559098E-3</c:v>
                </c:pt>
                <c:pt idx="7">
                  <c:v>1.0080000000016298E-2</c:v>
                </c:pt>
                <c:pt idx="8">
                  <c:v>-3.2469999998284038E-2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7FD-4B91-850A-09849D0D7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436896"/>
        <c:axId val="1"/>
      </c:scatterChart>
      <c:valAx>
        <c:axId val="797436896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786856127886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859680284191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7436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499111900532859"/>
          <c:y val="0.92024539877300615"/>
          <c:w val="0.833037300177619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EX And - O-C Diagr.</a:t>
            </a:r>
          </a:p>
        </c:rich>
      </c:tx>
      <c:layout>
        <c:manualLayout>
          <c:xMode val="edge"/>
          <c:yMode val="edge"/>
          <c:x val="0.3634757357457977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48253352610663"/>
          <c:y val="0.14678942920199375"/>
          <c:w val="0.79255456379267053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-656</c:v>
                </c:pt>
                <c:pt idx="1">
                  <c:v>-457</c:v>
                </c:pt>
                <c:pt idx="2">
                  <c:v>-452</c:v>
                </c:pt>
                <c:pt idx="3">
                  <c:v>-234</c:v>
                </c:pt>
                <c:pt idx="4">
                  <c:v>-223</c:v>
                </c:pt>
                <c:pt idx="5">
                  <c:v>-168</c:v>
                </c:pt>
                <c:pt idx="6">
                  <c:v>-152</c:v>
                </c:pt>
                <c:pt idx="7">
                  <c:v>-8</c:v>
                </c:pt>
                <c:pt idx="8">
                  <c:v>-3</c:v>
                </c:pt>
                <c:pt idx="9">
                  <c:v>0</c:v>
                </c:pt>
                <c:pt idx="10">
                  <c:v>4482</c:v>
                </c:pt>
                <c:pt idx="11">
                  <c:v>4487</c:v>
                </c:pt>
                <c:pt idx="12">
                  <c:v>4642</c:v>
                </c:pt>
                <c:pt idx="13">
                  <c:v>4680</c:v>
                </c:pt>
                <c:pt idx="14">
                  <c:v>4705</c:v>
                </c:pt>
                <c:pt idx="15">
                  <c:v>4746</c:v>
                </c:pt>
                <c:pt idx="16">
                  <c:v>4884</c:v>
                </c:pt>
                <c:pt idx="17">
                  <c:v>4895</c:v>
                </c:pt>
                <c:pt idx="18">
                  <c:v>4895</c:v>
                </c:pt>
                <c:pt idx="19">
                  <c:v>4933</c:v>
                </c:pt>
                <c:pt idx="20">
                  <c:v>4952</c:v>
                </c:pt>
                <c:pt idx="21">
                  <c:v>5018</c:v>
                </c:pt>
                <c:pt idx="22">
                  <c:v>5061</c:v>
                </c:pt>
                <c:pt idx="23">
                  <c:v>5080</c:v>
                </c:pt>
                <c:pt idx="24">
                  <c:v>5132</c:v>
                </c:pt>
                <c:pt idx="25">
                  <c:v>5132</c:v>
                </c:pt>
                <c:pt idx="26">
                  <c:v>5132</c:v>
                </c:pt>
                <c:pt idx="27">
                  <c:v>5170</c:v>
                </c:pt>
                <c:pt idx="28">
                  <c:v>5170</c:v>
                </c:pt>
                <c:pt idx="29">
                  <c:v>5192</c:v>
                </c:pt>
                <c:pt idx="30">
                  <c:v>5230</c:v>
                </c:pt>
                <c:pt idx="31">
                  <c:v>5235.5</c:v>
                </c:pt>
                <c:pt idx="32">
                  <c:v>5401</c:v>
                </c:pt>
                <c:pt idx="33">
                  <c:v>5456</c:v>
                </c:pt>
                <c:pt idx="34">
                  <c:v>5559</c:v>
                </c:pt>
                <c:pt idx="35">
                  <c:v>5567</c:v>
                </c:pt>
                <c:pt idx="36">
                  <c:v>5845</c:v>
                </c:pt>
                <c:pt idx="37">
                  <c:v>5845</c:v>
                </c:pt>
                <c:pt idx="38">
                  <c:v>5845</c:v>
                </c:pt>
                <c:pt idx="39">
                  <c:v>5845</c:v>
                </c:pt>
                <c:pt idx="40">
                  <c:v>5853</c:v>
                </c:pt>
                <c:pt idx="41">
                  <c:v>6223</c:v>
                </c:pt>
                <c:pt idx="42">
                  <c:v>6234</c:v>
                </c:pt>
                <c:pt idx="43">
                  <c:v>6234</c:v>
                </c:pt>
                <c:pt idx="44">
                  <c:v>6525</c:v>
                </c:pt>
                <c:pt idx="45">
                  <c:v>6525</c:v>
                </c:pt>
                <c:pt idx="46">
                  <c:v>6558</c:v>
                </c:pt>
                <c:pt idx="47">
                  <c:v>6661</c:v>
                </c:pt>
                <c:pt idx="48">
                  <c:v>6925</c:v>
                </c:pt>
                <c:pt idx="49">
                  <c:v>7230</c:v>
                </c:pt>
                <c:pt idx="50">
                  <c:v>7377</c:v>
                </c:pt>
                <c:pt idx="51">
                  <c:v>8041</c:v>
                </c:pt>
                <c:pt idx="52">
                  <c:v>8112</c:v>
                </c:pt>
                <c:pt idx="53">
                  <c:v>8112</c:v>
                </c:pt>
                <c:pt idx="54">
                  <c:v>8112</c:v>
                </c:pt>
                <c:pt idx="55">
                  <c:v>8245</c:v>
                </c:pt>
                <c:pt idx="56">
                  <c:v>8245</c:v>
                </c:pt>
                <c:pt idx="57">
                  <c:v>8335</c:v>
                </c:pt>
                <c:pt idx="58">
                  <c:v>8520</c:v>
                </c:pt>
                <c:pt idx="59">
                  <c:v>8558</c:v>
                </c:pt>
                <c:pt idx="60">
                  <c:v>9165</c:v>
                </c:pt>
                <c:pt idx="61">
                  <c:v>9181</c:v>
                </c:pt>
                <c:pt idx="62">
                  <c:v>9225</c:v>
                </c:pt>
                <c:pt idx="63">
                  <c:v>9344</c:v>
                </c:pt>
                <c:pt idx="64">
                  <c:v>9437</c:v>
                </c:pt>
                <c:pt idx="65">
                  <c:v>9440</c:v>
                </c:pt>
                <c:pt idx="66">
                  <c:v>9600</c:v>
                </c:pt>
                <c:pt idx="67">
                  <c:v>9600</c:v>
                </c:pt>
                <c:pt idx="68">
                  <c:v>9608</c:v>
                </c:pt>
                <c:pt idx="69">
                  <c:v>10114</c:v>
                </c:pt>
                <c:pt idx="70">
                  <c:v>10291</c:v>
                </c:pt>
                <c:pt idx="71">
                  <c:v>10541</c:v>
                </c:pt>
                <c:pt idx="72">
                  <c:v>10745.5</c:v>
                </c:pt>
                <c:pt idx="73">
                  <c:v>11374</c:v>
                </c:pt>
                <c:pt idx="74">
                  <c:v>11624.5</c:v>
                </c:pt>
                <c:pt idx="75">
                  <c:v>11847.5</c:v>
                </c:pt>
                <c:pt idx="76">
                  <c:v>11880</c:v>
                </c:pt>
                <c:pt idx="77">
                  <c:v>11896</c:v>
                </c:pt>
                <c:pt idx="78">
                  <c:v>12724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EC-4FC9-9B7A-D9DEC56185D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3.0000000000000001E-3</c:v>
                  </c:pt>
                  <c:pt idx="50">
                    <c:v>0</c:v>
                  </c:pt>
                  <c:pt idx="51">
                    <c:v>8.0000000000000002E-3</c:v>
                  </c:pt>
                  <c:pt idx="52">
                    <c:v>3.0000000000000001E-3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3.0000000000000001E-3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1.9E-3</c:v>
                  </c:pt>
                  <c:pt idx="61">
                    <c:v>0</c:v>
                  </c:pt>
                  <c:pt idx="62">
                    <c:v>2.2000000000000001E-3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4.0000000000000002E-4</c:v>
                  </c:pt>
                  <c:pt idx="72">
                    <c:v>0</c:v>
                  </c:pt>
                  <c:pt idx="73">
                    <c:v>4.0000000000000002E-4</c:v>
                  </c:pt>
                  <c:pt idx="74">
                    <c:v>2.9999999999999997E-4</c:v>
                  </c:pt>
                  <c:pt idx="75">
                    <c:v>4.7999999999999996E-3</c:v>
                  </c:pt>
                  <c:pt idx="76">
                    <c:v>1E-4</c:v>
                  </c:pt>
                  <c:pt idx="77">
                    <c:v>4.0000000000000002E-4</c:v>
                  </c:pt>
                  <c:pt idx="78">
                    <c:v>0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3.0000000000000001E-3</c:v>
                  </c:pt>
                  <c:pt idx="50">
                    <c:v>0</c:v>
                  </c:pt>
                  <c:pt idx="51">
                    <c:v>8.0000000000000002E-3</c:v>
                  </c:pt>
                  <c:pt idx="52">
                    <c:v>3.0000000000000001E-3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3.0000000000000001E-3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1.9E-3</c:v>
                  </c:pt>
                  <c:pt idx="61">
                    <c:v>0</c:v>
                  </c:pt>
                  <c:pt idx="62">
                    <c:v>2.2000000000000001E-3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4.0000000000000002E-4</c:v>
                  </c:pt>
                  <c:pt idx="72">
                    <c:v>0</c:v>
                  </c:pt>
                  <c:pt idx="73">
                    <c:v>4.0000000000000002E-4</c:v>
                  </c:pt>
                  <c:pt idx="74">
                    <c:v>2.9999999999999997E-4</c:v>
                  </c:pt>
                  <c:pt idx="75">
                    <c:v>4.7999999999999996E-3</c:v>
                  </c:pt>
                  <c:pt idx="76">
                    <c:v>1E-4</c:v>
                  </c:pt>
                  <c:pt idx="77">
                    <c:v>4.0000000000000002E-4</c:v>
                  </c:pt>
                  <c:pt idx="7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-656</c:v>
                </c:pt>
                <c:pt idx="1">
                  <c:v>-457</c:v>
                </c:pt>
                <c:pt idx="2">
                  <c:v>-452</c:v>
                </c:pt>
                <c:pt idx="3">
                  <c:v>-234</c:v>
                </c:pt>
                <c:pt idx="4">
                  <c:v>-223</c:v>
                </c:pt>
                <c:pt idx="5">
                  <c:v>-168</c:v>
                </c:pt>
                <c:pt idx="6">
                  <c:v>-152</c:v>
                </c:pt>
                <c:pt idx="7">
                  <c:v>-8</c:v>
                </c:pt>
                <c:pt idx="8">
                  <c:v>-3</c:v>
                </c:pt>
                <c:pt idx="9">
                  <c:v>0</c:v>
                </c:pt>
                <c:pt idx="10">
                  <c:v>4482</c:v>
                </c:pt>
                <c:pt idx="11">
                  <c:v>4487</c:v>
                </c:pt>
                <c:pt idx="12">
                  <c:v>4642</c:v>
                </c:pt>
                <c:pt idx="13">
                  <c:v>4680</c:v>
                </c:pt>
                <c:pt idx="14">
                  <c:v>4705</c:v>
                </c:pt>
                <c:pt idx="15">
                  <c:v>4746</c:v>
                </c:pt>
                <c:pt idx="16">
                  <c:v>4884</c:v>
                </c:pt>
                <c:pt idx="17">
                  <c:v>4895</c:v>
                </c:pt>
                <c:pt idx="18">
                  <c:v>4895</c:v>
                </c:pt>
                <c:pt idx="19">
                  <c:v>4933</c:v>
                </c:pt>
                <c:pt idx="20">
                  <c:v>4952</c:v>
                </c:pt>
                <c:pt idx="21">
                  <c:v>5018</c:v>
                </c:pt>
                <c:pt idx="22">
                  <c:v>5061</c:v>
                </c:pt>
                <c:pt idx="23">
                  <c:v>5080</c:v>
                </c:pt>
                <c:pt idx="24">
                  <c:v>5132</c:v>
                </c:pt>
                <c:pt idx="25">
                  <c:v>5132</c:v>
                </c:pt>
                <c:pt idx="26">
                  <c:v>5132</c:v>
                </c:pt>
                <c:pt idx="27">
                  <c:v>5170</c:v>
                </c:pt>
                <c:pt idx="28">
                  <c:v>5170</c:v>
                </c:pt>
                <c:pt idx="29">
                  <c:v>5192</c:v>
                </c:pt>
                <c:pt idx="30">
                  <c:v>5230</c:v>
                </c:pt>
                <c:pt idx="31">
                  <c:v>5235.5</c:v>
                </c:pt>
                <c:pt idx="32">
                  <c:v>5401</c:v>
                </c:pt>
                <c:pt idx="33">
                  <c:v>5456</c:v>
                </c:pt>
                <c:pt idx="34">
                  <c:v>5559</c:v>
                </c:pt>
                <c:pt idx="35">
                  <c:v>5567</c:v>
                </c:pt>
                <c:pt idx="36">
                  <c:v>5845</c:v>
                </c:pt>
                <c:pt idx="37">
                  <c:v>5845</c:v>
                </c:pt>
                <c:pt idx="38">
                  <c:v>5845</c:v>
                </c:pt>
                <c:pt idx="39">
                  <c:v>5845</c:v>
                </c:pt>
                <c:pt idx="40">
                  <c:v>5853</c:v>
                </c:pt>
                <c:pt idx="41">
                  <c:v>6223</c:v>
                </c:pt>
                <c:pt idx="42">
                  <c:v>6234</c:v>
                </c:pt>
                <c:pt idx="43">
                  <c:v>6234</c:v>
                </c:pt>
                <c:pt idx="44">
                  <c:v>6525</c:v>
                </c:pt>
                <c:pt idx="45">
                  <c:v>6525</c:v>
                </c:pt>
                <c:pt idx="46">
                  <c:v>6558</c:v>
                </c:pt>
                <c:pt idx="47">
                  <c:v>6661</c:v>
                </c:pt>
                <c:pt idx="48">
                  <c:v>6925</c:v>
                </c:pt>
                <c:pt idx="49">
                  <c:v>7230</c:v>
                </c:pt>
                <c:pt idx="50">
                  <c:v>7377</c:v>
                </c:pt>
                <c:pt idx="51">
                  <c:v>8041</c:v>
                </c:pt>
                <c:pt idx="52">
                  <c:v>8112</c:v>
                </c:pt>
                <c:pt idx="53">
                  <c:v>8112</c:v>
                </c:pt>
                <c:pt idx="54">
                  <c:v>8112</c:v>
                </c:pt>
                <c:pt idx="55">
                  <c:v>8245</c:v>
                </c:pt>
                <c:pt idx="56">
                  <c:v>8245</c:v>
                </c:pt>
                <c:pt idx="57">
                  <c:v>8335</c:v>
                </c:pt>
                <c:pt idx="58">
                  <c:v>8520</c:v>
                </c:pt>
                <c:pt idx="59">
                  <c:v>8558</c:v>
                </c:pt>
                <c:pt idx="60">
                  <c:v>9165</c:v>
                </c:pt>
                <c:pt idx="61">
                  <c:v>9181</c:v>
                </c:pt>
                <c:pt idx="62">
                  <c:v>9225</c:v>
                </c:pt>
                <c:pt idx="63">
                  <c:v>9344</c:v>
                </c:pt>
                <c:pt idx="64">
                  <c:v>9437</c:v>
                </c:pt>
                <c:pt idx="65">
                  <c:v>9440</c:v>
                </c:pt>
                <c:pt idx="66">
                  <c:v>9600</c:v>
                </c:pt>
                <c:pt idx="67">
                  <c:v>9600</c:v>
                </c:pt>
                <c:pt idx="68">
                  <c:v>9608</c:v>
                </c:pt>
                <c:pt idx="69">
                  <c:v>10114</c:v>
                </c:pt>
                <c:pt idx="70">
                  <c:v>10291</c:v>
                </c:pt>
                <c:pt idx="71">
                  <c:v>10541</c:v>
                </c:pt>
                <c:pt idx="72">
                  <c:v>10745.5</c:v>
                </c:pt>
                <c:pt idx="73">
                  <c:v>11374</c:v>
                </c:pt>
                <c:pt idx="74">
                  <c:v>11624.5</c:v>
                </c:pt>
                <c:pt idx="75">
                  <c:v>11847.5</c:v>
                </c:pt>
                <c:pt idx="76">
                  <c:v>11880</c:v>
                </c:pt>
                <c:pt idx="77">
                  <c:v>11896</c:v>
                </c:pt>
                <c:pt idx="78">
                  <c:v>12724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0">
                  <c:v>2.4180000000342261E-2</c:v>
                </c:pt>
                <c:pt idx="11">
                  <c:v>1.4629999997850973E-2</c:v>
                </c:pt>
                <c:pt idx="12">
                  <c:v>2.5800000003073364E-3</c:v>
                </c:pt>
                <c:pt idx="13">
                  <c:v>-4.8000000024330802E-3</c:v>
                </c:pt>
                <c:pt idx="14">
                  <c:v>-6.5499999982421286E-3</c:v>
                </c:pt>
                <c:pt idx="15">
                  <c:v>-8.4599999972851947E-3</c:v>
                </c:pt>
                <c:pt idx="16">
                  <c:v>-8.8400000022375025E-3</c:v>
                </c:pt>
                <c:pt idx="17">
                  <c:v>-1.6450000002805609E-2</c:v>
                </c:pt>
                <c:pt idx="18">
                  <c:v>-4.4500000003608875E-3</c:v>
                </c:pt>
                <c:pt idx="19">
                  <c:v>-1.5830000003916211E-2</c:v>
                </c:pt>
                <c:pt idx="20">
                  <c:v>-3.5199999983888119E-3</c:v>
                </c:pt>
                <c:pt idx="21">
                  <c:v>-6.180000003951136E-3</c:v>
                </c:pt>
                <c:pt idx="22">
                  <c:v>-4.1100000016740523E-3</c:v>
                </c:pt>
                <c:pt idx="23">
                  <c:v>3.1999999991967343E-3</c:v>
                </c:pt>
                <c:pt idx="24">
                  <c:v>-5.3199999965727329E-3</c:v>
                </c:pt>
                <c:pt idx="25">
                  <c:v>-5.3199999965727329E-3</c:v>
                </c:pt>
                <c:pt idx="26">
                  <c:v>-5.3199999965727329E-3</c:v>
                </c:pt>
                <c:pt idx="27">
                  <c:v>-4.6999999976833351E-3</c:v>
                </c:pt>
                <c:pt idx="28">
                  <c:v>-2.6999999972758815E-3</c:v>
                </c:pt>
                <c:pt idx="29">
                  <c:v>1.079999994544778E-3</c:v>
                </c:pt>
                <c:pt idx="30">
                  <c:v>-6.300000000919681E-3</c:v>
                </c:pt>
                <c:pt idx="31">
                  <c:v>1.4895000000251457E-2</c:v>
                </c:pt>
                <c:pt idx="32">
                  <c:v>4.8999999853549525E-4</c:v>
                </c:pt>
                <c:pt idx="33">
                  <c:v>4.400000034365803E-4</c:v>
                </c:pt>
                <c:pt idx="34">
                  <c:v>-4.0900000021792948E-3</c:v>
                </c:pt>
                <c:pt idx="35">
                  <c:v>8.3000000449828804E-4</c:v>
                </c:pt>
                <c:pt idx="36">
                  <c:v>5.0000002374872565E-5</c:v>
                </c:pt>
                <c:pt idx="37">
                  <c:v>3.0499999993480742E-3</c:v>
                </c:pt>
                <c:pt idx="38">
                  <c:v>4.0500000031897798E-3</c:v>
                </c:pt>
                <c:pt idx="39">
                  <c:v>4.0500000031897798E-3</c:v>
                </c:pt>
                <c:pt idx="40">
                  <c:v>4.9699999945005402E-3</c:v>
                </c:pt>
                <c:pt idx="41">
                  <c:v>2.2699999972246587E-3</c:v>
                </c:pt>
                <c:pt idx="42">
                  <c:v>6.5999999787891284E-4</c:v>
                </c:pt>
                <c:pt idx="43">
                  <c:v>4.6599999986938201E-3</c:v>
                </c:pt>
                <c:pt idx="44">
                  <c:v>-7.4999999924330041E-4</c:v>
                </c:pt>
                <c:pt idx="45">
                  <c:v>8.2499999989522621E-3</c:v>
                </c:pt>
                <c:pt idx="46">
                  <c:v>2.4199999970733188E-3</c:v>
                </c:pt>
                <c:pt idx="47">
                  <c:v>-7.109999998647254E-3</c:v>
                </c:pt>
                <c:pt idx="48">
                  <c:v>-5.7500000038999133E-3</c:v>
                </c:pt>
                <c:pt idx="49">
                  <c:v>-4.3000000005122274E-3</c:v>
                </c:pt>
                <c:pt idx="50">
                  <c:v>9.730000005220063E-3</c:v>
                </c:pt>
                <c:pt idx="51">
                  <c:v>-8.9099999968311749E-3</c:v>
                </c:pt>
                <c:pt idx="52">
                  <c:v>-1.411999999982072E-2</c:v>
                </c:pt>
                <c:pt idx="53">
                  <c:v>-1.411999999982072E-2</c:v>
                </c:pt>
                <c:pt idx="54">
                  <c:v>-1.411999999982072E-2</c:v>
                </c:pt>
                <c:pt idx="55">
                  <c:v>1.0499999989406206E-3</c:v>
                </c:pt>
                <c:pt idx="56">
                  <c:v>1.0499999989406206E-3</c:v>
                </c:pt>
                <c:pt idx="57">
                  <c:v>-6.8499999979394488E-3</c:v>
                </c:pt>
                <c:pt idx="58">
                  <c:v>-9.2000000076950528E-3</c:v>
                </c:pt>
                <c:pt idx="59">
                  <c:v>-1.0579999994661193E-2</c:v>
                </c:pt>
                <c:pt idx="61">
                  <c:v>-1.5310000002500601E-2</c:v>
                </c:pt>
                <c:pt idx="63">
                  <c:v>-1.8439999999827705E-2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EC-4FC9-9B7A-D9DEC56185D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-656</c:v>
                </c:pt>
                <c:pt idx="1">
                  <c:v>-457</c:v>
                </c:pt>
                <c:pt idx="2">
                  <c:v>-452</c:v>
                </c:pt>
                <c:pt idx="3">
                  <c:v>-234</c:v>
                </c:pt>
                <c:pt idx="4">
                  <c:v>-223</c:v>
                </c:pt>
                <c:pt idx="5">
                  <c:v>-168</c:v>
                </c:pt>
                <c:pt idx="6">
                  <c:v>-152</c:v>
                </c:pt>
                <c:pt idx="7">
                  <c:v>-8</c:v>
                </c:pt>
                <c:pt idx="8">
                  <c:v>-3</c:v>
                </c:pt>
                <c:pt idx="9">
                  <c:v>0</c:v>
                </c:pt>
                <c:pt idx="10">
                  <c:v>4482</c:v>
                </c:pt>
                <c:pt idx="11">
                  <c:v>4487</c:v>
                </c:pt>
                <c:pt idx="12">
                  <c:v>4642</c:v>
                </c:pt>
                <c:pt idx="13">
                  <c:v>4680</c:v>
                </c:pt>
                <c:pt idx="14">
                  <c:v>4705</c:v>
                </c:pt>
                <c:pt idx="15">
                  <c:v>4746</c:v>
                </c:pt>
                <c:pt idx="16">
                  <c:v>4884</c:v>
                </c:pt>
                <c:pt idx="17">
                  <c:v>4895</c:v>
                </c:pt>
                <c:pt idx="18">
                  <c:v>4895</c:v>
                </c:pt>
                <c:pt idx="19">
                  <c:v>4933</c:v>
                </c:pt>
                <c:pt idx="20">
                  <c:v>4952</c:v>
                </c:pt>
                <c:pt idx="21">
                  <c:v>5018</c:v>
                </c:pt>
                <c:pt idx="22">
                  <c:v>5061</c:v>
                </c:pt>
                <c:pt idx="23">
                  <c:v>5080</c:v>
                </c:pt>
                <c:pt idx="24">
                  <c:v>5132</c:v>
                </c:pt>
                <c:pt idx="25">
                  <c:v>5132</c:v>
                </c:pt>
                <c:pt idx="26">
                  <c:v>5132</c:v>
                </c:pt>
                <c:pt idx="27">
                  <c:v>5170</c:v>
                </c:pt>
                <c:pt idx="28">
                  <c:v>5170</c:v>
                </c:pt>
                <c:pt idx="29">
                  <c:v>5192</c:v>
                </c:pt>
                <c:pt idx="30">
                  <c:v>5230</c:v>
                </c:pt>
                <c:pt idx="31">
                  <c:v>5235.5</c:v>
                </c:pt>
                <c:pt idx="32">
                  <c:v>5401</c:v>
                </c:pt>
                <c:pt idx="33">
                  <c:v>5456</c:v>
                </c:pt>
                <c:pt idx="34">
                  <c:v>5559</c:v>
                </c:pt>
                <c:pt idx="35">
                  <c:v>5567</c:v>
                </c:pt>
                <c:pt idx="36">
                  <c:v>5845</c:v>
                </c:pt>
                <c:pt idx="37">
                  <c:v>5845</c:v>
                </c:pt>
                <c:pt idx="38">
                  <c:v>5845</c:v>
                </c:pt>
                <c:pt idx="39">
                  <c:v>5845</c:v>
                </c:pt>
                <c:pt idx="40">
                  <c:v>5853</c:v>
                </c:pt>
                <c:pt idx="41">
                  <c:v>6223</c:v>
                </c:pt>
                <c:pt idx="42">
                  <c:v>6234</c:v>
                </c:pt>
                <c:pt idx="43">
                  <c:v>6234</c:v>
                </c:pt>
                <c:pt idx="44">
                  <c:v>6525</c:v>
                </c:pt>
                <c:pt idx="45">
                  <c:v>6525</c:v>
                </c:pt>
                <c:pt idx="46">
                  <c:v>6558</c:v>
                </c:pt>
                <c:pt idx="47">
                  <c:v>6661</c:v>
                </c:pt>
                <c:pt idx="48">
                  <c:v>6925</c:v>
                </c:pt>
                <c:pt idx="49">
                  <c:v>7230</c:v>
                </c:pt>
                <c:pt idx="50">
                  <c:v>7377</c:v>
                </c:pt>
                <c:pt idx="51">
                  <c:v>8041</c:v>
                </c:pt>
                <c:pt idx="52">
                  <c:v>8112</c:v>
                </c:pt>
                <c:pt idx="53">
                  <c:v>8112</c:v>
                </c:pt>
                <c:pt idx="54">
                  <c:v>8112</c:v>
                </c:pt>
                <c:pt idx="55">
                  <c:v>8245</c:v>
                </c:pt>
                <c:pt idx="56">
                  <c:v>8245</c:v>
                </c:pt>
                <c:pt idx="57">
                  <c:v>8335</c:v>
                </c:pt>
                <c:pt idx="58">
                  <c:v>8520</c:v>
                </c:pt>
                <c:pt idx="59">
                  <c:v>8558</c:v>
                </c:pt>
                <c:pt idx="60">
                  <c:v>9165</c:v>
                </c:pt>
                <c:pt idx="61">
                  <c:v>9181</c:v>
                </c:pt>
                <c:pt idx="62">
                  <c:v>9225</c:v>
                </c:pt>
                <c:pt idx="63">
                  <c:v>9344</c:v>
                </c:pt>
                <c:pt idx="64">
                  <c:v>9437</c:v>
                </c:pt>
                <c:pt idx="65">
                  <c:v>9440</c:v>
                </c:pt>
                <c:pt idx="66">
                  <c:v>9600</c:v>
                </c:pt>
                <c:pt idx="67">
                  <c:v>9600</c:v>
                </c:pt>
                <c:pt idx="68">
                  <c:v>9608</c:v>
                </c:pt>
                <c:pt idx="69">
                  <c:v>10114</c:v>
                </c:pt>
                <c:pt idx="70">
                  <c:v>10291</c:v>
                </c:pt>
                <c:pt idx="71">
                  <c:v>10541</c:v>
                </c:pt>
                <c:pt idx="72">
                  <c:v>10745.5</c:v>
                </c:pt>
                <c:pt idx="73">
                  <c:v>11374</c:v>
                </c:pt>
                <c:pt idx="74">
                  <c:v>11624.5</c:v>
                </c:pt>
                <c:pt idx="75">
                  <c:v>11847.5</c:v>
                </c:pt>
                <c:pt idx="76">
                  <c:v>11880</c:v>
                </c:pt>
                <c:pt idx="77">
                  <c:v>11896</c:v>
                </c:pt>
                <c:pt idx="78">
                  <c:v>12724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70">
                  <c:v>-3.0610000008891802E-2</c:v>
                </c:pt>
                <c:pt idx="71">
                  <c:v>-3.2610000002023298E-2</c:v>
                </c:pt>
                <c:pt idx="73">
                  <c:v>-4.4740000004821923E-2</c:v>
                </c:pt>
                <c:pt idx="75">
                  <c:v>-5.0824999998440035E-2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EC-4FC9-9B7A-D9DEC56185D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3.0000000000000001E-3</c:v>
                  </c:pt>
                  <c:pt idx="50">
                    <c:v>0</c:v>
                  </c:pt>
                  <c:pt idx="51">
                    <c:v>8.0000000000000002E-3</c:v>
                  </c:pt>
                  <c:pt idx="52">
                    <c:v>3.0000000000000001E-3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3.0000000000000001E-3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1.9E-3</c:v>
                  </c:pt>
                  <c:pt idx="61">
                    <c:v>0</c:v>
                  </c:pt>
                  <c:pt idx="62">
                    <c:v>2.2000000000000001E-3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4.0000000000000002E-4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3.0000000000000001E-3</c:v>
                  </c:pt>
                  <c:pt idx="50">
                    <c:v>0</c:v>
                  </c:pt>
                  <c:pt idx="51">
                    <c:v>8.0000000000000002E-3</c:v>
                  </c:pt>
                  <c:pt idx="52">
                    <c:v>3.0000000000000001E-3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3.0000000000000001E-3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1.9E-3</c:v>
                  </c:pt>
                  <c:pt idx="61">
                    <c:v>0</c:v>
                  </c:pt>
                  <c:pt idx="62">
                    <c:v>2.2000000000000001E-3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-656</c:v>
                </c:pt>
                <c:pt idx="1">
                  <c:v>-457</c:v>
                </c:pt>
                <c:pt idx="2">
                  <c:v>-452</c:v>
                </c:pt>
                <c:pt idx="3">
                  <c:v>-234</c:v>
                </c:pt>
                <c:pt idx="4">
                  <c:v>-223</c:v>
                </c:pt>
                <c:pt idx="5">
                  <c:v>-168</c:v>
                </c:pt>
                <c:pt idx="6">
                  <c:v>-152</c:v>
                </c:pt>
                <c:pt idx="7">
                  <c:v>-8</c:v>
                </c:pt>
                <c:pt idx="8">
                  <c:v>-3</c:v>
                </c:pt>
                <c:pt idx="9">
                  <c:v>0</c:v>
                </c:pt>
                <c:pt idx="10">
                  <c:v>4482</c:v>
                </c:pt>
                <c:pt idx="11">
                  <c:v>4487</c:v>
                </c:pt>
                <c:pt idx="12">
                  <c:v>4642</c:v>
                </c:pt>
                <c:pt idx="13">
                  <c:v>4680</c:v>
                </c:pt>
                <c:pt idx="14">
                  <c:v>4705</c:v>
                </c:pt>
                <c:pt idx="15">
                  <c:v>4746</c:v>
                </c:pt>
                <c:pt idx="16">
                  <c:v>4884</c:v>
                </c:pt>
                <c:pt idx="17">
                  <c:v>4895</c:v>
                </c:pt>
                <c:pt idx="18">
                  <c:v>4895</c:v>
                </c:pt>
                <c:pt idx="19">
                  <c:v>4933</c:v>
                </c:pt>
                <c:pt idx="20">
                  <c:v>4952</c:v>
                </c:pt>
                <c:pt idx="21">
                  <c:v>5018</c:v>
                </c:pt>
                <c:pt idx="22">
                  <c:v>5061</c:v>
                </c:pt>
                <c:pt idx="23">
                  <c:v>5080</c:v>
                </c:pt>
                <c:pt idx="24">
                  <c:v>5132</c:v>
                </c:pt>
                <c:pt idx="25">
                  <c:v>5132</c:v>
                </c:pt>
                <c:pt idx="26">
                  <c:v>5132</c:v>
                </c:pt>
                <c:pt idx="27">
                  <c:v>5170</c:v>
                </c:pt>
                <c:pt idx="28">
                  <c:v>5170</c:v>
                </c:pt>
                <c:pt idx="29">
                  <c:v>5192</c:v>
                </c:pt>
                <c:pt idx="30">
                  <c:v>5230</c:v>
                </c:pt>
                <c:pt idx="31">
                  <c:v>5235.5</c:v>
                </c:pt>
                <c:pt idx="32">
                  <c:v>5401</c:v>
                </c:pt>
                <c:pt idx="33">
                  <c:v>5456</c:v>
                </c:pt>
                <c:pt idx="34">
                  <c:v>5559</c:v>
                </c:pt>
                <c:pt idx="35">
                  <c:v>5567</c:v>
                </c:pt>
                <c:pt idx="36">
                  <c:v>5845</c:v>
                </c:pt>
                <c:pt idx="37">
                  <c:v>5845</c:v>
                </c:pt>
                <c:pt idx="38">
                  <c:v>5845</c:v>
                </c:pt>
                <c:pt idx="39">
                  <c:v>5845</c:v>
                </c:pt>
                <c:pt idx="40">
                  <c:v>5853</c:v>
                </c:pt>
                <c:pt idx="41">
                  <c:v>6223</c:v>
                </c:pt>
                <c:pt idx="42">
                  <c:v>6234</c:v>
                </c:pt>
                <c:pt idx="43">
                  <c:v>6234</c:v>
                </c:pt>
                <c:pt idx="44">
                  <c:v>6525</c:v>
                </c:pt>
                <c:pt idx="45">
                  <c:v>6525</c:v>
                </c:pt>
                <c:pt idx="46">
                  <c:v>6558</c:v>
                </c:pt>
                <c:pt idx="47">
                  <c:v>6661</c:v>
                </c:pt>
                <c:pt idx="48">
                  <c:v>6925</c:v>
                </c:pt>
                <c:pt idx="49">
                  <c:v>7230</c:v>
                </c:pt>
                <c:pt idx="50">
                  <c:v>7377</c:v>
                </c:pt>
                <c:pt idx="51">
                  <c:v>8041</c:v>
                </c:pt>
                <c:pt idx="52">
                  <c:v>8112</c:v>
                </c:pt>
                <c:pt idx="53">
                  <c:v>8112</c:v>
                </c:pt>
                <c:pt idx="54">
                  <c:v>8112</c:v>
                </c:pt>
                <c:pt idx="55">
                  <c:v>8245</c:v>
                </c:pt>
                <c:pt idx="56">
                  <c:v>8245</c:v>
                </c:pt>
                <c:pt idx="57">
                  <c:v>8335</c:v>
                </c:pt>
                <c:pt idx="58">
                  <c:v>8520</c:v>
                </c:pt>
                <c:pt idx="59">
                  <c:v>8558</c:v>
                </c:pt>
                <c:pt idx="60">
                  <c:v>9165</c:v>
                </c:pt>
                <c:pt idx="61">
                  <c:v>9181</c:v>
                </c:pt>
                <c:pt idx="62">
                  <c:v>9225</c:v>
                </c:pt>
                <c:pt idx="63">
                  <c:v>9344</c:v>
                </c:pt>
                <c:pt idx="64">
                  <c:v>9437</c:v>
                </c:pt>
                <c:pt idx="65">
                  <c:v>9440</c:v>
                </c:pt>
                <c:pt idx="66">
                  <c:v>9600</c:v>
                </c:pt>
                <c:pt idx="67">
                  <c:v>9600</c:v>
                </c:pt>
                <c:pt idx="68">
                  <c:v>9608</c:v>
                </c:pt>
                <c:pt idx="69">
                  <c:v>10114</c:v>
                </c:pt>
                <c:pt idx="70">
                  <c:v>10291</c:v>
                </c:pt>
                <c:pt idx="71">
                  <c:v>10541</c:v>
                </c:pt>
                <c:pt idx="72">
                  <c:v>10745.5</c:v>
                </c:pt>
                <c:pt idx="73">
                  <c:v>11374</c:v>
                </c:pt>
                <c:pt idx="74">
                  <c:v>11624.5</c:v>
                </c:pt>
                <c:pt idx="75">
                  <c:v>11847.5</c:v>
                </c:pt>
                <c:pt idx="76">
                  <c:v>11880</c:v>
                </c:pt>
                <c:pt idx="77">
                  <c:v>11896</c:v>
                </c:pt>
                <c:pt idx="78">
                  <c:v>12724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60">
                  <c:v>-1.7520000001240987E-2</c:v>
                </c:pt>
                <c:pt idx="62">
                  <c:v>-2.0080000002053566E-2</c:v>
                </c:pt>
                <c:pt idx="64">
                  <c:v>-2.0969999997760169E-2</c:v>
                </c:pt>
                <c:pt idx="65">
                  <c:v>-2.2599999996600673E-2</c:v>
                </c:pt>
                <c:pt idx="66">
                  <c:v>-1.9999999996798579E-2</c:v>
                </c:pt>
                <c:pt idx="67">
                  <c:v>-1.9599999999627471E-2</c:v>
                </c:pt>
                <c:pt idx="68">
                  <c:v>-2.3680000005697366E-2</c:v>
                </c:pt>
                <c:pt idx="69">
                  <c:v>-2.9340000000956934E-2</c:v>
                </c:pt>
                <c:pt idx="72">
                  <c:v>-3.8304999994579703E-2</c:v>
                </c:pt>
                <c:pt idx="74">
                  <c:v>-4.8545000005105976E-2</c:v>
                </c:pt>
                <c:pt idx="76">
                  <c:v>-5.3139999996346887E-2</c:v>
                </c:pt>
                <c:pt idx="77">
                  <c:v>-5.1160000002710149E-2</c:v>
                </c:pt>
                <c:pt idx="78">
                  <c:v>-6.1440000004949979E-2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AEC-4FC9-9B7A-D9DEC56185D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3.0000000000000001E-3</c:v>
                  </c:pt>
                  <c:pt idx="50">
                    <c:v>0</c:v>
                  </c:pt>
                  <c:pt idx="51">
                    <c:v>8.0000000000000002E-3</c:v>
                  </c:pt>
                  <c:pt idx="52">
                    <c:v>3.0000000000000001E-3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3.0000000000000001E-3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1.9E-3</c:v>
                  </c:pt>
                  <c:pt idx="61">
                    <c:v>0</c:v>
                  </c:pt>
                  <c:pt idx="62">
                    <c:v>2.2000000000000001E-3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4.0000000000000002E-4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3.0000000000000001E-3</c:v>
                  </c:pt>
                  <c:pt idx="50">
                    <c:v>0</c:v>
                  </c:pt>
                  <c:pt idx="51">
                    <c:v>8.0000000000000002E-3</c:v>
                  </c:pt>
                  <c:pt idx="52">
                    <c:v>3.0000000000000001E-3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3.0000000000000001E-3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1.9E-3</c:v>
                  </c:pt>
                  <c:pt idx="61">
                    <c:v>0</c:v>
                  </c:pt>
                  <c:pt idx="62">
                    <c:v>2.2000000000000001E-3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-656</c:v>
                </c:pt>
                <c:pt idx="1">
                  <c:v>-457</c:v>
                </c:pt>
                <c:pt idx="2">
                  <c:v>-452</c:v>
                </c:pt>
                <c:pt idx="3">
                  <c:v>-234</c:v>
                </c:pt>
                <c:pt idx="4">
                  <c:v>-223</c:v>
                </c:pt>
                <c:pt idx="5">
                  <c:v>-168</c:v>
                </c:pt>
                <c:pt idx="6">
                  <c:v>-152</c:v>
                </c:pt>
                <c:pt idx="7">
                  <c:v>-8</c:v>
                </c:pt>
                <c:pt idx="8">
                  <c:v>-3</c:v>
                </c:pt>
                <c:pt idx="9">
                  <c:v>0</c:v>
                </c:pt>
                <c:pt idx="10">
                  <c:v>4482</c:v>
                </c:pt>
                <c:pt idx="11">
                  <c:v>4487</c:v>
                </c:pt>
                <c:pt idx="12">
                  <c:v>4642</c:v>
                </c:pt>
                <c:pt idx="13">
                  <c:v>4680</c:v>
                </c:pt>
                <c:pt idx="14">
                  <c:v>4705</c:v>
                </c:pt>
                <c:pt idx="15">
                  <c:v>4746</c:v>
                </c:pt>
                <c:pt idx="16">
                  <c:v>4884</c:v>
                </c:pt>
                <c:pt idx="17">
                  <c:v>4895</c:v>
                </c:pt>
                <c:pt idx="18">
                  <c:v>4895</c:v>
                </c:pt>
                <c:pt idx="19">
                  <c:v>4933</c:v>
                </c:pt>
                <c:pt idx="20">
                  <c:v>4952</c:v>
                </c:pt>
                <c:pt idx="21">
                  <c:v>5018</c:v>
                </c:pt>
                <c:pt idx="22">
                  <c:v>5061</c:v>
                </c:pt>
                <c:pt idx="23">
                  <c:v>5080</c:v>
                </c:pt>
                <c:pt idx="24">
                  <c:v>5132</c:v>
                </c:pt>
                <c:pt idx="25">
                  <c:v>5132</c:v>
                </c:pt>
                <c:pt idx="26">
                  <c:v>5132</c:v>
                </c:pt>
                <c:pt idx="27">
                  <c:v>5170</c:v>
                </c:pt>
                <c:pt idx="28">
                  <c:v>5170</c:v>
                </c:pt>
                <c:pt idx="29">
                  <c:v>5192</c:v>
                </c:pt>
                <c:pt idx="30">
                  <c:v>5230</c:v>
                </c:pt>
                <c:pt idx="31">
                  <c:v>5235.5</c:v>
                </c:pt>
                <c:pt idx="32">
                  <c:v>5401</c:v>
                </c:pt>
                <c:pt idx="33">
                  <c:v>5456</c:v>
                </c:pt>
                <c:pt idx="34">
                  <c:v>5559</c:v>
                </c:pt>
                <c:pt idx="35">
                  <c:v>5567</c:v>
                </c:pt>
                <c:pt idx="36">
                  <c:v>5845</c:v>
                </c:pt>
                <c:pt idx="37">
                  <c:v>5845</c:v>
                </c:pt>
                <c:pt idx="38">
                  <c:v>5845</c:v>
                </c:pt>
                <c:pt idx="39">
                  <c:v>5845</c:v>
                </c:pt>
                <c:pt idx="40">
                  <c:v>5853</c:v>
                </c:pt>
                <c:pt idx="41">
                  <c:v>6223</c:v>
                </c:pt>
                <c:pt idx="42">
                  <c:v>6234</c:v>
                </c:pt>
                <c:pt idx="43">
                  <c:v>6234</c:v>
                </c:pt>
                <c:pt idx="44">
                  <c:v>6525</c:v>
                </c:pt>
                <c:pt idx="45">
                  <c:v>6525</c:v>
                </c:pt>
                <c:pt idx="46">
                  <c:v>6558</c:v>
                </c:pt>
                <c:pt idx="47">
                  <c:v>6661</c:v>
                </c:pt>
                <c:pt idx="48">
                  <c:v>6925</c:v>
                </c:pt>
                <c:pt idx="49">
                  <c:v>7230</c:v>
                </c:pt>
                <c:pt idx="50">
                  <c:v>7377</c:v>
                </c:pt>
                <c:pt idx="51">
                  <c:v>8041</c:v>
                </c:pt>
                <c:pt idx="52">
                  <c:v>8112</c:v>
                </c:pt>
                <c:pt idx="53">
                  <c:v>8112</c:v>
                </c:pt>
                <c:pt idx="54">
                  <c:v>8112</c:v>
                </c:pt>
                <c:pt idx="55">
                  <c:v>8245</c:v>
                </c:pt>
                <c:pt idx="56">
                  <c:v>8245</c:v>
                </c:pt>
                <c:pt idx="57">
                  <c:v>8335</c:v>
                </c:pt>
                <c:pt idx="58">
                  <c:v>8520</c:v>
                </c:pt>
                <c:pt idx="59">
                  <c:v>8558</c:v>
                </c:pt>
                <c:pt idx="60">
                  <c:v>9165</c:v>
                </c:pt>
                <c:pt idx="61">
                  <c:v>9181</c:v>
                </c:pt>
                <c:pt idx="62">
                  <c:v>9225</c:v>
                </c:pt>
                <c:pt idx="63">
                  <c:v>9344</c:v>
                </c:pt>
                <c:pt idx="64">
                  <c:v>9437</c:v>
                </c:pt>
                <c:pt idx="65">
                  <c:v>9440</c:v>
                </c:pt>
                <c:pt idx="66">
                  <c:v>9600</c:v>
                </c:pt>
                <c:pt idx="67">
                  <c:v>9600</c:v>
                </c:pt>
                <c:pt idx="68">
                  <c:v>9608</c:v>
                </c:pt>
                <c:pt idx="69">
                  <c:v>10114</c:v>
                </c:pt>
                <c:pt idx="70">
                  <c:v>10291</c:v>
                </c:pt>
                <c:pt idx="71">
                  <c:v>10541</c:v>
                </c:pt>
                <c:pt idx="72">
                  <c:v>10745.5</c:v>
                </c:pt>
                <c:pt idx="73">
                  <c:v>11374</c:v>
                </c:pt>
                <c:pt idx="74">
                  <c:v>11624.5</c:v>
                </c:pt>
                <c:pt idx="75">
                  <c:v>11847.5</c:v>
                </c:pt>
                <c:pt idx="76">
                  <c:v>11880</c:v>
                </c:pt>
                <c:pt idx="77">
                  <c:v>11896</c:v>
                </c:pt>
                <c:pt idx="78">
                  <c:v>12724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AEC-4FC9-9B7A-D9DEC56185D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3.0000000000000001E-3</c:v>
                  </c:pt>
                  <c:pt idx="50">
                    <c:v>0</c:v>
                  </c:pt>
                  <c:pt idx="51">
                    <c:v>8.0000000000000002E-3</c:v>
                  </c:pt>
                  <c:pt idx="52">
                    <c:v>3.0000000000000001E-3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3.0000000000000001E-3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1.9E-3</c:v>
                  </c:pt>
                  <c:pt idx="61">
                    <c:v>0</c:v>
                  </c:pt>
                  <c:pt idx="62">
                    <c:v>2.2000000000000001E-3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4.0000000000000002E-4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3.0000000000000001E-3</c:v>
                  </c:pt>
                  <c:pt idx="50">
                    <c:v>0</c:v>
                  </c:pt>
                  <c:pt idx="51">
                    <c:v>8.0000000000000002E-3</c:v>
                  </c:pt>
                  <c:pt idx="52">
                    <c:v>3.0000000000000001E-3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3.0000000000000001E-3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1.9E-3</c:v>
                  </c:pt>
                  <c:pt idx="61">
                    <c:v>0</c:v>
                  </c:pt>
                  <c:pt idx="62">
                    <c:v>2.2000000000000001E-3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-656</c:v>
                </c:pt>
                <c:pt idx="1">
                  <c:v>-457</c:v>
                </c:pt>
                <c:pt idx="2">
                  <c:v>-452</c:v>
                </c:pt>
                <c:pt idx="3">
                  <c:v>-234</c:v>
                </c:pt>
                <c:pt idx="4">
                  <c:v>-223</c:v>
                </c:pt>
                <c:pt idx="5">
                  <c:v>-168</c:v>
                </c:pt>
                <c:pt idx="6">
                  <c:v>-152</c:v>
                </c:pt>
                <c:pt idx="7">
                  <c:v>-8</c:v>
                </c:pt>
                <c:pt idx="8">
                  <c:v>-3</c:v>
                </c:pt>
                <c:pt idx="9">
                  <c:v>0</c:v>
                </c:pt>
                <c:pt idx="10">
                  <c:v>4482</c:v>
                </c:pt>
                <c:pt idx="11">
                  <c:v>4487</c:v>
                </c:pt>
                <c:pt idx="12">
                  <c:v>4642</c:v>
                </c:pt>
                <c:pt idx="13">
                  <c:v>4680</c:v>
                </c:pt>
                <c:pt idx="14">
                  <c:v>4705</c:v>
                </c:pt>
                <c:pt idx="15">
                  <c:v>4746</c:v>
                </c:pt>
                <c:pt idx="16">
                  <c:v>4884</c:v>
                </c:pt>
                <c:pt idx="17">
                  <c:v>4895</c:v>
                </c:pt>
                <c:pt idx="18">
                  <c:v>4895</c:v>
                </c:pt>
                <c:pt idx="19">
                  <c:v>4933</c:v>
                </c:pt>
                <c:pt idx="20">
                  <c:v>4952</c:v>
                </c:pt>
                <c:pt idx="21">
                  <c:v>5018</c:v>
                </c:pt>
                <c:pt idx="22">
                  <c:v>5061</c:v>
                </c:pt>
                <c:pt idx="23">
                  <c:v>5080</c:v>
                </c:pt>
                <c:pt idx="24">
                  <c:v>5132</c:v>
                </c:pt>
                <c:pt idx="25">
                  <c:v>5132</c:v>
                </c:pt>
                <c:pt idx="26">
                  <c:v>5132</c:v>
                </c:pt>
                <c:pt idx="27">
                  <c:v>5170</c:v>
                </c:pt>
                <c:pt idx="28">
                  <c:v>5170</c:v>
                </c:pt>
                <c:pt idx="29">
                  <c:v>5192</c:v>
                </c:pt>
                <c:pt idx="30">
                  <c:v>5230</c:v>
                </c:pt>
                <c:pt idx="31">
                  <c:v>5235.5</c:v>
                </c:pt>
                <c:pt idx="32">
                  <c:v>5401</c:v>
                </c:pt>
                <c:pt idx="33">
                  <c:v>5456</c:v>
                </c:pt>
                <c:pt idx="34">
                  <c:v>5559</c:v>
                </c:pt>
                <c:pt idx="35">
                  <c:v>5567</c:v>
                </c:pt>
                <c:pt idx="36">
                  <c:v>5845</c:v>
                </c:pt>
                <c:pt idx="37">
                  <c:v>5845</c:v>
                </c:pt>
                <c:pt idx="38">
                  <c:v>5845</c:v>
                </c:pt>
                <c:pt idx="39">
                  <c:v>5845</c:v>
                </c:pt>
                <c:pt idx="40">
                  <c:v>5853</c:v>
                </c:pt>
                <c:pt idx="41">
                  <c:v>6223</c:v>
                </c:pt>
                <c:pt idx="42">
                  <c:v>6234</c:v>
                </c:pt>
                <c:pt idx="43">
                  <c:v>6234</c:v>
                </c:pt>
                <c:pt idx="44">
                  <c:v>6525</c:v>
                </c:pt>
                <c:pt idx="45">
                  <c:v>6525</c:v>
                </c:pt>
                <c:pt idx="46">
                  <c:v>6558</c:v>
                </c:pt>
                <c:pt idx="47">
                  <c:v>6661</c:v>
                </c:pt>
                <c:pt idx="48">
                  <c:v>6925</c:v>
                </c:pt>
                <c:pt idx="49">
                  <c:v>7230</c:v>
                </c:pt>
                <c:pt idx="50">
                  <c:v>7377</c:v>
                </c:pt>
                <c:pt idx="51">
                  <c:v>8041</c:v>
                </c:pt>
                <c:pt idx="52">
                  <c:v>8112</c:v>
                </c:pt>
                <c:pt idx="53">
                  <c:v>8112</c:v>
                </c:pt>
                <c:pt idx="54">
                  <c:v>8112</c:v>
                </c:pt>
                <c:pt idx="55">
                  <c:v>8245</c:v>
                </c:pt>
                <c:pt idx="56">
                  <c:v>8245</c:v>
                </c:pt>
                <c:pt idx="57">
                  <c:v>8335</c:v>
                </c:pt>
                <c:pt idx="58">
                  <c:v>8520</c:v>
                </c:pt>
                <c:pt idx="59">
                  <c:v>8558</c:v>
                </c:pt>
                <c:pt idx="60">
                  <c:v>9165</c:v>
                </c:pt>
                <c:pt idx="61">
                  <c:v>9181</c:v>
                </c:pt>
                <c:pt idx="62">
                  <c:v>9225</c:v>
                </c:pt>
                <c:pt idx="63">
                  <c:v>9344</c:v>
                </c:pt>
                <c:pt idx="64">
                  <c:v>9437</c:v>
                </c:pt>
                <c:pt idx="65">
                  <c:v>9440</c:v>
                </c:pt>
                <c:pt idx="66">
                  <c:v>9600</c:v>
                </c:pt>
                <c:pt idx="67">
                  <c:v>9600</c:v>
                </c:pt>
                <c:pt idx="68">
                  <c:v>9608</c:v>
                </c:pt>
                <c:pt idx="69">
                  <c:v>10114</c:v>
                </c:pt>
                <c:pt idx="70">
                  <c:v>10291</c:v>
                </c:pt>
                <c:pt idx="71">
                  <c:v>10541</c:v>
                </c:pt>
                <c:pt idx="72">
                  <c:v>10745.5</c:v>
                </c:pt>
                <c:pt idx="73">
                  <c:v>11374</c:v>
                </c:pt>
                <c:pt idx="74">
                  <c:v>11624.5</c:v>
                </c:pt>
                <c:pt idx="75">
                  <c:v>11847.5</c:v>
                </c:pt>
                <c:pt idx="76">
                  <c:v>11880</c:v>
                </c:pt>
                <c:pt idx="77">
                  <c:v>11896</c:v>
                </c:pt>
                <c:pt idx="78">
                  <c:v>12724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AEC-4FC9-9B7A-D9DEC56185D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3.0000000000000001E-3</c:v>
                  </c:pt>
                  <c:pt idx="50">
                    <c:v>0</c:v>
                  </c:pt>
                  <c:pt idx="51">
                    <c:v>8.0000000000000002E-3</c:v>
                  </c:pt>
                  <c:pt idx="52">
                    <c:v>3.0000000000000001E-3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3.0000000000000001E-3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1.9E-3</c:v>
                  </c:pt>
                  <c:pt idx="61">
                    <c:v>0</c:v>
                  </c:pt>
                  <c:pt idx="62">
                    <c:v>2.2000000000000001E-3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4.0000000000000002E-4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3.0000000000000001E-3</c:v>
                  </c:pt>
                  <c:pt idx="50">
                    <c:v>0</c:v>
                  </c:pt>
                  <c:pt idx="51">
                    <c:v>8.0000000000000002E-3</c:v>
                  </c:pt>
                  <c:pt idx="52">
                    <c:v>3.0000000000000001E-3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3.0000000000000001E-3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1.9E-3</c:v>
                  </c:pt>
                  <c:pt idx="61">
                    <c:v>0</c:v>
                  </c:pt>
                  <c:pt idx="62">
                    <c:v>2.2000000000000001E-3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-656</c:v>
                </c:pt>
                <c:pt idx="1">
                  <c:v>-457</c:v>
                </c:pt>
                <c:pt idx="2">
                  <c:v>-452</c:v>
                </c:pt>
                <c:pt idx="3">
                  <c:v>-234</c:v>
                </c:pt>
                <c:pt idx="4">
                  <c:v>-223</c:v>
                </c:pt>
                <c:pt idx="5">
                  <c:v>-168</c:v>
                </c:pt>
                <c:pt idx="6">
                  <c:v>-152</c:v>
                </c:pt>
                <c:pt idx="7">
                  <c:v>-8</c:v>
                </c:pt>
                <c:pt idx="8">
                  <c:v>-3</c:v>
                </c:pt>
                <c:pt idx="9">
                  <c:v>0</c:v>
                </c:pt>
                <c:pt idx="10">
                  <c:v>4482</c:v>
                </c:pt>
                <c:pt idx="11">
                  <c:v>4487</c:v>
                </c:pt>
                <c:pt idx="12">
                  <c:v>4642</c:v>
                </c:pt>
                <c:pt idx="13">
                  <c:v>4680</c:v>
                </c:pt>
                <c:pt idx="14">
                  <c:v>4705</c:v>
                </c:pt>
                <c:pt idx="15">
                  <c:v>4746</c:v>
                </c:pt>
                <c:pt idx="16">
                  <c:v>4884</c:v>
                </c:pt>
                <c:pt idx="17">
                  <c:v>4895</c:v>
                </c:pt>
                <c:pt idx="18">
                  <c:v>4895</c:v>
                </c:pt>
                <c:pt idx="19">
                  <c:v>4933</c:v>
                </c:pt>
                <c:pt idx="20">
                  <c:v>4952</c:v>
                </c:pt>
                <c:pt idx="21">
                  <c:v>5018</c:v>
                </c:pt>
                <c:pt idx="22">
                  <c:v>5061</c:v>
                </c:pt>
                <c:pt idx="23">
                  <c:v>5080</c:v>
                </c:pt>
                <c:pt idx="24">
                  <c:v>5132</c:v>
                </c:pt>
                <c:pt idx="25">
                  <c:v>5132</c:v>
                </c:pt>
                <c:pt idx="26">
                  <c:v>5132</c:v>
                </c:pt>
                <c:pt idx="27">
                  <c:v>5170</c:v>
                </c:pt>
                <c:pt idx="28">
                  <c:v>5170</c:v>
                </c:pt>
                <c:pt idx="29">
                  <c:v>5192</c:v>
                </c:pt>
                <c:pt idx="30">
                  <c:v>5230</c:v>
                </c:pt>
                <c:pt idx="31">
                  <c:v>5235.5</c:v>
                </c:pt>
                <c:pt idx="32">
                  <c:v>5401</c:v>
                </c:pt>
                <c:pt idx="33">
                  <c:v>5456</c:v>
                </c:pt>
                <c:pt idx="34">
                  <c:v>5559</c:v>
                </c:pt>
                <c:pt idx="35">
                  <c:v>5567</c:v>
                </c:pt>
                <c:pt idx="36">
                  <c:v>5845</c:v>
                </c:pt>
                <c:pt idx="37">
                  <c:v>5845</c:v>
                </c:pt>
                <c:pt idx="38">
                  <c:v>5845</c:v>
                </c:pt>
                <c:pt idx="39">
                  <c:v>5845</c:v>
                </c:pt>
                <c:pt idx="40">
                  <c:v>5853</c:v>
                </c:pt>
                <c:pt idx="41">
                  <c:v>6223</c:v>
                </c:pt>
                <c:pt idx="42">
                  <c:v>6234</c:v>
                </c:pt>
                <c:pt idx="43">
                  <c:v>6234</c:v>
                </c:pt>
                <c:pt idx="44">
                  <c:v>6525</c:v>
                </c:pt>
                <c:pt idx="45">
                  <c:v>6525</c:v>
                </c:pt>
                <c:pt idx="46">
                  <c:v>6558</c:v>
                </c:pt>
                <c:pt idx="47">
                  <c:v>6661</c:v>
                </c:pt>
                <c:pt idx="48">
                  <c:v>6925</c:v>
                </c:pt>
                <c:pt idx="49">
                  <c:v>7230</c:v>
                </c:pt>
                <c:pt idx="50">
                  <c:v>7377</c:v>
                </c:pt>
                <c:pt idx="51">
                  <c:v>8041</c:v>
                </c:pt>
                <c:pt idx="52">
                  <c:v>8112</c:v>
                </c:pt>
                <c:pt idx="53">
                  <c:v>8112</c:v>
                </c:pt>
                <c:pt idx="54">
                  <c:v>8112</c:v>
                </c:pt>
                <c:pt idx="55">
                  <c:v>8245</c:v>
                </c:pt>
                <c:pt idx="56">
                  <c:v>8245</c:v>
                </c:pt>
                <c:pt idx="57">
                  <c:v>8335</c:v>
                </c:pt>
                <c:pt idx="58">
                  <c:v>8520</c:v>
                </c:pt>
                <c:pt idx="59">
                  <c:v>8558</c:v>
                </c:pt>
                <c:pt idx="60">
                  <c:v>9165</c:v>
                </c:pt>
                <c:pt idx="61">
                  <c:v>9181</c:v>
                </c:pt>
                <c:pt idx="62">
                  <c:v>9225</c:v>
                </c:pt>
                <c:pt idx="63">
                  <c:v>9344</c:v>
                </c:pt>
                <c:pt idx="64">
                  <c:v>9437</c:v>
                </c:pt>
                <c:pt idx="65">
                  <c:v>9440</c:v>
                </c:pt>
                <c:pt idx="66">
                  <c:v>9600</c:v>
                </c:pt>
                <c:pt idx="67">
                  <c:v>9600</c:v>
                </c:pt>
                <c:pt idx="68">
                  <c:v>9608</c:v>
                </c:pt>
                <c:pt idx="69">
                  <c:v>10114</c:v>
                </c:pt>
                <c:pt idx="70">
                  <c:v>10291</c:v>
                </c:pt>
                <c:pt idx="71">
                  <c:v>10541</c:v>
                </c:pt>
                <c:pt idx="72">
                  <c:v>10745.5</c:v>
                </c:pt>
                <c:pt idx="73">
                  <c:v>11374</c:v>
                </c:pt>
                <c:pt idx="74">
                  <c:v>11624.5</c:v>
                </c:pt>
                <c:pt idx="75">
                  <c:v>11847.5</c:v>
                </c:pt>
                <c:pt idx="76">
                  <c:v>11880</c:v>
                </c:pt>
                <c:pt idx="77">
                  <c:v>11896</c:v>
                </c:pt>
                <c:pt idx="78">
                  <c:v>12724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AEC-4FC9-9B7A-D9DEC56185D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-656</c:v>
                </c:pt>
                <c:pt idx="1">
                  <c:v>-457</c:v>
                </c:pt>
                <c:pt idx="2">
                  <c:v>-452</c:v>
                </c:pt>
                <c:pt idx="3">
                  <c:v>-234</c:v>
                </c:pt>
                <c:pt idx="4">
                  <c:v>-223</c:v>
                </c:pt>
                <c:pt idx="5">
                  <c:v>-168</c:v>
                </c:pt>
                <c:pt idx="6">
                  <c:v>-152</c:v>
                </c:pt>
                <c:pt idx="7">
                  <c:v>-8</c:v>
                </c:pt>
                <c:pt idx="8">
                  <c:v>-3</c:v>
                </c:pt>
                <c:pt idx="9">
                  <c:v>0</c:v>
                </c:pt>
                <c:pt idx="10">
                  <c:v>4482</c:v>
                </c:pt>
                <c:pt idx="11">
                  <c:v>4487</c:v>
                </c:pt>
                <c:pt idx="12">
                  <c:v>4642</c:v>
                </c:pt>
                <c:pt idx="13">
                  <c:v>4680</c:v>
                </c:pt>
                <c:pt idx="14">
                  <c:v>4705</c:v>
                </c:pt>
                <c:pt idx="15">
                  <c:v>4746</c:v>
                </c:pt>
                <c:pt idx="16">
                  <c:v>4884</c:v>
                </c:pt>
                <c:pt idx="17">
                  <c:v>4895</c:v>
                </c:pt>
                <c:pt idx="18">
                  <c:v>4895</c:v>
                </c:pt>
                <c:pt idx="19">
                  <c:v>4933</c:v>
                </c:pt>
                <c:pt idx="20">
                  <c:v>4952</c:v>
                </c:pt>
                <c:pt idx="21">
                  <c:v>5018</c:v>
                </c:pt>
                <c:pt idx="22">
                  <c:v>5061</c:v>
                </c:pt>
                <c:pt idx="23">
                  <c:v>5080</c:v>
                </c:pt>
                <c:pt idx="24">
                  <c:v>5132</c:v>
                </c:pt>
                <c:pt idx="25">
                  <c:v>5132</c:v>
                </c:pt>
                <c:pt idx="26">
                  <c:v>5132</c:v>
                </c:pt>
                <c:pt idx="27">
                  <c:v>5170</c:v>
                </c:pt>
                <c:pt idx="28">
                  <c:v>5170</c:v>
                </c:pt>
                <c:pt idx="29">
                  <c:v>5192</c:v>
                </c:pt>
                <c:pt idx="30">
                  <c:v>5230</c:v>
                </c:pt>
                <c:pt idx="31">
                  <c:v>5235.5</c:v>
                </c:pt>
                <c:pt idx="32">
                  <c:v>5401</c:v>
                </c:pt>
                <c:pt idx="33">
                  <c:v>5456</c:v>
                </c:pt>
                <c:pt idx="34">
                  <c:v>5559</c:v>
                </c:pt>
                <c:pt idx="35">
                  <c:v>5567</c:v>
                </c:pt>
                <c:pt idx="36">
                  <c:v>5845</c:v>
                </c:pt>
                <c:pt idx="37">
                  <c:v>5845</c:v>
                </c:pt>
                <c:pt idx="38">
                  <c:v>5845</c:v>
                </c:pt>
                <c:pt idx="39">
                  <c:v>5845</c:v>
                </c:pt>
                <c:pt idx="40">
                  <c:v>5853</c:v>
                </c:pt>
                <c:pt idx="41">
                  <c:v>6223</c:v>
                </c:pt>
                <c:pt idx="42">
                  <c:v>6234</c:v>
                </c:pt>
                <c:pt idx="43">
                  <c:v>6234</c:v>
                </c:pt>
                <c:pt idx="44">
                  <c:v>6525</c:v>
                </c:pt>
                <c:pt idx="45">
                  <c:v>6525</c:v>
                </c:pt>
                <c:pt idx="46">
                  <c:v>6558</c:v>
                </c:pt>
                <c:pt idx="47">
                  <c:v>6661</c:v>
                </c:pt>
                <c:pt idx="48">
                  <c:v>6925</c:v>
                </c:pt>
                <c:pt idx="49">
                  <c:v>7230</c:v>
                </c:pt>
                <c:pt idx="50">
                  <c:v>7377</c:v>
                </c:pt>
                <c:pt idx="51">
                  <c:v>8041</c:v>
                </c:pt>
                <c:pt idx="52">
                  <c:v>8112</c:v>
                </c:pt>
                <c:pt idx="53">
                  <c:v>8112</c:v>
                </c:pt>
                <c:pt idx="54">
                  <c:v>8112</c:v>
                </c:pt>
                <c:pt idx="55">
                  <c:v>8245</c:v>
                </c:pt>
                <c:pt idx="56">
                  <c:v>8245</c:v>
                </c:pt>
                <c:pt idx="57">
                  <c:v>8335</c:v>
                </c:pt>
                <c:pt idx="58">
                  <c:v>8520</c:v>
                </c:pt>
                <c:pt idx="59">
                  <c:v>8558</c:v>
                </c:pt>
                <c:pt idx="60">
                  <c:v>9165</c:v>
                </c:pt>
                <c:pt idx="61">
                  <c:v>9181</c:v>
                </c:pt>
                <c:pt idx="62">
                  <c:v>9225</c:v>
                </c:pt>
                <c:pt idx="63">
                  <c:v>9344</c:v>
                </c:pt>
                <c:pt idx="64">
                  <c:v>9437</c:v>
                </c:pt>
                <c:pt idx="65">
                  <c:v>9440</c:v>
                </c:pt>
                <c:pt idx="66">
                  <c:v>9600</c:v>
                </c:pt>
                <c:pt idx="67">
                  <c:v>9600</c:v>
                </c:pt>
                <c:pt idx="68">
                  <c:v>9608</c:v>
                </c:pt>
                <c:pt idx="69">
                  <c:v>10114</c:v>
                </c:pt>
                <c:pt idx="70">
                  <c:v>10291</c:v>
                </c:pt>
                <c:pt idx="71">
                  <c:v>10541</c:v>
                </c:pt>
                <c:pt idx="72">
                  <c:v>10745.5</c:v>
                </c:pt>
                <c:pt idx="73">
                  <c:v>11374</c:v>
                </c:pt>
                <c:pt idx="74">
                  <c:v>11624.5</c:v>
                </c:pt>
                <c:pt idx="75">
                  <c:v>11847.5</c:v>
                </c:pt>
                <c:pt idx="76">
                  <c:v>11880</c:v>
                </c:pt>
                <c:pt idx="77">
                  <c:v>11896</c:v>
                </c:pt>
                <c:pt idx="78">
                  <c:v>12724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0.10814759040149086</c:v>
                </c:pt>
                <c:pt idx="1">
                  <c:v>0.10561514715709611</c:v>
                </c:pt>
                <c:pt idx="2">
                  <c:v>0.10555151792985</c:v>
                </c:pt>
                <c:pt idx="3">
                  <c:v>0.10277728362192008</c:v>
                </c:pt>
                <c:pt idx="4">
                  <c:v>0.10263729932197867</c:v>
                </c:pt>
                <c:pt idx="5">
                  <c:v>0.10193737782227158</c:v>
                </c:pt>
                <c:pt idx="6">
                  <c:v>0.10173376429508406</c:v>
                </c:pt>
                <c:pt idx="7">
                  <c:v>9.9901242550396396E-2</c:v>
                </c:pt>
                <c:pt idx="8">
                  <c:v>9.9837613323150304E-2</c:v>
                </c:pt>
                <c:pt idx="10">
                  <c:v>4.2762196483399371E-2</c:v>
                </c:pt>
                <c:pt idx="11">
                  <c:v>4.2698567256153272E-2</c:v>
                </c:pt>
                <c:pt idx="12">
                  <c:v>4.0726061211524202E-2</c:v>
                </c:pt>
                <c:pt idx="30">
                  <c:v>3.3243264087382943E-2</c:v>
                </c:pt>
                <c:pt idx="36">
                  <c:v>2.5416869136112741E-2</c:v>
                </c:pt>
                <c:pt idx="37">
                  <c:v>2.5416869136112741E-2</c:v>
                </c:pt>
                <c:pt idx="38">
                  <c:v>2.5416869136112741E-2</c:v>
                </c:pt>
                <c:pt idx="39">
                  <c:v>2.5416869136112741E-2</c:v>
                </c:pt>
                <c:pt idx="40">
                  <c:v>2.5315062372518987E-2</c:v>
                </c:pt>
                <c:pt idx="42">
                  <c:v>2.0466515256366238E-2</c:v>
                </c:pt>
                <c:pt idx="43">
                  <c:v>2.0466515256366238E-2</c:v>
                </c:pt>
                <c:pt idx="44">
                  <c:v>1.6763294230643266E-2</c:v>
                </c:pt>
                <c:pt idx="45">
                  <c:v>1.6763294230643266E-2</c:v>
                </c:pt>
                <c:pt idx="48">
                  <c:v>1.1672956050955335E-2</c:v>
                </c:pt>
                <c:pt idx="49">
                  <c:v>7.7915731889432877E-3</c:v>
                </c:pt>
                <c:pt idx="50">
                  <c:v>5.9208739079079642E-3</c:v>
                </c:pt>
                <c:pt idx="51">
                  <c:v>-2.5290874703739891E-3</c:v>
                </c:pt>
                <c:pt idx="52">
                  <c:v>-3.4326224972685976E-3</c:v>
                </c:pt>
                <c:pt idx="53">
                  <c:v>-3.4326224972685976E-3</c:v>
                </c:pt>
                <c:pt idx="54">
                  <c:v>-3.4326224972685976E-3</c:v>
                </c:pt>
                <c:pt idx="55">
                  <c:v>-5.1251599420148453E-3</c:v>
                </c:pt>
                <c:pt idx="56">
                  <c:v>-5.1251599420148453E-3</c:v>
                </c:pt>
                <c:pt idx="57">
                  <c:v>-6.2704860324446221E-3</c:v>
                </c:pt>
                <c:pt idx="58">
                  <c:v>-8.6247674405502961E-3</c:v>
                </c:pt>
                <c:pt idx="59">
                  <c:v>-9.1083495676206466E-3</c:v>
                </c:pt>
                <c:pt idx="60">
                  <c:v>-1.6832937755297081E-2</c:v>
                </c:pt>
                <c:pt idx="61">
                  <c:v>-1.7036551282484602E-2</c:v>
                </c:pt>
                <c:pt idx="62">
                  <c:v>-1.7596488482250275E-2</c:v>
                </c:pt>
                <c:pt idx="63">
                  <c:v>-1.9110864090707433E-2</c:v>
                </c:pt>
                <c:pt idx="64">
                  <c:v>-2.0294367717484871E-2</c:v>
                </c:pt>
                <c:pt idx="65">
                  <c:v>-2.0332545253832532E-2</c:v>
                </c:pt>
                <c:pt idx="66">
                  <c:v>-2.2368680525707701E-2</c:v>
                </c:pt>
                <c:pt idx="67">
                  <c:v>-2.2368680525707701E-2</c:v>
                </c:pt>
                <c:pt idx="68">
                  <c:v>-2.2470487289301469E-2</c:v>
                </c:pt>
                <c:pt idx="69">
                  <c:v>-2.8909765086606698E-2</c:v>
                </c:pt>
                <c:pt idx="70">
                  <c:v>-3.1162239731118618E-2</c:v>
                </c:pt>
                <c:pt idx="71">
                  <c:v>-3.4343701093423579E-2</c:v>
                </c:pt>
                <c:pt idx="72">
                  <c:v>-3.6946136487789022E-2</c:v>
                </c:pt>
                <c:pt idx="73">
                  <c:v>-4.4944330352623685E-2</c:v>
                </c:pt>
                <c:pt idx="74">
                  <c:v>-4.8132154637653246E-2</c:v>
                </c:pt>
                <c:pt idx="75">
                  <c:v>-5.0970018172829284E-2</c:v>
                </c:pt>
                <c:pt idx="76">
                  <c:v>-5.1383608149928928E-2</c:v>
                </c:pt>
                <c:pt idx="77">
                  <c:v>-5.1587221677116435E-2</c:v>
                </c:pt>
                <c:pt idx="78">
                  <c:v>-6.2124221709070448E-2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AEC-4FC9-9B7A-D9DEC56185D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-656</c:v>
                </c:pt>
                <c:pt idx="1">
                  <c:v>-457</c:v>
                </c:pt>
                <c:pt idx="2">
                  <c:v>-452</c:v>
                </c:pt>
                <c:pt idx="3">
                  <c:v>-234</c:v>
                </c:pt>
                <c:pt idx="4">
                  <c:v>-223</c:v>
                </c:pt>
                <c:pt idx="5">
                  <c:v>-168</c:v>
                </c:pt>
                <c:pt idx="6">
                  <c:v>-152</c:v>
                </c:pt>
                <c:pt idx="7">
                  <c:v>-8</c:v>
                </c:pt>
                <c:pt idx="8">
                  <c:v>-3</c:v>
                </c:pt>
                <c:pt idx="9">
                  <c:v>0</c:v>
                </c:pt>
                <c:pt idx="10">
                  <c:v>4482</c:v>
                </c:pt>
                <c:pt idx="11">
                  <c:v>4487</c:v>
                </c:pt>
                <c:pt idx="12">
                  <c:v>4642</c:v>
                </c:pt>
                <c:pt idx="13">
                  <c:v>4680</c:v>
                </c:pt>
                <c:pt idx="14">
                  <c:v>4705</c:v>
                </c:pt>
                <c:pt idx="15">
                  <c:v>4746</c:v>
                </c:pt>
                <c:pt idx="16">
                  <c:v>4884</c:v>
                </c:pt>
                <c:pt idx="17">
                  <c:v>4895</c:v>
                </c:pt>
                <c:pt idx="18">
                  <c:v>4895</c:v>
                </c:pt>
                <c:pt idx="19">
                  <c:v>4933</c:v>
                </c:pt>
                <c:pt idx="20">
                  <c:v>4952</c:v>
                </c:pt>
                <c:pt idx="21">
                  <c:v>5018</c:v>
                </c:pt>
                <c:pt idx="22">
                  <c:v>5061</c:v>
                </c:pt>
                <c:pt idx="23">
                  <c:v>5080</c:v>
                </c:pt>
                <c:pt idx="24">
                  <c:v>5132</c:v>
                </c:pt>
                <c:pt idx="25">
                  <c:v>5132</c:v>
                </c:pt>
                <c:pt idx="26">
                  <c:v>5132</c:v>
                </c:pt>
                <c:pt idx="27">
                  <c:v>5170</c:v>
                </c:pt>
                <c:pt idx="28">
                  <c:v>5170</c:v>
                </c:pt>
                <c:pt idx="29">
                  <c:v>5192</c:v>
                </c:pt>
                <c:pt idx="30">
                  <c:v>5230</c:v>
                </c:pt>
                <c:pt idx="31">
                  <c:v>5235.5</c:v>
                </c:pt>
                <c:pt idx="32">
                  <c:v>5401</c:v>
                </c:pt>
                <c:pt idx="33">
                  <c:v>5456</c:v>
                </c:pt>
                <c:pt idx="34">
                  <c:v>5559</c:v>
                </c:pt>
                <c:pt idx="35">
                  <c:v>5567</c:v>
                </c:pt>
                <c:pt idx="36">
                  <c:v>5845</c:v>
                </c:pt>
                <c:pt idx="37">
                  <c:v>5845</c:v>
                </c:pt>
                <c:pt idx="38">
                  <c:v>5845</c:v>
                </c:pt>
                <c:pt idx="39">
                  <c:v>5845</c:v>
                </c:pt>
                <c:pt idx="40">
                  <c:v>5853</c:v>
                </c:pt>
                <c:pt idx="41">
                  <c:v>6223</c:v>
                </c:pt>
                <c:pt idx="42">
                  <c:v>6234</c:v>
                </c:pt>
                <c:pt idx="43">
                  <c:v>6234</c:v>
                </c:pt>
                <c:pt idx="44">
                  <c:v>6525</c:v>
                </c:pt>
                <c:pt idx="45">
                  <c:v>6525</c:v>
                </c:pt>
                <c:pt idx="46">
                  <c:v>6558</c:v>
                </c:pt>
                <c:pt idx="47">
                  <c:v>6661</c:v>
                </c:pt>
                <c:pt idx="48">
                  <c:v>6925</c:v>
                </c:pt>
                <c:pt idx="49">
                  <c:v>7230</c:v>
                </c:pt>
                <c:pt idx="50">
                  <c:v>7377</c:v>
                </c:pt>
                <c:pt idx="51">
                  <c:v>8041</c:v>
                </c:pt>
                <c:pt idx="52">
                  <c:v>8112</c:v>
                </c:pt>
                <c:pt idx="53">
                  <c:v>8112</c:v>
                </c:pt>
                <c:pt idx="54">
                  <c:v>8112</c:v>
                </c:pt>
                <c:pt idx="55">
                  <c:v>8245</c:v>
                </c:pt>
                <c:pt idx="56">
                  <c:v>8245</c:v>
                </c:pt>
                <c:pt idx="57">
                  <c:v>8335</c:v>
                </c:pt>
                <c:pt idx="58">
                  <c:v>8520</c:v>
                </c:pt>
                <c:pt idx="59">
                  <c:v>8558</c:v>
                </c:pt>
                <c:pt idx="60">
                  <c:v>9165</c:v>
                </c:pt>
                <c:pt idx="61">
                  <c:v>9181</c:v>
                </c:pt>
                <c:pt idx="62">
                  <c:v>9225</c:v>
                </c:pt>
                <c:pt idx="63">
                  <c:v>9344</c:v>
                </c:pt>
                <c:pt idx="64">
                  <c:v>9437</c:v>
                </c:pt>
                <c:pt idx="65">
                  <c:v>9440</c:v>
                </c:pt>
                <c:pt idx="66">
                  <c:v>9600</c:v>
                </c:pt>
                <c:pt idx="67">
                  <c:v>9600</c:v>
                </c:pt>
                <c:pt idx="68">
                  <c:v>9608</c:v>
                </c:pt>
                <c:pt idx="69">
                  <c:v>10114</c:v>
                </c:pt>
                <c:pt idx="70">
                  <c:v>10291</c:v>
                </c:pt>
                <c:pt idx="71">
                  <c:v>10541</c:v>
                </c:pt>
                <c:pt idx="72">
                  <c:v>10745.5</c:v>
                </c:pt>
                <c:pt idx="73">
                  <c:v>11374</c:v>
                </c:pt>
                <c:pt idx="74">
                  <c:v>11624.5</c:v>
                </c:pt>
                <c:pt idx="75">
                  <c:v>11847.5</c:v>
                </c:pt>
                <c:pt idx="76">
                  <c:v>11880</c:v>
                </c:pt>
                <c:pt idx="77">
                  <c:v>11896</c:v>
                </c:pt>
                <c:pt idx="78">
                  <c:v>12724</c:v>
                </c:pt>
              </c:numCache>
            </c:numRef>
          </c:xVal>
          <c:yVal>
            <c:numRef>
              <c:f>Active!$R$21:$R$992</c:f>
              <c:numCache>
                <c:formatCode>General</c:formatCode>
                <c:ptCount val="972"/>
                <c:pt idx="0">
                  <c:v>-4.3440000001282897E-2</c:v>
                </c:pt>
                <c:pt idx="1">
                  <c:v>2.7070000003732275E-2</c:v>
                </c:pt>
                <c:pt idx="2">
                  <c:v>-6.5479999997478444E-2</c:v>
                </c:pt>
                <c:pt idx="3">
                  <c:v>-3.2660000004398171E-2</c:v>
                </c:pt>
                <c:pt idx="4">
                  <c:v>4.972999999881722E-2</c:v>
                </c:pt>
                <c:pt idx="5">
                  <c:v>7.1680000000924338E-2</c:v>
                </c:pt>
                <c:pt idx="6">
                  <c:v>-8.4800000040559098E-3</c:v>
                </c:pt>
                <c:pt idx="7">
                  <c:v>1.0080000000016298E-2</c:v>
                </c:pt>
                <c:pt idx="8">
                  <c:v>-3.2469999998284038E-2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AEC-4FC9-9B7A-D9DEC5618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440136"/>
        <c:axId val="1"/>
      </c:scatterChart>
      <c:valAx>
        <c:axId val="797440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5057612479289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191489361702128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7440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475195919658978"/>
          <c:y val="0.9204921861831491"/>
          <c:w val="0.83156177286349842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EX And - O-C Diagr.</a:t>
            </a:r>
          </a:p>
        </c:rich>
      </c:tx>
      <c:layout>
        <c:manualLayout>
          <c:xMode val="edge"/>
          <c:yMode val="edge"/>
          <c:x val="0.3634757357457977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48253352610663"/>
          <c:y val="0.14678942920199375"/>
          <c:w val="0.79255456379267053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-656</c:v>
                </c:pt>
                <c:pt idx="1">
                  <c:v>-457</c:v>
                </c:pt>
                <c:pt idx="2">
                  <c:v>-452</c:v>
                </c:pt>
                <c:pt idx="3">
                  <c:v>-234</c:v>
                </c:pt>
                <c:pt idx="4">
                  <c:v>-223</c:v>
                </c:pt>
                <c:pt idx="5">
                  <c:v>-168</c:v>
                </c:pt>
                <c:pt idx="6">
                  <c:v>-152</c:v>
                </c:pt>
                <c:pt idx="7">
                  <c:v>-8</c:v>
                </c:pt>
                <c:pt idx="8">
                  <c:v>-3</c:v>
                </c:pt>
                <c:pt idx="9">
                  <c:v>0</c:v>
                </c:pt>
                <c:pt idx="10">
                  <c:v>4482</c:v>
                </c:pt>
                <c:pt idx="11">
                  <c:v>4487</c:v>
                </c:pt>
                <c:pt idx="12">
                  <c:v>4642</c:v>
                </c:pt>
                <c:pt idx="13">
                  <c:v>4680</c:v>
                </c:pt>
                <c:pt idx="14">
                  <c:v>4705</c:v>
                </c:pt>
                <c:pt idx="15">
                  <c:v>4746</c:v>
                </c:pt>
                <c:pt idx="16">
                  <c:v>4884</c:v>
                </c:pt>
                <c:pt idx="17">
                  <c:v>4895</c:v>
                </c:pt>
                <c:pt idx="18">
                  <c:v>4895</c:v>
                </c:pt>
                <c:pt idx="19">
                  <c:v>4933</c:v>
                </c:pt>
                <c:pt idx="20">
                  <c:v>4952</c:v>
                </c:pt>
                <c:pt idx="21">
                  <c:v>5018</c:v>
                </c:pt>
                <c:pt idx="22">
                  <c:v>5061</c:v>
                </c:pt>
                <c:pt idx="23">
                  <c:v>5080</c:v>
                </c:pt>
                <c:pt idx="24">
                  <c:v>5132</c:v>
                </c:pt>
                <c:pt idx="25">
                  <c:v>5132</c:v>
                </c:pt>
                <c:pt idx="26">
                  <c:v>5132</c:v>
                </c:pt>
                <c:pt idx="27">
                  <c:v>5170</c:v>
                </c:pt>
                <c:pt idx="28">
                  <c:v>5170</c:v>
                </c:pt>
                <c:pt idx="29">
                  <c:v>5192</c:v>
                </c:pt>
                <c:pt idx="30">
                  <c:v>5230</c:v>
                </c:pt>
                <c:pt idx="31">
                  <c:v>5235.5</c:v>
                </c:pt>
                <c:pt idx="32">
                  <c:v>5401</c:v>
                </c:pt>
                <c:pt idx="33">
                  <c:v>5456</c:v>
                </c:pt>
                <c:pt idx="34">
                  <c:v>5559</c:v>
                </c:pt>
                <c:pt idx="35">
                  <c:v>5567</c:v>
                </c:pt>
                <c:pt idx="36">
                  <c:v>5845</c:v>
                </c:pt>
                <c:pt idx="37">
                  <c:v>5845</c:v>
                </c:pt>
                <c:pt idx="38">
                  <c:v>5845</c:v>
                </c:pt>
                <c:pt idx="39">
                  <c:v>5845</c:v>
                </c:pt>
                <c:pt idx="40">
                  <c:v>5853</c:v>
                </c:pt>
                <c:pt idx="41">
                  <c:v>6223</c:v>
                </c:pt>
                <c:pt idx="42">
                  <c:v>6234</c:v>
                </c:pt>
                <c:pt idx="43">
                  <c:v>6234</c:v>
                </c:pt>
                <c:pt idx="44">
                  <c:v>6525</c:v>
                </c:pt>
                <c:pt idx="45">
                  <c:v>6525</c:v>
                </c:pt>
                <c:pt idx="46">
                  <c:v>6558</c:v>
                </c:pt>
                <c:pt idx="47">
                  <c:v>6661</c:v>
                </c:pt>
                <c:pt idx="48">
                  <c:v>6925</c:v>
                </c:pt>
                <c:pt idx="49">
                  <c:v>7230</c:v>
                </c:pt>
                <c:pt idx="50">
                  <c:v>7377</c:v>
                </c:pt>
                <c:pt idx="51">
                  <c:v>8041</c:v>
                </c:pt>
                <c:pt idx="52">
                  <c:v>8112</c:v>
                </c:pt>
                <c:pt idx="53">
                  <c:v>8112</c:v>
                </c:pt>
                <c:pt idx="54">
                  <c:v>8112</c:v>
                </c:pt>
                <c:pt idx="55">
                  <c:v>8245</c:v>
                </c:pt>
                <c:pt idx="56">
                  <c:v>8245</c:v>
                </c:pt>
                <c:pt idx="57">
                  <c:v>8335</c:v>
                </c:pt>
                <c:pt idx="58">
                  <c:v>8520</c:v>
                </c:pt>
                <c:pt idx="59">
                  <c:v>8558</c:v>
                </c:pt>
                <c:pt idx="60">
                  <c:v>9165</c:v>
                </c:pt>
                <c:pt idx="61">
                  <c:v>9181</c:v>
                </c:pt>
                <c:pt idx="62">
                  <c:v>9225</c:v>
                </c:pt>
                <c:pt idx="63">
                  <c:v>9344</c:v>
                </c:pt>
                <c:pt idx="64">
                  <c:v>9437</c:v>
                </c:pt>
                <c:pt idx="65">
                  <c:v>9440</c:v>
                </c:pt>
                <c:pt idx="66">
                  <c:v>9600</c:v>
                </c:pt>
                <c:pt idx="67">
                  <c:v>9600</c:v>
                </c:pt>
                <c:pt idx="68">
                  <c:v>9608</c:v>
                </c:pt>
                <c:pt idx="69">
                  <c:v>10114</c:v>
                </c:pt>
                <c:pt idx="70">
                  <c:v>10291</c:v>
                </c:pt>
                <c:pt idx="71">
                  <c:v>10541</c:v>
                </c:pt>
                <c:pt idx="72">
                  <c:v>10745.5</c:v>
                </c:pt>
                <c:pt idx="73">
                  <c:v>11374</c:v>
                </c:pt>
                <c:pt idx="74">
                  <c:v>11624.5</c:v>
                </c:pt>
                <c:pt idx="75">
                  <c:v>11847.5</c:v>
                </c:pt>
                <c:pt idx="76">
                  <c:v>11880</c:v>
                </c:pt>
                <c:pt idx="77">
                  <c:v>11896</c:v>
                </c:pt>
                <c:pt idx="78">
                  <c:v>12724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50-43B5-8EB8-91ADDB50C69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3.0000000000000001E-3</c:v>
                  </c:pt>
                  <c:pt idx="50">
                    <c:v>0</c:v>
                  </c:pt>
                  <c:pt idx="51">
                    <c:v>8.0000000000000002E-3</c:v>
                  </c:pt>
                  <c:pt idx="52">
                    <c:v>3.0000000000000001E-3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3.0000000000000001E-3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1.9E-3</c:v>
                  </c:pt>
                  <c:pt idx="61">
                    <c:v>0</c:v>
                  </c:pt>
                  <c:pt idx="62">
                    <c:v>2.2000000000000001E-3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4.0000000000000002E-4</c:v>
                  </c:pt>
                  <c:pt idx="72">
                    <c:v>0</c:v>
                  </c:pt>
                  <c:pt idx="73">
                    <c:v>4.0000000000000002E-4</c:v>
                  </c:pt>
                  <c:pt idx="74">
                    <c:v>2.9999999999999997E-4</c:v>
                  </c:pt>
                  <c:pt idx="75">
                    <c:v>4.7999999999999996E-3</c:v>
                  </c:pt>
                  <c:pt idx="76">
                    <c:v>1E-4</c:v>
                  </c:pt>
                  <c:pt idx="77">
                    <c:v>4.0000000000000002E-4</c:v>
                  </c:pt>
                  <c:pt idx="78">
                    <c:v>0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3.0000000000000001E-3</c:v>
                  </c:pt>
                  <c:pt idx="50">
                    <c:v>0</c:v>
                  </c:pt>
                  <c:pt idx="51">
                    <c:v>8.0000000000000002E-3</c:v>
                  </c:pt>
                  <c:pt idx="52">
                    <c:v>3.0000000000000001E-3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3.0000000000000001E-3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1.9E-3</c:v>
                  </c:pt>
                  <c:pt idx="61">
                    <c:v>0</c:v>
                  </c:pt>
                  <c:pt idx="62">
                    <c:v>2.2000000000000001E-3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4.0000000000000002E-4</c:v>
                  </c:pt>
                  <c:pt idx="72">
                    <c:v>0</c:v>
                  </c:pt>
                  <c:pt idx="73">
                    <c:v>4.0000000000000002E-4</c:v>
                  </c:pt>
                  <c:pt idx="74">
                    <c:v>2.9999999999999997E-4</c:v>
                  </c:pt>
                  <c:pt idx="75">
                    <c:v>4.7999999999999996E-3</c:v>
                  </c:pt>
                  <c:pt idx="76">
                    <c:v>1E-4</c:v>
                  </c:pt>
                  <c:pt idx="77">
                    <c:v>4.0000000000000002E-4</c:v>
                  </c:pt>
                  <c:pt idx="7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-656</c:v>
                </c:pt>
                <c:pt idx="1">
                  <c:v>-457</c:v>
                </c:pt>
                <c:pt idx="2">
                  <c:v>-452</c:v>
                </c:pt>
                <c:pt idx="3">
                  <c:v>-234</c:v>
                </c:pt>
                <c:pt idx="4">
                  <c:v>-223</c:v>
                </c:pt>
                <c:pt idx="5">
                  <c:v>-168</c:v>
                </c:pt>
                <c:pt idx="6">
                  <c:v>-152</c:v>
                </c:pt>
                <c:pt idx="7">
                  <c:v>-8</c:v>
                </c:pt>
                <c:pt idx="8">
                  <c:v>-3</c:v>
                </c:pt>
                <c:pt idx="9">
                  <c:v>0</c:v>
                </c:pt>
                <c:pt idx="10">
                  <c:v>4482</c:v>
                </c:pt>
                <c:pt idx="11">
                  <c:v>4487</c:v>
                </c:pt>
                <c:pt idx="12">
                  <c:v>4642</c:v>
                </c:pt>
                <c:pt idx="13">
                  <c:v>4680</c:v>
                </c:pt>
                <c:pt idx="14">
                  <c:v>4705</c:v>
                </c:pt>
                <c:pt idx="15">
                  <c:v>4746</c:v>
                </c:pt>
                <c:pt idx="16">
                  <c:v>4884</c:v>
                </c:pt>
                <c:pt idx="17">
                  <c:v>4895</c:v>
                </c:pt>
                <c:pt idx="18">
                  <c:v>4895</c:v>
                </c:pt>
                <c:pt idx="19">
                  <c:v>4933</c:v>
                </c:pt>
                <c:pt idx="20">
                  <c:v>4952</c:v>
                </c:pt>
                <c:pt idx="21">
                  <c:v>5018</c:v>
                </c:pt>
                <c:pt idx="22">
                  <c:v>5061</c:v>
                </c:pt>
                <c:pt idx="23">
                  <c:v>5080</c:v>
                </c:pt>
                <c:pt idx="24">
                  <c:v>5132</c:v>
                </c:pt>
                <c:pt idx="25">
                  <c:v>5132</c:v>
                </c:pt>
                <c:pt idx="26">
                  <c:v>5132</c:v>
                </c:pt>
                <c:pt idx="27">
                  <c:v>5170</c:v>
                </c:pt>
                <c:pt idx="28">
                  <c:v>5170</c:v>
                </c:pt>
                <c:pt idx="29">
                  <c:v>5192</c:v>
                </c:pt>
                <c:pt idx="30">
                  <c:v>5230</c:v>
                </c:pt>
                <c:pt idx="31">
                  <c:v>5235.5</c:v>
                </c:pt>
                <c:pt idx="32">
                  <c:v>5401</c:v>
                </c:pt>
                <c:pt idx="33">
                  <c:v>5456</c:v>
                </c:pt>
                <c:pt idx="34">
                  <c:v>5559</c:v>
                </c:pt>
                <c:pt idx="35">
                  <c:v>5567</c:v>
                </c:pt>
                <c:pt idx="36">
                  <c:v>5845</c:v>
                </c:pt>
                <c:pt idx="37">
                  <c:v>5845</c:v>
                </c:pt>
                <c:pt idx="38">
                  <c:v>5845</c:v>
                </c:pt>
                <c:pt idx="39">
                  <c:v>5845</c:v>
                </c:pt>
                <c:pt idx="40">
                  <c:v>5853</c:v>
                </c:pt>
                <c:pt idx="41">
                  <c:v>6223</c:v>
                </c:pt>
                <c:pt idx="42">
                  <c:v>6234</c:v>
                </c:pt>
                <c:pt idx="43">
                  <c:v>6234</c:v>
                </c:pt>
                <c:pt idx="44">
                  <c:v>6525</c:v>
                </c:pt>
                <c:pt idx="45">
                  <c:v>6525</c:v>
                </c:pt>
                <c:pt idx="46">
                  <c:v>6558</c:v>
                </c:pt>
                <c:pt idx="47">
                  <c:v>6661</c:v>
                </c:pt>
                <c:pt idx="48">
                  <c:v>6925</c:v>
                </c:pt>
                <c:pt idx="49">
                  <c:v>7230</c:v>
                </c:pt>
                <c:pt idx="50">
                  <c:v>7377</c:v>
                </c:pt>
                <c:pt idx="51">
                  <c:v>8041</c:v>
                </c:pt>
                <c:pt idx="52">
                  <c:v>8112</c:v>
                </c:pt>
                <c:pt idx="53">
                  <c:v>8112</c:v>
                </c:pt>
                <c:pt idx="54">
                  <c:v>8112</c:v>
                </c:pt>
                <c:pt idx="55">
                  <c:v>8245</c:v>
                </c:pt>
                <c:pt idx="56">
                  <c:v>8245</c:v>
                </c:pt>
                <c:pt idx="57">
                  <c:v>8335</c:v>
                </c:pt>
                <c:pt idx="58">
                  <c:v>8520</c:v>
                </c:pt>
                <c:pt idx="59">
                  <c:v>8558</c:v>
                </c:pt>
                <c:pt idx="60">
                  <c:v>9165</c:v>
                </c:pt>
                <c:pt idx="61">
                  <c:v>9181</c:v>
                </c:pt>
                <c:pt idx="62">
                  <c:v>9225</c:v>
                </c:pt>
                <c:pt idx="63">
                  <c:v>9344</c:v>
                </c:pt>
                <c:pt idx="64">
                  <c:v>9437</c:v>
                </c:pt>
                <c:pt idx="65">
                  <c:v>9440</c:v>
                </c:pt>
                <c:pt idx="66">
                  <c:v>9600</c:v>
                </c:pt>
                <c:pt idx="67">
                  <c:v>9600</c:v>
                </c:pt>
                <c:pt idx="68">
                  <c:v>9608</c:v>
                </c:pt>
                <c:pt idx="69">
                  <c:v>10114</c:v>
                </c:pt>
                <c:pt idx="70">
                  <c:v>10291</c:v>
                </c:pt>
                <c:pt idx="71">
                  <c:v>10541</c:v>
                </c:pt>
                <c:pt idx="72">
                  <c:v>10745.5</c:v>
                </c:pt>
                <c:pt idx="73">
                  <c:v>11374</c:v>
                </c:pt>
                <c:pt idx="74">
                  <c:v>11624.5</c:v>
                </c:pt>
                <c:pt idx="75">
                  <c:v>11847.5</c:v>
                </c:pt>
                <c:pt idx="76">
                  <c:v>11880</c:v>
                </c:pt>
                <c:pt idx="77">
                  <c:v>11896</c:v>
                </c:pt>
                <c:pt idx="78">
                  <c:v>12724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0">
                  <c:v>2.4180000000342261E-2</c:v>
                </c:pt>
                <c:pt idx="11">
                  <c:v>1.4629999997850973E-2</c:v>
                </c:pt>
                <c:pt idx="12">
                  <c:v>2.5800000003073364E-3</c:v>
                </c:pt>
                <c:pt idx="13">
                  <c:v>-4.8000000024330802E-3</c:v>
                </c:pt>
                <c:pt idx="14">
                  <c:v>-6.5499999982421286E-3</c:v>
                </c:pt>
                <c:pt idx="15">
                  <c:v>-8.4599999972851947E-3</c:v>
                </c:pt>
                <c:pt idx="16">
                  <c:v>-8.8400000022375025E-3</c:v>
                </c:pt>
                <c:pt idx="17">
                  <c:v>-1.6450000002805609E-2</c:v>
                </c:pt>
                <c:pt idx="18">
                  <c:v>-4.4500000003608875E-3</c:v>
                </c:pt>
                <c:pt idx="19">
                  <c:v>-1.5830000003916211E-2</c:v>
                </c:pt>
                <c:pt idx="20">
                  <c:v>-3.5199999983888119E-3</c:v>
                </c:pt>
                <c:pt idx="21">
                  <c:v>-6.180000003951136E-3</c:v>
                </c:pt>
                <c:pt idx="22">
                  <c:v>-4.1100000016740523E-3</c:v>
                </c:pt>
                <c:pt idx="23">
                  <c:v>3.1999999991967343E-3</c:v>
                </c:pt>
                <c:pt idx="24">
                  <c:v>-5.3199999965727329E-3</c:v>
                </c:pt>
                <c:pt idx="25">
                  <c:v>-5.3199999965727329E-3</c:v>
                </c:pt>
                <c:pt idx="26">
                  <c:v>-5.3199999965727329E-3</c:v>
                </c:pt>
                <c:pt idx="27">
                  <c:v>-4.6999999976833351E-3</c:v>
                </c:pt>
                <c:pt idx="28">
                  <c:v>-2.6999999972758815E-3</c:v>
                </c:pt>
                <c:pt idx="29">
                  <c:v>1.079999994544778E-3</c:v>
                </c:pt>
                <c:pt idx="30">
                  <c:v>-6.300000000919681E-3</c:v>
                </c:pt>
                <c:pt idx="31">
                  <c:v>1.4895000000251457E-2</c:v>
                </c:pt>
                <c:pt idx="32">
                  <c:v>4.8999999853549525E-4</c:v>
                </c:pt>
                <c:pt idx="33">
                  <c:v>4.400000034365803E-4</c:v>
                </c:pt>
                <c:pt idx="34">
                  <c:v>-4.0900000021792948E-3</c:v>
                </c:pt>
                <c:pt idx="35">
                  <c:v>8.3000000449828804E-4</c:v>
                </c:pt>
                <c:pt idx="36">
                  <c:v>5.0000002374872565E-5</c:v>
                </c:pt>
                <c:pt idx="37">
                  <c:v>3.0499999993480742E-3</c:v>
                </c:pt>
                <c:pt idx="38">
                  <c:v>4.0500000031897798E-3</c:v>
                </c:pt>
                <c:pt idx="39">
                  <c:v>4.0500000031897798E-3</c:v>
                </c:pt>
                <c:pt idx="40">
                  <c:v>4.9699999945005402E-3</c:v>
                </c:pt>
                <c:pt idx="41">
                  <c:v>2.2699999972246587E-3</c:v>
                </c:pt>
                <c:pt idx="42">
                  <c:v>6.5999999787891284E-4</c:v>
                </c:pt>
                <c:pt idx="43">
                  <c:v>4.6599999986938201E-3</c:v>
                </c:pt>
                <c:pt idx="44">
                  <c:v>-7.4999999924330041E-4</c:v>
                </c:pt>
                <c:pt idx="45">
                  <c:v>8.2499999989522621E-3</c:v>
                </c:pt>
                <c:pt idx="46">
                  <c:v>2.4199999970733188E-3</c:v>
                </c:pt>
                <c:pt idx="47">
                  <c:v>-7.109999998647254E-3</c:v>
                </c:pt>
                <c:pt idx="48">
                  <c:v>-5.7500000038999133E-3</c:v>
                </c:pt>
                <c:pt idx="49">
                  <c:v>-4.3000000005122274E-3</c:v>
                </c:pt>
                <c:pt idx="50">
                  <c:v>9.730000005220063E-3</c:v>
                </c:pt>
                <c:pt idx="51">
                  <c:v>-8.9099999968311749E-3</c:v>
                </c:pt>
                <c:pt idx="52">
                  <c:v>-1.411999999982072E-2</c:v>
                </c:pt>
                <c:pt idx="53">
                  <c:v>-1.411999999982072E-2</c:v>
                </c:pt>
                <c:pt idx="54">
                  <c:v>-1.411999999982072E-2</c:v>
                </c:pt>
                <c:pt idx="55">
                  <c:v>1.0499999989406206E-3</c:v>
                </c:pt>
                <c:pt idx="56">
                  <c:v>1.0499999989406206E-3</c:v>
                </c:pt>
                <c:pt idx="57">
                  <c:v>-6.8499999979394488E-3</c:v>
                </c:pt>
                <c:pt idx="58">
                  <c:v>-9.2000000076950528E-3</c:v>
                </c:pt>
                <c:pt idx="59">
                  <c:v>-1.0579999994661193E-2</c:v>
                </c:pt>
                <c:pt idx="61">
                  <c:v>-1.5310000002500601E-2</c:v>
                </c:pt>
                <c:pt idx="63">
                  <c:v>-1.8439999999827705E-2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50-43B5-8EB8-91ADDB50C69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-656</c:v>
                </c:pt>
                <c:pt idx="1">
                  <c:v>-457</c:v>
                </c:pt>
                <c:pt idx="2">
                  <c:v>-452</c:v>
                </c:pt>
                <c:pt idx="3">
                  <c:v>-234</c:v>
                </c:pt>
                <c:pt idx="4">
                  <c:v>-223</c:v>
                </c:pt>
                <c:pt idx="5">
                  <c:v>-168</c:v>
                </c:pt>
                <c:pt idx="6">
                  <c:v>-152</c:v>
                </c:pt>
                <c:pt idx="7">
                  <c:v>-8</c:v>
                </c:pt>
                <c:pt idx="8">
                  <c:v>-3</c:v>
                </c:pt>
                <c:pt idx="9">
                  <c:v>0</c:v>
                </c:pt>
                <c:pt idx="10">
                  <c:v>4482</c:v>
                </c:pt>
                <c:pt idx="11">
                  <c:v>4487</c:v>
                </c:pt>
                <c:pt idx="12">
                  <c:v>4642</c:v>
                </c:pt>
                <c:pt idx="13">
                  <c:v>4680</c:v>
                </c:pt>
                <c:pt idx="14">
                  <c:v>4705</c:v>
                </c:pt>
                <c:pt idx="15">
                  <c:v>4746</c:v>
                </c:pt>
                <c:pt idx="16">
                  <c:v>4884</c:v>
                </c:pt>
                <c:pt idx="17">
                  <c:v>4895</c:v>
                </c:pt>
                <c:pt idx="18">
                  <c:v>4895</c:v>
                </c:pt>
                <c:pt idx="19">
                  <c:v>4933</c:v>
                </c:pt>
                <c:pt idx="20">
                  <c:v>4952</c:v>
                </c:pt>
                <c:pt idx="21">
                  <c:v>5018</c:v>
                </c:pt>
                <c:pt idx="22">
                  <c:v>5061</c:v>
                </c:pt>
                <c:pt idx="23">
                  <c:v>5080</c:v>
                </c:pt>
                <c:pt idx="24">
                  <c:v>5132</c:v>
                </c:pt>
                <c:pt idx="25">
                  <c:v>5132</c:v>
                </c:pt>
                <c:pt idx="26">
                  <c:v>5132</c:v>
                </c:pt>
                <c:pt idx="27">
                  <c:v>5170</c:v>
                </c:pt>
                <c:pt idx="28">
                  <c:v>5170</c:v>
                </c:pt>
                <c:pt idx="29">
                  <c:v>5192</c:v>
                </c:pt>
                <c:pt idx="30">
                  <c:v>5230</c:v>
                </c:pt>
                <c:pt idx="31">
                  <c:v>5235.5</c:v>
                </c:pt>
                <c:pt idx="32">
                  <c:v>5401</c:v>
                </c:pt>
                <c:pt idx="33">
                  <c:v>5456</c:v>
                </c:pt>
                <c:pt idx="34">
                  <c:v>5559</c:v>
                </c:pt>
                <c:pt idx="35">
                  <c:v>5567</c:v>
                </c:pt>
                <c:pt idx="36">
                  <c:v>5845</c:v>
                </c:pt>
                <c:pt idx="37">
                  <c:v>5845</c:v>
                </c:pt>
                <c:pt idx="38">
                  <c:v>5845</c:v>
                </c:pt>
                <c:pt idx="39">
                  <c:v>5845</c:v>
                </c:pt>
                <c:pt idx="40">
                  <c:v>5853</c:v>
                </c:pt>
                <c:pt idx="41">
                  <c:v>6223</c:v>
                </c:pt>
                <c:pt idx="42">
                  <c:v>6234</c:v>
                </c:pt>
                <c:pt idx="43">
                  <c:v>6234</c:v>
                </c:pt>
                <c:pt idx="44">
                  <c:v>6525</c:v>
                </c:pt>
                <c:pt idx="45">
                  <c:v>6525</c:v>
                </c:pt>
                <c:pt idx="46">
                  <c:v>6558</c:v>
                </c:pt>
                <c:pt idx="47">
                  <c:v>6661</c:v>
                </c:pt>
                <c:pt idx="48">
                  <c:v>6925</c:v>
                </c:pt>
                <c:pt idx="49">
                  <c:v>7230</c:v>
                </c:pt>
                <c:pt idx="50">
                  <c:v>7377</c:v>
                </c:pt>
                <c:pt idx="51">
                  <c:v>8041</c:v>
                </c:pt>
                <c:pt idx="52">
                  <c:v>8112</c:v>
                </c:pt>
                <c:pt idx="53">
                  <c:v>8112</c:v>
                </c:pt>
                <c:pt idx="54">
                  <c:v>8112</c:v>
                </c:pt>
                <c:pt idx="55">
                  <c:v>8245</c:v>
                </c:pt>
                <c:pt idx="56">
                  <c:v>8245</c:v>
                </c:pt>
                <c:pt idx="57">
                  <c:v>8335</c:v>
                </c:pt>
                <c:pt idx="58">
                  <c:v>8520</c:v>
                </c:pt>
                <c:pt idx="59">
                  <c:v>8558</c:v>
                </c:pt>
                <c:pt idx="60">
                  <c:v>9165</c:v>
                </c:pt>
                <c:pt idx="61">
                  <c:v>9181</c:v>
                </c:pt>
                <c:pt idx="62">
                  <c:v>9225</c:v>
                </c:pt>
                <c:pt idx="63">
                  <c:v>9344</c:v>
                </c:pt>
                <c:pt idx="64">
                  <c:v>9437</c:v>
                </c:pt>
                <c:pt idx="65">
                  <c:v>9440</c:v>
                </c:pt>
                <c:pt idx="66">
                  <c:v>9600</c:v>
                </c:pt>
                <c:pt idx="67">
                  <c:v>9600</c:v>
                </c:pt>
                <c:pt idx="68">
                  <c:v>9608</c:v>
                </c:pt>
                <c:pt idx="69">
                  <c:v>10114</c:v>
                </c:pt>
                <c:pt idx="70">
                  <c:v>10291</c:v>
                </c:pt>
                <c:pt idx="71">
                  <c:v>10541</c:v>
                </c:pt>
                <c:pt idx="72">
                  <c:v>10745.5</c:v>
                </c:pt>
                <c:pt idx="73">
                  <c:v>11374</c:v>
                </c:pt>
                <c:pt idx="74">
                  <c:v>11624.5</c:v>
                </c:pt>
                <c:pt idx="75">
                  <c:v>11847.5</c:v>
                </c:pt>
                <c:pt idx="76">
                  <c:v>11880</c:v>
                </c:pt>
                <c:pt idx="77">
                  <c:v>11896</c:v>
                </c:pt>
                <c:pt idx="78">
                  <c:v>12724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70">
                  <c:v>-3.0610000008891802E-2</c:v>
                </c:pt>
                <c:pt idx="71">
                  <c:v>-3.2610000002023298E-2</c:v>
                </c:pt>
                <c:pt idx="73">
                  <c:v>-4.4740000004821923E-2</c:v>
                </c:pt>
                <c:pt idx="75">
                  <c:v>-5.0824999998440035E-2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50-43B5-8EB8-91ADDB50C69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3.0000000000000001E-3</c:v>
                  </c:pt>
                  <c:pt idx="50">
                    <c:v>0</c:v>
                  </c:pt>
                  <c:pt idx="51">
                    <c:v>8.0000000000000002E-3</c:v>
                  </c:pt>
                  <c:pt idx="52">
                    <c:v>3.0000000000000001E-3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3.0000000000000001E-3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1.9E-3</c:v>
                  </c:pt>
                  <c:pt idx="61">
                    <c:v>0</c:v>
                  </c:pt>
                  <c:pt idx="62">
                    <c:v>2.2000000000000001E-3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4.0000000000000002E-4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3.0000000000000001E-3</c:v>
                  </c:pt>
                  <c:pt idx="50">
                    <c:v>0</c:v>
                  </c:pt>
                  <c:pt idx="51">
                    <c:v>8.0000000000000002E-3</c:v>
                  </c:pt>
                  <c:pt idx="52">
                    <c:v>3.0000000000000001E-3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3.0000000000000001E-3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1.9E-3</c:v>
                  </c:pt>
                  <c:pt idx="61">
                    <c:v>0</c:v>
                  </c:pt>
                  <c:pt idx="62">
                    <c:v>2.2000000000000001E-3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-656</c:v>
                </c:pt>
                <c:pt idx="1">
                  <c:v>-457</c:v>
                </c:pt>
                <c:pt idx="2">
                  <c:v>-452</c:v>
                </c:pt>
                <c:pt idx="3">
                  <c:v>-234</c:v>
                </c:pt>
                <c:pt idx="4">
                  <c:v>-223</c:v>
                </c:pt>
                <c:pt idx="5">
                  <c:v>-168</c:v>
                </c:pt>
                <c:pt idx="6">
                  <c:v>-152</c:v>
                </c:pt>
                <c:pt idx="7">
                  <c:v>-8</c:v>
                </c:pt>
                <c:pt idx="8">
                  <c:v>-3</c:v>
                </c:pt>
                <c:pt idx="9">
                  <c:v>0</c:v>
                </c:pt>
                <c:pt idx="10">
                  <c:v>4482</c:v>
                </c:pt>
                <c:pt idx="11">
                  <c:v>4487</c:v>
                </c:pt>
                <c:pt idx="12">
                  <c:v>4642</c:v>
                </c:pt>
                <c:pt idx="13">
                  <c:v>4680</c:v>
                </c:pt>
                <c:pt idx="14">
                  <c:v>4705</c:v>
                </c:pt>
                <c:pt idx="15">
                  <c:v>4746</c:v>
                </c:pt>
                <c:pt idx="16">
                  <c:v>4884</c:v>
                </c:pt>
                <c:pt idx="17">
                  <c:v>4895</c:v>
                </c:pt>
                <c:pt idx="18">
                  <c:v>4895</c:v>
                </c:pt>
                <c:pt idx="19">
                  <c:v>4933</c:v>
                </c:pt>
                <c:pt idx="20">
                  <c:v>4952</c:v>
                </c:pt>
                <c:pt idx="21">
                  <c:v>5018</c:v>
                </c:pt>
                <c:pt idx="22">
                  <c:v>5061</c:v>
                </c:pt>
                <c:pt idx="23">
                  <c:v>5080</c:v>
                </c:pt>
                <c:pt idx="24">
                  <c:v>5132</c:v>
                </c:pt>
                <c:pt idx="25">
                  <c:v>5132</c:v>
                </c:pt>
                <c:pt idx="26">
                  <c:v>5132</c:v>
                </c:pt>
                <c:pt idx="27">
                  <c:v>5170</c:v>
                </c:pt>
                <c:pt idx="28">
                  <c:v>5170</c:v>
                </c:pt>
                <c:pt idx="29">
                  <c:v>5192</c:v>
                </c:pt>
                <c:pt idx="30">
                  <c:v>5230</c:v>
                </c:pt>
                <c:pt idx="31">
                  <c:v>5235.5</c:v>
                </c:pt>
                <c:pt idx="32">
                  <c:v>5401</c:v>
                </c:pt>
                <c:pt idx="33">
                  <c:v>5456</c:v>
                </c:pt>
                <c:pt idx="34">
                  <c:v>5559</c:v>
                </c:pt>
                <c:pt idx="35">
                  <c:v>5567</c:v>
                </c:pt>
                <c:pt idx="36">
                  <c:v>5845</c:v>
                </c:pt>
                <c:pt idx="37">
                  <c:v>5845</c:v>
                </c:pt>
                <c:pt idx="38">
                  <c:v>5845</c:v>
                </c:pt>
                <c:pt idx="39">
                  <c:v>5845</c:v>
                </c:pt>
                <c:pt idx="40">
                  <c:v>5853</c:v>
                </c:pt>
                <c:pt idx="41">
                  <c:v>6223</c:v>
                </c:pt>
                <c:pt idx="42">
                  <c:v>6234</c:v>
                </c:pt>
                <c:pt idx="43">
                  <c:v>6234</c:v>
                </c:pt>
                <c:pt idx="44">
                  <c:v>6525</c:v>
                </c:pt>
                <c:pt idx="45">
                  <c:v>6525</c:v>
                </c:pt>
                <c:pt idx="46">
                  <c:v>6558</c:v>
                </c:pt>
                <c:pt idx="47">
                  <c:v>6661</c:v>
                </c:pt>
                <c:pt idx="48">
                  <c:v>6925</c:v>
                </c:pt>
                <c:pt idx="49">
                  <c:v>7230</c:v>
                </c:pt>
                <c:pt idx="50">
                  <c:v>7377</c:v>
                </c:pt>
                <c:pt idx="51">
                  <c:v>8041</c:v>
                </c:pt>
                <c:pt idx="52">
                  <c:v>8112</c:v>
                </c:pt>
                <c:pt idx="53">
                  <c:v>8112</c:v>
                </c:pt>
                <c:pt idx="54">
                  <c:v>8112</c:v>
                </c:pt>
                <c:pt idx="55">
                  <c:v>8245</c:v>
                </c:pt>
                <c:pt idx="56">
                  <c:v>8245</c:v>
                </c:pt>
                <c:pt idx="57">
                  <c:v>8335</c:v>
                </c:pt>
                <c:pt idx="58">
                  <c:v>8520</c:v>
                </c:pt>
                <c:pt idx="59">
                  <c:v>8558</c:v>
                </c:pt>
                <c:pt idx="60">
                  <c:v>9165</c:v>
                </c:pt>
                <c:pt idx="61">
                  <c:v>9181</c:v>
                </c:pt>
                <c:pt idx="62">
                  <c:v>9225</c:v>
                </c:pt>
                <c:pt idx="63">
                  <c:v>9344</c:v>
                </c:pt>
                <c:pt idx="64">
                  <c:v>9437</c:v>
                </c:pt>
                <c:pt idx="65">
                  <c:v>9440</c:v>
                </c:pt>
                <c:pt idx="66">
                  <c:v>9600</c:v>
                </c:pt>
                <c:pt idx="67">
                  <c:v>9600</c:v>
                </c:pt>
                <c:pt idx="68">
                  <c:v>9608</c:v>
                </c:pt>
                <c:pt idx="69">
                  <c:v>10114</c:v>
                </c:pt>
                <c:pt idx="70">
                  <c:v>10291</c:v>
                </c:pt>
                <c:pt idx="71">
                  <c:v>10541</c:v>
                </c:pt>
                <c:pt idx="72">
                  <c:v>10745.5</c:v>
                </c:pt>
                <c:pt idx="73">
                  <c:v>11374</c:v>
                </c:pt>
                <c:pt idx="74">
                  <c:v>11624.5</c:v>
                </c:pt>
                <c:pt idx="75">
                  <c:v>11847.5</c:v>
                </c:pt>
                <c:pt idx="76">
                  <c:v>11880</c:v>
                </c:pt>
                <c:pt idx="77">
                  <c:v>11896</c:v>
                </c:pt>
                <c:pt idx="78">
                  <c:v>12724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60">
                  <c:v>-1.7520000001240987E-2</c:v>
                </c:pt>
                <c:pt idx="62">
                  <c:v>-2.0080000002053566E-2</c:v>
                </c:pt>
                <c:pt idx="64">
                  <c:v>-2.0969999997760169E-2</c:v>
                </c:pt>
                <c:pt idx="65">
                  <c:v>-2.2599999996600673E-2</c:v>
                </c:pt>
                <c:pt idx="66">
                  <c:v>-1.9999999996798579E-2</c:v>
                </c:pt>
                <c:pt idx="67">
                  <c:v>-1.9599999999627471E-2</c:v>
                </c:pt>
                <c:pt idx="68">
                  <c:v>-2.3680000005697366E-2</c:v>
                </c:pt>
                <c:pt idx="69">
                  <c:v>-2.9340000000956934E-2</c:v>
                </c:pt>
                <c:pt idx="72">
                  <c:v>-3.8304999994579703E-2</c:v>
                </c:pt>
                <c:pt idx="74">
                  <c:v>-4.8545000005105976E-2</c:v>
                </c:pt>
                <c:pt idx="76">
                  <c:v>-5.3139999996346887E-2</c:v>
                </c:pt>
                <c:pt idx="77">
                  <c:v>-5.1160000002710149E-2</c:v>
                </c:pt>
                <c:pt idx="78">
                  <c:v>-6.1440000004949979E-2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450-43B5-8EB8-91ADDB50C69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3.0000000000000001E-3</c:v>
                  </c:pt>
                  <c:pt idx="50">
                    <c:v>0</c:v>
                  </c:pt>
                  <c:pt idx="51">
                    <c:v>8.0000000000000002E-3</c:v>
                  </c:pt>
                  <c:pt idx="52">
                    <c:v>3.0000000000000001E-3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3.0000000000000001E-3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1.9E-3</c:v>
                  </c:pt>
                  <c:pt idx="61">
                    <c:v>0</c:v>
                  </c:pt>
                  <c:pt idx="62">
                    <c:v>2.2000000000000001E-3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4.0000000000000002E-4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3.0000000000000001E-3</c:v>
                  </c:pt>
                  <c:pt idx="50">
                    <c:v>0</c:v>
                  </c:pt>
                  <c:pt idx="51">
                    <c:v>8.0000000000000002E-3</c:v>
                  </c:pt>
                  <c:pt idx="52">
                    <c:v>3.0000000000000001E-3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3.0000000000000001E-3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1.9E-3</c:v>
                  </c:pt>
                  <c:pt idx="61">
                    <c:v>0</c:v>
                  </c:pt>
                  <c:pt idx="62">
                    <c:v>2.2000000000000001E-3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-656</c:v>
                </c:pt>
                <c:pt idx="1">
                  <c:v>-457</c:v>
                </c:pt>
                <c:pt idx="2">
                  <c:v>-452</c:v>
                </c:pt>
                <c:pt idx="3">
                  <c:v>-234</c:v>
                </c:pt>
                <c:pt idx="4">
                  <c:v>-223</c:v>
                </c:pt>
                <c:pt idx="5">
                  <c:v>-168</c:v>
                </c:pt>
                <c:pt idx="6">
                  <c:v>-152</c:v>
                </c:pt>
                <c:pt idx="7">
                  <c:v>-8</c:v>
                </c:pt>
                <c:pt idx="8">
                  <c:v>-3</c:v>
                </c:pt>
                <c:pt idx="9">
                  <c:v>0</c:v>
                </c:pt>
                <c:pt idx="10">
                  <c:v>4482</c:v>
                </c:pt>
                <c:pt idx="11">
                  <c:v>4487</c:v>
                </c:pt>
                <c:pt idx="12">
                  <c:v>4642</c:v>
                </c:pt>
                <c:pt idx="13">
                  <c:v>4680</c:v>
                </c:pt>
                <c:pt idx="14">
                  <c:v>4705</c:v>
                </c:pt>
                <c:pt idx="15">
                  <c:v>4746</c:v>
                </c:pt>
                <c:pt idx="16">
                  <c:v>4884</c:v>
                </c:pt>
                <c:pt idx="17">
                  <c:v>4895</c:v>
                </c:pt>
                <c:pt idx="18">
                  <c:v>4895</c:v>
                </c:pt>
                <c:pt idx="19">
                  <c:v>4933</c:v>
                </c:pt>
                <c:pt idx="20">
                  <c:v>4952</c:v>
                </c:pt>
                <c:pt idx="21">
                  <c:v>5018</c:v>
                </c:pt>
                <c:pt idx="22">
                  <c:v>5061</c:v>
                </c:pt>
                <c:pt idx="23">
                  <c:v>5080</c:v>
                </c:pt>
                <c:pt idx="24">
                  <c:v>5132</c:v>
                </c:pt>
                <c:pt idx="25">
                  <c:v>5132</c:v>
                </c:pt>
                <c:pt idx="26">
                  <c:v>5132</c:v>
                </c:pt>
                <c:pt idx="27">
                  <c:v>5170</c:v>
                </c:pt>
                <c:pt idx="28">
                  <c:v>5170</c:v>
                </c:pt>
                <c:pt idx="29">
                  <c:v>5192</c:v>
                </c:pt>
                <c:pt idx="30">
                  <c:v>5230</c:v>
                </c:pt>
                <c:pt idx="31">
                  <c:v>5235.5</c:v>
                </c:pt>
                <c:pt idx="32">
                  <c:v>5401</c:v>
                </c:pt>
                <c:pt idx="33">
                  <c:v>5456</c:v>
                </c:pt>
                <c:pt idx="34">
                  <c:v>5559</c:v>
                </c:pt>
                <c:pt idx="35">
                  <c:v>5567</c:v>
                </c:pt>
                <c:pt idx="36">
                  <c:v>5845</c:v>
                </c:pt>
                <c:pt idx="37">
                  <c:v>5845</c:v>
                </c:pt>
                <c:pt idx="38">
                  <c:v>5845</c:v>
                </c:pt>
                <c:pt idx="39">
                  <c:v>5845</c:v>
                </c:pt>
                <c:pt idx="40">
                  <c:v>5853</c:v>
                </c:pt>
                <c:pt idx="41">
                  <c:v>6223</c:v>
                </c:pt>
                <c:pt idx="42">
                  <c:v>6234</c:v>
                </c:pt>
                <c:pt idx="43">
                  <c:v>6234</c:v>
                </c:pt>
                <c:pt idx="44">
                  <c:v>6525</c:v>
                </c:pt>
                <c:pt idx="45">
                  <c:v>6525</c:v>
                </c:pt>
                <c:pt idx="46">
                  <c:v>6558</c:v>
                </c:pt>
                <c:pt idx="47">
                  <c:v>6661</c:v>
                </c:pt>
                <c:pt idx="48">
                  <c:v>6925</c:v>
                </c:pt>
                <c:pt idx="49">
                  <c:v>7230</c:v>
                </c:pt>
                <c:pt idx="50">
                  <c:v>7377</c:v>
                </c:pt>
                <c:pt idx="51">
                  <c:v>8041</c:v>
                </c:pt>
                <c:pt idx="52">
                  <c:v>8112</c:v>
                </c:pt>
                <c:pt idx="53">
                  <c:v>8112</c:v>
                </c:pt>
                <c:pt idx="54">
                  <c:v>8112</c:v>
                </c:pt>
                <c:pt idx="55">
                  <c:v>8245</c:v>
                </c:pt>
                <c:pt idx="56">
                  <c:v>8245</c:v>
                </c:pt>
                <c:pt idx="57">
                  <c:v>8335</c:v>
                </c:pt>
                <c:pt idx="58">
                  <c:v>8520</c:v>
                </c:pt>
                <c:pt idx="59">
                  <c:v>8558</c:v>
                </c:pt>
                <c:pt idx="60">
                  <c:v>9165</c:v>
                </c:pt>
                <c:pt idx="61">
                  <c:v>9181</c:v>
                </c:pt>
                <c:pt idx="62">
                  <c:v>9225</c:v>
                </c:pt>
                <c:pt idx="63">
                  <c:v>9344</c:v>
                </c:pt>
                <c:pt idx="64">
                  <c:v>9437</c:v>
                </c:pt>
                <c:pt idx="65">
                  <c:v>9440</c:v>
                </c:pt>
                <c:pt idx="66">
                  <c:v>9600</c:v>
                </c:pt>
                <c:pt idx="67">
                  <c:v>9600</c:v>
                </c:pt>
                <c:pt idx="68">
                  <c:v>9608</c:v>
                </c:pt>
                <c:pt idx="69">
                  <c:v>10114</c:v>
                </c:pt>
                <c:pt idx="70">
                  <c:v>10291</c:v>
                </c:pt>
                <c:pt idx="71">
                  <c:v>10541</c:v>
                </c:pt>
                <c:pt idx="72">
                  <c:v>10745.5</c:v>
                </c:pt>
                <c:pt idx="73">
                  <c:v>11374</c:v>
                </c:pt>
                <c:pt idx="74">
                  <c:v>11624.5</c:v>
                </c:pt>
                <c:pt idx="75">
                  <c:v>11847.5</c:v>
                </c:pt>
                <c:pt idx="76">
                  <c:v>11880</c:v>
                </c:pt>
                <c:pt idx="77">
                  <c:v>11896</c:v>
                </c:pt>
                <c:pt idx="78">
                  <c:v>12724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450-43B5-8EB8-91ADDB50C69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3.0000000000000001E-3</c:v>
                  </c:pt>
                  <c:pt idx="50">
                    <c:v>0</c:v>
                  </c:pt>
                  <c:pt idx="51">
                    <c:v>8.0000000000000002E-3</c:v>
                  </c:pt>
                  <c:pt idx="52">
                    <c:v>3.0000000000000001E-3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3.0000000000000001E-3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1.9E-3</c:v>
                  </c:pt>
                  <c:pt idx="61">
                    <c:v>0</c:v>
                  </c:pt>
                  <c:pt idx="62">
                    <c:v>2.2000000000000001E-3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4.0000000000000002E-4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3.0000000000000001E-3</c:v>
                  </c:pt>
                  <c:pt idx="50">
                    <c:v>0</c:v>
                  </c:pt>
                  <c:pt idx="51">
                    <c:v>8.0000000000000002E-3</c:v>
                  </c:pt>
                  <c:pt idx="52">
                    <c:v>3.0000000000000001E-3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3.0000000000000001E-3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1.9E-3</c:v>
                  </c:pt>
                  <c:pt idx="61">
                    <c:v>0</c:v>
                  </c:pt>
                  <c:pt idx="62">
                    <c:v>2.2000000000000001E-3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-656</c:v>
                </c:pt>
                <c:pt idx="1">
                  <c:v>-457</c:v>
                </c:pt>
                <c:pt idx="2">
                  <c:v>-452</c:v>
                </c:pt>
                <c:pt idx="3">
                  <c:v>-234</c:v>
                </c:pt>
                <c:pt idx="4">
                  <c:v>-223</c:v>
                </c:pt>
                <c:pt idx="5">
                  <c:v>-168</c:v>
                </c:pt>
                <c:pt idx="6">
                  <c:v>-152</c:v>
                </c:pt>
                <c:pt idx="7">
                  <c:v>-8</c:v>
                </c:pt>
                <c:pt idx="8">
                  <c:v>-3</c:v>
                </c:pt>
                <c:pt idx="9">
                  <c:v>0</c:v>
                </c:pt>
                <c:pt idx="10">
                  <c:v>4482</c:v>
                </c:pt>
                <c:pt idx="11">
                  <c:v>4487</c:v>
                </c:pt>
                <c:pt idx="12">
                  <c:v>4642</c:v>
                </c:pt>
                <c:pt idx="13">
                  <c:v>4680</c:v>
                </c:pt>
                <c:pt idx="14">
                  <c:v>4705</c:v>
                </c:pt>
                <c:pt idx="15">
                  <c:v>4746</c:v>
                </c:pt>
                <c:pt idx="16">
                  <c:v>4884</c:v>
                </c:pt>
                <c:pt idx="17">
                  <c:v>4895</c:v>
                </c:pt>
                <c:pt idx="18">
                  <c:v>4895</c:v>
                </c:pt>
                <c:pt idx="19">
                  <c:v>4933</c:v>
                </c:pt>
                <c:pt idx="20">
                  <c:v>4952</c:v>
                </c:pt>
                <c:pt idx="21">
                  <c:v>5018</c:v>
                </c:pt>
                <c:pt idx="22">
                  <c:v>5061</c:v>
                </c:pt>
                <c:pt idx="23">
                  <c:v>5080</c:v>
                </c:pt>
                <c:pt idx="24">
                  <c:v>5132</c:v>
                </c:pt>
                <c:pt idx="25">
                  <c:v>5132</c:v>
                </c:pt>
                <c:pt idx="26">
                  <c:v>5132</c:v>
                </c:pt>
                <c:pt idx="27">
                  <c:v>5170</c:v>
                </c:pt>
                <c:pt idx="28">
                  <c:v>5170</c:v>
                </c:pt>
                <c:pt idx="29">
                  <c:v>5192</c:v>
                </c:pt>
                <c:pt idx="30">
                  <c:v>5230</c:v>
                </c:pt>
                <c:pt idx="31">
                  <c:v>5235.5</c:v>
                </c:pt>
                <c:pt idx="32">
                  <c:v>5401</c:v>
                </c:pt>
                <c:pt idx="33">
                  <c:v>5456</c:v>
                </c:pt>
                <c:pt idx="34">
                  <c:v>5559</c:v>
                </c:pt>
                <c:pt idx="35">
                  <c:v>5567</c:v>
                </c:pt>
                <c:pt idx="36">
                  <c:v>5845</c:v>
                </c:pt>
                <c:pt idx="37">
                  <c:v>5845</c:v>
                </c:pt>
                <c:pt idx="38">
                  <c:v>5845</c:v>
                </c:pt>
                <c:pt idx="39">
                  <c:v>5845</c:v>
                </c:pt>
                <c:pt idx="40">
                  <c:v>5853</c:v>
                </c:pt>
                <c:pt idx="41">
                  <c:v>6223</c:v>
                </c:pt>
                <c:pt idx="42">
                  <c:v>6234</c:v>
                </c:pt>
                <c:pt idx="43">
                  <c:v>6234</c:v>
                </c:pt>
                <c:pt idx="44">
                  <c:v>6525</c:v>
                </c:pt>
                <c:pt idx="45">
                  <c:v>6525</c:v>
                </c:pt>
                <c:pt idx="46">
                  <c:v>6558</c:v>
                </c:pt>
                <c:pt idx="47">
                  <c:v>6661</c:v>
                </c:pt>
                <c:pt idx="48">
                  <c:v>6925</c:v>
                </c:pt>
                <c:pt idx="49">
                  <c:v>7230</c:v>
                </c:pt>
                <c:pt idx="50">
                  <c:v>7377</c:v>
                </c:pt>
                <c:pt idx="51">
                  <c:v>8041</c:v>
                </c:pt>
                <c:pt idx="52">
                  <c:v>8112</c:v>
                </c:pt>
                <c:pt idx="53">
                  <c:v>8112</c:v>
                </c:pt>
                <c:pt idx="54">
                  <c:v>8112</c:v>
                </c:pt>
                <c:pt idx="55">
                  <c:v>8245</c:v>
                </c:pt>
                <c:pt idx="56">
                  <c:v>8245</c:v>
                </c:pt>
                <c:pt idx="57">
                  <c:v>8335</c:v>
                </c:pt>
                <c:pt idx="58">
                  <c:v>8520</c:v>
                </c:pt>
                <c:pt idx="59">
                  <c:v>8558</c:v>
                </c:pt>
                <c:pt idx="60">
                  <c:v>9165</c:v>
                </c:pt>
                <c:pt idx="61">
                  <c:v>9181</c:v>
                </c:pt>
                <c:pt idx="62">
                  <c:v>9225</c:v>
                </c:pt>
                <c:pt idx="63">
                  <c:v>9344</c:v>
                </c:pt>
                <c:pt idx="64">
                  <c:v>9437</c:v>
                </c:pt>
                <c:pt idx="65">
                  <c:v>9440</c:v>
                </c:pt>
                <c:pt idx="66">
                  <c:v>9600</c:v>
                </c:pt>
                <c:pt idx="67">
                  <c:v>9600</c:v>
                </c:pt>
                <c:pt idx="68">
                  <c:v>9608</c:v>
                </c:pt>
                <c:pt idx="69">
                  <c:v>10114</c:v>
                </c:pt>
                <c:pt idx="70">
                  <c:v>10291</c:v>
                </c:pt>
                <c:pt idx="71">
                  <c:v>10541</c:v>
                </c:pt>
                <c:pt idx="72">
                  <c:v>10745.5</c:v>
                </c:pt>
                <c:pt idx="73">
                  <c:v>11374</c:v>
                </c:pt>
                <c:pt idx="74">
                  <c:v>11624.5</c:v>
                </c:pt>
                <c:pt idx="75">
                  <c:v>11847.5</c:v>
                </c:pt>
                <c:pt idx="76">
                  <c:v>11880</c:v>
                </c:pt>
                <c:pt idx="77">
                  <c:v>11896</c:v>
                </c:pt>
                <c:pt idx="78">
                  <c:v>12724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450-43B5-8EB8-91ADDB50C69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3.0000000000000001E-3</c:v>
                  </c:pt>
                  <c:pt idx="50">
                    <c:v>0</c:v>
                  </c:pt>
                  <c:pt idx="51">
                    <c:v>8.0000000000000002E-3</c:v>
                  </c:pt>
                  <c:pt idx="52">
                    <c:v>3.0000000000000001E-3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3.0000000000000001E-3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1.9E-3</c:v>
                  </c:pt>
                  <c:pt idx="61">
                    <c:v>0</c:v>
                  </c:pt>
                  <c:pt idx="62">
                    <c:v>2.2000000000000001E-3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4.0000000000000002E-4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3.0000000000000001E-3</c:v>
                  </c:pt>
                  <c:pt idx="50">
                    <c:v>0</c:v>
                  </c:pt>
                  <c:pt idx="51">
                    <c:v>8.0000000000000002E-3</c:v>
                  </c:pt>
                  <c:pt idx="52">
                    <c:v>3.0000000000000001E-3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7.0000000000000001E-3</c:v>
                  </c:pt>
                  <c:pt idx="56">
                    <c:v>7.0000000000000001E-3</c:v>
                  </c:pt>
                  <c:pt idx="57">
                    <c:v>3.0000000000000001E-3</c:v>
                  </c:pt>
                  <c:pt idx="58">
                    <c:v>4.0000000000000001E-3</c:v>
                  </c:pt>
                  <c:pt idx="59">
                    <c:v>3.0000000000000001E-3</c:v>
                  </c:pt>
                  <c:pt idx="60">
                    <c:v>1.9E-3</c:v>
                  </c:pt>
                  <c:pt idx="61">
                    <c:v>0</c:v>
                  </c:pt>
                  <c:pt idx="62">
                    <c:v>2.2000000000000001E-3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-656</c:v>
                </c:pt>
                <c:pt idx="1">
                  <c:v>-457</c:v>
                </c:pt>
                <c:pt idx="2">
                  <c:v>-452</c:v>
                </c:pt>
                <c:pt idx="3">
                  <c:v>-234</c:v>
                </c:pt>
                <c:pt idx="4">
                  <c:v>-223</c:v>
                </c:pt>
                <c:pt idx="5">
                  <c:v>-168</c:v>
                </c:pt>
                <c:pt idx="6">
                  <c:v>-152</c:v>
                </c:pt>
                <c:pt idx="7">
                  <c:v>-8</c:v>
                </c:pt>
                <c:pt idx="8">
                  <c:v>-3</c:v>
                </c:pt>
                <c:pt idx="9">
                  <c:v>0</c:v>
                </c:pt>
                <c:pt idx="10">
                  <c:v>4482</c:v>
                </c:pt>
                <c:pt idx="11">
                  <c:v>4487</c:v>
                </c:pt>
                <c:pt idx="12">
                  <c:v>4642</c:v>
                </c:pt>
                <c:pt idx="13">
                  <c:v>4680</c:v>
                </c:pt>
                <c:pt idx="14">
                  <c:v>4705</c:v>
                </c:pt>
                <c:pt idx="15">
                  <c:v>4746</c:v>
                </c:pt>
                <c:pt idx="16">
                  <c:v>4884</c:v>
                </c:pt>
                <c:pt idx="17">
                  <c:v>4895</c:v>
                </c:pt>
                <c:pt idx="18">
                  <c:v>4895</c:v>
                </c:pt>
                <c:pt idx="19">
                  <c:v>4933</c:v>
                </c:pt>
                <c:pt idx="20">
                  <c:v>4952</c:v>
                </c:pt>
                <c:pt idx="21">
                  <c:v>5018</c:v>
                </c:pt>
                <c:pt idx="22">
                  <c:v>5061</c:v>
                </c:pt>
                <c:pt idx="23">
                  <c:v>5080</c:v>
                </c:pt>
                <c:pt idx="24">
                  <c:v>5132</c:v>
                </c:pt>
                <c:pt idx="25">
                  <c:v>5132</c:v>
                </c:pt>
                <c:pt idx="26">
                  <c:v>5132</c:v>
                </c:pt>
                <c:pt idx="27">
                  <c:v>5170</c:v>
                </c:pt>
                <c:pt idx="28">
                  <c:v>5170</c:v>
                </c:pt>
                <c:pt idx="29">
                  <c:v>5192</c:v>
                </c:pt>
                <c:pt idx="30">
                  <c:v>5230</c:v>
                </c:pt>
                <c:pt idx="31">
                  <c:v>5235.5</c:v>
                </c:pt>
                <c:pt idx="32">
                  <c:v>5401</c:v>
                </c:pt>
                <c:pt idx="33">
                  <c:v>5456</c:v>
                </c:pt>
                <c:pt idx="34">
                  <c:v>5559</c:v>
                </c:pt>
                <c:pt idx="35">
                  <c:v>5567</c:v>
                </c:pt>
                <c:pt idx="36">
                  <c:v>5845</c:v>
                </c:pt>
                <c:pt idx="37">
                  <c:v>5845</c:v>
                </c:pt>
                <c:pt idx="38">
                  <c:v>5845</c:v>
                </c:pt>
                <c:pt idx="39">
                  <c:v>5845</c:v>
                </c:pt>
                <c:pt idx="40">
                  <c:v>5853</c:v>
                </c:pt>
                <c:pt idx="41">
                  <c:v>6223</c:v>
                </c:pt>
                <c:pt idx="42">
                  <c:v>6234</c:v>
                </c:pt>
                <c:pt idx="43">
                  <c:v>6234</c:v>
                </c:pt>
                <c:pt idx="44">
                  <c:v>6525</c:v>
                </c:pt>
                <c:pt idx="45">
                  <c:v>6525</c:v>
                </c:pt>
                <c:pt idx="46">
                  <c:v>6558</c:v>
                </c:pt>
                <c:pt idx="47">
                  <c:v>6661</c:v>
                </c:pt>
                <c:pt idx="48">
                  <c:v>6925</c:v>
                </c:pt>
                <c:pt idx="49">
                  <c:v>7230</c:v>
                </c:pt>
                <c:pt idx="50">
                  <c:v>7377</c:v>
                </c:pt>
                <c:pt idx="51">
                  <c:v>8041</c:v>
                </c:pt>
                <c:pt idx="52">
                  <c:v>8112</c:v>
                </c:pt>
                <c:pt idx="53">
                  <c:v>8112</c:v>
                </c:pt>
                <c:pt idx="54">
                  <c:v>8112</c:v>
                </c:pt>
                <c:pt idx="55">
                  <c:v>8245</c:v>
                </c:pt>
                <c:pt idx="56">
                  <c:v>8245</c:v>
                </c:pt>
                <c:pt idx="57">
                  <c:v>8335</c:v>
                </c:pt>
                <c:pt idx="58">
                  <c:v>8520</c:v>
                </c:pt>
                <c:pt idx="59">
                  <c:v>8558</c:v>
                </c:pt>
                <c:pt idx="60">
                  <c:v>9165</c:v>
                </c:pt>
                <c:pt idx="61">
                  <c:v>9181</c:v>
                </c:pt>
                <c:pt idx="62">
                  <c:v>9225</c:v>
                </c:pt>
                <c:pt idx="63">
                  <c:v>9344</c:v>
                </c:pt>
                <c:pt idx="64">
                  <c:v>9437</c:v>
                </c:pt>
                <c:pt idx="65">
                  <c:v>9440</c:v>
                </c:pt>
                <c:pt idx="66">
                  <c:v>9600</c:v>
                </c:pt>
                <c:pt idx="67">
                  <c:v>9600</c:v>
                </c:pt>
                <c:pt idx="68">
                  <c:v>9608</c:v>
                </c:pt>
                <c:pt idx="69">
                  <c:v>10114</c:v>
                </c:pt>
                <c:pt idx="70">
                  <c:v>10291</c:v>
                </c:pt>
                <c:pt idx="71">
                  <c:v>10541</c:v>
                </c:pt>
                <c:pt idx="72">
                  <c:v>10745.5</c:v>
                </c:pt>
                <c:pt idx="73">
                  <c:v>11374</c:v>
                </c:pt>
                <c:pt idx="74">
                  <c:v>11624.5</c:v>
                </c:pt>
                <c:pt idx="75">
                  <c:v>11847.5</c:v>
                </c:pt>
                <c:pt idx="76">
                  <c:v>11880</c:v>
                </c:pt>
                <c:pt idx="77">
                  <c:v>11896</c:v>
                </c:pt>
                <c:pt idx="78">
                  <c:v>12724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450-43B5-8EB8-91ADDB50C69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-656</c:v>
                </c:pt>
                <c:pt idx="1">
                  <c:v>-457</c:v>
                </c:pt>
                <c:pt idx="2">
                  <c:v>-452</c:v>
                </c:pt>
                <c:pt idx="3">
                  <c:v>-234</c:v>
                </c:pt>
                <c:pt idx="4">
                  <c:v>-223</c:v>
                </c:pt>
                <c:pt idx="5">
                  <c:v>-168</c:v>
                </c:pt>
                <c:pt idx="6">
                  <c:v>-152</c:v>
                </c:pt>
                <c:pt idx="7">
                  <c:v>-8</c:v>
                </c:pt>
                <c:pt idx="8">
                  <c:v>-3</c:v>
                </c:pt>
                <c:pt idx="9">
                  <c:v>0</c:v>
                </c:pt>
                <c:pt idx="10">
                  <c:v>4482</c:v>
                </c:pt>
                <c:pt idx="11">
                  <c:v>4487</c:v>
                </c:pt>
                <c:pt idx="12">
                  <c:v>4642</c:v>
                </c:pt>
                <c:pt idx="13">
                  <c:v>4680</c:v>
                </c:pt>
                <c:pt idx="14">
                  <c:v>4705</c:v>
                </c:pt>
                <c:pt idx="15">
                  <c:v>4746</c:v>
                </c:pt>
                <c:pt idx="16">
                  <c:v>4884</c:v>
                </c:pt>
                <c:pt idx="17">
                  <c:v>4895</c:v>
                </c:pt>
                <c:pt idx="18">
                  <c:v>4895</c:v>
                </c:pt>
                <c:pt idx="19">
                  <c:v>4933</c:v>
                </c:pt>
                <c:pt idx="20">
                  <c:v>4952</c:v>
                </c:pt>
                <c:pt idx="21">
                  <c:v>5018</c:v>
                </c:pt>
                <c:pt idx="22">
                  <c:v>5061</c:v>
                </c:pt>
                <c:pt idx="23">
                  <c:v>5080</c:v>
                </c:pt>
                <c:pt idx="24">
                  <c:v>5132</c:v>
                </c:pt>
                <c:pt idx="25">
                  <c:v>5132</c:v>
                </c:pt>
                <c:pt idx="26">
                  <c:v>5132</c:v>
                </c:pt>
                <c:pt idx="27">
                  <c:v>5170</c:v>
                </c:pt>
                <c:pt idx="28">
                  <c:v>5170</c:v>
                </c:pt>
                <c:pt idx="29">
                  <c:v>5192</c:v>
                </c:pt>
                <c:pt idx="30">
                  <c:v>5230</c:v>
                </c:pt>
                <c:pt idx="31">
                  <c:v>5235.5</c:v>
                </c:pt>
                <c:pt idx="32">
                  <c:v>5401</c:v>
                </c:pt>
                <c:pt idx="33">
                  <c:v>5456</c:v>
                </c:pt>
                <c:pt idx="34">
                  <c:v>5559</c:v>
                </c:pt>
                <c:pt idx="35">
                  <c:v>5567</c:v>
                </c:pt>
                <c:pt idx="36">
                  <c:v>5845</c:v>
                </c:pt>
                <c:pt idx="37">
                  <c:v>5845</c:v>
                </c:pt>
                <c:pt idx="38">
                  <c:v>5845</c:v>
                </c:pt>
                <c:pt idx="39">
                  <c:v>5845</c:v>
                </c:pt>
                <c:pt idx="40">
                  <c:v>5853</c:v>
                </c:pt>
                <c:pt idx="41">
                  <c:v>6223</c:v>
                </c:pt>
                <c:pt idx="42">
                  <c:v>6234</c:v>
                </c:pt>
                <c:pt idx="43">
                  <c:v>6234</c:v>
                </c:pt>
                <c:pt idx="44">
                  <c:v>6525</c:v>
                </c:pt>
                <c:pt idx="45">
                  <c:v>6525</c:v>
                </c:pt>
                <c:pt idx="46">
                  <c:v>6558</c:v>
                </c:pt>
                <c:pt idx="47">
                  <c:v>6661</c:v>
                </c:pt>
                <c:pt idx="48">
                  <c:v>6925</c:v>
                </c:pt>
                <c:pt idx="49">
                  <c:v>7230</c:v>
                </c:pt>
                <c:pt idx="50">
                  <c:v>7377</c:v>
                </c:pt>
                <c:pt idx="51">
                  <c:v>8041</c:v>
                </c:pt>
                <c:pt idx="52">
                  <c:v>8112</c:v>
                </c:pt>
                <c:pt idx="53">
                  <c:v>8112</c:v>
                </c:pt>
                <c:pt idx="54">
                  <c:v>8112</c:v>
                </c:pt>
                <c:pt idx="55">
                  <c:v>8245</c:v>
                </c:pt>
                <c:pt idx="56">
                  <c:v>8245</c:v>
                </c:pt>
                <c:pt idx="57">
                  <c:v>8335</c:v>
                </c:pt>
                <c:pt idx="58">
                  <c:v>8520</c:v>
                </c:pt>
                <c:pt idx="59">
                  <c:v>8558</c:v>
                </c:pt>
                <c:pt idx="60">
                  <c:v>9165</c:v>
                </c:pt>
                <c:pt idx="61">
                  <c:v>9181</c:v>
                </c:pt>
                <c:pt idx="62">
                  <c:v>9225</c:v>
                </c:pt>
                <c:pt idx="63">
                  <c:v>9344</c:v>
                </c:pt>
                <c:pt idx="64">
                  <c:v>9437</c:v>
                </c:pt>
                <c:pt idx="65">
                  <c:v>9440</c:v>
                </c:pt>
                <c:pt idx="66">
                  <c:v>9600</c:v>
                </c:pt>
                <c:pt idx="67">
                  <c:v>9600</c:v>
                </c:pt>
                <c:pt idx="68">
                  <c:v>9608</c:v>
                </c:pt>
                <c:pt idx="69">
                  <c:v>10114</c:v>
                </c:pt>
                <c:pt idx="70">
                  <c:v>10291</c:v>
                </c:pt>
                <c:pt idx="71">
                  <c:v>10541</c:v>
                </c:pt>
                <c:pt idx="72">
                  <c:v>10745.5</c:v>
                </c:pt>
                <c:pt idx="73">
                  <c:v>11374</c:v>
                </c:pt>
                <c:pt idx="74">
                  <c:v>11624.5</c:v>
                </c:pt>
                <c:pt idx="75">
                  <c:v>11847.5</c:v>
                </c:pt>
                <c:pt idx="76">
                  <c:v>11880</c:v>
                </c:pt>
                <c:pt idx="77">
                  <c:v>11896</c:v>
                </c:pt>
                <c:pt idx="78">
                  <c:v>12724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0.10814759040149086</c:v>
                </c:pt>
                <c:pt idx="1">
                  <c:v>0.10561514715709611</c:v>
                </c:pt>
                <c:pt idx="2">
                  <c:v>0.10555151792985</c:v>
                </c:pt>
                <c:pt idx="3">
                  <c:v>0.10277728362192008</c:v>
                </c:pt>
                <c:pt idx="4">
                  <c:v>0.10263729932197867</c:v>
                </c:pt>
                <c:pt idx="5">
                  <c:v>0.10193737782227158</c:v>
                </c:pt>
                <c:pt idx="6">
                  <c:v>0.10173376429508406</c:v>
                </c:pt>
                <c:pt idx="7">
                  <c:v>9.9901242550396396E-2</c:v>
                </c:pt>
                <c:pt idx="8">
                  <c:v>9.9837613323150304E-2</c:v>
                </c:pt>
                <c:pt idx="10">
                  <c:v>4.2762196483399371E-2</c:v>
                </c:pt>
                <c:pt idx="11">
                  <c:v>4.2698567256153272E-2</c:v>
                </c:pt>
                <c:pt idx="12">
                  <c:v>4.0726061211524202E-2</c:v>
                </c:pt>
                <c:pt idx="30">
                  <c:v>3.3243264087382943E-2</c:v>
                </c:pt>
                <c:pt idx="36">
                  <c:v>2.5416869136112741E-2</c:v>
                </c:pt>
                <c:pt idx="37">
                  <c:v>2.5416869136112741E-2</c:v>
                </c:pt>
                <c:pt idx="38">
                  <c:v>2.5416869136112741E-2</c:v>
                </c:pt>
                <c:pt idx="39">
                  <c:v>2.5416869136112741E-2</c:v>
                </c:pt>
                <c:pt idx="40">
                  <c:v>2.5315062372518987E-2</c:v>
                </c:pt>
                <c:pt idx="42">
                  <c:v>2.0466515256366238E-2</c:v>
                </c:pt>
                <c:pt idx="43">
                  <c:v>2.0466515256366238E-2</c:v>
                </c:pt>
                <c:pt idx="44">
                  <c:v>1.6763294230643266E-2</c:v>
                </c:pt>
                <c:pt idx="45">
                  <c:v>1.6763294230643266E-2</c:v>
                </c:pt>
                <c:pt idx="48">
                  <c:v>1.1672956050955335E-2</c:v>
                </c:pt>
                <c:pt idx="49">
                  <c:v>7.7915731889432877E-3</c:v>
                </c:pt>
                <c:pt idx="50">
                  <c:v>5.9208739079079642E-3</c:v>
                </c:pt>
                <c:pt idx="51">
                  <c:v>-2.5290874703739891E-3</c:v>
                </c:pt>
                <c:pt idx="52">
                  <c:v>-3.4326224972685976E-3</c:v>
                </c:pt>
                <c:pt idx="53">
                  <c:v>-3.4326224972685976E-3</c:v>
                </c:pt>
                <c:pt idx="54">
                  <c:v>-3.4326224972685976E-3</c:v>
                </c:pt>
                <c:pt idx="55">
                  <c:v>-5.1251599420148453E-3</c:v>
                </c:pt>
                <c:pt idx="56">
                  <c:v>-5.1251599420148453E-3</c:v>
                </c:pt>
                <c:pt idx="57">
                  <c:v>-6.2704860324446221E-3</c:v>
                </c:pt>
                <c:pt idx="58">
                  <c:v>-8.6247674405502961E-3</c:v>
                </c:pt>
                <c:pt idx="59">
                  <c:v>-9.1083495676206466E-3</c:v>
                </c:pt>
                <c:pt idx="60">
                  <c:v>-1.6832937755297081E-2</c:v>
                </c:pt>
                <c:pt idx="61">
                  <c:v>-1.7036551282484602E-2</c:v>
                </c:pt>
                <c:pt idx="62">
                  <c:v>-1.7596488482250275E-2</c:v>
                </c:pt>
                <c:pt idx="63">
                  <c:v>-1.9110864090707433E-2</c:v>
                </c:pt>
                <c:pt idx="64">
                  <c:v>-2.0294367717484871E-2</c:v>
                </c:pt>
                <c:pt idx="65">
                  <c:v>-2.0332545253832532E-2</c:v>
                </c:pt>
                <c:pt idx="66">
                  <c:v>-2.2368680525707701E-2</c:v>
                </c:pt>
                <c:pt idx="67">
                  <c:v>-2.2368680525707701E-2</c:v>
                </c:pt>
                <c:pt idx="68">
                  <c:v>-2.2470487289301469E-2</c:v>
                </c:pt>
                <c:pt idx="69">
                  <c:v>-2.8909765086606698E-2</c:v>
                </c:pt>
                <c:pt idx="70">
                  <c:v>-3.1162239731118618E-2</c:v>
                </c:pt>
                <c:pt idx="71">
                  <c:v>-3.4343701093423579E-2</c:v>
                </c:pt>
                <c:pt idx="72">
                  <c:v>-3.6946136487789022E-2</c:v>
                </c:pt>
                <c:pt idx="73">
                  <c:v>-4.4944330352623685E-2</c:v>
                </c:pt>
                <c:pt idx="74">
                  <c:v>-4.8132154637653246E-2</c:v>
                </c:pt>
                <c:pt idx="75">
                  <c:v>-5.0970018172829284E-2</c:v>
                </c:pt>
                <c:pt idx="76">
                  <c:v>-5.1383608149928928E-2</c:v>
                </c:pt>
                <c:pt idx="77">
                  <c:v>-5.1587221677116435E-2</c:v>
                </c:pt>
                <c:pt idx="78">
                  <c:v>-6.2124221709070448E-2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450-43B5-8EB8-91ADDB50C69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-656</c:v>
                </c:pt>
                <c:pt idx="1">
                  <c:v>-457</c:v>
                </c:pt>
                <c:pt idx="2">
                  <c:v>-452</c:v>
                </c:pt>
                <c:pt idx="3">
                  <c:v>-234</c:v>
                </c:pt>
                <c:pt idx="4">
                  <c:v>-223</c:v>
                </c:pt>
                <c:pt idx="5">
                  <c:v>-168</c:v>
                </c:pt>
                <c:pt idx="6">
                  <c:v>-152</c:v>
                </c:pt>
                <c:pt idx="7">
                  <c:v>-8</c:v>
                </c:pt>
                <c:pt idx="8">
                  <c:v>-3</c:v>
                </c:pt>
                <c:pt idx="9">
                  <c:v>0</c:v>
                </c:pt>
                <c:pt idx="10">
                  <c:v>4482</c:v>
                </c:pt>
                <c:pt idx="11">
                  <c:v>4487</c:v>
                </c:pt>
                <c:pt idx="12">
                  <c:v>4642</c:v>
                </c:pt>
                <c:pt idx="13">
                  <c:v>4680</c:v>
                </c:pt>
                <c:pt idx="14">
                  <c:v>4705</c:v>
                </c:pt>
                <c:pt idx="15">
                  <c:v>4746</c:v>
                </c:pt>
                <c:pt idx="16">
                  <c:v>4884</c:v>
                </c:pt>
                <c:pt idx="17">
                  <c:v>4895</c:v>
                </c:pt>
                <c:pt idx="18">
                  <c:v>4895</c:v>
                </c:pt>
                <c:pt idx="19">
                  <c:v>4933</c:v>
                </c:pt>
                <c:pt idx="20">
                  <c:v>4952</c:v>
                </c:pt>
                <c:pt idx="21">
                  <c:v>5018</c:v>
                </c:pt>
                <c:pt idx="22">
                  <c:v>5061</c:v>
                </c:pt>
                <c:pt idx="23">
                  <c:v>5080</c:v>
                </c:pt>
                <c:pt idx="24">
                  <c:v>5132</c:v>
                </c:pt>
                <c:pt idx="25">
                  <c:v>5132</c:v>
                </c:pt>
                <c:pt idx="26">
                  <c:v>5132</c:v>
                </c:pt>
                <c:pt idx="27">
                  <c:v>5170</c:v>
                </c:pt>
                <c:pt idx="28">
                  <c:v>5170</c:v>
                </c:pt>
                <c:pt idx="29">
                  <c:v>5192</c:v>
                </c:pt>
                <c:pt idx="30">
                  <c:v>5230</c:v>
                </c:pt>
                <c:pt idx="31">
                  <c:v>5235.5</c:v>
                </c:pt>
                <c:pt idx="32">
                  <c:v>5401</c:v>
                </c:pt>
                <c:pt idx="33">
                  <c:v>5456</c:v>
                </c:pt>
                <c:pt idx="34">
                  <c:v>5559</c:v>
                </c:pt>
                <c:pt idx="35">
                  <c:v>5567</c:v>
                </c:pt>
                <c:pt idx="36">
                  <c:v>5845</c:v>
                </c:pt>
                <c:pt idx="37">
                  <c:v>5845</c:v>
                </c:pt>
                <c:pt idx="38">
                  <c:v>5845</c:v>
                </c:pt>
                <c:pt idx="39">
                  <c:v>5845</c:v>
                </c:pt>
                <c:pt idx="40">
                  <c:v>5853</c:v>
                </c:pt>
                <c:pt idx="41">
                  <c:v>6223</c:v>
                </c:pt>
                <c:pt idx="42">
                  <c:v>6234</c:v>
                </c:pt>
                <c:pt idx="43">
                  <c:v>6234</c:v>
                </c:pt>
                <c:pt idx="44">
                  <c:v>6525</c:v>
                </c:pt>
                <c:pt idx="45">
                  <c:v>6525</c:v>
                </c:pt>
                <c:pt idx="46">
                  <c:v>6558</c:v>
                </c:pt>
                <c:pt idx="47">
                  <c:v>6661</c:v>
                </c:pt>
                <c:pt idx="48">
                  <c:v>6925</c:v>
                </c:pt>
                <c:pt idx="49">
                  <c:v>7230</c:v>
                </c:pt>
                <c:pt idx="50">
                  <c:v>7377</c:v>
                </c:pt>
                <c:pt idx="51">
                  <c:v>8041</c:v>
                </c:pt>
                <c:pt idx="52">
                  <c:v>8112</c:v>
                </c:pt>
                <c:pt idx="53">
                  <c:v>8112</c:v>
                </c:pt>
                <c:pt idx="54">
                  <c:v>8112</c:v>
                </c:pt>
                <c:pt idx="55">
                  <c:v>8245</c:v>
                </c:pt>
                <c:pt idx="56">
                  <c:v>8245</c:v>
                </c:pt>
                <c:pt idx="57">
                  <c:v>8335</c:v>
                </c:pt>
                <c:pt idx="58">
                  <c:v>8520</c:v>
                </c:pt>
                <c:pt idx="59">
                  <c:v>8558</c:v>
                </c:pt>
                <c:pt idx="60">
                  <c:v>9165</c:v>
                </c:pt>
                <c:pt idx="61">
                  <c:v>9181</c:v>
                </c:pt>
                <c:pt idx="62">
                  <c:v>9225</c:v>
                </c:pt>
                <c:pt idx="63">
                  <c:v>9344</c:v>
                </c:pt>
                <c:pt idx="64">
                  <c:v>9437</c:v>
                </c:pt>
                <c:pt idx="65">
                  <c:v>9440</c:v>
                </c:pt>
                <c:pt idx="66">
                  <c:v>9600</c:v>
                </c:pt>
                <c:pt idx="67">
                  <c:v>9600</c:v>
                </c:pt>
                <c:pt idx="68">
                  <c:v>9608</c:v>
                </c:pt>
                <c:pt idx="69">
                  <c:v>10114</c:v>
                </c:pt>
                <c:pt idx="70">
                  <c:v>10291</c:v>
                </c:pt>
                <c:pt idx="71">
                  <c:v>10541</c:v>
                </c:pt>
                <c:pt idx="72">
                  <c:v>10745.5</c:v>
                </c:pt>
                <c:pt idx="73">
                  <c:v>11374</c:v>
                </c:pt>
                <c:pt idx="74">
                  <c:v>11624.5</c:v>
                </c:pt>
                <c:pt idx="75">
                  <c:v>11847.5</c:v>
                </c:pt>
                <c:pt idx="76">
                  <c:v>11880</c:v>
                </c:pt>
                <c:pt idx="77">
                  <c:v>11896</c:v>
                </c:pt>
                <c:pt idx="78">
                  <c:v>12724</c:v>
                </c:pt>
              </c:numCache>
            </c:numRef>
          </c:xVal>
          <c:yVal>
            <c:numRef>
              <c:f>Active!$R$21:$R$992</c:f>
              <c:numCache>
                <c:formatCode>General</c:formatCode>
                <c:ptCount val="972"/>
                <c:pt idx="0">
                  <c:v>-4.3440000001282897E-2</c:v>
                </c:pt>
                <c:pt idx="1">
                  <c:v>2.7070000003732275E-2</c:v>
                </c:pt>
                <c:pt idx="2">
                  <c:v>-6.5479999997478444E-2</c:v>
                </c:pt>
                <c:pt idx="3">
                  <c:v>-3.2660000004398171E-2</c:v>
                </c:pt>
                <c:pt idx="4">
                  <c:v>4.972999999881722E-2</c:v>
                </c:pt>
                <c:pt idx="5">
                  <c:v>7.1680000000924338E-2</c:v>
                </c:pt>
                <c:pt idx="6">
                  <c:v>-8.4800000040559098E-3</c:v>
                </c:pt>
                <c:pt idx="7">
                  <c:v>1.0080000000016298E-2</c:v>
                </c:pt>
                <c:pt idx="8">
                  <c:v>-3.2469999998284038E-2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450-43B5-8EB8-91ADDB50C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445176"/>
        <c:axId val="1"/>
      </c:scatterChart>
      <c:valAx>
        <c:axId val="797445176"/>
        <c:scaling>
          <c:orientation val="minMax"/>
          <c:min val="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5057612479289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191489361702128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7445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475195919658978"/>
          <c:y val="0.9204921861831491"/>
          <c:w val="0.83156177286349842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85725</xdr:rowOff>
    </xdr:from>
    <xdr:to>
      <xdr:col>15</xdr:col>
      <xdr:colOff>295275</xdr:colOff>
      <xdr:row>18</xdr:row>
      <xdr:rowOff>104775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F4C8DE0D-AE75-A3AD-A26C-D22E7BDC31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600075</xdr:colOff>
      <xdr:row>0</xdr:row>
      <xdr:rowOff>0</xdr:rowOff>
    </xdr:from>
    <xdr:to>
      <xdr:col>31</xdr:col>
      <xdr:colOff>485775</xdr:colOff>
      <xdr:row>18</xdr:row>
      <xdr:rowOff>28575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060C222C-EBA0-4A5F-AB6E-EA19E9279A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381000</xdr:colOff>
      <xdr:row>0</xdr:row>
      <xdr:rowOff>76200</xdr:rowOff>
    </xdr:from>
    <xdr:to>
      <xdr:col>23</xdr:col>
      <xdr:colOff>466725</xdr:colOff>
      <xdr:row>18</xdr:row>
      <xdr:rowOff>104775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1D1E4F4E-4E4B-7511-2EB5-7D2E08A9FB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93" TargetMode="External"/><Relationship Id="rId13" Type="http://schemas.openxmlformats.org/officeDocument/2006/relationships/hyperlink" Target="http://www.konkoly.hu/cgi-bin/IBVS?6042" TargetMode="External"/><Relationship Id="rId3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www.bav-astro.de/sfs/BAVM_link.php?BAVMnr=183" TargetMode="External"/><Relationship Id="rId12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78" TargetMode="External"/><Relationship Id="rId11" Type="http://schemas.openxmlformats.org/officeDocument/2006/relationships/hyperlink" Target="http://www.bav-astro.de/sfs/BAVM_link.php?BAVMnr=231" TargetMode="External"/><Relationship Id="rId5" Type="http://schemas.openxmlformats.org/officeDocument/2006/relationships/hyperlink" Target="http://www.konkoly.hu/cgi-bin/IBVS?5603" TargetMode="External"/><Relationship Id="rId10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bav-astro.de/sfs/BAVM_link.php?BAVMnr=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1359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28515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59</v>
      </c>
    </row>
    <row r="2" spans="1:6" x14ac:dyDescent="0.2">
      <c r="A2" t="s">
        <v>26</v>
      </c>
      <c r="B2" s="11" t="s">
        <v>63</v>
      </c>
    </row>
    <row r="3" spans="1:6" ht="13.5" thickBot="1" x14ac:dyDescent="0.25">
      <c r="C3" s="9"/>
    </row>
    <row r="4" spans="1:6" ht="14.25" thickTop="1" thickBot="1" x14ac:dyDescent="0.25">
      <c r="A4" s="6" t="s">
        <v>2</v>
      </c>
      <c r="C4" s="2">
        <v>36818.400000000001</v>
      </c>
      <c r="D4" s="3">
        <v>1.6325099999999999</v>
      </c>
    </row>
    <row r="5" spans="1:6" ht="13.5" thickTop="1" x14ac:dyDescent="0.2">
      <c r="A5" s="12" t="s">
        <v>64</v>
      </c>
      <c r="B5" s="10"/>
      <c r="C5" s="13">
        <v>-9.5</v>
      </c>
      <c r="D5" s="10" t="s">
        <v>65</v>
      </c>
      <c r="E5" s="10"/>
    </row>
    <row r="6" spans="1:6" x14ac:dyDescent="0.2">
      <c r="A6" s="6" t="s">
        <v>3</v>
      </c>
    </row>
    <row r="7" spans="1:6" x14ac:dyDescent="0.2">
      <c r="A7" t="s">
        <v>4</v>
      </c>
      <c r="C7">
        <v>36818.400000000001</v>
      </c>
    </row>
    <row r="8" spans="1:6" x14ac:dyDescent="0.2">
      <c r="A8" t="s">
        <v>5</v>
      </c>
      <c r="C8">
        <v>1.6325099999999999</v>
      </c>
    </row>
    <row r="9" spans="1:6" x14ac:dyDescent="0.2">
      <c r="A9" s="26" t="s">
        <v>69</v>
      </c>
      <c r="B9" s="27">
        <v>81</v>
      </c>
      <c r="C9" s="15" t="str">
        <f>"F"&amp;B9</f>
        <v>F81</v>
      </c>
      <c r="D9" s="16" t="str">
        <f>"G"&amp;B9</f>
        <v>G81</v>
      </c>
    </row>
    <row r="10" spans="1:6" ht="13.5" thickBot="1" x14ac:dyDescent="0.25">
      <c r="A10" s="10"/>
      <c r="B10" s="10"/>
      <c r="C10" s="5" t="s">
        <v>22</v>
      </c>
      <c r="D10" s="5" t="s">
        <v>23</v>
      </c>
      <c r="E10" s="10"/>
    </row>
    <row r="11" spans="1:6" x14ac:dyDescent="0.2">
      <c r="A11" s="10" t="s">
        <v>18</v>
      </c>
      <c r="B11" s="10"/>
      <c r="C11" s="14">
        <f ca="1">INTERCEPT(INDIRECT($D$9):G991,INDIRECT($C$9):F991)</f>
        <v>9.9799435786802643E-2</v>
      </c>
      <c r="D11" s="4"/>
      <c r="E11" s="10"/>
    </row>
    <row r="12" spans="1:6" x14ac:dyDescent="0.2">
      <c r="A12" s="10" t="s">
        <v>19</v>
      </c>
      <c r="B12" s="10"/>
      <c r="C12" s="14">
        <f ca="1">SLOPE(INDIRECT($D$9):G991,INDIRECT($C$9):F991)</f>
        <v>-1.2725845449219828E-5</v>
      </c>
      <c r="D12" s="4"/>
      <c r="E12" s="10"/>
    </row>
    <row r="13" spans="1:6" x14ac:dyDescent="0.2">
      <c r="A13" s="10" t="s">
        <v>21</v>
      </c>
      <c r="B13" s="10"/>
      <c r="C13" s="4" t="s">
        <v>16</v>
      </c>
    </row>
    <row r="14" spans="1:6" x14ac:dyDescent="0.2">
      <c r="A14" s="10"/>
      <c r="B14" s="10"/>
      <c r="C14" s="10"/>
    </row>
    <row r="15" spans="1:6" x14ac:dyDescent="0.2">
      <c r="A15" s="17" t="s">
        <v>20</v>
      </c>
      <c r="B15" s="10"/>
      <c r="C15" s="18">
        <f ca="1">(C7+C11)+(C8+C12)*INT(MAX(F21:F3532))</f>
        <v>57590.395115778294</v>
      </c>
      <c r="E15" s="19" t="s">
        <v>72</v>
      </c>
      <c r="F15" s="13">
        <v>1</v>
      </c>
    </row>
    <row r="16" spans="1:6" x14ac:dyDescent="0.2">
      <c r="A16" s="21" t="s">
        <v>6</v>
      </c>
      <c r="B16" s="10"/>
      <c r="C16" s="22">
        <f ca="1">+C8+C12</f>
        <v>1.6324972741545507</v>
      </c>
      <c r="E16" s="19" t="s">
        <v>66</v>
      </c>
      <c r="F16" s="20">
        <f ca="1">NOW()+15018.5+$C$5/24</f>
        <v>60094.856621180552</v>
      </c>
    </row>
    <row r="17" spans="1:135" ht="13.5" thickBot="1" x14ac:dyDescent="0.25">
      <c r="A17" s="19" t="s">
        <v>60</v>
      </c>
      <c r="B17" s="10"/>
      <c r="C17" s="10">
        <f>COUNT(C21:C2190)</f>
        <v>79</v>
      </c>
      <c r="E17" s="19" t="s">
        <v>73</v>
      </c>
      <c r="F17" s="20">
        <f ca="1">ROUND(2*(F16-$C$7)/$C$8,0)/2+F15</f>
        <v>14259</v>
      </c>
    </row>
    <row r="18" spans="1:135" ht="14.25" thickTop="1" thickBot="1" x14ac:dyDescent="0.25">
      <c r="A18" s="21" t="s">
        <v>7</v>
      </c>
      <c r="B18" s="10"/>
      <c r="C18" s="24">
        <f ca="1">+C15</f>
        <v>57590.395115778294</v>
      </c>
      <c r="D18" s="25">
        <f ca="1">+C16</f>
        <v>1.6324972741545507</v>
      </c>
      <c r="E18" s="19" t="s">
        <v>67</v>
      </c>
      <c r="F18" s="16">
        <f ca="1">ROUND(2*(F16-$C$15)/$C$16,0)/2+F15</f>
        <v>1535</v>
      </c>
    </row>
    <row r="19" spans="1:135" ht="13.5" thickTop="1" x14ac:dyDescent="0.2">
      <c r="E19" s="19" t="s">
        <v>68</v>
      </c>
      <c r="F19" s="23">
        <f ca="1">+$C$15+$C$16*F18-15018.5-$C$5/24</f>
        <v>45078.174264938869</v>
      </c>
    </row>
    <row r="20" spans="1:135" ht="13.5" thickBot="1" x14ac:dyDescent="0.25">
      <c r="A20" s="5" t="s">
        <v>8</v>
      </c>
      <c r="B20" s="5" t="s">
        <v>9</v>
      </c>
      <c r="C20" s="5" t="s">
        <v>10</v>
      </c>
      <c r="D20" s="5" t="s">
        <v>15</v>
      </c>
      <c r="E20" s="5" t="s">
        <v>11</v>
      </c>
      <c r="F20" s="5" t="s">
        <v>12</v>
      </c>
      <c r="G20" s="5" t="s">
        <v>13</v>
      </c>
      <c r="H20" s="8" t="s">
        <v>85</v>
      </c>
      <c r="I20" s="8" t="s">
        <v>71</v>
      </c>
      <c r="J20" s="8" t="s">
        <v>82</v>
      </c>
      <c r="K20" s="8" t="s">
        <v>80</v>
      </c>
      <c r="L20" s="8" t="s">
        <v>358</v>
      </c>
      <c r="M20" s="8" t="s">
        <v>359</v>
      </c>
      <c r="N20" s="8" t="s">
        <v>360</v>
      </c>
      <c r="O20" s="8" t="s">
        <v>25</v>
      </c>
      <c r="P20" s="7" t="s">
        <v>24</v>
      </c>
      <c r="Q20" s="5" t="s">
        <v>17</v>
      </c>
      <c r="R20" s="62" t="s">
        <v>357</v>
      </c>
    </row>
    <row r="21" spans="1:135" x14ac:dyDescent="0.2">
      <c r="A21" s="31" t="s">
        <v>93</v>
      </c>
      <c r="B21" s="29" t="s">
        <v>58</v>
      </c>
      <c r="C21" s="30">
        <v>35747.43</v>
      </c>
      <c r="D21" s="28" t="s">
        <v>71</v>
      </c>
      <c r="E21" s="28">
        <f t="shared" ref="E21:E52" si="0">+(C21-C$7)/C$8</f>
        <v>-656.02660933164339</v>
      </c>
      <c r="F21" s="28">
        <f t="shared" ref="F21:F52" si="1">ROUND(2*E21,0)/2</f>
        <v>-656</v>
      </c>
      <c r="G21" s="28">
        <f t="shared" ref="G21:G52" si="2">+C21-(C$7+F21*C$8)</f>
        <v>-4.3440000001282897E-2</v>
      </c>
      <c r="H21" s="28"/>
      <c r="J21" s="28"/>
      <c r="K21" s="28"/>
      <c r="L21" s="28"/>
      <c r="M21" s="28"/>
      <c r="N21" s="28"/>
      <c r="O21" s="28">
        <f t="shared" ref="O21:O29" ca="1" si="3">+C$11+C$12*F21</f>
        <v>0.10814759040149086</v>
      </c>
      <c r="P21" s="28"/>
      <c r="Q21" s="32">
        <f t="shared" ref="Q21:Q52" si="4">+C21-15018.5</f>
        <v>20728.93</v>
      </c>
      <c r="R21" s="28">
        <f t="shared" ref="R21:R29" si="5">G21</f>
        <v>-4.3440000001282897E-2</v>
      </c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</row>
    <row r="22" spans="1:135" x14ac:dyDescent="0.2">
      <c r="A22" s="31" t="s">
        <v>93</v>
      </c>
      <c r="B22" s="29" t="s">
        <v>58</v>
      </c>
      <c r="C22" s="30">
        <v>36072.370000000003</v>
      </c>
      <c r="D22" s="28" t="s">
        <v>71</v>
      </c>
      <c r="E22" s="28">
        <f t="shared" si="0"/>
        <v>-456.98341817201663</v>
      </c>
      <c r="F22" s="28">
        <f t="shared" si="1"/>
        <v>-457</v>
      </c>
      <c r="G22" s="28">
        <f t="shared" si="2"/>
        <v>2.7070000003732275E-2</v>
      </c>
      <c r="H22" s="28"/>
      <c r="J22" s="28"/>
      <c r="K22" s="28"/>
      <c r="L22" s="28"/>
      <c r="M22" s="28"/>
      <c r="N22" s="28"/>
      <c r="O22" s="28">
        <f t="shared" ca="1" si="3"/>
        <v>0.10561514715709611</v>
      </c>
      <c r="P22" s="28"/>
      <c r="Q22" s="32">
        <f t="shared" si="4"/>
        <v>21053.870000000003</v>
      </c>
      <c r="R22" s="28">
        <f t="shared" si="5"/>
        <v>2.7070000003732275E-2</v>
      </c>
      <c r="S22" s="28"/>
      <c r="T22" s="28"/>
      <c r="U22" s="28"/>
      <c r="V22" s="28"/>
      <c r="W22" s="28"/>
      <c r="X22" s="28"/>
      <c r="Y22" s="28"/>
      <c r="Z22" s="28"/>
      <c r="AA22" s="28">
        <v>6</v>
      </c>
      <c r="AB22" s="28"/>
      <c r="AC22" s="28" t="s">
        <v>27</v>
      </c>
      <c r="AD22" s="28"/>
      <c r="AE22" s="28" t="s">
        <v>29</v>
      </c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</row>
    <row r="23" spans="1:135" x14ac:dyDescent="0.2">
      <c r="A23" s="31" t="s">
        <v>93</v>
      </c>
      <c r="B23" s="29" t="s">
        <v>58</v>
      </c>
      <c r="C23" s="30">
        <v>36080.44</v>
      </c>
      <c r="D23" s="28" t="s">
        <v>71</v>
      </c>
      <c r="E23" s="28">
        <f t="shared" si="0"/>
        <v>-452.04011001463954</v>
      </c>
      <c r="F23" s="28">
        <f t="shared" si="1"/>
        <v>-452</v>
      </c>
      <c r="G23" s="28">
        <f t="shared" si="2"/>
        <v>-6.5479999997478444E-2</v>
      </c>
      <c r="H23" s="28"/>
      <c r="J23" s="28"/>
      <c r="K23" s="28"/>
      <c r="L23" s="28"/>
      <c r="M23" s="28"/>
      <c r="N23" s="28"/>
      <c r="O23" s="28">
        <f t="shared" ca="1" si="3"/>
        <v>0.10555151792985</v>
      </c>
      <c r="P23" s="28"/>
      <c r="Q23" s="32">
        <f t="shared" si="4"/>
        <v>21061.940000000002</v>
      </c>
      <c r="R23" s="28">
        <f t="shared" si="5"/>
        <v>-6.5479999997478444E-2</v>
      </c>
      <c r="S23" s="28"/>
      <c r="T23" s="28"/>
      <c r="U23" s="28"/>
      <c r="V23" s="28"/>
      <c r="W23" s="28"/>
      <c r="X23" s="28"/>
      <c r="Y23" s="28"/>
      <c r="Z23" s="28"/>
      <c r="AA23" s="28">
        <v>6</v>
      </c>
      <c r="AB23" s="28"/>
      <c r="AC23" s="28" t="s">
        <v>27</v>
      </c>
      <c r="AD23" s="28"/>
      <c r="AE23" s="28" t="s">
        <v>29</v>
      </c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</row>
    <row r="24" spans="1:135" x14ac:dyDescent="0.2">
      <c r="A24" s="31" t="s">
        <v>93</v>
      </c>
      <c r="B24" s="29" t="s">
        <v>58</v>
      </c>
      <c r="C24" s="30">
        <v>36436.36</v>
      </c>
      <c r="D24" s="28" t="s">
        <v>71</v>
      </c>
      <c r="E24" s="28">
        <f t="shared" si="0"/>
        <v>-234.02000600302657</v>
      </c>
      <c r="F24" s="28">
        <f t="shared" si="1"/>
        <v>-234</v>
      </c>
      <c r="G24" s="28">
        <f t="shared" si="2"/>
        <v>-3.2660000004398171E-2</v>
      </c>
      <c r="H24" s="28"/>
      <c r="J24" s="28"/>
      <c r="K24" s="28"/>
      <c r="L24" s="28"/>
      <c r="M24" s="28"/>
      <c r="N24" s="28"/>
      <c r="O24" s="28">
        <f t="shared" ca="1" si="3"/>
        <v>0.10277728362192008</v>
      </c>
      <c r="P24" s="28"/>
      <c r="Q24" s="32">
        <f t="shared" si="4"/>
        <v>21417.86</v>
      </c>
      <c r="R24" s="28">
        <f t="shared" si="5"/>
        <v>-3.2660000004398171E-2</v>
      </c>
      <c r="S24" s="28"/>
      <c r="T24" s="28"/>
      <c r="U24" s="28"/>
      <c r="V24" s="28"/>
      <c r="W24" s="28"/>
      <c r="X24" s="28"/>
      <c r="Y24" s="28"/>
      <c r="Z24" s="28"/>
      <c r="AA24" s="28">
        <v>7</v>
      </c>
      <c r="AB24" s="28"/>
      <c r="AC24" s="28" t="s">
        <v>27</v>
      </c>
      <c r="AD24" s="28"/>
      <c r="AE24" s="28" t="s">
        <v>29</v>
      </c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</row>
    <row r="25" spans="1:135" x14ac:dyDescent="0.2">
      <c r="A25" s="31" t="s">
        <v>93</v>
      </c>
      <c r="B25" s="29" t="s">
        <v>58</v>
      </c>
      <c r="C25" s="30">
        <v>36454.400000000001</v>
      </c>
      <c r="D25" s="28" t="s">
        <v>71</v>
      </c>
      <c r="E25" s="28">
        <f t="shared" si="0"/>
        <v>-222.96953770574149</v>
      </c>
      <c r="F25" s="28">
        <f t="shared" si="1"/>
        <v>-223</v>
      </c>
      <c r="G25" s="28">
        <f t="shared" si="2"/>
        <v>4.972999999881722E-2</v>
      </c>
      <c r="H25" s="28"/>
      <c r="J25" s="28"/>
      <c r="K25" s="28"/>
      <c r="L25" s="28"/>
      <c r="M25" s="28"/>
      <c r="N25" s="28"/>
      <c r="O25" s="28">
        <f t="shared" ca="1" si="3"/>
        <v>0.10263729932197867</v>
      </c>
      <c r="P25" s="28"/>
      <c r="Q25" s="32">
        <f t="shared" si="4"/>
        <v>21435.9</v>
      </c>
      <c r="R25" s="28">
        <f t="shared" si="5"/>
        <v>4.972999999881722E-2</v>
      </c>
      <c r="S25" s="28"/>
      <c r="T25" s="28"/>
      <c r="U25" s="28"/>
      <c r="V25" s="28"/>
      <c r="W25" s="28"/>
      <c r="X25" s="28"/>
      <c r="Y25" s="28"/>
      <c r="Z25" s="28"/>
      <c r="AA25" s="28">
        <v>7</v>
      </c>
      <c r="AB25" s="28"/>
      <c r="AC25" s="28" t="s">
        <v>27</v>
      </c>
      <c r="AD25" s="28"/>
      <c r="AE25" s="28" t="s">
        <v>29</v>
      </c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</row>
    <row r="26" spans="1:135" x14ac:dyDescent="0.2">
      <c r="A26" s="31" t="s">
        <v>93</v>
      </c>
      <c r="B26" s="29" t="s">
        <v>58</v>
      </c>
      <c r="C26" s="30">
        <v>36544.21</v>
      </c>
      <c r="D26" s="28" t="s">
        <v>71</v>
      </c>
      <c r="E26" s="28">
        <f t="shared" si="0"/>
        <v>-167.9560921525763</v>
      </c>
      <c r="F26" s="28">
        <f t="shared" si="1"/>
        <v>-168</v>
      </c>
      <c r="G26" s="28">
        <f t="shared" si="2"/>
        <v>7.1680000000924338E-2</v>
      </c>
      <c r="H26" s="28"/>
      <c r="J26" s="28"/>
      <c r="K26" s="28"/>
      <c r="L26" s="28"/>
      <c r="M26" s="28"/>
      <c r="N26" s="28"/>
      <c r="O26" s="28">
        <f t="shared" ca="1" si="3"/>
        <v>0.10193737782227158</v>
      </c>
      <c r="P26" s="28"/>
      <c r="Q26" s="32">
        <f t="shared" si="4"/>
        <v>21525.71</v>
      </c>
      <c r="R26" s="28">
        <f t="shared" si="5"/>
        <v>7.1680000000924338E-2</v>
      </c>
      <c r="S26" s="28"/>
      <c r="T26" s="28"/>
      <c r="U26" s="28"/>
      <c r="V26" s="28"/>
      <c r="W26" s="28"/>
      <c r="X26" s="28"/>
      <c r="Y26" s="28"/>
      <c r="Z26" s="28"/>
      <c r="AA26" s="28">
        <v>9</v>
      </c>
      <c r="AB26" s="28"/>
      <c r="AC26" s="28" t="s">
        <v>33</v>
      </c>
      <c r="AD26" s="28"/>
      <c r="AE26" s="28" t="s">
        <v>29</v>
      </c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</row>
    <row r="27" spans="1:135" x14ac:dyDescent="0.2">
      <c r="A27" s="31" t="s">
        <v>93</v>
      </c>
      <c r="B27" s="29" t="s">
        <v>58</v>
      </c>
      <c r="C27" s="30">
        <v>36570.25</v>
      </c>
      <c r="D27" s="28" t="s">
        <v>71</v>
      </c>
      <c r="E27" s="28">
        <f t="shared" si="0"/>
        <v>-152.00519445516503</v>
      </c>
      <c r="F27" s="28">
        <f t="shared" si="1"/>
        <v>-152</v>
      </c>
      <c r="G27" s="28">
        <f t="shared" si="2"/>
        <v>-8.4800000040559098E-3</v>
      </c>
      <c r="H27" s="28"/>
      <c r="J27" s="28"/>
      <c r="K27" s="28"/>
      <c r="L27" s="28"/>
      <c r="M27" s="28"/>
      <c r="N27" s="28"/>
      <c r="O27" s="28">
        <f t="shared" ca="1" si="3"/>
        <v>0.10173376429508406</v>
      </c>
      <c r="P27" s="28"/>
      <c r="Q27" s="32">
        <f t="shared" si="4"/>
        <v>21551.75</v>
      </c>
      <c r="R27" s="28">
        <f t="shared" si="5"/>
        <v>-8.4800000040559098E-3</v>
      </c>
      <c r="S27" s="28"/>
      <c r="T27" s="28"/>
      <c r="U27" s="28"/>
      <c r="V27" s="28"/>
      <c r="W27" s="28"/>
      <c r="X27" s="28"/>
      <c r="Y27" s="28"/>
      <c r="Z27" s="28"/>
      <c r="AA27" s="28">
        <v>8</v>
      </c>
      <c r="AB27" s="28"/>
      <c r="AC27" s="28" t="s">
        <v>27</v>
      </c>
      <c r="AD27" s="28"/>
      <c r="AE27" s="28" t="s">
        <v>29</v>
      </c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</row>
    <row r="28" spans="1:135" x14ac:dyDescent="0.2">
      <c r="A28" s="31" t="s">
        <v>93</v>
      </c>
      <c r="B28" s="29" t="s">
        <v>58</v>
      </c>
      <c r="C28" s="30">
        <v>36805.35</v>
      </c>
      <c r="D28" s="28" t="s">
        <v>71</v>
      </c>
      <c r="E28" s="28">
        <f t="shared" si="0"/>
        <v>-7.9938254589576241</v>
      </c>
      <c r="F28" s="28">
        <f t="shared" si="1"/>
        <v>-8</v>
      </c>
      <c r="G28" s="28">
        <f t="shared" si="2"/>
        <v>1.0080000000016298E-2</v>
      </c>
      <c r="H28" s="28"/>
      <c r="J28" s="28"/>
      <c r="K28" s="28"/>
      <c r="L28" s="28"/>
      <c r="M28" s="28"/>
      <c r="N28" s="28"/>
      <c r="O28" s="28">
        <f t="shared" ca="1" si="3"/>
        <v>9.9901242550396396E-2</v>
      </c>
      <c r="P28" s="28"/>
      <c r="Q28" s="32">
        <f t="shared" si="4"/>
        <v>21786.85</v>
      </c>
      <c r="R28" s="28">
        <f t="shared" si="5"/>
        <v>1.0080000000016298E-2</v>
      </c>
      <c r="S28" s="28"/>
      <c r="T28" s="28"/>
      <c r="U28" s="28"/>
      <c r="V28" s="28"/>
      <c r="W28" s="28"/>
      <c r="X28" s="28"/>
      <c r="Y28" s="28"/>
      <c r="Z28" s="28"/>
      <c r="AA28" s="28">
        <v>6</v>
      </c>
      <c r="AB28" s="28"/>
      <c r="AC28" s="28" t="s">
        <v>27</v>
      </c>
      <c r="AD28" s="28"/>
      <c r="AE28" s="28" t="s">
        <v>29</v>
      </c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</row>
    <row r="29" spans="1:135" x14ac:dyDescent="0.2">
      <c r="A29" s="31" t="s">
        <v>93</v>
      </c>
      <c r="B29" s="29" t="s">
        <v>58</v>
      </c>
      <c r="C29" s="30">
        <v>36813.47</v>
      </c>
      <c r="D29" s="28" t="s">
        <v>71</v>
      </c>
      <c r="E29" s="28">
        <f t="shared" si="0"/>
        <v>-3.0198896178279404</v>
      </c>
      <c r="F29" s="28">
        <f t="shared" si="1"/>
        <v>-3</v>
      </c>
      <c r="G29" s="28">
        <f t="shared" si="2"/>
        <v>-3.2469999998284038E-2</v>
      </c>
      <c r="H29" s="28"/>
      <c r="J29" s="28"/>
      <c r="K29" s="28"/>
      <c r="L29" s="28"/>
      <c r="M29" s="28"/>
      <c r="N29" s="28"/>
      <c r="O29" s="28">
        <f t="shared" ca="1" si="3"/>
        <v>9.9837613323150304E-2</v>
      </c>
      <c r="P29" s="28"/>
      <c r="Q29" s="32">
        <f t="shared" si="4"/>
        <v>21794.97</v>
      </c>
      <c r="R29" s="28">
        <f t="shared" si="5"/>
        <v>-3.2469999998284038E-2</v>
      </c>
      <c r="S29" s="28"/>
      <c r="T29" s="28"/>
      <c r="U29" s="28"/>
      <c r="V29" s="28"/>
      <c r="W29" s="28"/>
      <c r="X29" s="28"/>
      <c r="Y29" s="28"/>
      <c r="Z29" s="28"/>
      <c r="AA29" s="28">
        <v>7</v>
      </c>
      <c r="AB29" s="28"/>
      <c r="AC29" s="28" t="s">
        <v>27</v>
      </c>
      <c r="AD29" s="28"/>
      <c r="AE29" s="28" t="s">
        <v>29</v>
      </c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</row>
    <row r="30" spans="1:135" x14ac:dyDescent="0.2">
      <c r="A30" s="28" t="s">
        <v>14</v>
      </c>
      <c r="B30" s="29"/>
      <c r="C30" s="30">
        <v>36818.400000000001</v>
      </c>
      <c r="D30" s="30" t="s">
        <v>16</v>
      </c>
      <c r="E30" s="28">
        <f t="shared" si="0"/>
        <v>0</v>
      </c>
      <c r="F30" s="28">
        <f t="shared" si="1"/>
        <v>0</v>
      </c>
      <c r="G30" s="28">
        <f t="shared" si="2"/>
        <v>0</v>
      </c>
      <c r="H30" s="31">
        <f>G30</f>
        <v>0</v>
      </c>
      <c r="I30" s="28"/>
      <c r="J30" s="28"/>
      <c r="K30" s="28"/>
      <c r="L30" s="28"/>
      <c r="M30" s="28"/>
      <c r="N30" s="28"/>
      <c r="O30" s="28"/>
      <c r="P30" s="28"/>
      <c r="Q30" s="32">
        <f t="shared" si="4"/>
        <v>21799.9</v>
      </c>
      <c r="R30" s="28"/>
      <c r="S30" s="28"/>
      <c r="T30" s="28"/>
      <c r="U30" s="28"/>
      <c r="V30" s="28"/>
      <c r="W30" s="28"/>
      <c r="X30" s="28"/>
      <c r="Y30" s="28"/>
      <c r="Z30" s="28"/>
      <c r="AA30" s="28">
        <v>6</v>
      </c>
      <c r="AB30" s="28"/>
      <c r="AC30" s="28" t="s">
        <v>27</v>
      </c>
      <c r="AD30" s="28"/>
      <c r="AE30" s="28" t="s">
        <v>29</v>
      </c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</row>
    <row r="31" spans="1:135" x14ac:dyDescent="0.2">
      <c r="A31" s="31" t="s">
        <v>126</v>
      </c>
      <c r="B31" s="29" t="s">
        <v>58</v>
      </c>
      <c r="C31" s="30">
        <v>44135.334000000003</v>
      </c>
      <c r="D31" s="28" t="s">
        <v>71</v>
      </c>
      <c r="E31" s="28">
        <f t="shared" si="0"/>
        <v>4482.0148115478632</v>
      </c>
      <c r="F31" s="28">
        <f t="shared" si="1"/>
        <v>4482</v>
      </c>
      <c r="G31" s="28">
        <f t="shared" si="2"/>
        <v>2.4180000000342261E-2</v>
      </c>
      <c r="H31" s="28"/>
      <c r="I31" s="28">
        <f t="shared" ref="I31:I62" si="6">G31</f>
        <v>2.4180000000342261E-2</v>
      </c>
      <c r="J31" s="28"/>
      <c r="K31" s="28"/>
      <c r="L31" s="28"/>
      <c r="M31" s="28"/>
      <c r="N31" s="28"/>
      <c r="O31" s="28">
        <f ca="1">+C$11+C$12*F31</f>
        <v>4.2762196483399371E-2</v>
      </c>
      <c r="P31" s="28"/>
      <c r="Q31" s="32">
        <f t="shared" si="4"/>
        <v>29116.834000000003</v>
      </c>
      <c r="R31" s="28"/>
      <c r="S31" s="28"/>
      <c r="T31" s="28"/>
      <c r="U31" s="28"/>
      <c r="V31" s="28"/>
      <c r="W31" s="28"/>
      <c r="X31" s="28"/>
      <c r="Y31" s="28"/>
      <c r="Z31" s="28"/>
      <c r="AA31" s="28">
        <v>6</v>
      </c>
      <c r="AB31" s="28"/>
      <c r="AC31" s="28" t="s">
        <v>27</v>
      </c>
      <c r="AD31" s="28"/>
      <c r="AE31" s="28" t="s">
        <v>29</v>
      </c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</row>
    <row r="32" spans="1:135" x14ac:dyDescent="0.2">
      <c r="A32" s="31" t="s">
        <v>126</v>
      </c>
      <c r="B32" s="29" t="s">
        <v>58</v>
      </c>
      <c r="C32" s="30">
        <v>44143.487000000001</v>
      </c>
      <c r="D32" s="28" t="s">
        <v>71</v>
      </c>
      <c r="E32" s="28">
        <f t="shared" si="0"/>
        <v>4487.0089616602654</v>
      </c>
      <c r="F32" s="28">
        <f t="shared" si="1"/>
        <v>4487</v>
      </c>
      <c r="G32" s="28">
        <f t="shared" si="2"/>
        <v>1.4629999997850973E-2</v>
      </c>
      <c r="H32" s="28"/>
      <c r="I32" s="28">
        <f t="shared" si="6"/>
        <v>1.4629999997850973E-2</v>
      </c>
      <c r="J32" s="28"/>
      <c r="K32" s="28"/>
      <c r="L32" s="28"/>
      <c r="M32" s="28"/>
      <c r="N32" s="28"/>
      <c r="O32" s="28">
        <f ca="1">+C$11+C$12*F32</f>
        <v>4.2698567256153272E-2</v>
      </c>
      <c r="P32" s="28"/>
      <c r="Q32" s="32">
        <f t="shared" si="4"/>
        <v>29124.987000000001</v>
      </c>
      <c r="R32" s="28"/>
      <c r="S32" s="28"/>
      <c r="T32" s="28"/>
      <c r="U32" s="28"/>
      <c r="V32" s="28"/>
      <c r="W32" s="28"/>
      <c r="X32" s="28"/>
      <c r="Y32" s="28"/>
      <c r="Z32" s="28"/>
      <c r="AA32" s="28">
        <v>11</v>
      </c>
      <c r="AB32" s="28"/>
      <c r="AC32" s="28" t="s">
        <v>33</v>
      </c>
      <c r="AD32" s="28"/>
      <c r="AE32" s="28" t="s">
        <v>29</v>
      </c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</row>
    <row r="33" spans="1:135" x14ac:dyDescent="0.2">
      <c r="A33" s="31" t="s">
        <v>133</v>
      </c>
      <c r="B33" s="29" t="s">
        <v>58</v>
      </c>
      <c r="C33" s="30">
        <v>44396.514000000003</v>
      </c>
      <c r="D33" s="28" t="s">
        <v>71</v>
      </c>
      <c r="E33" s="28">
        <f t="shared" si="0"/>
        <v>4642.0015803884826</v>
      </c>
      <c r="F33" s="28">
        <f t="shared" si="1"/>
        <v>4642</v>
      </c>
      <c r="G33" s="28">
        <f t="shared" si="2"/>
        <v>2.5800000003073364E-3</v>
      </c>
      <c r="H33" s="28"/>
      <c r="I33" s="28">
        <f t="shared" si="6"/>
        <v>2.5800000003073364E-3</v>
      </c>
      <c r="J33" s="28"/>
      <c r="K33" s="28"/>
      <c r="L33" s="28"/>
      <c r="M33" s="28"/>
      <c r="N33" s="28"/>
      <c r="O33" s="28">
        <f ca="1">+C$11+C$12*F33</f>
        <v>4.0726061211524202E-2</v>
      </c>
      <c r="P33" s="28"/>
      <c r="Q33" s="32">
        <f t="shared" si="4"/>
        <v>29378.014000000003</v>
      </c>
      <c r="R33" s="28"/>
      <c r="S33" s="28"/>
      <c r="T33" s="28"/>
      <c r="U33" s="28"/>
      <c r="V33" s="28"/>
      <c r="W33" s="28"/>
      <c r="X33" s="28"/>
      <c r="Y33" s="28"/>
      <c r="Z33" s="28"/>
      <c r="AA33" s="28">
        <v>11</v>
      </c>
      <c r="AB33" s="28"/>
      <c r="AC33" s="28" t="s">
        <v>27</v>
      </c>
      <c r="AD33" s="28"/>
      <c r="AE33" s="28" t="s">
        <v>29</v>
      </c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</row>
    <row r="34" spans="1:135" x14ac:dyDescent="0.2">
      <c r="A34" s="28" t="s">
        <v>28</v>
      </c>
      <c r="B34" s="29"/>
      <c r="C34" s="30">
        <v>44458.542000000001</v>
      </c>
      <c r="D34" s="30"/>
      <c r="E34" s="28">
        <f t="shared" si="0"/>
        <v>4679.9970597423599</v>
      </c>
      <c r="F34" s="28">
        <f t="shared" si="1"/>
        <v>4680</v>
      </c>
      <c r="G34" s="28">
        <f t="shared" si="2"/>
        <v>-4.8000000024330802E-3</v>
      </c>
      <c r="H34" s="28"/>
      <c r="I34" s="28">
        <f t="shared" si="6"/>
        <v>-4.8000000024330802E-3</v>
      </c>
      <c r="J34" s="28"/>
      <c r="K34" s="28"/>
      <c r="L34" s="28"/>
      <c r="M34" s="28"/>
      <c r="N34" s="28"/>
      <c r="O34" s="28"/>
      <c r="P34" s="28"/>
      <c r="Q34" s="32">
        <f t="shared" si="4"/>
        <v>29440.042000000001</v>
      </c>
      <c r="R34" s="28"/>
      <c r="S34" s="28"/>
      <c r="T34" s="28"/>
      <c r="U34" s="28"/>
      <c r="V34" s="28"/>
      <c r="W34" s="28"/>
      <c r="X34" s="28"/>
      <c r="Y34" s="28"/>
      <c r="Z34" s="28"/>
      <c r="AA34" s="28">
        <v>11</v>
      </c>
      <c r="AB34" s="28"/>
      <c r="AC34" s="28" t="s">
        <v>27</v>
      </c>
      <c r="AD34" s="28"/>
      <c r="AE34" s="28" t="s">
        <v>29</v>
      </c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</row>
    <row r="35" spans="1:135" x14ac:dyDescent="0.2">
      <c r="A35" s="28" t="s">
        <v>30</v>
      </c>
      <c r="B35" s="29"/>
      <c r="C35" s="30">
        <v>44499.353000000003</v>
      </c>
      <c r="D35" s="30"/>
      <c r="E35" s="28">
        <f t="shared" si="0"/>
        <v>4704.99598777343</v>
      </c>
      <c r="F35" s="28">
        <f t="shared" si="1"/>
        <v>4705</v>
      </c>
      <c r="G35" s="28">
        <f t="shared" si="2"/>
        <v>-6.5499999982421286E-3</v>
      </c>
      <c r="H35" s="28"/>
      <c r="I35" s="28">
        <f t="shared" si="6"/>
        <v>-6.5499999982421286E-3</v>
      </c>
      <c r="J35" s="28"/>
      <c r="K35" s="28"/>
      <c r="L35" s="28"/>
      <c r="M35" s="28"/>
      <c r="N35" s="28"/>
      <c r="O35" s="28"/>
      <c r="P35" s="28"/>
      <c r="Q35" s="32">
        <f t="shared" si="4"/>
        <v>29480.853000000003</v>
      </c>
      <c r="R35" s="28"/>
      <c r="S35" s="28"/>
      <c r="T35" s="28"/>
      <c r="U35" s="28"/>
      <c r="V35" s="28"/>
      <c r="W35" s="28"/>
      <c r="X35" s="28"/>
      <c r="Y35" s="28"/>
      <c r="Z35" s="28"/>
      <c r="AA35" s="28">
        <v>6</v>
      </c>
      <c r="AB35" s="28"/>
      <c r="AC35" s="28" t="s">
        <v>27</v>
      </c>
      <c r="AD35" s="28"/>
      <c r="AE35" s="28" t="s">
        <v>29</v>
      </c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</row>
    <row r="36" spans="1:135" x14ac:dyDescent="0.2">
      <c r="A36" s="28" t="s">
        <v>31</v>
      </c>
      <c r="B36" s="29"/>
      <c r="C36" s="30">
        <v>44566.284</v>
      </c>
      <c r="D36" s="30"/>
      <c r="E36" s="28">
        <f t="shared" si="0"/>
        <v>4745.9948177959086</v>
      </c>
      <c r="F36" s="28">
        <f t="shared" si="1"/>
        <v>4746</v>
      </c>
      <c r="G36" s="28">
        <f t="shared" si="2"/>
        <v>-8.4599999972851947E-3</v>
      </c>
      <c r="H36" s="28"/>
      <c r="I36" s="28">
        <f t="shared" si="6"/>
        <v>-8.4599999972851947E-3</v>
      </c>
      <c r="J36" s="28"/>
      <c r="K36" s="28"/>
      <c r="L36" s="28"/>
      <c r="M36" s="28"/>
      <c r="N36" s="28"/>
      <c r="O36" s="28"/>
      <c r="P36" s="28"/>
      <c r="Q36" s="32">
        <f t="shared" si="4"/>
        <v>29547.784</v>
      </c>
      <c r="R36" s="28"/>
      <c r="S36" s="28"/>
      <c r="T36" s="28"/>
      <c r="U36" s="28"/>
      <c r="V36" s="28"/>
      <c r="W36" s="28"/>
      <c r="X36" s="28"/>
      <c r="Y36" s="28"/>
      <c r="Z36" s="28"/>
      <c r="AA36" s="28">
        <v>6</v>
      </c>
      <c r="AB36" s="28"/>
      <c r="AC36" s="28" t="s">
        <v>39</v>
      </c>
      <c r="AD36" s="28"/>
      <c r="AE36" s="28" t="s">
        <v>29</v>
      </c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</row>
    <row r="37" spans="1:135" x14ac:dyDescent="0.2">
      <c r="A37" s="28" t="s">
        <v>32</v>
      </c>
      <c r="B37" s="29"/>
      <c r="C37" s="30">
        <v>44791.57</v>
      </c>
      <c r="D37" s="30"/>
      <c r="E37" s="28">
        <f t="shared" si="0"/>
        <v>4883.9945850255117</v>
      </c>
      <c r="F37" s="28">
        <f t="shared" si="1"/>
        <v>4884</v>
      </c>
      <c r="G37" s="28">
        <f t="shared" si="2"/>
        <v>-8.8400000022375025E-3</v>
      </c>
      <c r="H37" s="28"/>
      <c r="I37" s="28">
        <f t="shared" si="6"/>
        <v>-8.8400000022375025E-3</v>
      </c>
      <c r="J37" s="28"/>
      <c r="K37" s="28"/>
      <c r="L37" s="28"/>
      <c r="M37" s="28"/>
      <c r="N37" s="28"/>
      <c r="O37" s="28"/>
      <c r="P37" s="28"/>
      <c r="Q37" s="32">
        <f t="shared" si="4"/>
        <v>29773.07</v>
      </c>
      <c r="R37" s="28"/>
      <c r="S37" s="28"/>
      <c r="T37" s="28"/>
      <c r="U37" s="28"/>
      <c r="V37" s="28"/>
      <c r="W37" s="28"/>
      <c r="X37" s="28"/>
      <c r="Y37" s="28"/>
      <c r="Z37" s="28"/>
      <c r="AA37" s="28">
        <v>6</v>
      </c>
      <c r="AB37" s="28"/>
      <c r="AC37" s="28" t="s">
        <v>27</v>
      </c>
      <c r="AD37" s="28"/>
      <c r="AE37" s="28" t="s">
        <v>29</v>
      </c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</row>
    <row r="38" spans="1:135" x14ac:dyDescent="0.2">
      <c r="A38" s="28" t="s">
        <v>32</v>
      </c>
      <c r="B38" s="29"/>
      <c r="C38" s="30">
        <v>44809.52</v>
      </c>
      <c r="D38" s="30"/>
      <c r="E38" s="28">
        <f t="shared" si="0"/>
        <v>4894.9899234920431</v>
      </c>
      <c r="F38" s="28">
        <f t="shared" si="1"/>
        <v>4895</v>
      </c>
      <c r="G38" s="28">
        <f t="shared" si="2"/>
        <v>-1.6450000002805609E-2</v>
      </c>
      <c r="H38" s="28"/>
      <c r="I38" s="28">
        <f t="shared" si="6"/>
        <v>-1.6450000002805609E-2</v>
      </c>
      <c r="J38" s="28"/>
      <c r="K38" s="28"/>
      <c r="L38" s="28"/>
      <c r="M38" s="28"/>
      <c r="N38" s="28"/>
      <c r="O38" s="28"/>
      <c r="P38" s="28"/>
      <c r="Q38" s="32">
        <f t="shared" si="4"/>
        <v>29791.019999999997</v>
      </c>
      <c r="R38" s="28"/>
      <c r="S38" s="28"/>
      <c r="T38" s="28"/>
      <c r="U38" s="28"/>
      <c r="V38" s="28"/>
      <c r="W38" s="28"/>
      <c r="X38" s="28"/>
      <c r="Y38" s="28"/>
      <c r="Z38" s="28"/>
      <c r="AA38" s="28">
        <v>6</v>
      </c>
      <c r="AB38" s="28"/>
      <c r="AC38" s="28" t="s">
        <v>27</v>
      </c>
      <c r="AD38" s="28"/>
      <c r="AE38" s="28" t="s">
        <v>29</v>
      </c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</row>
    <row r="39" spans="1:135" x14ac:dyDescent="0.2">
      <c r="A39" s="28" t="s">
        <v>32</v>
      </c>
      <c r="B39" s="29"/>
      <c r="C39" s="30">
        <v>44809.531999999999</v>
      </c>
      <c r="D39" s="30"/>
      <c r="E39" s="28">
        <f t="shared" si="0"/>
        <v>4894.9972741361453</v>
      </c>
      <c r="F39" s="28">
        <f t="shared" si="1"/>
        <v>4895</v>
      </c>
      <c r="G39" s="28">
        <f t="shared" si="2"/>
        <v>-4.4500000003608875E-3</v>
      </c>
      <c r="H39" s="28"/>
      <c r="I39" s="28">
        <f t="shared" si="6"/>
        <v>-4.4500000003608875E-3</v>
      </c>
      <c r="J39" s="28"/>
      <c r="K39" s="28"/>
      <c r="L39" s="28"/>
      <c r="M39" s="28"/>
      <c r="N39" s="28"/>
      <c r="O39" s="28"/>
      <c r="P39" s="28"/>
      <c r="Q39" s="32">
        <f t="shared" si="4"/>
        <v>29791.031999999999</v>
      </c>
      <c r="R39" s="28"/>
      <c r="S39" s="28"/>
      <c r="T39" s="28"/>
      <c r="U39" s="28"/>
      <c r="V39" s="28"/>
      <c r="W39" s="28"/>
      <c r="X39" s="28"/>
      <c r="Y39" s="28"/>
      <c r="Z39" s="28"/>
      <c r="AA39" s="28">
        <v>6</v>
      </c>
      <c r="AB39" s="28"/>
      <c r="AC39" s="28" t="s">
        <v>27</v>
      </c>
      <c r="AD39" s="28"/>
      <c r="AE39" s="28" t="s">
        <v>29</v>
      </c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</row>
    <row r="40" spans="1:135" x14ac:dyDescent="0.2">
      <c r="A40" s="28" t="s">
        <v>32</v>
      </c>
      <c r="B40" s="29"/>
      <c r="C40" s="30">
        <v>44871.555999999997</v>
      </c>
      <c r="D40" s="30"/>
      <c r="E40" s="28">
        <f t="shared" si="0"/>
        <v>4932.9903032753218</v>
      </c>
      <c r="F40" s="28">
        <f t="shared" si="1"/>
        <v>4933</v>
      </c>
      <c r="G40" s="28">
        <f t="shared" si="2"/>
        <v>-1.5830000003916211E-2</v>
      </c>
      <c r="H40" s="28"/>
      <c r="I40" s="28">
        <f t="shared" si="6"/>
        <v>-1.5830000003916211E-2</v>
      </c>
      <c r="J40" s="28"/>
      <c r="K40" s="28"/>
      <c r="L40" s="28"/>
      <c r="M40" s="28"/>
      <c r="N40" s="28"/>
      <c r="O40" s="28"/>
      <c r="P40" s="28"/>
      <c r="Q40" s="32">
        <f t="shared" si="4"/>
        <v>29853.055999999997</v>
      </c>
      <c r="R40" s="28"/>
      <c r="S40" s="28"/>
      <c r="T40" s="28"/>
      <c r="U40" s="28"/>
      <c r="V40" s="28"/>
      <c r="W40" s="28"/>
      <c r="X40" s="28"/>
      <c r="Y40" s="28"/>
      <c r="Z40" s="28"/>
      <c r="AA40" s="28">
        <v>7</v>
      </c>
      <c r="AB40" s="28"/>
      <c r="AC40" s="28" t="s">
        <v>27</v>
      </c>
      <c r="AD40" s="28"/>
      <c r="AE40" s="28" t="s">
        <v>29</v>
      </c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</row>
    <row r="41" spans="1:135" x14ac:dyDescent="0.2">
      <c r="A41" s="28" t="s">
        <v>34</v>
      </c>
      <c r="B41" s="29"/>
      <c r="C41" s="30">
        <v>44902.586000000003</v>
      </c>
      <c r="D41" s="30"/>
      <c r="E41" s="28">
        <f t="shared" si="0"/>
        <v>4951.9978438110647</v>
      </c>
      <c r="F41" s="28">
        <f t="shared" si="1"/>
        <v>4952</v>
      </c>
      <c r="G41" s="28">
        <f t="shared" si="2"/>
        <v>-3.5199999983888119E-3</v>
      </c>
      <c r="H41" s="28"/>
      <c r="I41" s="28">
        <f t="shared" si="6"/>
        <v>-3.5199999983888119E-3</v>
      </c>
      <c r="J41" s="28"/>
      <c r="K41" s="28"/>
      <c r="L41" s="28"/>
      <c r="M41" s="28"/>
      <c r="N41" s="28"/>
      <c r="O41" s="28"/>
      <c r="P41" s="28"/>
      <c r="Q41" s="32">
        <f t="shared" si="4"/>
        <v>29884.086000000003</v>
      </c>
      <c r="R41" s="28"/>
      <c r="S41" s="28"/>
      <c r="T41" s="28"/>
      <c r="U41" s="28"/>
      <c r="V41" s="28"/>
      <c r="W41" s="28"/>
      <c r="X41" s="28"/>
      <c r="Y41" s="28"/>
      <c r="Z41" s="28"/>
      <c r="AA41" s="28">
        <v>6</v>
      </c>
      <c r="AB41" s="28"/>
      <c r="AC41" s="28" t="s">
        <v>27</v>
      </c>
      <c r="AD41" s="28"/>
      <c r="AE41" s="28" t="s">
        <v>29</v>
      </c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</row>
    <row r="42" spans="1:135" x14ac:dyDescent="0.2">
      <c r="A42" s="28" t="s">
        <v>35</v>
      </c>
      <c r="B42" s="29"/>
      <c r="C42" s="30">
        <v>45010.328999999998</v>
      </c>
      <c r="D42" s="30"/>
      <c r="E42" s="28">
        <f t="shared" si="0"/>
        <v>5017.9962144182864</v>
      </c>
      <c r="F42" s="28">
        <f t="shared" si="1"/>
        <v>5018</v>
      </c>
      <c r="G42" s="28">
        <f t="shared" si="2"/>
        <v>-6.180000003951136E-3</v>
      </c>
      <c r="H42" s="28"/>
      <c r="I42" s="28">
        <f t="shared" si="6"/>
        <v>-6.180000003951136E-3</v>
      </c>
      <c r="J42" s="28"/>
      <c r="K42" s="28"/>
      <c r="L42" s="28"/>
      <c r="M42" s="28"/>
      <c r="N42" s="28"/>
      <c r="O42" s="28"/>
      <c r="P42" s="28"/>
      <c r="Q42" s="32">
        <f t="shared" si="4"/>
        <v>29991.828999999998</v>
      </c>
      <c r="R42" s="28"/>
      <c r="S42" s="28"/>
      <c r="T42" s="28"/>
      <c r="U42" s="28"/>
      <c r="V42" s="28"/>
      <c r="W42" s="28"/>
      <c r="X42" s="28"/>
      <c r="Y42" s="28"/>
      <c r="Z42" s="28"/>
      <c r="AA42" s="28">
        <v>6</v>
      </c>
      <c r="AB42" s="28"/>
      <c r="AC42" s="28" t="s">
        <v>27</v>
      </c>
      <c r="AD42" s="28"/>
      <c r="AE42" s="28" t="s">
        <v>29</v>
      </c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</row>
    <row r="43" spans="1:135" x14ac:dyDescent="0.2">
      <c r="A43" s="28" t="s">
        <v>36</v>
      </c>
      <c r="B43" s="29"/>
      <c r="C43" s="30">
        <v>45080.529000000002</v>
      </c>
      <c r="D43" s="30"/>
      <c r="E43" s="28">
        <f t="shared" si="0"/>
        <v>5060.9974824043966</v>
      </c>
      <c r="F43" s="28">
        <f t="shared" si="1"/>
        <v>5061</v>
      </c>
      <c r="G43" s="28">
        <f t="shared" si="2"/>
        <v>-4.1100000016740523E-3</v>
      </c>
      <c r="H43" s="28"/>
      <c r="I43" s="28">
        <f t="shared" si="6"/>
        <v>-4.1100000016740523E-3</v>
      </c>
      <c r="J43" s="28"/>
      <c r="K43" s="28"/>
      <c r="L43" s="28"/>
      <c r="M43" s="28"/>
      <c r="N43" s="28"/>
      <c r="O43" s="28"/>
      <c r="P43" s="28"/>
      <c r="Q43" s="32">
        <f t="shared" si="4"/>
        <v>30062.029000000002</v>
      </c>
      <c r="R43" s="28"/>
      <c r="S43" s="28"/>
      <c r="T43" s="28"/>
      <c r="U43" s="28"/>
      <c r="V43" s="28"/>
      <c r="W43" s="28"/>
      <c r="X43" s="28"/>
      <c r="Y43" s="28"/>
      <c r="Z43" s="28"/>
      <c r="AA43" s="28">
        <v>7</v>
      </c>
      <c r="AB43" s="28"/>
      <c r="AC43" s="28" t="s">
        <v>27</v>
      </c>
      <c r="AD43" s="28"/>
      <c r="AE43" s="28" t="s">
        <v>29</v>
      </c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</row>
    <row r="44" spans="1:135" x14ac:dyDescent="0.2">
      <c r="A44" s="28" t="s">
        <v>36</v>
      </c>
      <c r="B44" s="29"/>
      <c r="C44" s="30">
        <v>45111.553999999996</v>
      </c>
      <c r="D44" s="30"/>
      <c r="E44" s="28">
        <f t="shared" si="0"/>
        <v>5080.0019601717577</v>
      </c>
      <c r="F44" s="28">
        <f t="shared" si="1"/>
        <v>5080</v>
      </c>
      <c r="G44" s="28">
        <f t="shared" si="2"/>
        <v>3.1999999991967343E-3</v>
      </c>
      <c r="H44" s="28"/>
      <c r="I44" s="28">
        <f t="shared" si="6"/>
        <v>3.1999999991967343E-3</v>
      </c>
      <c r="J44" s="28"/>
      <c r="K44" s="28"/>
      <c r="L44" s="28"/>
      <c r="M44" s="28"/>
      <c r="N44" s="28"/>
      <c r="O44" s="28"/>
      <c r="P44" s="28"/>
      <c r="Q44" s="32">
        <f t="shared" si="4"/>
        <v>30093.053999999996</v>
      </c>
      <c r="R44" s="28"/>
      <c r="S44" s="28"/>
      <c r="T44" s="28"/>
      <c r="U44" s="28"/>
      <c r="V44" s="28"/>
      <c r="W44" s="28"/>
      <c r="X44" s="28"/>
      <c r="Y44" s="28"/>
      <c r="Z44" s="28"/>
      <c r="AA44" s="28">
        <v>6</v>
      </c>
      <c r="AB44" s="28"/>
      <c r="AC44" s="28" t="s">
        <v>27</v>
      </c>
      <c r="AD44" s="28"/>
      <c r="AE44" s="28" t="s">
        <v>29</v>
      </c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</row>
    <row r="45" spans="1:135" x14ac:dyDescent="0.2">
      <c r="A45" s="28" t="s">
        <v>37</v>
      </c>
      <c r="B45" s="29"/>
      <c r="C45" s="30">
        <v>45196.436000000002</v>
      </c>
      <c r="D45" s="30"/>
      <c r="E45" s="28">
        <f t="shared" si="0"/>
        <v>5131.9967412144497</v>
      </c>
      <c r="F45" s="28">
        <f t="shared" si="1"/>
        <v>5132</v>
      </c>
      <c r="G45" s="28">
        <f t="shared" si="2"/>
        <v>-5.3199999965727329E-3</v>
      </c>
      <c r="H45" s="28"/>
      <c r="I45" s="28">
        <f t="shared" si="6"/>
        <v>-5.3199999965727329E-3</v>
      </c>
      <c r="J45" s="28"/>
      <c r="K45" s="28"/>
      <c r="L45" s="28"/>
      <c r="M45" s="28"/>
      <c r="N45" s="28"/>
      <c r="O45" s="28"/>
      <c r="P45" s="28"/>
      <c r="Q45" s="32">
        <f t="shared" si="4"/>
        <v>30177.936000000002</v>
      </c>
      <c r="R45" s="28"/>
      <c r="S45" s="28"/>
      <c r="T45" s="28"/>
      <c r="U45" s="28"/>
      <c r="V45" s="28"/>
      <c r="W45" s="28"/>
      <c r="X45" s="28"/>
      <c r="Y45" s="28"/>
      <c r="Z45" s="28"/>
      <c r="AA45" s="28">
        <v>4</v>
      </c>
      <c r="AB45" s="28"/>
      <c r="AC45" s="28" t="s">
        <v>27</v>
      </c>
      <c r="AD45" s="28"/>
      <c r="AE45" s="28" t="s">
        <v>29</v>
      </c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</row>
    <row r="46" spans="1:135" x14ac:dyDescent="0.2">
      <c r="A46" s="28" t="s">
        <v>37</v>
      </c>
      <c r="B46" s="29"/>
      <c r="C46" s="30">
        <v>45196.436000000002</v>
      </c>
      <c r="D46" s="30"/>
      <c r="E46" s="28">
        <f t="shared" si="0"/>
        <v>5131.9967412144497</v>
      </c>
      <c r="F46" s="28">
        <f t="shared" si="1"/>
        <v>5132</v>
      </c>
      <c r="G46" s="28">
        <f t="shared" si="2"/>
        <v>-5.3199999965727329E-3</v>
      </c>
      <c r="H46" s="28"/>
      <c r="I46" s="28">
        <f t="shared" si="6"/>
        <v>-5.3199999965727329E-3</v>
      </c>
      <c r="J46" s="28"/>
      <c r="K46" s="28"/>
      <c r="L46" s="28"/>
      <c r="M46" s="28"/>
      <c r="N46" s="28"/>
      <c r="O46" s="28"/>
      <c r="P46" s="28"/>
      <c r="Q46" s="32">
        <f t="shared" si="4"/>
        <v>30177.936000000002</v>
      </c>
      <c r="R46" s="28"/>
      <c r="S46" s="28"/>
      <c r="T46" s="28"/>
      <c r="U46" s="28"/>
      <c r="V46" s="28"/>
      <c r="W46" s="28"/>
      <c r="X46" s="28"/>
      <c r="Y46" s="28"/>
      <c r="Z46" s="28"/>
      <c r="AA46" s="28">
        <v>6</v>
      </c>
      <c r="AB46" s="28"/>
      <c r="AC46" s="28" t="s">
        <v>27</v>
      </c>
      <c r="AD46" s="28"/>
      <c r="AE46" s="28" t="s">
        <v>29</v>
      </c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</row>
    <row r="47" spans="1:135" x14ac:dyDescent="0.2">
      <c r="A47" s="28" t="s">
        <v>37</v>
      </c>
      <c r="B47" s="29"/>
      <c r="C47" s="30">
        <v>45196.436000000002</v>
      </c>
      <c r="D47" s="30"/>
      <c r="E47" s="28">
        <f t="shared" si="0"/>
        <v>5131.9967412144497</v>
      </c>
      <c r="F47" s="28">
        <f t="shared" si="1"/>
        <v>5132</v>
      </c>
      <c r="G47" s="28">
        <f t="shared" si="2"/>
        <v>-5.3199999965727329E-3</v>
      </c>
      <c r="H47" s="28"/>
      <c r="I47" s="28">
        <f t="shared" si="6"/>
        <v>-5.3199999965727329E-3</v>
      </c>
      <c r="J47" s="28"/>
      <c r="K47" s="28"/>
      <c r="L47" s="28"/>
      <c r="M47" s="28"/>
      <c r="N47" s="28"/>
      <c r="O47" s="28"/>
      <c r="P47" s="28"/>
      <c r="Q47" s="32">
        <f t="shared" si="4"/>
        <v>30177.936000000002</v>
      </c>
      <c r="R47" s="28"/>
      <c r="S47" s="28"/>
      <c r="T47" s="28"/>
      <c r="U47" s="28"/>
      <c r="V47" s="28"/>
      <c r="W47" s="28"/>
      <c r="X47" s="28"/>
      <c r="Y47" s="28"/>
      <c r="Z47" s="28"/>
      <c r="AA47" s="28">
        <v>7</v>
      </c>
      <c r="AB47" s="28"/>
      <c r="AC47" s="28" t="s">
        <v>27</v>
      </c>
      <c r="AD47" s="28"/>
      <c r="AE47" s="28" t="s">
        <v>29</v>
      </c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</row>
    <row r="48" spans="1:135" x14ac:dyDescent="0.2">
      <c r="A48" s="28" t="s">
        <v>38</v>
      </c>
      <c r="B48" s="29"/>
      <c r="C48" s="30">
        <v>45258.472000000002</v>
      </c>
      <c r="D48" s="30"/>
      <c r="E48" s="28">
        <f t="shared" si="0"/>
        <v>5169.9971209977275</v>
      </c>
      <c r="F48" s="28">
        <f t="shared" si="1"/>
        <v>5170</v>
      </c>
      <c r="G48" s="28">
        <f t="shared" si="2"/>
        <v>-4.6999999976833351E-3</v>
      </c>
      <c r="H48" s="28"/>
      <c r="I48" s="28">
        <f t="shared" si="6"/>
        <v>-4.6999999976833351E-3</v>
      </c>
      <c r="J48" s="28"/>
      <c r="K48" s="28"/>
      <c r="L48" s="28"/>
      <c r="M48" s="28"/>
      <c r="N48" s="28"/>
      <c r="O48" s="28"/>
      <c r="P48" s="28"/>
      <c r="Q48" s="32">
        <f t="shared" si="4"/>
        <v>30239.972000000002</v>
      </c>
      <c r="R48" s="28"/>
      <c r="S48" s="28"/>
      <c r="T48" s="28"/>
      <c r="U48" s="28"/>
      <c r="V48" s="28"/>
      <c r="W48" s="28"/>
      <c r="X48" s="28"/>
      <c r="Y48" s="28"/>
      <c r="Z48" s="28"/>
      <c r="AA48" s="28">
        <v>6</v>
      </c>
      <c r="AB48" s="28"/>
      <c r="AC48" s="28" t="s">
        <v>27</v>
      </c>
      <c r="AD48" s="28"/>
      <c r="AE48" s="28" t="s">
        <v>29</v>
      </c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</row>
    <row r="49" spans="1:135" x14ac:dyDescent="0.2">
      <c r="A49" s="28" t="s">
        <v>38</v>
      </c>
      <c r="B49" s="29"/>
      <c r="C49" s="30">
        <v>45258.474000000002</v>
      </c>
      <c r="D49" s="30"/>
      <c r="E49" s="28">
        <f t="shared" si="0"/>
        <v>5169.9983461050779</v>
      </c>
      <c r="F49" s="28">
        <f t="shared" si="1"/>
        <v>5170</v>
      </c>
      <c r="G49" s="28">
        <f t="shared" si="2"/>
        <v>-2.6999999972758815E-3</v>
      </c>
      <c r="H49" s="28"/>
      <c r="I49" s="28">
        <f t="shared" si="6"/>
        <v>-2.6999999972758815E-3</v>
      </c>
      <c r="J49" s="28"/>
      <c r="K49" s="28"/>
      <c r="L49" s="28"/>
      <c r="M49" s="28"/>
      <c r="N49" s="28"/>
      <c r="O49" s="28"/>
      <c r="P49" s="28"/>
      <c r="Q49" s="32">
        <f t="shared" si="4"/>
        <v>30239.974000000002</v>
      </c>
      <c r="R49" s="28"/>
      <c r="S49" s="28"/>
      <c r="T49" s="28"/>
      <c r="U49" s="28"/>
      <c r="V49" s="28"/>
      <c r="W49" s="28"/>
      <c r="X49" s="28"/>
      <c r="Y49" s="28"/>
      <c r="Z49" s="28"/>
      <c r="AA49" s="28">
        <v>20</v>
      </c>
      <c r="AB49" s="28"/>
      <c r="AC49" s="28" t="s">
        <v>50</v>
      </c>
      <c r="AD49" s="28"/>
      <c r="AE49" s="28" t="s">
        <v>29</v>
      </c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</row>
    <row r="50" spans="1:135" x14ac:dyDescent="0.2">
      <c r="A50" s="28" t="s">
        <v>40</v>
      </c>
      <c r="B50" s="29"/>
      <c r="C50" s="30">
        <v>45294.392999999996</v>
      </c>
      <c r="D50" s="30"/>
      <c r="E50" s="28">
        <f t="shared" si="0"/>
        <v>5192.0006615579659</v>
      </c>
      <c r="F50" s="28">
        <f t="shared" si="1"/>
        <v>5192</v>
      </c>
      <c r="G50" s="28">
        <f t="shared" si="2"/>
        <v>1.079999994544778E-3</v>
      </c>
      <c r="H50" s="28"/>
      <c r="I50" s="28">
        <f t="shared" si="6"/>
        <v>1.079999994544778E-3</v>
      </c>
      <c r="J50" s="28"/>
      <c r="K50" s="28"/>
      <c r="L50" s="28"/>
      <c r="M50" s="28"/>
      <c r="N50" s="28"/>
      <c r="O50" s="28"/>
      <c r="P50" s="28"/>
      <c r="Q50" s="32">
        <f t="shared" si="4"/>
        <v>30275.892999999996</v>
      </c>
      <c r="R50" s="28"/>
      <c r="S50" s="28"/>
      <c r="T50" s="28"/>
      <c r="U50" s="28"/>
      <c r="V50" s="28"/>
      <c r="W50" s="28"/>
      <c r="X50" s="28"/>
      <c r="Y50" s="28"/>
      <c r="Z50" s="28"/>
      <c r="AA50" s="28">
        <v>20</v>
      </c>
      <c r="AB50" s="28"/>
      <c r="AC50" s="28" t="s">
        <v>50</v>
      </c>
      <c r="AD50" s="28"/>
      <c r="AE50" s="28" t="s">
        <v>29</v>
      </c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</row>
    <row r="51" spans="1:135" x14ac:dyDescent="0.2">
      <c r="A51" s="31" t="s">
        <v>182</v>
      </c>
      <c r="B51" s="29" t="s">
        <v>58</v>
      </c>
      <c r="C51" s="30">
        <v>45356.421000000002</v>
      </c>
      <c r="D51" s="28" t="s">
        <v>71</v>
      </c>
      <c r="E51" s="28">
        <f t="shared" si="0"/>
        <v>5229.9961409118478</v>
      </c>
      <c r="F51" s="28">
        <f t="shared" si="1"/>
        <v>5230</v>
      </c>
      <c r="G51" s="28">
        <f t="shared" si="2"/>
        <v>-6.300000000919681E-3</v>
      </c>
      <c r="H51" s="28"/>
      <c r="I51" s="28">
        <f t="shared" si="6"/>
        <v>-6.300000000919681E-3</v>
      </c>
      <c r="J51" s="28"/>
      <c r="K51" s="28"/>
      <c r="L51" s="28"/>
      <c r="M51" s="28"/>
      <c r="N51" s="28"/>
      <c r="O51" s="28">
        <f ca="1">+C$11+C$12*F51</f>
        <v>3.3243264087382943E-2</v>
      </c>
      <c r="P51" s="28"/>
      <c r="Q51" s="32">
        <f t="shared" si="4"/>
        <v>30337.921000000002</v>
      </c>
      <c r="R51" s="28"/>
      <c r="S51" s="28"/>
      <c r="T51" s="28"/>
      <c r="U51" s="28"/>
      <c r="V51" s="28"/>
      <c r="W51" s="28"/>
      <c r="X51" s="28"/>
      <c r="Y51" s="28"/>
      <c r="Z51" s="28"/>
      <c r="AA51" s="28">
        <v>20</v>
      </c>
      <c r="AB51" s="28"/>
      <c r="AC51" s="28" t="s">
        <v>50</v>
      </c>
      <c r="AD51" s="28"/>
      <c r="AE51" s="28" t="s">
        <v>29</v>
      </c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</row>
    <row r="52" spans="1:135" x14ac:dyDescent="0.2">
      <c r="A52" s="28" t="s">
        <v>40</v>
      </c>
      <c r="B52" s="29" t="s">
        <v>56</v>
      </c>
      <c r="C52" s="30">
        <v>45365.421000000002</v>
      </c>
      <c r="D52" s="30"/>
      <c r="E52" s="28">
        <f t="shared" si="0"/>
        <v>5235.5091239869898</v>
      </c>
      <c r="F52" s="28">
        <f t="shared" si="1"/>
        <v>5235.5</v>
      </c>
      <c r="G52" s="28">
        <f t="shared" si="2"/>
        <v>1.4895000000251457E-2</v>
      </c>
      <c r="H52" s="28"/>
      <c r="I52" s="28">
        <f t="shared" si="6"/>
        <v>1.4895000000251457E-2</v>
      </c>
      <c r="J52" s="28"/>
      <c r="K52" s="28"/>
      <c r="L52" s="28"/>
      <c r="M52" s="28"/>
      <c r="N52" s="28"/>
      <c r="O52" s="28"/>
      <c r="P52" s="28"/>
      <c r="Q52" s="32">
        <f t="shared" si="4"/>
        <v>30346.921000000002</v>
      </c>
      <c r="R52" s="28"/>
      <c r="S52" s="28"/>
      <c r="T52" s="28"/>
      <c r="U52" s="28"/>
      <c r="V52" s="28"/>
      <c r="W52" s="28"/>
      <c r="X52" s="28"/>
      <c r="Y52" s="28"/>
      <c r="Z52" s="28"/>
      <c r="AA52" s="28">
        <v>8</v>
      </c>
      <c r="AB52" s="28"/>
      <c r="AC52" s="28" t="s">
        <v>27</v>
      </c>
      <c r="AD52" s="28"/>
      <c r="AE52" s="28" t="s">
        <v>29</v>
      </c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</row>
    <row r="53" spans="1:135" x14ac:dyDescent="0.2">
      <c r="A53" s="28" t="s">
        <v>41</v>
      </c>
      <c r="B53" s="29"/>
      <c r="C53" s="30">
        <v>45635.587</v>
      </c>
      <c r="D53" s="30"/>
      <c r="E53" s="28">
        <f t="shared" ref="E53:E84" si="7">+(C53-C$7)/C$8</f>
        <v>5401.0003001512996</v>
      </c>
      <c r="F53" s="28">
        <f t="shared" ref="F53:F84" si="8">ROUND(2*E53,0)/2</f>
        <v>5401</v>
      </c>
      <c r="G53" s="28">
        <f t="shared" ref="G53:G84" si="9">+C53-(C$7+F53*C$8)</f>
        <v>4.8999999853549525E-4</v>
      </c>
      <c r="H53" s="28"/>
      <c r="I53" s="28">
        <f t="shared" si="6"/>
        <v>4.8999999853549525E-4</v>
      </c>
      <c r="J53" s="28"/>
      <c r="K53" s="28"/>
      <c r="L53" s="28"/>
      <c r="M53" s="28"/>
      <c r="N53" s="28"/>
      <c r="O53" s="28"/>
      <c r="P53" s="28"/>
      <c r="Q53" s="32">
        <f t="shared" ref="Q53:Q84" si="10">+C53-15018.5</f>
        <v>30617.087</v>
      </c>
      <c r="R53" s="28"/>
      <c r="S53" s="28"/>
      <c r="T53" s="28"/>
      <c r="U53" s="28"/>
      <c r="V53" s="28"/>
      <c r="W53" s="28"/>
      <c r="X53" s="28"/>
      <c r="Y53" s="28"/>
      <c r="Z53" s="28"/>
      <c r="AA53" s="28">
        <v>8</v>
      </c>
      <c r="AB53" s="28"/>
      <c r="AC53" s="28" t="s">
        <v>27</v>
      </c>
      <c r="AD53" s="28"/>
      <c r="AE53" s="28" t="s">
        <v>29</v>
      </c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</row>
    <row r="54" spans="1:135" x14ac:dyDescent="0.2">
      <c r="A54" s="28" t="s">
        <v>42</v>
      </c>
      <c r="B54" s="29"/>
      <c r="C54" s="30">
        <v>45725.375</v>
      </c>
      <c r="D54" s="30"/>
      <c r="E54" s="28">
        <f t="shared" si="7"/>
        <v>5456.0002695236162</v>
      </c>
      <c r="F54" s="28">
        <f t="shared" si="8"/>
        <v>5456</v>
      </c>
      <c r="G54" s="28">
        <f t="shared" si="9"/>
        <v>4.400000034365803E-4</v>
      </c>
      <c r="H54" s="28"/>
      <c r="I54" s="28">
        <f t="shared" si="6"/>
        <v>4.400000034365803E-4</v>
      </c>
      <c r="J54" s="28"/>
      <c r="K54" s="28"/>
      <c r="L54" s="28"/>
      <c r="M54" s="28"/>
      <c r="N54" s="28"/>
      <c r="O54" s="28"/>
      <c r="P54" s="28"/>
      <c r="Q54" s="32">
        <f t="shared" si="10"/>
        <v>30706.875</v>
      </c>
      <c r="R54" s="28"/>
      <c r="S54" s="28"/>
      <c r="T54" s="28"/>
      <c r="U54" s="28"/>
      <c r="V54" s="28"/>
      <c r="W54" s="28"/>
      <c r="X54" s="28"/>
      <c r="Y54" s="28"/>
      <c r="Z54" s="28"/>
      <c r="AA54" s="28">
        <v>5</v>
      </c>
      <c r="AB54" s="28"/>
      <c r="AC54" s="28" t="s">
        <v>27</v>
      </c>
      <c r="AD54" s="28"/>
      <c r="AE54" s="28" t="s">
        <v>29</v>
      </c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</row>
    <row r="55" spans="1:135" x14ac:dyDescent="0.2">
      <c r="A55" s="28" t="s">
        <v>43</v>
      </c>
      <c r="B55" s="29"/>
      <c r="C55" s="30">
        <v>45893.519</v>
      </c>
      <c r="D55" s="30"/>
      <c r="E55" s="28">
        <f t="shared" si="7"/>
        <v>5558.9974946554685</v>
      </c>
      <c r="F55" s="28">
        <f t="shared" si="8"/>
        <v>5559</v>
      </c>
      <c r="G55" s="28">
        <f t="shared" si="9"/>
        <v>-4.0900000021792948E-3</v>
      </c>
      <c r="H55" s="28"/>
      <c r="I55" s="28">
        <f t="shared" si="6"/>
        <v>-4.0900000021792948E-3</v>
      </c>
      <c r="J55" s="28"/>
      <c r="K55" s="28"/>
      <c r="L55" s="28"/>
      <c r="M55" s="28"/>
      <c r="N55" s="28"/>
      <c r="O55" s="28"/>
      <c r="P55" s="28"/>
      <c r="Q55" s="32">
        <f t="shared" si="10"/>
        <v>30875.019</v>
      </c>
      <c r="R55" s="28"/>
      <c r="S55" s="28"/>
      <c r="T55" s="28"/>
      <c r="U55" s="28"/>
      <c r="V55" s="28"/>
      <c r="W55" s="28"/>
      <c r="X55" s="28"/>
      <c r="Y55" s="28"/>
      <c r="Z55" s="28"/>
      <c r="AA55" s="28">
        <v>9</v>
      </c>
      <c r="AB55" s="28"/>
      <c r="AC55" s="28" t="s">
        <v>53</v>
      </c>
      <c r="AD55" s="28"/>
      <c r="AE55" s="28" t="s">
        <v>29</v>
      </c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</row>
    <row r="56" spans="1:135" x14ac:dyDescent="0.2">
      <c r="A56" s="28" t="s">
        <v>43</v>
      </c>
      <c r="B56" s="29"/>
      <c r="C56" s="30">
        <v>45906.584000000003</v>
      </c>
      <c r="D56" s="30"/>
      <c r="E56" s="28">
        <f t="shared" si="7"/>
        <v>5567.0005084195509</v>
      </c>
      <c r="F56" s="28">
        <f t="shared" si="8"/>
        <v>5567</v>
      </c>
      <c r="G56" s="28">
        <f t="shared" si="9"/>
        <v>8.3000000449828804E-4</v>
      </c>
      <c r="H56" s="28"/>
      <c r="I56" s="28">
        <f t="shared" si="6"/>
        <v>8.3000000449828804E-4</v>
      </c>
      <c r="J56" s="28"/>
      <c r="K56" s="28"/>
      <c r="L56" s="28"/>
      <c r="M56" s="28"/>
      <c r="N56" s="28"/>
      <c r="O56" s="28"/>
      <c r="P56" s="28"/>
      <c r="Q56" s="32">
        <f t="shared" si="10"/>
        <v>30888.084000000003</v>
      </c>
      <c r="R56" s="28"/>
      <c r="S56" s="28"/>
      <c r="T56" s="28"/>
      <c r="U56" s="28"/>
      <c r="V56" s="28"/>
      <c r="W56" s="28"/>
      <c r="X56" s="28"/>
      <c r="Y56" s="28"/>
      <c r="Z56" s="28"/>
      <c r="AA56" s="28">
        <v>24</v>
      </c>
      <c r="AB56" s="28"/>
      <c r="AC56" s="28" t="s">
        <v>50</v>
      </c>
      <c r="AD56" s="28"/>
      <c r="AE56" s="28" t="s">
        <v>29</v>
      </c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</row>
    <row r="57" spans="1:135" x14ac:dyDescent="0.2">
      <c r="A57" s="31" t="s">
        <v>204</v>
      </c>
      <c r="B57" s="29" t="s">
        <v>58</v>
      </c>
      <c r="C57" s="30">
        <v>46360.421000000002</v>
      </c>
      <c r="D57" s="28" t="s">
        <v>71</v>
      </c>
      <c r="E57" s="28">
        <f t="shared" si="7"/>
        <v>5845.0000306276843</v>
      </c>
      <c r="F57" s="28">
        <f t="shared" si="8"/>
        <v>5845</v>
      </c>
      <c r="G57" s="28">
        <f t="shared" si="9"/>
        <v>5.0000002374872565E-5</v>
      </c>
      <c r="H57" s="28"/>
      <c r="I57" s="28">
        <f t="shared" si="6"/>
        <v>5.0000002374872565E-5</v>
      </c>
      <c r="J57" s="28"/>
      <c r="K57" s="28"/>
      <c r="L57" s="28"/>
      <c r="M57" s="28"/>
      <c r="N57" s="28"/>
      <c r="O57" s="28">
        <f ca="1">+C$11+C$12*F57</f>
        <v>2.5416869136112741E-2</v>
      </c>
      <c r="P57" s="28"/>
      <c r="Q57" s="32">
        <f t="shared" si="10"/>
        <v>31341.921000000002</v>
      </c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</row>
    <row r="58" spans="1:135" x14ac:dyDescent="0.2">
      <c r="A58" s="31" t="s">
        <v>204</v>
      </c>
      <c r="B58" s="29" t="s">
        <v>58</v>
      </c>
      <c r="C58" s="30">
        <v>46360.423999999999</v>
      </c>
      <c r="D58" s="28" t="s">
        <v>71</v>
      </c>
      <c r="E58" s="28">
        <f t="shared" si="7"/>
        <v>5845.0018682887076</v>
      </c>
      <c r="F58" s="28">
        <f t="shared" si="8"/>
        <v>5845</v>
      </c>
      <c r="G58" s="28">
        <f t="shared" si="9"/>
        <v>3.0499999993480742E-3</v>
      </c>
      <c r="H58" s="28"/>
      <c r="I58" s="28">
        <f t="shared" si="6"/>
        <v>3.0499999993480742E-3</v>
      </c>
      <c r="J58" s="28"/>
      <c r="K58" s="28"/>
      <c r="L58" s="28"/>
      <c r="M58" s="28"/>
      <c r="N58" s="28"/>
      <c r="O58" s="28">
        <f ca="1">+C$11+C$12*F58</f>
        <v>2.5416869136112741E-2</v>
      </c>
      <c r="P58" s="28"/>
      <c r="Q58" s="32">
        <f t="shared" si="10"/>
        <v>31341.923999999999</v>
      </c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</row>
    <row r="59" spans="1:135" x14ac:dyDescent="0.2">
      <c r="A59" s="31" t="s">
        <v>204</v>
      </c>
      <c r="B59" s="29" t="s">
        <v>58</v>
      </c>
      <c r="C59" s="30">
        <v>46360.425000000003</v>
      </c>
      <c r="D59" s="28" t="s">
        <v>71</v>
      </c>
      <c r="E59" s="28">
        <f t="shared" si="7"/>
        <v>5845.002480842385</v>
      </c>
      <c r="F59" s="28">
        <f t="shared" si="8"/>
        <v>5845</v>
      </c>
      <c r="G59" s="28">
        <f t="shared" si="9"/>
        <v>4.0500000031897798E-3</v>
      </c>
      <c r="H59" s="28"/>
      <c r="I59" s="28">
        <f t="shared" si="6"/>
        <v>4.0500000031897798E-3</v>
      </c>
      <c r="J59" s="28"/>
      <c r="K59" s="28"/>
      <c r="L59" s="28"/>
      <c r="M59" s="28"/>
      <c r="N59" s="28"/>
      <c r="O59" s="28">
        <f ca="1">+C$11+C$12*F59</f>
        <v>2.5416869136112741E-2</v>
      </c>
      <c r="P59" s="28"/>
      <c r="Q59" s="32">
        <f t="shared" si="10"/>
        <v>31341.925000000003</v>
      </c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</row>
    <row r="60" spans="1:135" x14ac:dyDescent="0.2">
      <c r="A60" s="31" t="s">
        <v>204</v>
      </c>
      <c r="B60" s="29" t="s">
        <v>58</v>
      </c>
      <c r="C60" s="30">
        <v>46360.425000000003</v>
      </c>
      <c r="D60" s="28" t="s">
        <v>71</v>
      </c>
      <c r="E60" s="28">
        <f t="shared" si="7"/>
        <v>5845.002480842385</v>
      </c>
      <c r="F60" s="28">
        <f t="shared" si="8"/>
        <v>5845</v>
      </c>
      <c r="G60" s="28">
        <f t="shared" si="9"/>
        <v>4.0500000031897798E-3</v>
      </c>
      <c r="H60" s="28"/>
      <c r="I60" s="28">
        <f t="shared" si="6"/>
        <v>4.0500000031897798E-3</v>
      </c>
      <c r="J60" s="28"/>
      <c r="K60" s="28"/>
      <c r="L60" s="28"/>
      <c r="M60" s="28"/>
      <c r="N60" s="28"/>
      <c r="O60" s="28">
        <f ca="1">+C$11+C$12*F60</f>
        <v>2.5416869136112741E-2</v>
      </c>
      <c r="P60" s="28"/>
      <c r="Q60" s="32">
        <f t="shared" si="10"/>
        <v>31341.925000000003</v>
      </c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</row>
    <row r="61" spans="1:135" x14ac:dyDescent="0.2">
      <c r="A61" s="31" t="s">
        <v>204</v>
      </c>
      <c r="B61" s="29" t="s">
        <v>58</v>
      </c>
      <c r="C61" s="30">
        <v>46373.485999999997</v>
      </c>
      <c r="D61" s="28" t="s">
        <v>71</v>
      </c>
      <c r="E61" s="28">
        <f t="shared" si="7"/>
        <v>5853.0030443917622</v>
      </c>
      <c r="F61" s="28">
        <f t="shared" si="8"/>
        <v>5853</v>
      </c>
      <c r="G61" s="28">
        <f t="shared" si="9"/>
        <v>4.9699999945005402E-3</v>
      </c>
      <c r="H61" s="28"/>
      <c r="I61" s="28">
        <f t="shared" si="6"/>
        <v>4.9699999945005402E-3</v>
      </c>
      <c r="J61" s="28"/>
      <c r="K61" s="28"/>
      <c r="L61" s="28"/>
      <c r="M61" s="28"/>
      <c r="N61" s="28"/>
      <c r="O61" s="28">
        <f ca="1">+C$11+C$12*F61</f>
        <v>2.5315062372518987E-2</v>
      </c>
      <c r="P61" s="28"/>
      <c r="Q61" s="32">
        <f t="shared" si="10"/>
        <v>31354.985999999997</v>
      </c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</row>
    <row r="62" spans="1:135" x14ac:dyDescent="0.2">
      <c r="A62" s="28" t="s">
        <v>44</v>
      </c>
      <c r="B62" s="29"/>
      <c r="C62" s="30">
        <v>46977.512000000002</v>
      </c>
      <c r="D62" s="30"/>
      <c r="E62" s="28">
        <f t="shared" si="7"/>
        <v>6223.0013904968437</v>
      </c>
      <c r="F62" s="28">
        <f t="shared" si="8"/>
        <v>6223</v>
      </c>
      <c r="G62" s="28">
        <f t="shared" si="9"/>
        <v>2.2699999972246587E-3</v>
      </c>
      <c r="H62" s="28"/>
      <c r="I62" s="28">
        <f t="shared" si="6"/>
        <v>2.2699999972246587E-3</v>
      </c>
      <c r="J62" s="28"/>
      <c r="K62" s="28"/>
      <c r="L62" s="28"/>
      <c r="M62" s="28"/>
      <c r="N62" s="28"/>
      <c r="O62" s="28"/>
      <c r="P62" s="28"/>
      <c r="Q62" s="32">
        <f t="shared" si="10"/>
        <v>31959.012000000002</v>
      </c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</row>
    <row r="63" spans="1:135" x14ac:dyDescent="0.2">
      <c r="A63" s="31" t="s">
        <v>223</v>
      </c>
      <c r="B63" s="29" t="s">
        <v>58</v>
      </c>
      <c r="C63" s="30">
        <v>46995.468000000001</v>
      </c>
      <c r="D63" s="28" t="s">
        <v>71</v>
      </c>
      <c r="E63" s="28">
        <f t="shared" si="7"/>
        <v>6234.0004042854252</v>
      </c>
      <c r="F63" s="28">
        <f t="shared" si="8"/>
        <v>6234</v>
      </c>
      <c r="G63" s="28">
        <f t="shared" si="9"/>
        <v>6.5999999787891284E-4</v>
      </c>
      <c r="H63" s="28"/>
      <c r="I63" s="28">
        <f t="shared" ref="I63:I80" si="11">G63</f>
        <v>6.5999999787891284E-4</v>
      </c>
      <c r="J63" s="28"/>
      <c r="K63" s="28"/>
      <c r="L63" s="28"/>
      <c r="M63" s="28"/>
      <c r="N63" s="28"/>
      <c r="O63" s="28">
        <f ca="1">+C$11+C$12*F63</f>
        <v>2.0466515256366238E-2</v>
      </c>
      <c r="P63" s="28"/>
      <c r="Q63" s="32">
        <f t="shared" si="10"/>
        <v>31976.968000000001</v>
      </c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</row>
    <row r="64" spans="1:135" x14ac:dyDescent="0.2">
      <c r="A64" s="31" t="s">
        <v>223</v>
      </c>
      <c r="B64" s="29" t="s">
        <v>58</v>
      </c>
      <c r="C64" s="30">
        <v>46995.472000000002</v>
      </c>
      <c r="D64" s="28" t="s">
        <v>71</v>
      </c>
      <c r="E64" s="28">
        <f t="shared" si="7"/>
        <v>6234.002854500126</v>
      </c>
      <c r="F64" s="28">
        <f t="shared" si="8"/>
        <v>6234</v>
      </c>
      <c r="G64" s="28">
        <f t="shared" si="9"/>
        <v>4.6599999986938201E-3</v>
      </c>
      <c r="H64" s="28"/>
      <c r="I64" s="28">
        <f t="shared" si="11"/>
        <v>4.6599999986938201E-3</v>
      </c>
      <c r="J64" s="28"/>
      <c r="K64" s="28"/>
      <c r="L64" s="28"/>
      <c r="M64" s="28"/>
      <c r="N64" s="28"/>
      <c r="O64" s="28">
        <f ca="1">+C$11+C$12*F64</f>
        <v>2.0466515256366238E-2</v>
      </c>
      <c r="P64" s="28"/>
      <c r="Q64" s="32">
        <f t="shared" si="10"/>
        <v>31976.972000000002</v>
      </c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</row>
    <row r="65" spans="1:135" x14ac:dyDescent="0.2">
      <c r="A65" s="31" t="s">
        <v>223</v>
      </c>
      <c r="B65" s="29" t="s">
        <v>58</v>
      </c>
      <c r="C65" s="30">
        <v>47470.527000000002</v>
      </c>
      <c r="D65" s="28" t="s">
        <v>71</v>
      </c>
      <c r="E65" s="28">
        <f t="shared" si="7"/>
        <v>6524.999540584744</v>
      </c>
      <c r="F65" s="28">
        <f t="shared" si="8"/>
        <v>6525</v>
      </c>
      <c r="G65" s="28">
        <f t="shared" si="9"/>
        <v>-7.4999999924330041E-4</v>
      </c>
      <c r="H65" s="28"/>
      <c r="I65" s="28">
        <f t="shared" si="11"/>
        <v>-7.4999999924330041E-4</v>
      </c>
      <c r="J65" s="28"/>
      <c r="K65" s="28"/>
      <c r="L65" s="28"/>
      <c r="M65" s="28"/>
      <c r="N65" s="28"/>
      <c r="O65" s="28">
        <f ca="1">+C$11+C$12*F65</f>
        <v>1.6763294230643266E-2</v>
      </c>
      <c r="P65" s="28"/>
      <c r="Q65" s="32">
        <f t="shared" si="10"/>
        <v>32452.027000000002</v>
      </c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</row>
    <row r="66" spans="1:135" x14ac:dyDescent="0.2">
      <c r="A66" s="31" t="s">
        <v>223</v>
      </c>
      <c r="B66" s="29" t="s">
        <v>58</v>
      </c>
      <c r="C66" s="30">
        <v>47470.536</v>
      </c>
      <c r="D66" s="28" t="s">
        <v>71</v>
      </c>
      <c r="E66" s="28">
        <f t="shared" si="7"/>
        <v>6525.0050535678183</v>
      </c>
      <c r="F66" s="28">
        <f t="shared" si="8"/>
        <v>6525</v>
      </c>
      <c r="G66" s="28">
        <f t="shared" si="9"/>
        <v>8.2499999989522621E-3</v>
      </c>
      <c r="H66" s="28"/>
      <c r="I66" s="28">
        <f t="shared" si="11"/>
        <v>8.2499999989522621E-3</v>
      </c>
      <c r="J66" s="28"/>
      <c r="K66" s="28"/>
      <c r="L66" s="28"/>
      <c r="M66" s="28"/>
      <c r="N66" s="28"/>
      <c r="O66" s="28">
        <f ca="1">+C$11+C$12*F66</f>
        <v>1.6763294230643266E-2</v>
      </c>
      <c r="P66" s="28"/>
      <c r="Q66" s="32">
        <f t="shared" si="10"/>
        <v>32452.036</v>
      </c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</row>
    <row r="67" spans="1:135" x14ac:dyDescent="0.2">
      <c r="A67" s="28" t="s">
        <v>45</v>
      </c>
      <c r="B67" s="29"/>
      <c r="C67" s="30">
        <v>47524.402999999998</v>
      </c>
      <c r="D67" s="30"/>
      <c r="E67" s="28">
        <f t="shared" si="7"/>
        <v>6558.001482379892</v>
      </c>
      <c r="F67" s="28">
        <f t="shared" si="8"/>
        <v>6558</v>
      </c>
      <c r="G67" s="28">
        <f t="shared" si="9"/>
        <v>2.4199999970733188E-3</v>
      </c>
      <c r="H67" s="28"/>
      <c r="I67" s="28">
        <f t="shared" si="11"/>
        <v>2.4199999970733188E-3</v>
      </c>
      <c r="J67" s="28"/>
      <c r="K67" s="28"/>
      <c r="L67" s="28"/>
      <c r="M67" s="28"/>
      <c r="N67" s="28"/>
      <c r="O67" s="28"/>
      <c r="P67" s="28"/>
      <c r="Q67" s="32">
        <f t="shared" si="10"/>
        <v>32505.902999999998</v>
      </c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</row>
    <row r="68" spans="1:135" x14ac:dyDescent="0.2">
      <c r="A68" s="28" t="s">
        <v>46</v>
      </c>
      <c r="B68" s="29"/>
      <c r="C68" s="30">
        <v>47692.542000000001</v>
      </c>
      <c r="D68" s="30"/>
      <c r="E68" s="28">
        <f t="shared" si="7"/>
        <v>6660.9956447433706</v>
      </c>
      <c r="F68" s="28">
        <f t="shared" si="8"/>
        <v>6661</v>
      </c>
      <c r="G68" s="28">
        <f t="shared" si="9"/>
        <v>-7.109999998647254E-3</v>
      </c>
      <c r="H68" s="28"/>
      <c r="I68" s="28">
        <f t="shared" si="11"/>
        <v>-7.109999998647254E-3</v>
      </c>
      <c r="J68" s="28"/>
      <c r="K68" s="28"/>
      <c r="L68" s="28"/>
      <c r="M68" s="28"/>
      <c r="N68" s="28"/>
      <c r="O68" s="28"/>
      <c r="P68" s="28"/>
      <c r="Q68" s="32">
        <f t="shared" si="10"/>
        <v>32674.042000000001</v>
      </c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</row>
    <row r="69" spans="1:135" x14ac:dyDescent="0.2">
      <c r="A69" s="28" t="s">
        <v>47</v>
      </c>
      <c r="B69" s="29"/>
      <c r="C69" s="30">
        <v>48123.525999999998</v>
      </c>
      <c r="D69" s="30"/>
      <c r="E69" s="28">
        <f t="shared" si="7"/>
        <v>6924.9964778163667</v>
      </c>
      <c r="F69" s="28">
        <f t="shared" si="8"/>
        <v>6925</v>
      </c>
      <c r="G69" s="28">
        <f t="shared" si="9"/>
        <v>-5.7500000038999133E-3</v>
      </c>
      <c r="H69" s="28"/>
      <c r="I69" s="28">
        <f t="shared" si="11"/>
        <v>-5.7500000038999133E-3</v>
      </c>
      <c r="J69" s="28"/>
      <c r="K69" s="28"/>
      <c r="L69" s="28"/>
      <c r="M69" s="28"/>
      <c r="N69" s="28"/>
      <c r="O69" s="28">
        <f t="shared" ref="O69:O98" ca="1" si="12">+C$11+C$12*F69</f>
        <v>1.1672956050955335E-2</v>
      </c>
      <c r="P69" s="28"/>
      <c r="Q69" s="32">
        <f t="shared" si="10"/>
        <v>33105.025999999998</v>
      </c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</row>
    <row r="70" spans="1:135" x14ac:dyDescent="0.2">
      <c r="A70" s="28" t="s">
        <v>48</v>
      </c>
      <c r="B70" s="29"/>
      <c r="C70" s="30">
        <v>48621.442999999999</v>
      </c>
      <c r="D70" s="30">
        <v>3.0000000000000001E-3</v>
      </c>
      <c r="E70" s="28">
        <f t="shared" si="7"/>
        <v>7229.9973660191963</v>
      </c>
      <c r="F70" s="28">
        <f t="shared" si="8"/>
        <v>7230</v>
      </c>
      <c r="G70" s="28">
        <f t="shared" si="9"/>
        <v>-4.3000000005122274E-3</v>
      </c>
      <c r="H70" s="28"/>
      <c r="I70" s="28">
        <f t="shared" si="11"/>
        <v>-4.3000000005122274E-3</v>
      </c>
      <c r="J70" s="28"/>
      <c r="K70" s="28"/>
      <c r="L70" s="28"/>
      <c r="M70" s="28"/>
      <c r="N70" s="28"/>
      <c r="O70" s="28">
        <f t="shared" ca="1" si="12"/>
        <v>7.7915731889432877E-3</v>
      </c>
      <c r="P70" s="28"/>
      <c r="Q70" s="32">
        <f t="shared" si="10"/>
        <v>33602.942999999999</v>
      </c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</row>
    <row r="71" spans="1:135" x14ac:dyDescent="0.2">
      <c r="A71" s="31" t="s">
        <v>252</v>
      </c>
      <c r="B71" s="29" t="s">
        <v>58</v>
      </c>
      <c r="C71" s="30">
        <v>48861.436000000002</v>
      </c>
      <c r="D71" s="28" t="s">
        <v>71</v>
      </c>
      <c r="E71" s="28">
        <f t="shared" si="7"/>
        <v>7377.0059601472585</v>
      </c>
      <c r="F71" s="28">
        <f t="shared" si="8"/>
        <v>7377</v>
      </c>
      <c r="G71" s="28">
        <f t="shared" si="9"/>
        <v>9.730000005220063E-3</v>
      </c>
      <c r="H71" s="28"/>
      <c r="I71" s="28">
        <f t="shared" si="11"/>
        <v>9.730000005220063E-3</v>
      </c>
      <c r="J71" s="28"/>
      <c r="K71" s="28"/>
      <c r="L71" s="28"/>
      <c r="M71" s="28"/>
      <c r="N71" s="28"/>
      <c r="O71" s="28">
        <f t="shared" ca="1" si="12"/>
        <v>5.9208739079079642E-3</v>
      </c>
      <c r="P71" s="28"/>
      <c r="Q71" s="32">
        <f t="shared" si="10"/>
        <v>33842.936000000002</v>
      </c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</row>
    <row r="72" spans="1:135" x14ac:dyDescent="0.2">
      <c r="A72" s="28" t="s">
        <v>49</v>
      </c>
      <c r="B72" s="29"/>
      <c r="C72" s="30">
        <v>49945.404000000002</v>
      </c>
      <c r="D72" s="30">
        <v>8.0000000000000002E-3</v>
      </c>
      <c r="E72" s="28">
        <f t="shared" si="7"/>
        <v>8040.9945421467564</v>
      </c>
      <c r="F72" s="28">
        <f t="shared" si="8"/>
        <v>8041</v>
      </c>
      <c r="G72" s="28">
        <f t="shared" si="9"/>
        <v>-8.9099999968311749E-3</v>
      </c>
      <c r="H72" s="28"/>
      <c r="I72" s="28">
        <f t="shared" si="11"/>
        <v>-8.9099999968311749E-3</v>
      </c>
      <c r="J72" s="28"/>
      <c r="K72" s="28"/>
      <c r="L72" s="28"/>
      <c r="M72" s="28"/>
      <c r="N72" s="28"/>
      <c r="O72" s="28">
        <f t="shared" ca="1" si="12"/>
        <v>-2.5290874703739891E-3</v>
      </c>
      <c r="P72" s="28"/>
      <c r="Q72" s="32">
        <f t="shared" si="10"/>
        <v>34926.904000000002</v>
      </c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</row>
    <row r="73" spans="1:135" x14ac:dyDescent="0.2">
      <c r="A73" s="28" t="s">
        <v>51</v>
      </c>
      <c r="B73" s="29"/>
      <c r="C73" s="30">
        <v>50061.307000000001</v>
      </c>
      <c r="D73" s="30">
        <v>3.0000000000000001E-3</v>
      </c>
      <c r="E73" s="28">
        <f t="shared" si="7"/>
        <v>8111.9913507421088</v>
      </c>
      <c r="F73" s="28">
        <f t="shared" si="8"/>
        <v>8112</v>
      </c>
      <c r="G73" s="28">
        <f t="shared" si="9"/>
        <v>-1.411999999982072E-2</v>
      </c>
      <c r="H73" s="28"/>
      <c r="I73" s="28">
        <f t="shared" si="11"/>
        <v>-1.411999999982072E-2</v>
      </c>
      <c r="J73" s="28"/>
      <c r="K73" s="28"/>
      <c r="L73" s="28"/>
      <c r="M73" s="28"/>
      <c r="N73" s="28"/>
      <c r="O73" s="28">
        <f t="shared" ca="1" si="12"/>
        <v>-3.4326224972685976E-3</v>
      </c>
      <c r="P73" s="28"/>
      <c r="Q73" s="32">
        <f t="shared" si="10"/>
        <v>35042.807000000001</v>
      </c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</row>
    <row r="74" spans="1:135" x14ac:dyDescent="0.2">
      <c r="A74" s="28" t="s">
        <v>51</v>
      </c>
      <c r="B74" s="29"/>
      <c r="C74" s="30">
        <v>50061.307000000001</v>
      </c>
      <c r="D74" s="30">
        <v>3.0000000000000001E-3</v>
      </c>
      <c r="E74" s="28">
        <f t="shared" si="7"/>
        <v>8111.9913507421088</v>
      </c>
      <c r="F74" s="28">
        <f t="shared" si="8"/>
        <v>8112</v>
      </c>
      <c r="G74" s="28">
        <f t="shared" si="9"/>
        <v>-1.411999999982072E-2</v>
      </c>
      <c r="H74" s="28"/>
      <c r="I74" s="28">
        <f t="shared" si="11"/>
        <v>-1.411999999982072E-2</v>
      </c>
      <c r="J74" s="28"/>
      <c r="K74" s="28"/>
      <c r="L74" s="28"/>
      <c r="M74" s="28"/>
      <c r="N74" s="28"/>
      <c r="O74" s="28">
        <f t="shared" ca="1" si="12"/>
        <v>-3.4326224972685976E-3</v>
      </c>
      <c r="P74" s="28"/>
      <c r="Q74" s="32">
        <f t="shared" si="10"/>
        <v>35042.807000000001</v>
      </c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</row>
    <row r="75" spans="1:135" x14ac:dyDescent="0.2">
      <c r="A75" s="28" t="s">
        <v>51</v>
      </c>
      <c r="B75" s="29"/>
      <c r="C75" s="30">
        <v>50061.307000000001</v>
      </c>
      <c r="D75" s="30">
        <v>3.0000000000000001E-3</v>
      </c>
      <c r="E75" s="28">
        <f t="shared" si="7"/>
        <v>8111.9913507421088</v>
      </c>
      <c r="F75" s="28">
        <f t="shared" si="8"/>
        <v>8112</v>
      </c>
      <c r="G75" s="28">
        <f t="shared" si="9"/>
        <v>-1.411999999982072E-2</v>
      </c>
      <c r="H75" s="28"/>
      <c r="I75" s="28">
        <f t="shared" si="11"/>
        <v>-1.411999999982072E-2</v>
      </c>
      <c r="J75" s="28"/>
      <c r="K75" s="28"/>
      <c r="L75" s="28"/>
      <c r="M75" s="28"/>
      <c r="N75" s="28"/>
      <c r="O75" s="28">
        <f t="shared" ca="1" si="12"/>
        <v>-3.4326224972685976E-3</v>
      </c>
      <c r="P75" s="28"/>
      <c r="Q75" s="32">
        <f t="shared" si="10"/>
        <v>35042.807000000001</v>
      </c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</row>
    <row r="76" spans="1:135" x14ac:dyDescent="0.2">
      <c r="A76" s="28" t="s">
        <v>51</v>
      </c>
      <c r="B76" s="29"/>
      <c r="C76" s="30">
        <v>50278.446000000004</v>
      </c>
      <c r="D76" s="30">
        <v>7.0000000000000001E-3</v>
      </c>
      <c r="E76" s="28">
        <f t="shared" si="7"/>
        <v>8245.0006431813599</v>
      </c>
      <c r="F76" s="28">
        <f t="shared" si="8"/>
        <v>8245</v>
      </c>
      <c r="G76" s="28">
        <f t="shared" si="9"/>
        <v>1.0499999989406206E-3</v>
      </c>
      <c r="H76" s="28"/>
      <c r="I76" s="28">
        <f t="shared" si="11"/>
        <v>1.0499999989406206E-3</v>
      </c>
      <c r="J76" s="28"/>
      <c r="K76" s="28"/>
      <c r="L76" s="28"/>
      <c r="M76" s="28"/>
      <c r="N76" s="28"/>
      <c r="O76" s="28">
        <f t="shared" ca="1" si="12"/>
        <v>-5.1251599420148453E-3</v>
      </c>
      <c r="P76" s="28"/>
      <c r="Q76" s="32">
        <f t="shared" si="10"/>
        <v>35259.946000000004</v>
      </c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</row>
    <row r="77" spans="1:135" x14ac:dyDescent="0.2">
      <c r="A77" s="28" t="s">
        <v>51</v>
      </c>
      <c r="B77" s="29"/>
      <c r="C77" s="30">
        <v>50278.446000000004</v>
      </c>
      <c r="D77" s="30">
        <v>7.0000000000000001E-3</v>
      </c>
      <c r="E77" s="28">
        <f t="shared" si="7"/>
        <v>8245.0006431813599</v>
      </c>
      <c r="F77" s="28">
        <f t="shared" si="8"/>
        <v>8245</v>
      </c>
      <c r="G77" s="28">
        <f t="shared" si="9"/>
        <v>1.0499999989406206E-3</v>
      </c>
      <c r="H77" s="28"/>
      <c r="I77" s="28">
        <f t="shared" si="11"/>
        <v>1.0499999989406206E-3</v>
      </c>
      <c r="J77" s="28"/>
      <c r="K77" s="28"/>
      <c r="L77" s="28"/>
      <c r="M77" s="28"/>
      <c r="N77" s="28"/>
      <c r="O77" s="28">
        <f t="shared" ca="1" si="12"/>
        <v>-5.1251599420148453E-3</v>
      </c>
      <c r="P77" s="28"/>
      <c r="Q77" s="32">
        <f t="shared" si="10"/>
        <v>35259.946000000004</v>
      </c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</row>
    <row r="78" spans="1:135" x14ac:dyDescent="0.2">
      <c r="A78" s="28" t="s">
        <v>52</v>
      </c>
      <c r="B78" s="29"/>
      <c r="C78" s="30">
        <v>50425.364000000001</v>
      </c>
      <c r="D78" s="30">
        <v>3.0000000000000001E-3</v>
      </c>
      <c r="E78" s="28">
        <f t="shared" si="7"/>
        <v>8334.995804007327</v>
      </c>
      <c r="F78" s="28">
        <f t="shared" si="8"/>
        <v>8335</v>
      </c>
      <c r="G78" s="28">
        <f t="shared" si="9"/>
        <v>-6.8499999979394488E-3</v>
      </c>
      <c r="H78" s="28"/>
      <c r="I78" s="28">
        <f t="shared" si="11"/>
        <v>-6.8499999979394488E-3</v>
      </c>
      <c r="J78" s="28"/>
      <c r="K78" s="28"/>
      <c r="L78" s="28"/>
      <c r="M78" s="28"/>
      <c r="N78" s="28"/>
      <c r="O78" s="28">
        <f t="shared" ca="1" si="12"/>
        <v>-6.2704860324446221E-3</v>
      </c>
      <c r="P78" s="28"/>
      <c r="Q78" s="32">
        <f t="shared" si="10"/>
        <v>35406.864000000001</v>
      </c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</row>
    <row r="79" spans="1:135" x14ac:dyDescent="0.2">
      <c r="A79" s="34" t="s">
        <v>54</v>
      </c>
      <c r="B79" s="35"/>
      <c r="C79" s="36">
        <v>50727.375999999997</v>
      </c>
      <c r="D79" s="36">
        <v>4.0000000000000001E-3</v>
      </c>
      <c r="E79" s="28">
        <f t="shared" si="7"/>
        <v>8519.9943645061867</v>
      </c>
      <c r="F79" s="28">
        <f t="shared" si="8"/>
        <v>8520</v>
      </c>
      <c r="G79" s="28">
        <f t="shared" si="9"/>
        <v>-9.2000000076950528E-3</v>
      </c>
      <c r="H79" s="28"/>
      <c r="I79" s="28">
        <f t="shared" si="11"/>
        <v>-9.2000000076950528E-3</v>
      </c>
      <c r="J79" s="28"/>
      <c r="K79" s="28"/>
      <c r="L79" s="28"/>
      <c r="M79" s="28"/>
      <c r="N79" s="28"/>
      <c r="O79" s="28">
        <f t="shared" ca="1" si="12"/>
        <v>-8.6247674405502961E-3</v>
      </c>
      <c r="P79" s="28"/>
      <c r="Q79" s="32">
        <f t="shared" si="10"/>
        <v>35708.875999999997</v>
      </c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</row>
    <row r="80" spans="1:135" x14ac:dyDescent="0.2">
      <c r="A80" s="34" t="s">
        <v>55</v>
      </c>
      <c r="B80" s="35"/>
      <c r="C80" s="36">
        <v>50789.41</v>
      </c>
      <c r="D80" s="36">
        <v>3.0000000000000001E-3</v>
      </c>
      <c r="E80" s="28">
        <f t="shared" si="7"/>
        <v>8557.9935191821205</v>
      </c>
      <c r="F80" s="28">
        <f t="shared" si="8"/>
        <v>8558</v>
      </c>
      <c r="G80" s="28">
        <f t="shared" si="9"/>
        <v>-1.0579999994661193E-2</v>
      </c>
      <c r="H80" s="28"/>
      <c r="I80" s="28">
        <f t="shared" si="11"/>
        <v>-1.0579999994661193E-2</v>
      </c>
      <c r="J80" s="28"/>
      <c r="K80" s="28"/>
      <c r="L80" s="28"/>
      <c r="M80" s="28"/>
      <c r="N80" s="28"/>
      <c r="O80" s="28">
        <f t="shared" ca="1" si="12"/>
        <v>-9.1083495676206466E-3</v>
      </c>
      <c r="P80" s="28"/>
      <c r="Q80" s="32">
        <f t="shared" si="10"/>
        <v>35770.910000000003</v>
      </c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</row>
    <row r="81" spans="1:135" x14ac:dyDescent="0.2">
      <c r="A81" s="37" t="s">
        <v>70</v>
      </c>
      <c r="B81" s="38" t="s">
        <v>58</v>
      </c>
      <c r="C81" s="37">
        <v>51780.336629999998</v>
      </c>
      <c r="D81" s="37">
        <v>1.9E-3</v>
      </c>
      <c r="E81" s="28">
        <f t="shared" si="7"/>
        <v>9164.9892680596113</v>
      </c>
      <c r="F81" s="28">
        <f t="shared" si="8"/>
        <v>9165</v>
      </c>
      <c r="G81" s="28">
        <f t="shared" si="9"/>
        <v>-1.7520000001240987E-2</v>
      </c>
      <c r="H81" s="28"/>
      <c r="I81" s="28"/>
      <c r="K81" s="28">
        <f>G81</f>
        <v>-1.7520000001240987E-2</v>
      </c>
      <c r="L81" s="28"/>
      <c r="M81" s="28"/>
      <c r="N81" s="28"/>
      <c r="O81" s="28">
        <f t="shared" ca="1" si="12"/>
        <v>-1.6832937755297081E-2</v>
      </c>
      <c r="P81" s="28"/>
      <c r="Q81" s="32">
        <f t="shared" si="10"/>
        <v>36761.836629999998</v>
      </c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</row>
    <row r="82" spans="1:135" x14ac:dyDescent="0.2">
      <c r="A82" s="31" t="s">
        <v>289</v>
      </c>
      <c r="B82" s="29" t="s">
        <v>58</v>
      </c>
      <c r="C82" s="30">
        <v>51806.459000000003</v>
      </c>
      <c r="D82" s="28" t="s">
        <v>71</v>
      </c>
      <c r="E82" s="28">
        <f t="shared" si="7"/>
        <v>9180.9906218032374</v>
      </c>
      <c r="F82" s="28">
        <f t="shared" si="8"/>
        <v>9181</v>
      </c>
      <c r="G82" s="28">
        <f t="shared" si="9"/>
        <v>-1.5310000002500601E-2</v>
      </c>
      <c r="H82" s="28"/>
      <c r="I82" s="28">
        <f>G82</f>
        <v>-1.5310000002500601E-2</v>
      </c>
      <c r="J82" s="28"/>
      <c r="K82" s="28"/>
      <c r="L82" s="28"/>
      <c r="M82" s="28"/>
      <c r="N82" s="28"/>
      <c r="O82" s="28">
        <f t="shared" ca="1" si="12"/>
        <v>-1.7036551282484602E-2</v>
      </c>
      <c r="P82" s="28"/>
      <c r="Q82" s="32">
        <f t="shared" si="10"/>
        <v>36787.959000000003</v>
      </c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</row>
    <row r="83" spans="1:135" x14ac:dyDescent="0.2">
      <c r="A83" s="37" t="s">
        <v>70</v>
      </c>
      <c r="B83" s="38" t="s">
        <v>58</v>
      </c>
      <c r="C83" s="37">
        <v>51878.284670000001</v>
      </c>
      <c r="D83" s="37">
        <v>2.2000000000000001E-3</v>
      </c>
      <c r="E83" s="28">
        <f t="shared" si="7"/>
        <v>9224.9876999222051</v>
      </c>
      <c r="F83" s="28">
        <f t="shared" si="8"/>
        <v>9225</v>
      </c>
      <c r="G83" s="28">
        <f t="shared" si="9"/>
        <v>-2.0080000002053566E-2</v>
      </c>
      <c r="H83" s="28"/>
      <c r="I83" s="28"/>
      <c r="K83" s="28">
        <f>G83</f>
        <v>-2.0080000002053566E-2</v>
      </c>
      <c r="L83" s="28"/>
      <c r="M83" s="28"/>
      <c r="N83" s="28"/>
      <c r="O83" s="28">
        <f t="shared" ca="1" si="12"/>
        <v>-1.7596488482250275E-2</v>
      </c>
      <c r="P83" s="28"/>
      <c r="Q83" s="32">
        <f t="shared" si="10"/>
        <v>36859.784670000001</v>
      </c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</row>
    <row r="84" spans="1:135" x14ac:dyDescent="0.2">
      <c r="A84" s="31" t="s">
        <v>295</v>
      </c>
      <c r="B84" s="29" t="s">
        <v>58</v>
      </c>
      <c r="C84" s="30">
        <v>52072.555</v>
      </c>
      <c r="D84" s="28" t="s">
        <v>71</v>
      </c>
      <c r="E84" s="28">
        <f t="shared" si="7"/>
        <v>9343.9887045102332</v>
      </c>
      <c r="F84" s="28">
        <f t="shared" si="8"/>
        <v>9344</v>
      </c>
      <c r="G84" s="28">
        <f t="shared" si="9"/>
        <v>-1.8439999999827705E-2</v>
      </c>
      <c r="H84" s="28"/>
      <c r="I84" s="28">
        <f>G84</f>
        <v>-1.8439999999827705E-2</v>
      </c>
      <c r="J84" s="28"/>
      <c r="K84" s="28"/>
      <c r="L84" s="28"/>
      <c r="M84" s="28"/>
      <c r="N84" s="28"/>
      <c r="O84" s="28">
        <f t="shared" ca="1" si="12"/>
        <v>-1.9110864090707433E-2</v>
      </c>
      <c r="P84" s="28"/>
      <c r="Q84" s="32">
        <f t="shared" si="10"/>
        <v>37054.055</v>
      </c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</row>
    <row r="85" spans="1:135" x14ac:dyDescent="0.2">
      <c r="A85" s="31" t="s">
        <v>300</v>
      </c>
      <c r="B85" s="29" t="s">
        <v>58</v>
      </c>
      <c r="C85" s="30">
        <v>52224.375899999999</v>
      </c>
      <c r="D85" s="28" t="s">
        <v>71</v>
      </c>
      <c r="E85" s="28">
        <f t="shared" ref="E85:E98" si="13">+(C85-C$7)/C$8</f>
        <v>9436.9871547494349</v>
      </c>
      <c r="F85" s="28">
        <f t="shared" ref="F85:F99" si="14">ROUND(2*E85,0)/2</f>
        <v>9437</v>
      </c>
      <c r="G85" s="28">
        <f t="shared" ref="G85:G98" si="15">+C85-(C$7+F85*C$8)</f>
        <v>-2.0969999997760169E-2</v>
      </c>
      <c r="H85" s="28"/>
      <c r="I85" s="28"/>
      <c r="J85" s="28"/>
      <c r="K85" s="28">
        <f t="shared" ref="K85:K90" si="16">G85</f>
        <v>-2.0969999997760169E-2</v>
      </c>
      <c r="L85" s="28"/>
      <c r="M85" s="28"/>
      <c r="N85" s="28"/>
      <c r="O85" s="28">
        <f t="shared" ca="1" si="12"/>
        <v>-2.0294367717484871E-2</v>
      </c>
      <c r="P85" s="28"/>
      <c r="Q85" s="32">
        <f t="shared" ref="Q85:Q98" si="17">+C85-15018.5</f>
        <v>37205.875899999999</v>
      </c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ED85" s="28"/>
      <c r="EE85" s="28"/>
    </row>
    <row r="86" spans="1:135" x14ac:dyDescent="0.2">
      <c r="A86" s="31" t="s">
        <v>300</v>
      </c>
      <c r="B86" s="29" t="s">
        <v>58</v>
      </c>
      <c r="C86" s="30">
        <v>52229.271800000002</v>
      </c>
      <c r="D86" s="28" t="s">
        <v>71</v>
      </c>
      <c r="E86" s="28">
        <f t="shared" si="13"/>
        <v>9439.9861562869464</v>
      </c>
      <c r="F86" s="28">
        <f t="shared" si="14"/>
        <v>9440</v>
      </c>
      <c r="G86" s="28">
        <f t="shared" si="15"/>
        <v>-2.2599999996600673E-2</v>
      </c>
      <c r="H86" s="28"/>
      <c r="I86" s="28"/>
      <c r="J86" s="28"/>
      <c r="K86" s="28">
        <f t="shared" si="16"/>
        <v>-2.2599999996600673E-2</v>
      </c>
      <c r="L86" s="28"/>
      <c r="M86" s="28"/>
      <c r="N86" s="28"/>
      <c r="O86" s="28">
        <f t="shared" ca="1" si="12"/>
        <v>-2.0332545253832532E-2</v>
      </c>
      <c r="P86" s="28"/>
      <c r="Q86" s="32">
        <f t="shared" si="17"/>
        <v>37210.771800000002</v>
      </c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</row>
    <row r="87" spans="1:135" x14ac:dyDescent="0.2">
      <c r="A87" s="31" t="s">
        <v>285</v>
      </c>
      <c r="B87" s="29" t="s">
        <v>58</v>
      </c>
      <c r="C87" s="30">
        <v>52490.476000000002</v>
      </c>
      <c r="D87" s="28" t="s">
        <v>71</v>
      </c>
      <c r="E87" s="28">
        <f t="shared" si="13"/>
        <v>9599.9877489265</v>
      </c>
      <c r="F87" s="28">
        <f t="shared" si="14"/>
        <v>9600</v>
      </c>
      <c r="G87" s="28">
        <f t="shared" si="15"/>
        <v>-1.9999999996798579E-2</v>
      </c>
      <c r="H87" s="28"/>
      <c r="I87" s="28"/>
      <c r="J87" s="28"/>
      <c r="K87" s="28">
        <f t="shared" si="16"/>
        <v>-1.9999999996798579E-2</v>
      </c>
      <c r="L87" s="28"/>
      <c r="M87" s="28"/>
      <c r="N87" s="28"/>
      <c r="O87" s="28">
        <f t="shared" ca="1" si="12"/>
        <v>-2.2368680525707701E-2</v>
      </c>
      <c r="P87" s="28"/>
      <c r="Q87" s="32">
        <f t="shared" si="17"/>
        <v>37471.976000000002</v>
      </c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</row>
    <row r="88" spans="1:135" x14ac:dyDescent="0.2">
      <c r="A88" s="37" t="s">
        <v>70</v>
      </c>
      <c r="B88" s="38" t="s">
        <v>58</v>
      </c>
      <c r="C88" s="37">
        <v>52490.4764</v>
      </c>
      <c r="D88" s="37" t="s">
        <v>71</v>
      </c>
      <c r="E88" s="28">
        <f t="shared" si="13"/>
        <v>9599.9879939479688</v>
      </c>
      <c r="F88" s="28">
        <f t="shared" si="14"/>
        <v>9600</v>
      </c>
      <c r="G88" s="28">
        <f t="shared" si="15"/>
        <v>-1.9599999999627471E-2</v>
      </c>
      <c r="H88" s="28"/>
      <c r="I88" s="28"/>
      <c r="K88" s="28">
        <f t="shared" si="16"/>
        <v>-1.9599999999627471E-2</v>
      </c>
      <c r="L88" s="28"/>
      <c r="M88" s="28"/>
      <c r="N88" s="28"/>
      <c r="O88" s="28">
        <f t="shared" ca="1" si="12"/>
        <v>-2.2368680525707701E-2</v>
      </c>
      <c r="P88" s="28"/>
      <c r="Q88" s="32">
        <f t="shared" si="17"/>
        <v>37471.9764</v>
      </c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</row>
    <row r="89" spans="1:135" x14ac:dyDescent="0.2">
      <c r="A89" s="31" t="s">
        <v>311</v>
      </c>
      <c r="B89" s="29" t="s">
        <v>58</v>
      </c>
      <c r="C89" s="30">
        <v>52503.532399999996</v>
      </c>
      <c r="D89" s="28" t="s">
        <v>71</v>
      </c>
      <c r="E89" s="28">
        <f t="shared" si="13"/>
        <v>9607.9854947289732</v>
      </c>
      <c r="F89" s="28">
        <f t="shared" si="14"/>
        <v>9608</v>
      </c>
      <c r="G89" s="28">
        <f t="shared" si="15"/>
        <v>-2.3680000005697366E-2</v>
      </c>
      <c r="H89" s="28"/>
      <c r="I89" s="28"/>
      <c r="J89" s="28"/>
      <c r="K89" s="28">
        <f t="shared" si="16"/>
        <v>-2.3680000005697366E-2</v>
      </c>
      <c r="L89" s="28"/>
      <c r="M89" s="28"/>
      <c r="N89" s="28"/>
      <c r="O89" s="28">
        <f t="shared" ca="1" si="12"/>
        <v>-2.2470487289301469E-2</v>
      </c>
      <c r="P89" s="28"/>
      <c r="Q89" s="32">
        <f t="shared" si="17"/>
        <v>37485.032399999996</v>
      </c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</row>
    <row r="90" spans="1:135" x14ac:dyDescent="0.2">
      <c r="A90" s="37" t="s">
        <v>57</v>
      </c>
      <c r="B90" s="39" t="s">
        <v>58</v>
      </c>
      <c r="C90" s="40">
        <v>53329.576800000003</v>
      </c>
      <c r="D90" s="37">
        <v>5.0000000000000001E-4</v>
      </c>
      <c r="E90" s="28">
        <f t="shared" si="13"/>
        <v>10113.982027675176</v>
      </c>
      <c r="F90" s="28">
        <f t="shared" si="14"/>
        <v>10114</v>
      </c>
      <c r="G90" s="28">
        <f t="shared" si="15"/>
        <v>-2.9340000000956934E-2</v>
      </c>
      <c r="H90" s="28"/>
      <c r="I90" s="28"/>
      <c r="J90" s="28"/>
      <c r="K90" s="28">
        <f t="shared" si="16"/>
        <v>-2.9340000000956934E-2</v>
      </c>
      <c r="L90" s="28"/>
      <c r="M90" s="28"/>
      <c r="N90" s="28"/>
      <c r="O90" s="28">
        <f t="shared" ca="1" si="12"/>
        <v>-2.8909765086606698E-2</v>
      </c>
      <c r="P90" s="28"/>
      <c r="Q90" s="32">
        <f t="shared" si="17"/>
        <v>38311.076800000003</v>
      </c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</row>
    <row r="91" spans="1:135" x14ac:dyDescent="0.2">
      <c r="A91" s="33" t="s">
        <v>61</v>
      </c>
      <c r="B91" s="41"/>
      <c r="C91" s="36">
        <v>53618.529799999997</v>
      </c>
      <c r="D91" s="36">
        <v>4.0000000000000002E-4</v>
      </c>
      <c r="E91" s="28">
        <f t="shared" si="13"/>
        <v>10290.981249732005</v>
      </c>
      <c r="F91" s="28">
        <f t="shared" si="14"/>
        <v>10291</v>
      </c>
      <c r="G91" s="28">
        <f t="shared" si="15"/>
        <v>-3.0610000008891802E-2</v>
      </c>
      <c r="H91" s="28"/>
      <c r="I91" s="28"/>
      <c r="J91" s="28">
        <f>G91</f>
        <v>-3.0610000008891802E-2</v>
      </c>
      <c r="L91" s="28"/>
      <c r="M91" s="28"/>
      <c r="N91" s="28"/>
      <c r="O91" s="28">
        <f t="shared" ca="1" si="12"/>
        <v>-3.1162239731118618E-2</v>
      </c>
      <c r="P91" s="28"/>
      <c r="Q91" s="32">
        <f t="shared" si="17"/>
        <v>38600.029799999997</v>
      </c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</row>
    <row r="92" spans="1:135" x14ac:dyDescent="0.2">
      <c r="A92" s="33" t="s">
        <v>62</v>
      </c>
      <c r="B92" s="42" t="s">
        <v>58</v>
      </c>
      <c r="C92" s="36">
        <v>54026.655299999999</v>
      </c>
      <c r="D92" s="36">
        <v>4.0000000000000002E-4</v>
      </c>
      <c r="E92" s="28">
        <f t="shared" si="13"/>
        <v>10540.980024624656</v>
      </c>
      <c r="F92" s="28">
        <f t="shared" si="14"/>
        <v>10541</v>
      </c>
      <c r="G92" s="28">
        <f t="shared" si="15"/>
        <v>-3.2610000002023298E-2</v>
      </c>
      <c r="H92" s="28"/>
      <c r="I92" s="28"/>
      <c r="J92" s="28">
        <f>G92</f>
        <v>-3.2610000002023298E-2</v>
      </c>
      <c r="L92" s="28"/>
      <c r="M92" s="28"/>
      <c r="N92" s="28"/>
      <c r="O92" s="28">
        <f t="shared" ca="1" si="12"/>
        <v>-3.4343701093423579E-2</v>
      </c>
      <c r="P92" s="28"/>
      <c r="Q92" s="32">
        <f t="shared" si="17"/>
        <v>39008.155299999999</v>
      </c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</row>
    <row r="93" spans="1:135" x14ac:dyDescent="0.2">
      <c r="A93" s="31" t="s">
        <v>332</v>
      </c>
      <c r="B93" s="29" t="s">
        <v>56</v>
      </c>
      <c r="C93" s="30">
        <v>54360.497900000002</v>
      </c>
      <c r="D93" s="28" t="s">
        <v>71</v>
      </c>
      <c r="E93" s="28">
        <f t="shared" si="13"/>
        <v>10745.47653613148</v>
      </c>
      <c r="F93" s="28">
        <f t="shared" si="14"/>
        <v>10745.5</v>
      </c>
      <c r="G93" s="28">
        <f t="shared" si="15"/>
        <v>-3.8304999994579703E-2</v>
      </c>
      <c r="H93" s="28"/>
      <c r="I93" s="28"/>
      <c r="J93" s="28"/>
      <c r="K93" s="28">
        <f>G93</f>
        <v>-3.8304999994579703E-2</v>
      </c>
      <c r="L93" s="28"/>
      <c r="M93" s="28"/>
      <c r="N93" s="28"/>
      <c r="O93" s="28">
        <f t="shared" ca="1" si="12"/>
        <v>-3.6946136487789022E-2</v>
      </c>
      <c r="P93" s="28"/>
      <c r="Q93" s="32">
        <f t="shared" si="17"/>
        <v>39341.997900000002</v>
      </c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</row>
    <row r="94" spans="1:135" x14ac:dyDescent="0.2">
      <c r="A94" s="47" t="s">
        <v>77</v>
      </c>
      <c r="B94" s="47"/>
      <c r="C94" s="46">
        <v>55386.523999999998</v>
      </c>
      <c r="D94" s="46">
        <v>4.0000000000000002E-4</v>
      </c>
      <c r="E94" s="28">
        <f t="shared" si="13"/>
        <v>11373.972594348577</v>
      </c>
      <c r="F94" s="28">
        <f t="shared" si="14"/>
        <v>11374</v>
      </c>
      <c r="G94" s="28">
        <f t="shared" si="15"/>
        <v>-4.4740000004821923E-2</v>
      </c>
      <c r="H94" s="28"/>
      <c r="I94" s="28"/>
      <c r="J94" s="28">
        <f>G94</f>
        <v>-4.4740000004821923E-2</v>
      </c>
      <c r="L94" s="28"/>
      <c r="M94" s="28"/>
      <c r="N94" s="28"/>
      <c r="O94" s="28">
        <f t="shared" ca="1" si="12"/>
        <v>-4.4944330352623685E-2</v>
      </c>
      <c r="P94" s="28"/>
      <c r="Q94" s="32">
        <f t="shared" si="17"/>
        <v>40368.023999999998</v>
      </c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</row>
    <row r="95" spans="1:135" x14ac:dyDescent="0.2">
      <c r="A95" s="43" t="s">
        <v>75</v>
      </c>
      <c r="B95" s="44" t="s">
        <v>56</v>
      </c>
      <c r="C95" s="45">
        <v>55795.463949999998</v>
      </c>
      <c r="D95" s="45">
        <v>2.9999999999999997E-4</v>
      </c>
      <c r="E95" s="28">
        <f t="shared" si="13"/>
        <v>11624.470263581845</v>
      </c>
      <c r="F95" s="28">
        <f t="shared" si="14"/>
        <v>11624.5</v>
      </c>
      <c r="G95" s="28">
        <f t="shared" si="15"/>
        <v>-4.8545000005105976E-2</v>
      </c>
      <c r="H95" s="28"/>
      <c r="I95" s="28"/>
      <c r="K95" s="28">
        <f>G95</f>
        <v>-4.8545000005105976E-2</v>
      </c>
      <c r="L95" s="28"/>
      <c r="M95" s="28"/>
      <c r="N95" s="28"/>
      <c r="O95" s="28">
        <f t="shared" ca="1" si="12"/>
        <v>-4.8132154637653246E-2</v>
      </c>
      <c r="P95" s="28"/>
      <c r="Q95" s="32">
        <f t="shared" si="17"/>
        <v>40776.963949999998</v>
      </c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</row>
    <row r="96" spans="1:135" x14ac:dyDescent="0.2">
      <c r="A96" s="43" t="s">
        <v>76</v>
      </c>
      <c r="B96" s="44" t="s">
        <v>56</v>
      </c>
      <c r="C96" s="45">
        <v>56159.511400000003</v>
      </c>
      <c r="D96" s="45">
        <v>4.7999999999999996E-3</v>
      </c>
      <c r="E96" s="28">
        <f t="shared" si="13"/>
        <v>11847.468866959469</v>
      </c>
      <c r="F96" s="28">
        <f t="shared" si="14"/>
        <v>11847.5</v>
      </c>
      <c r="G96" s="28">
        <f t="shared" si="15"/>
        <v>-5.0824999998440035E-2</v>
      </c>
      <c r="H96" s="28"/>
      <c r="I96" s="28"/>
      <c r="J96" s="28">
        <f>G96</f>
        <v>-5.0824999998440035E-2</v>
      </c>
      <c r="L96" s="28"/>
      <c r="M96" s="28"/>
      <c r="N96" s="28"/>
      <c r="O96" s="28">
        <f t="shared" ca="1" si="12"/>
        <v>-5.0970018172829284E-2</v>
      </c>
      <c r="P96" s="28"/>
      <c r="Q96" s="32">
        <f t="shared" si="17"/>
        <v>41141.011400000003</v>
      </c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</row>
    <row r="97" spans="1:135" x14ac:dyDescent="0.2">
      <c r="A97" s="43" t="s">
        <v>75</v>
      </c>
      <c r="B97" s="44" t="s">
        <v>58</v>
      </c>
      <c r="C97" s="45">
        <v>56212.56566</v>
      </c>
      <c r="D97" s="45">
        <v>1E-4</v>
      </c>
      <c r="E97" s="28">
        <f t="shared" si="13"/>
        <v>11879.967448897709</v>
      </c>
      <c r="F97" s="28">
        <f t="shared" si="14"/>
        <v>11880</v>
      </c>
      <c r="G97" s="28">
        <f t="shared" si="15"/>
        <v>-5.3139999996346887E-2</v>
      </c>
      <c r="H97" s="28"/>
      <c r="I97" s="28"/>
      <c r="K97" s="28">
        <f>G97</f>
        <v>-5.3139999996346887E-2</v>
      </c>
      <c r="L97" s="28"/>
      <c r="M97" s="28"/>
      <c r="N97" s="28"/>
      <c r="O97" s="28">
        <f t="shared" ca="1" si="12"/>
        <v>-5.1383608149928928E-2</v>
      </c>
      <c r="P97" s="28"/>
      <c r="Q97" s="32">
        <f t="shared" si="17"/>
        <v>41194.06566</v>
      </c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</row>
    <row r="98" spans="1:135" x14ac:dyDescent="0.2">
      <c r="A98" s="33" t="s">
        <v>74</v>
      </c>
      <c r="B98" s="35" t="s">
        <v>58</v>
      </c>
      <c r="C98" s="36">
        <v>56238.6878</v>
      </c>
      <c r="D98" s="36">
        <v>4.0000000000000002E-4</v>
      </c>
      <c r="E98" s="28">
        <f t="shared" si="13"/>
        <v>11895.968661753986</v>
      </c>
      <c r="F98" s="28">
        <f t="shared" si="14"/>
        <v>11896</v>
      </c>
      <c r="G98" s="28">
        <f t="shared" si="15"/>
        <v>-5.1160000002710149E-2</v>
      </c>
      <c r="H98" s="28"/>
      <c r="I98" s="28"/>
      <c r="J98" s="28"/>
      <c r="K98" s="28">
        <f>G98</f>
        <v>-5.1160000002710149E-2</v>
      </c>
      <c r="L98" s="28"/>
      <c r="M98" s="28"/>
      <c r="N98" s="28"/>
      <c r="O98" s="28">
        <f t="shared" ca="1" si="12"/>
        <v>-5.1587221677116435E-2</v>
      </c>
      <c r="P98" s="28"/>
      <c r="Q98" s="32">
        <f t="shared" si="17"/>
        <v>41220.1878</v>
      </c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</row>
    <row r="99" spans="1:135" x14ac:dyDescent="0.2">
      <c r="A99" s="63" t="s">
        <v>0</v>
      </c>
      <c r="B99" s="64" t="s">
        <v>58</v>
      </c>
      <c r="C99" s="65">
        <v>57590.395799999998</v>
      </c>
      <c r="D99" s="65" t="s">
        <v>1</v>
      </c>
      <c r="E99" s="28">
        <f>+(C99-C$7)/C$8</f>
        <v>12723.962364702205</v>
      </c>
      <c r="F99" s="28">
        <f t="shared" si="14"/>
        <v>12724</v>
      </c>
      <c r="G99" s="28">
        <f>+C99-(C$7+F99*C$8)</f>
        <v>-6.1440000004949979E-2</v>
      </c>
      <c r="H99" s="28"/>
      <c r="I99" s="28"/>
      <c r="J99" s="28"/>
      <c r="K99" s="28">
        <f>G99</f>
        <v>-6.1440000004949979E-2</v>
      </c>
      <c r="L99" s="28"/>
      <c r="M99" s="28"/>
      <c r="N99" s="28"/>
      <c r="O99" s="28">
        <f ca="1">+C$11+C$12*F99</f>
        <v>-6.2124221709070448E-2</v>
      </c>
      <c r="P99" s="28"/>
      <c r="Q99" s="32">
        <f>+C99-15018.5</f>
        <v>42571.895799999998</v>
      </c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</row>
    <row r="100" spans="1:135" x14ac:dyDescent="0.2">
      <c r="A100" s="28"/>
      <c r="B100" s="29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</row>
    <row r="101" spans="1:135" x14ac:dyDescent="0.2">
      <c r="A101" s="28"/>
      <c r="B101" s="29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</row>
    <row r="102" spans="1:135" x14ac:dyDescent="0.2">
      <c r="A102" s="28"/>
      <c r="B102" s="29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</row>
    <row r="103" spans="1:135" x14ac:dyDescent="0.2">
      <c r="A103" s="28"/>
      <c r="B103" s="29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</row>
    <row r="104" spans="1:135" x14ac:dyDescent="0.2">
      <c r="A104" s="28"/>
      <c r="B104" s="29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</row>
    <row r="105" spans="1:135" x14ac:dyDescent="0.2">
      <c r="A105" s="28"/>
      <c r="B105" s="29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</row>
    <row r="106" spans="1:135" x14ac:dyDescent="0.2">
      <c r="A106" s="28"/>
      <c r="B106" s="29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</row>
    <row r="107" spans="1:135" x14ac:dyDescent="0.2">
      <c r="A107" s="28"/>
      <c r="B107" s="29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</row>
    <row r="108" spans="1:135" x14ac:dyDescent="0.2">
      <c r="A108" s="28"/>
      <c r="B108" s="29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</row>
    <row r="109" spans="1:135" x14ac:dyDescent="0.2">
      <c r="A109" s="28"/>
      <c r="B109" s="29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  <c r="EA109" s="28"/>
      <c r="EB109" s="28"/>
      <c r="EC109" s="28"/>
      <c r="ED109" s="28"/>
      <c r="EE109" s="28"/>
    </row>
    <row r="110" spans="1:135" x14ac:dyDescent="0.2">
      <c r="A110" s="28"/>
      <c r="B110" s="29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28"/>
      <c r="DZ110" s="28"/>
      <c r="EA110" s="28"/>
      <c r="EB110" s="28"/>
      <c r="EC110" s="28"/>
      <c r="ED110" s="28"/>
      <c r="EE110" s="28"/>
    </row>
    <row r="111" spans="1:135" x14ac:dyDescent="0.2">
      <c r="A111" s="28"/>
      <c r="B111" s="29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  <c r="EA111" s="28"/>
      <c r="EB111" s="28"/>
      <c r="EC111" s="28"/>
      <c r="ED111" s="28"/>
      <c r="EE111" s="28"/>
    </row>
    <row r="112" spans="1:135" x14ac:dyDescent="0.2">
      <c r="A112" s="28"/>
      <c r="B112" s="29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  <c r="EA112" s="28"/>
      <c r="EB112" s="28"/>
      <c r="EC112" s="28"/>
      <c r="ED112" s="28"/>
      <c r="EE112" s="28"/>
    </row>
    <row r="113" spans="1:135" x14ac:dyDescent="0.2">
      <c r="A113" s="28"/>
      <c r="B113" s="29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</row>
    <row r="114" spans="1:135" x14ac:dyDescent="0.2">
      <c r="A114" s="28"/>
      <c r="B114" s="29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</row>
    <row r="115" spans="1:135" x14ac:dyDescent="0.2">
      <c r="A115" s="28"/>
      <c r="B115" s="29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</row>
    <row r="116" spans="1:135" x14ac:dyDescent="0.2">
      <c r="A116" s="28"/>
      <c r="B116" s="29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  <c r="EE116" s="28"/>
    </row>
    <row r="117" spans="1:135" x14ac:dyDescent="0.2">
      <c r="A117" s="28"/>
      <c r="B117" s="29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  <c r="EE117" s="28"/>
    </row>
    <row r="118" spans="1:135" x14ac:dyDescent="0.2">
      <c r="A118" s="28"/>
      <c r="B118" s="29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28"/>
      <c r="EC118" s="28"/>
      <c r="ED118" s="28"/>
      <c r="EE118" s="28"/>
    </row>
    <row r="119" spans="1:135" x14ac:dyDescent="0.2">
      <c r="A119" s="28"/>
      <c r="B119" s="29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  <c r="EA119" s="28"/>
      <c r="EB119" s="28"/>
      <c r="EC119" s="28"/>
      <c r="ED119" s="28"/>
      <c r="EE119" s="28"/>
    </row>
    <row r="120" spans="1:135" x14ac:dyDescent="0.2">
      <c r="A120" s="28"/>
      <c r="B120" s="29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</row>
    <row r="121" spans="1:135" x14ac:dyDescent="0.2">
      <c r="A121" s="28"/>
      <c r="B121" s="29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28"/>
      <c r="EC121" s="28"/>
      <c r="ED121" s="28"/>
      <c r="EE121" s="28"/>
    </row>
    <row r="122" spans="1:135" x14ac:dyDescent="0.2">
      <c r="A122" s="28"/>
      <c r="B122" s="29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28"/>
      <c r="DU122" s="28"/>
      <c r="DV122" s="28"/>
      <c r="DW122" s="28"/>
      <c r="DX122" s="28"/>
      <c r="DY122" s="28"/>
      <c r="DZ122" s="28"/>
      <c r="EA122" s="28"/>
      <c r="EB122" s="28"/>
      <c r="EC122" s="28"/>
      <c r="ED122" s="28"/>
      <c r="EE122" s="28"/>
    </row>
    <row r="123" spans="1:135" x14ac:dyDescent="0.2">
      <c r="A123" s="28"/>
      <c r="B123" s="29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</row>
    <row r="124" spans="1:135" x14ac:dyDescent="0.2">
      <c r="A124" s="28"/>
      <c r="B124" s="29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8"/>
      <c r="DQ124" s="28"/>
      <c r="DR124" s="28"/>
      <c r="DS124" s="28"/>
      <c r="DT124" s="28"/>
      <c r="DU124" s="28"/>
      <c r="DV124" s="28"/>
      <c r="DW124" s="28"/>
      <c r="DX124" s="28"/>
      <c r="DY124" s="28"/>
      <c r="DZ124" s="28"/>
      <c r="EA124" s="28"/>
      <c r="EB124" s="28"/>
      <c r="EC124" s="28"/>
      <c r="ED124" s="28"/>
      <c r="EE124" s="28"/>
    </row>
    <row r="125" spans="1:135" x14ac:dyDescent="0.2">
      <c r="A125" s="28"/>
      <c r="B125" s="29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  <c r="DW125" s="28"/>
      <c r="DX125" s="28"/>
      <c r="DY125" s="28"/>
      <c r="DZ125" s="28"/>
      <c r="EA125" s="28"/>
      <c r="EB125" s="28"/>
      <c r="EC125" s="28"/>
      <c r="ED125" s="28"/>
      <c r="EE125" s="28"/>
    </row>
    <row r="126" spans="1:135" x14ac:dyDescent="0.2">
      <c r="A126" s="28"/>
      <c r="B126" s="29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  <c r="EE126" s="28"/>
    </row>
    <row r="127" spans="1:135" x14ac:dyDescent="0.2">
      <c r="A127" s="28"/>
      <c r="B127" s="29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  <c r="EA127" s="28"/>
      <c r="EB127" s="28"/>
      <c r="EC127" s="28"/>
      <c r="ED127" s="28"/>
      <c r="EE127" s="28"/>
    </row>
    <row r="128" spans="1:135" x14ac:dyDescent="0.2">
      <c r="A128" s="28"/>
      <c r="B128" s="29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8"/>
      <c r="DO128" s="28"/>
      <c r="DP128" s="28"/>
      <c r="DQ128" s="28"/>
      <c r="DR128" s="28"/>
      <c r="DS128" s="28"/>
      <c r="DT128" s="28"/>
      <c r="DU128" s="28"/>
      <c r="DV128" s="28"/>
      <c r="DW128" s="28"/>
      <c r="DX128" s="28"/>
      <c r="DY128" s="28"/>
      <c r="DZ128" s="28"/>
      <c r="EA128" s="28"/>
      <c r="EB128" s="28"/>
      <c r="EC128" s="28"/>
      <c r="ED128" s="28"/>
      <c r="EE128" s="28"/>
    </row>
    <row r="129" spans="1:135" x14ac:dyDescent="0.2">
      <c r="A129" s="28"/>
      <c r="B129" s="29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  <c r="EA129" s="28"/>
      <c r="EB129" s="28"/>
      <c r="EC129" s="28"/>
      <c r="ED129" s="28"/>
      <c r="EE129" s="28"/>
    </row>
    <row r="130" spans="1:135" x14ac:dyDescent="0.2">
      <c r="A130" s="28"/>
      <c r="B130" s="29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  <c r="DJ130" s="28"/>
      <c r="DK130" s="28"/>
      <c r="DL130" s="28"/>
      <c r="DM130" s="28"/>
      <c r="DN130" s="28"/>
      <c r="DO130" s="28"/>
      <c r="DP130" s="28"/>
      <c r="DQ130" s="28"/>
      <c r="DR130" s="28"/>
      <c r="DS130" s="28"/>
      <c r="DT130" s="28"/>
      <c r="DU130" s="28"/>
      <c r="DV130" s="28"/>
      <c r="DW130" s="28"/>
      <c r="DX130" s="28"/>
      <c r="DY130" s="28"/>
      <c r="DZ130" s="28"/>
      <c r="EA130" s="28"/>
      <c r="EB130" s="28"/>
      <c r="EC130" s="28"/>
      <c r="ED130" s="28"/>
      <c r="EE130" s="28"/>
    </row>
    <row r="131" spans="1:135" x14ac:dyDescent="0.2">
      <c r="A131" s="28"/>
      <c r="B131" s="29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  <c r="DI131" s="28"/>
      <c r="DJ131" s="28"/>
      <c r="DK131" s="28"/>
      <c r="DL131" s="28"/>
      <c r="DM131" s="28"/>
      <c r="DN131" s="28"/>
      <c r="DO131" s="28"/>
      <c r="DP131" s="28"/>
      <c r="DQ131" s="28"/>
      <c r="DR131" s="28"/>
      <c r="DS131" s="28"/>
      <c r="DT131" s="28"/>
      <c r="DU131" s="28"/>
      <c r="DV131" s="28"/>
      <c r="DW131" s="28"/>
      <c r="DX131" s="28"/>
      <c r="DY131" s="28"/>
      <c r="DZ131" s="28"/>
      <c r="EA131" s="28"/>
      <c r="EB131" s="28"/>
      <c r="EC131" s="28"/>
      <c r="ED131" s="28"/>
      <c r="EE131" s="28"/>
    </row>
    <row r="132" spans="1:135" x14ac:dyDescent="0.2">
      <c r="A132" s="28"/>
      <c r="B132" s="29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8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28"/>
      <c r="DZ132" s="28"/>
      <c r="EA132" s="28"/>
      <c r="EB132" s="28"/>
      <c r="EC132" s="28"/>
      <c r="ED132" s="28"/>
      <c r="EE132" s="28"/>
    </row>
    <row r="133" spans="1:135" x14ac:dyDescent="0.2">
      <c r="A133" s="28"/>
      <c r="B133" s="29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  <c r="EE133" s="28"/>
    </row>
    <row r="134" spans="1:135" x14ac:dyDescent="0.2">
      <c r="A134" s="28"/>
      <c r="B134" s="29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28"/>
      <c r="DZ134" s="28"/>
      <c r="EA134" s="28"/>
      <c r="EB134" s="28"/>
      <c r="EC134" s="28"/>
      <c r="ED134" s="28"/>
      <c r="EE134" s="28"/>
    </row>
    <row r="135" spans="1:135" x14ac:dyDescent="0.2">
      <c r="A135" s="28"/>
      <c r="B135" s="29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28"/>
      <c r="DD135" s="28"/>
      <c r="DE135" s="28"/>
      <c r="DF135" s="28"/>
      <c r="DG135" s="28"/>
      <c r="DH135" s="28"/>
      <c r="DI135" s="28"/>
      <c r="DJ135" s="28"/>
      <c r="DK135" s="28"/>
      <c r="DL135" s="28"/>
      <c r="DM135" s="28"/>
      <c r="DN135" s="28"/>
      <c r="DO135" s="28"/>
      <c r="DP135" s="28"/>
      <c r="DQ135" s="28"/>
      <c r="DR135" s="28"/>
      <c r="DS135" s="28"/>
      <c r="DT135" s="28"/>
      <c r="DU135" s="28"/>
      <c r="DV135" s="28"/>
      <c r="DW135" s="28"/>
      <c r="DX135" s="28"/>
      <c r="DY135" s="28"/>
      <c r="DZ135" s="28"/>
      <c r="EA135" s="28"/>
      <c r="EB135" s="28"/>
      <c r="EC135" s="28"/>
      <c r="ED135" s="28"/>
      <c r="EE135" s="28"/>
    </row>
    <row r="136" spans="1:135" x14ac:dyDescent="0.2">
      <c r="A136" s="28"/>
      <c r="B136" s="29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28"/>
      <c r="DY136" s="28"/>
      <c r="DZ136" s="28"/>
      <c r="EA136" s="28"/>
      <c r="EB136" s="28"/>
      <c r="EC136" s="28"/>
      <c r="ED136" s="28"/>
      <c r="EE136" s="28"/>
    </row>
    <row r="137" spans="1:135" x14ac:dyDescent="0.2">
      <c r="A137" s="28"/>
      <c r="B137" s="29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  <c r="DC137" s="28"/>
      <c r="DD137" s="28"/>
      <c r="DE137" s="28"/>
      <c r="DF137" s="28"/>
      <c r="DG137" s="28"/>
      <c r="DH137" s="28"/>
      <c r="DI137" s="28"/>
      <c r="DJ137" s="28"/>
      <c r="DK137" s="28"/>
      <c r="DL137" s="28"/>
      <c r="DM137" s="28"/>
      <c r="DN137" s="28"/>
      <c r="DO137" s="28"/>
      <c r="DP137" s="28"/>
      <c r="DQ137" s="28"/>
      <c r="DR137" s="28"/>
      <c r="DS137" s="28"/>
      <c r="DT137" s="28"/>
      <c r="DU137" s="28"/>
      <c r="DV137" s="28"/>
      <c r="DW137" s="28"/>
      <c r="DX137" s="28"/>
      <c r="DY137" s="28"/>
      <c r="DZ137" s="28"/>
      <c r="EA137" s="28"/>
      <c r="EB137" s="28"/>
      <c r="EC137" s="28"/>
      <c r="ED137" s="28"/>
      <c r="EE137" s="28"/>
    </row>
    <row r="138" spans="1:135" x14ac:dyDescent="0.2">
      <c r="A138" s="28"/>
      <c r="B138" s="29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28"/>
      <c r="CP138" s="28"/>
      <c r="CQ138" s="28"/>
      <c r="CR138" s="28"/>
      <c r="CS138" s="28"/>
      <c r="CT138" s="28"/>
      <c r="CU138" s="28"/>
      <c r="CV138" s="28"/>
      <c r="CW138" s="28"/>
      <c r="CX138" s="28"/>
      <c r="CY138" s="28"/>
      <c r="CZ138" s="28"/>
      <c r="DA138" s="28"/>
      <c r="DB138" s="28"/>
      <c r="DC138" s="28"/>
      <c r="DD138" s="28"/>
      <c r="DE138" s="28"/>
      <c r="DF138" s="28"/>
      <c r="DG138" s="28"/>
      <c r="DH138" s="28"/>
      <c r="DI138" s="28"/>
      <c r="DJ138" s="28"/>
      <c r="DK138" s="28"/>
      <c r="DL138" s="28"/>
      <c r="DM138" s="28"/>
      <c r="DN138" s="28"/>
      <c r="DO138" s="28"/>
      <c r="DP138" s="28"/>
      <c r="DQ138" s="28"/>
      <c r="DR138" s="28"/>
      <c r="DS138" s="28"/>
      <c r="DT138" s="28"/>
      <c r="DU138" s="28"/>
      <c r="DV138" s="28"/>
      <c r="DW138" s="28"/>
      <c r="DX138" s="28"/>
      <c r="DY138" s="28"/>
      <c r="DZ138" s="28"/>
      <c r="EA138" s="28"/>
      <c r="EB138" s="28"/>
      <c r="EC138" s="28"/>
      <c r="ED138" s="28"/>
      <c r="EE138" s="28"/>
    </row>
    <row r="139" spans="1:135" x14ac:dyDescent="0.2">
      <c r="A139" s="28"/>
      <c r="B139" s="29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  <c r="CS139" s="28"/>
      <c r="CT139" s="28"/>
      <c r="CU139" s="28"/>
      <c r="CV139" s="28"/>
      <c r="CW139" s="28"/>
      <c r="CX139" s="28"/>
      <c r="CY139" s="28"/>
      <c r="CZ139" s="28"/>
      <c r="DA139" s="28"/>
      <c r="DB139" s="28"/>
      <c r="DC139" s="28"/>
      <c r="DD139" s="28"/>
      <c r="DE139" s="28"/>
      <c r="DF139" s="28"/>
      <c r="DG139" s="28"/>
      <c r="DH139" s="28"/>
      <c r="DI139" s="28"/>
      <c r="DJ139" s="28"/>
      <c r="DK139" s="28"/>
      <c r="DL139" s="28"/>
      <c r="DM139" s="28"/>
      <c r="DN139" s="28"/>
      <c r="DO139" s="28"/>
      <c r="DP139" s="28"/>
      <c r="DQ139" s="28"/>
      <c r="DR139" s="28"/>
      <c r="DS139" s="28"/>
      <c r="DT139" s="28"/>
      <c r="DU139" s="28"/>
      <c r="DV139" s="28"/>
      <c r="DW139" s="28"/>
      <c r="DX139" s="28"/>
      <c r="DY139" s="28"/>
      <c r="DZ139" s="28"/>
      <c r="EA139" s="28"/>
      <c r="EB139" s="28"/>
      <c r="EC139" s="28"/>
      <c r="ED139" s="28"/>
      <c r="EE139" s="28"/>
    </row>
    <row r="140" spans="1:135" x14ac:dyDescent="0.2">
      <c r="A140" s="28"/>
      <c r="B140" s="29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28"/>
      <c r="CP140" s="28"/>
      <c r="CQ140" s="28"/>
      <c r="CR140" s="28"/>
      <c r="CS140" s="28"/>
      <c r="CT140" s="28"/>
      <c r="CU140" s="28"/>
      <c r="CV140" s="28"/>
      <c r="CW140" s="28"/>
      <c r="CX140" s="28"/>
      <c r="CY140" s="28"/>
      <c r="CZ140" s="28"/>
      <c r="DA140" s="28"/>
      <c r="DB140" s="28"/>
      <c r="DC140" s="28"/>
      <c r="DD140" s="28"/>
      <c r="DE140" s="28"/>
      <c r="DF140" s="28"/>
      <c r="DG140" s="28"/>
      <c r="DH140" s="28"/>
      <c r="DI140" s="28"/>
      <c r="DJ140" s="28"/>
      <c r="DK140" s="28"/>
      <c r="DL140" s="28"/>
      <c r="DM140" s="28"/>
      <c r="DN140" s="28"/>
      <c r="DO140" s="28"/>
      <c r="DP140" s="28"/>
      <c r="DQ140" s="28"/>
      <c r="DR140" s="28"/>
      <c r="DS140" s="28"/>
      <c r="DT140" s="28"/>
      <c r="DU140" s="28"/>
      <c r="DV140" s="28"/>
      <c r="DW140" s="28"/>
      <c r="DX140" s="28"/>
      <c r="DY140" s="28"/>
      <c r="DZ140" s="28"/>
      <c r="EA140" s="28"/>
      <c r="EB140" s="28"/>
      <c r="EC140" s="28"/>
      <c r="ED140" s="28"/>
      <c r="EE140" s="28"/>
    </row>
    <row r="141" spans="1:135" x14ac:dyDescent="0.2">
      <c r="A141" s="28"/>
      <c r="B141" s="29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  <c r="CU141" s="28"/>
      <c r="CV141" s="28"/>
      <c r="CW141" s="28"/>
      <c r="CX141" s="28"/>
      <c r="CY141" s="28"/>
      <c r="CZ141" s="28"/>
      <c r="DA141" s="28"/>
      <c r="DB141" s="28"/>
      <c r="DC141" s="28"/>
      <c r="DD141" s="28"/>
      <c r="DE141" s="28"/>
      <c r="DF141" s="28"/>
      <c r="DG141" s="28"/>
      <c r="DH141" s="28"/>
      <c r="DI141" s="28"/>
      <c r="DJ141" s="28"/>
      <c r="DK141" s="28"/>
      <c r="DL141" s="28"/>
      <c r="DM141" s="28"/>
      <c r="DN141" s="28"/>
      <c r="DO141" s="28"/>
      <c r="DP141" s="28"/>
      <c r="DQ141" s="28"/>
      <c r="DR141" s="28"/>
      <c r="DS141" s="28"/>
      <c r="DT141" s="28"/>
      <c r="DU141" s="28"/>
      <c r="DV141" s="28"/>
      <c r="DW141" s="28"/>
      <c r="DX141" s="28"/>
      <c r="DY141" s="28"/>
      <c r="DZ141" s="28"/>
      <c r="EA141" s="28"/>
      <c r="EB141" s="28"/>
      <c r="EC141" s="28"/>
      <c r="ED141" s="28"/>
      <c r="EE141" s="28"/>
    </row>
    <row r="142" spans="1:135" x14ac:dyDescent="0.2">
      <c r="A142" s="28"/>
      <c r="B142" s="29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  <c r="CS142" s="28"/>
      <c r="CT142" s="28"/>
      <c r="CU142" s="28"/>
      <c r="CV142" s="28"/>
      <c r="CW142" s="28"/>
      <c r="CX142" s="28"/>
      <c r="CY142" s="28"/>
      <c r="CZ142" s="28"/>
      <c r="DA142" s="28"/>
      <c r="DB142" s="28"/>
      <c r="DC142" s="28"/>
      <c r="DD142" s="28"/>
      <c r="DE142" s="28"/>
      <c r="DF142" s="28"/>
      <c r="DG142" s="28"/>
      <c r="DH142" s="28"/>
      <c r="DI142" s="28"/>
      <c r="DJ142" s="28"/>
      <c r="DK142" s="28"/>
      <c r="DL142" s="28"/>
      <c r="DM142" s="28"/>
      <c r="DN142" s="28"/>
      <c r="DO142" s="28"/>
      <c r="DP142" s="28"/>
      <c r="DQ142" s="28"/>
      <c r="DR142" s="28"/>
      <c r="DS142" s="28"/>
      <c r="DT142" s="28"/>
      <c r="DU142" s="28"/>
      <c r="DV142" s="28"/>
      <c r="DW142" s="28"/>
      <c r="DX142" s="28"/>
      <c r="DY142" s="28"/>
      <c r="DZ142" s="28"/>
      <c r="EA142" s="28"/>
      <c r="EB142" s="28"/>
      <c r="EC142" s="28"/>
      <c r="ED142" s="28"/>
      <c r="EE142" s="28"/>
    </row>
    <row r="143" spans="1:135" x14ac:dyDescent="0.2">
      <c r="A143" s="28"/>
      <c r="B143" s="29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28"/>
      <c r="CP143" s="28"/>
      <c r="CQ143" s="28"/>
      <c r="CR143" s="28"/>
      <c r="CS143" s="28"/>
      <c r="CT143" s="28"/>
      <c r="CU143" s="28"/>
      <c r="CV143" s="28"/>
      <c r="CW143" s="28"/>
      <c r="CX143" s="28"/>
      <c r="CY143" s="28"/>
      <c r="CZ143" s="28"/>
      <c r="DA143" s="28"/>
      <c r="DB143" s="28"/>
      <c r="DC143" s="28"/>
      <c r="DD143" s="28"/>
      <c r="DE143" s="28"/>
      <c r="DF143" s="28"/>
      <c r="DG143" s="28"/>
      <c r="DH143" s="28"/>
      <c r="DI143" s="28"/>
      <c r="DJ143" s="28"/>
      <c r="DK143" s="28"/>
      <c r="DL143" s="28"/>
      <c r="DM143" s="28"/>
      <c r="DN143" s="28"/>
      <c r="DO143" s="28"/>
      <c r="DP143" s="28"/>
      <c r="DQ143" s="28"/>
      <c r="DR143" s="28"/>
      <c r="DS143" s="28"/>
      <c r="DT143" s="28"/>
      <c r="DU143" s="28"/>
      <c r="DV143" s="28"/>
      <c r="DW143" s="28"/>
      <c r="DX143" s="28"/>
      <c r="DY143" s="28"/>
      <c r="DZ143" s="28"/>
      <c r="EA143" s="28"/>
      <c r="EB143" s="28"/>
      <c r="EC143" s="28"/>
      <c r="ED143" s="28"/>
      <c r="EE143" s="28"/>
    </row>
    <row r="144" spans="1:135" x14ac:dyDescent="0.2">
      <c r="A144" s="28"/>
      <c r="B144" s="29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  <c r="DC144" s="28"/>
      <c r="DD144" s="28"/>
      <c r="DE144" s="28"/>
      <c r="DF144" s="28"/>
      <c r="DG144" s="28"/>
      <c r="DH144" s="28"/>
      <c r="DI144" s="28"/>
      <c r="DJ144" s="28"/>
      <c r="DK144" s="28"/>
      <c r="DL144" s="28"/>
      <c r="DM144" s="28"/>
      <c r="DN144" s="28"/>
      <c r="DO144" s="28"/>
      <c r="DP144" s="28"/>
      <c r="DQ144" s="28"/>
      <c r="DR144" s="28"/>
      <c r="DS144" s="28"/>
      <c r="DT144" s="28"/>
      <c r="DU144" s="28"/>
      <c r="DV144" s="28"/>
      <c r="DW144" s="28"/>
      <c r="DX144" s="28"/>
      <c r="DY144" s="28"/>
      <c r="DZ144" s="28"/>
      <c r="EA144" s="28"/>
      <c r="EB144" s="28"/>
      <c r="EC144" s="28"/>
      <c r="ED144" s="28"/>
      <c r="EE144" s="28"/>
    </row>
    <row r="145" spans="1:135" x14ac:dyDescent="0.2">
      <c r="A145" s="28"/>
      <c r="B145" s="29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28"/>
      <c r="CP145" s="28"/>
      <c r="CQ145" s="28"/>
      <c r="CR145" s="28"/>
      <c r="CS145" s="28"/>
      <c r="CT145" s="28"/>
      <c r="CU145" s="28"/>
      <c r="CV145" s="28"/>
      <c r="CW145" s="28"/>
      <c r="CX145" s="28"/>
      <c r="CY145" s="28"/>
      <c r="CZ145" s="28"/>
      <c r="DA145" s="28"/>
      <c r="DB145" s="28"/>
      <c r="DC145" s="28"/>
      <c r="DD145" s="28"/>
      <c r="DE145" s="28"/>
      <c r="DF145" s="28"/>
      <c r="DG145" s="28"/>
      <c r="DH145" s="28"/>
      <c r="DI145" s="28"/>
      <c r="DJ145" s="28"/>
      <c r="DK145" s="28"/>
      <c r="DL145" s="28"/>
      <c r="DM145" s="28"/>
      <c r="DN145" s="28"/>
      <c r="DO145" s="28"/>
      <c r="DP145" s="28"/>
      <c r="DQ145" s="28"/>
      <c r="DR145" s="28"/>
      <c r="DS145" s="28"/>
      <c r="DT145" s="28"/>
      <c r="DU145" s="28"/>
      <c r="DV145" s="28"/>
      <c r="DW145" s="28"/>
      <c r="DX145" s="28"/>
      <c r="DY145" s="28"/>
      <c r="DZ145" s="28"/>
      <c r="EA145" s="28"/>
      <c r="EB145" s="28"/>
      <c r="EC145" s="28"/>
      <c r="ED145" s="28"/>
      <c r="EE145" s="28"/>
    </row>
    <row r="146" spans="1:135" x14ac:dyDescent="0.2">
      <c r="A146" s="28"/>
      <c r="B146" s="29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  <c r="CS146" s="28"/>
      <c r="CT146" s="28"/>
      <c r="CU146" s="28"/>
      <c r="CV146" s="28"/>
      <c r="CW146" s="28"/>
      <c r="CX146" s="28"/>
      <c r="CY146" s="28"/>
      <c r="CZ146" s="28"/>
      <c r="DA146" s="28"/>
      <c r="DB146" s="28"/>
      <c r="DC146" s="28"/>
      <c r="DD146" s="28"/>
      <c r="DE146" s="28"/>
      <c r="DF146" s="28"/>
      <c r="DG146" s="28"/>
      <c r="DH146" s="28"/>
      <c r="DI146" s="28"/>
      <c r="DJ146" s="28"/>
      <c r="DK146" s="28"/>
      <c r="DL146" s="28"/>
      <c r="DM146" s="28"/>
      <c r="DN146" s="28"/>
      <c r="DO146" s="28"/>
      <c r="DP146" s="28"/>
      <c r="DQ146" s="28"/>
      <c r="DR146" s="28"/>
      <c r="DS146" s="28"/>
      <c r="DT146" s="28"/>
      <c r="DU146" s="28"/>
      <c r="DV146" s="28"/>
      <c r="DW146" s="28"/>
      <c r="DX146" s="28"/>
      <c r="DY146" s="28"/>
      <c r="DZ146" s="28"/>
      <c r="EA146" s="28"/>
      <c r="EB146" s="28"/>
      <c r="EC146" s="28"/>
      <c r="ED146" s="28"/>
      <c r="EE146" s="28"/>
    </row>
    <row r="147" spans="1:135" x14ac:dyDescent="0.2">
      <c r="A147" s="28"/>
      <c r="B147" s="29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  <c r="EA147" s="28"/>
      <c r="EB147" s="28"/>
      <c r="EC147" s="28"/>
      <c r="ED147" s="28"/>
      <c r="EE147" s="28"/>
    </row>
    <row r="148" spans="1:135" x14ac:dyDescent="0.2">
      <c r="A148" s="28"/>
      <c r="B148" s="29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  <c r="EA148" s="28"/>
      <c r="EB148" s="28"/>
      <c r="EC148" s="28"/>
      <c r="ED148" s="28"/>
      <c r="EE148" s="28"/>
    </row>
    <row r="149" spans="1:135" x14ac:dyDescent="0.2">
      <c r="A149" s="28"/>
      <c r="B149" s="29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  <c r="EA149" s="28"/>
      <c r="EB149" s="28"/>
      <c r="EC149" s="28"/>
      <c r="ED149" s="28"/>
      <c r="EE149" s="28"/>
    </row>
    <row r="150" spans="1:135" x14ac:dyDescent="0.2">
      <c r="A150" s="28"/>
      <c r="B150" s="29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</row>
    <row r="151" spans="1:135" x14ac:dyDescent="0.2">
      <c r="A151" s="28"/>
      <c r="B151" s="29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  <c r="CU151" s="28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  <c r="EA151" s="28"/>
      <c r="EB151" s="28"/>
      <c r="EC151" s="28"/>
      <c r="ED151" s="28"/>
      <c r="EE151" s="28"/>
    </row>
    <row r="152" spans="1:135" x14ac:dyDescent="0.2">
      <c r="A152" s="28"/>
      <c r="B152" s="29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  <c r="EA152" s="28"/>
      <c r="EB152" s="28"/>
      <c r="EC152" s="28"/>
      <c r="ED152" s="28"/>
      <c r="EE152" s="28"/>
    </row>
    <row r="153" spans="1:135" x14ac:dyDescent="0.2">
      <c r="A153" s="28"/>
      <c r="B153" s="29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  <c r="CS153" s="28"/>
      <c r="CT153" s="28"/>
      <c r="CU153" s="28"/>
      <c r="CV153" s="28"/>
      <c r="CW153" s="28"/>
      <c r="CX153" s="28"/>
      <c r="CY153" s="28"/>
      <c r="CZ153" s="28"/>
      <c r="DA153" s="28"/>
      <c r="DB153" s="28"/>
      <c r="DC153" s="28"/>
      <c r="DD153" s="28"/>
      <c r="DE153" s="28"/>
      <c r="DF153" s="28"/>
      <c r="DG153" s="28"/>
      <c r="DH153" s="28"/>
      <c r="DI153" s="28"/>
      <c r="DJ153" s="28"/>
      <c r="DK153" s="28"/>
      <c r="DL153" s="28"/>
      <c r="DM153" s="28"/>
      <c r="DN153" s="28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28"/>
      <c r="DZ153" s="28"/>
      <c r="EA153" s="28"/>
      <c r="EB153" s="28"/>
      <c r="EC153" s="28"/>
      <c r="ED153" s="28"/>
      <c r="EE153" s="28"/>
    </row>
    <row r="154" spans="1:135" x14ac:dyDescent="0.2">
      <c r="A154" s="28"/>
      <c r="B154" s="29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/>
      <c r="CU154" s="28"/>
      <c r="CV154" s="28"/>
      <c r="CW154" s="28"/>
      <c r="CX154" s="28"/>
      <c r="CY154" s="28"/>
      <c r="CZ154" s="28"/>
      <c r="DA154" s="28"/>
      <c r="DB154" s="28"/>
      <c r="DC154" s="28"/>
      <c r="DD154" s="28"/>
      <c r="DE154" s="28"/>
      <c r="DF154" s="28"/>
      <c r="DG154" s="28"/>
      <c r="DH154" s="28"/>
      <c r="DI154" s="28"/>
      <c r="DJ154" s="28"/>
      <c r="DK154" s="28"/>
      <c r="DL154" s="28"/>
      <c r="DM154" s="28"/>
      <c r="DN154" s="28"/>
      <c r="DO154" s="28"/>
      <c r="DP154" s="28"/>
      <c r="DQ154" s="28"/>
      <c r="DR154" s="28"/>
      <c r="DS154" s="28"/>
      <c r="DT154" s="28"/>
      <c r="DU154" s="28"/>
      <c r="DV154" s="28"/>
      <c r="DW154" s="28"/>
      <c r="DX154" s="28"/>
      <c r="DY154" s="28"/>
      <c r="DZ154" s="28"/>
      <c r="EA154" s="28"/>
      <c r="EB154" s="28"/>
      <c r="EC154" s="28"/>
      <c r="ED154" s="28"/>
      <c r="EE154" s="28"/>
    </row>
    <row r="155" spans="1:135" x14ac:dyDescent="0.2">
      <c r="A155" s="28"/>
      <c r="B155" s="29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  <c r="EA155" s="28"/>
      <c r="EB155" s="28"/>
      <c r="EC155" s="28"/>
      <c r="ED155" s="28"/>
      <c r="EE155" s="28"/>
    </row>
    <row r="156" spans="1:135" x14ac:dyDescent="0.2">
      <c r="A156" s="28"/>
      <c r="B156" s="29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  <c r="EA156" s="28"/>
      <c r="EB156" s="28"/>
      <c r="EC156" s="28"/>
      <c r="ED156" s="28"/>
      <c r="EE156" s="28"/>
    </row>
    <row r="157" spans="1:135" x14ac:dyDescent="0.2">
      <c r="A157" s="28"/>
      <c r="B157" s="29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  <c r="EE157" s="28"/>
    </row>
    <row r="158" spans="1:135" x14ac:dyDescent="0.2">
      <c r="A158" s="28"/>
      <c r="B158" s="29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28"/>
      <c r="CP158" s="28"/>
      <c r="CQ158" s="28"/>
      <c r="CR158" s="28"/>
      <c r="CS158" s="28"/>
      <c r="CT158" s="28"/>
      <c r="CU158" s="28"/>
      <c r="CV158" s="28"/>
      <c r="CW158" s="28"/>
      <c r="CX158" s="28"/>
      <c r="CY158" s="28"/>
      <c r="CZ158" s="28"/>
      <c r="DA158" s="28"/>
      <c r="DB158" s="28"/>
      <c r="DC158" s="28"/>
      <c r="DD158" s="28"/>
      <c r="DE158" s="28"/>
      <c r="DF158" s="28"/>
      <c r="DG158" s="28"/>
      <c r="DH158" s="28"/>
      <c r="DI158" s="28"/>
      <c r="DJ158" s="28"/>
      <c r="DK158" s="28"/>
      <c r="DL158" s="28"/>
      <c r="DM158" s="28"/>
      <c r="DN158" s="28"/>
      <c r="DO158" s="28"/>
      <c r="DP158" s="28"/>
      <c r="DQ158" s="28"/>
      <c r="DR158" s="28"/>
      <c r="DS158" s="28"/>
      <c r="DT158" s="28"/>
      <c r="DU158" s="28"/>
      <c r="DV158" s="28"/>
      <c r="DW158" s="28"/>
      <c r="DX158" s="28"/>
      <c r="DY158" s="28"/>
      <c r="DZ158" s="28"/>
      <c r="EA158" s="28"/>
      <c r="EB158" s="28"/>
      <c r="EC158" s="28"/>
      <c r="ED158" s="28"/>
      <c r="EE158" s="28"/>
    </row>
    <row r="159" spans="1:135" x14ac:dyDescent="0.2">
      <c r="A159" s="28"/>
      <c r="B159" s="29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28"/>
      <c r="DZ159" s="28"/>
      <c r="EA159" s="28"/>
      <c r="EB159" s="28"/>
      <c r="EC159" s="28"/>
      <c r="ED159" s="28"/>
      <c r="EE159" s="28"/>
    </row>
    <row r="160" spans="1:135" x14ac:dyDescent="0.2">
      <c r="A160" s="28"/>
      <c r="B160" s="29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  <c r="CB160" s="28"/>
      <c r="CC160" s="28"/>
      <c r="CD160" s="28"/>
      <c r="CE160" s="28"/>
      <c r="CF160" s="28"/>
      <c r="CG160" s="28"/>
      <c r="CH160" s="28"/>
      <c r="CI160" s="28"/>
      <c r="CJ160" s="28"/>
      <c r="CK160" s="28"/>
      <c r="CL160" s="28"/>
      <c r="CM160" s="28"/>
      <c r="CN160" s="28"/>
      <c r="CO160" s="28"/>
      <c r="CP160" s="28"/>
      <c r="CQ160" s="28"/>
      <c r="CR160" s="28"/>
      <c r="CS160" s="28"/>
      <c r="CT160" s="28"/>
      <c r="CU160" s="28"/>
      <c r="CV160" s="28"/>
      <c r="CW160" s="28"/>
      <c r="CX160" s="28"/>
      <c r="CY160" s="28"/>
      <c r="CZ160" s="28"/>
      <c r="DA160" s="28"/>
      <c r="DB160" s="28"/>
      <c r="DC160" s="28"/>
      <c r="DD160" s="28"/>
      <c r="DE160" s="28"/>
      <c r="DF160" s="28"/>
      <c r="DG160" s="28"/>
      <c r="DH160" s="28"/>
      <c r="DI160" s="28"/>
      <c r="DJ160" s="28"/>
      <c r="DK160" s="28"/>
      <c r="DL160" s="28"/>
      <c r="DM160" s="28"/>
      <c r="DN160" s="28"/>
      <c r="DO160" s="28"/>
      <c r="DP160" s="28"/>
      <c r="DQ160" s="28"/>
      <c r="DR160" s="28"/>
      <c r="DS160" s="28"/>
      <c r="DT160" s="28"/>
      <c r="DU160" s="28"/>
      <c r="DV160" s="28"/>
      <c r="DW160" s="28"/>
      <c r="DX160" s="28"/>
      <c r="DY160" s="28"/>
      <c r="DZ160" s="28"/>
      <c r="EA160" s="28"/>
      <c r="EB160" s="28"/>
      <c r="EC160" s="28"/>
      <c r="ED160" s="28"/>
      <c r="EE160" s="28"/>
    </row>
    <row r="161" spans="1:135" x14ac:dyDescent="0.2">
      <c r="A161" s="28"/>
      <c r="B161" s="29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  <c r="CB161" s="28"/>
      <c r="CC161" s="28"/>
      <c r="CD161" s="28"/>
      <c r="CE161" s="28"/>
      <c r="CF161" s="28"/>
      <c r="CG161" s="28"/>
      <c r="CH161" s="28"/>
      <c r="CI161" s="28"/>
      <c r="CJ161" s="28"/>
      <c r="CK161" s="28"/>
      <c r="CL161" s="28"/>
      <c r="CM161" s="28"/>
      <c r="CN161" s="28"/>
      <c r="CO161" s="28"/>
      <c r="CP161" s="28"/>
      <c r="CQ161" s="28"/>
      <c r="CR161" s="28"/>
      <c r="CS161" s="28"/>
      <c r="CT161" s="28"/>
      <c r="CU161" s="28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28"/>
      <c r="DZ161" s="28"/>
      <c r="EA161" s="28"/>
      <c r="EB161" s="28"/>
      <c r="EC161" s="28"/>
      <c r="ED161" s="28"/>
      <c r="EE161" s="28"/>
    </row>
    <row r="162" spans="1:135" x14ac:dyDescent="0.2">
      <c r="A162" s="28"/>
      <c r="B162" s="29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28"/>
      <c r="DD162" s="28"/>
      <c r="DE162" s="28"/>
      <c r="DF162" s="28"/>
      <c r="DG162" s="28"/>
      <c r="DH162" s="28"/>
      <c r="DI162" s="28"/>
      <c r="DJ162" s="28"/>
      <c r="DK162" s="28"/>
      <c r="DL162" s="28"/>
      <c r="DM162" s="28"/>
      <c r="DN162" s="28"/>
      <c r="DO162" s="28"/>
      <c r="DP162" s="28"/>
      <c r="DQ162" s="28"/>
      <c r="DR162" s="28"/>
      <c r="DS162" s="28"/>
      <c r="DT162" s="28"/>
      <c r="DU162" s="28"/>
      <c r="DV162" s="28"/>
      <c r="DW162" s="28"/>
      <c r="DX162" s="28"/>
      <c r="DY162" s="28"/>
      <c r="DZ162" s="28"/>
      <c r="EA162" s="28"/>
      <c r="EB162" s="28"/>
      <c r="EC162" s="28"/>
      <c r="ED162" s="28"/>
      <c r="EE162" s="28"/>
    </row>
    <row r="163" spans="1:135" x14ac:dyDescent="0.2">
      <c r="A163" s="28"/>
      <c r="B163" s="29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28"/>
      <c r="DD163" s="28"/>
      <c r="DE163" s="28"/>
      <c r="DF163" s="28"/>
      <c r="DG163" s="28"/>
      <c r="DH163" s="28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28"/>
      <c r="DT163" s="28"/>
      <c r="DU163" s="28"/>
      <c r="DV163" s="28"/>
      <c r="DW163" s="28"/>
      <c r="DX163" s="28"/>
      <c r="DY163" s="28"/>
      <c r="DZ163" s="28"/>
      <c r="EA163" s="28"/>
      <c r="EB163" s="28"/>
      <c r="EC163" s="28"/>
      <c r="ED163" s="28"/>
      <c r="EE163" s="28"/>
    </row>
    <row r="164" spans="1:135" x14ac:dyDescent="0.2">
      <c r="A164" s="28"/>
      <c r="B164" s="29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28"/>
      <c r="DD164" s="28"/>
      <c r="DE164" s="28"/>
      <c r="DF164" s="28"/>
      <c r="DG164" s="28"/>
      <c r="DH164" s="28"/>
      <c r="DI164" s="28"/>
      <c r="DJ164" s="28"/>
      <c r="DK164" s="28"/>
      <c r="DL164" s="28"/>
      <c r="DM164" s="28"/>
      <c r="DN164" s="28"/>
      <c r="DO164" s="28"/>
      <c r="DP164" s="28"/>
      <c r="DQ164" s="28"/>
      <c r="DR164" s="28"/>
      <c r="DS164" s="28"/>
      <c r="DT164" s="28"/>
      <c r="DU164" s="28"/>
      <c r="DV164" s="28"/>
      <c r="DW164" s="28"/>
      <c r="DX164" s="28"/>
      <c r="DY164" s="28"/>
      <c r="DZ164" s="28"/>
      <c r="EA164" s="28"/>
      <c r="EB164" s="28"/>
      <c r="EC164" s="28"/>
      <c r="ED164" s="28"/>
      <c r="EE164" s="28"/>
    </row>
    <row r="165" spans="1:135" x14ac:dyDescent="0.2">
      <c r="A165" s="28"/>
      <c r="B165" s="29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  <c r="DT165" s="28"/>
      <c r="DU165" s="28"/>
      <c r="DV165" s="28"/>
      <c r="DW165" s="28"/>
      <c r="DX165" s="28"/>
      <c r="DY165" s="28"/>
      <c r="DZ165" s="28"/>
      <c r="EA165" s="28"/>
      <c r="EB165" s="28"/>
      <c r="EC165" s="28"/>
      <c r="ED165" s="28"/>
      <c r="EE165" s="28"/>
    </row>
    <row r="166" spans="1:135" x14ac:dyDescent="0.2">
      <c r="A166" s="28"/>
      <c r="B166" s="29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28"/>
      <c r="DD166" s="28"/>
      <c r="DE166" s="28"/>
      <c r="DF166" s="28"/>
      <c r="DG166" s="28"/>
      <c r="DH166" s="28"/>
      <c r="DI166" s="28"/>
      <c r="DJ166" s="28"/>
      <c r="DK166" s="28"/>
      <c r="DL166" s="28"/>
      <c r="DM166" s="28"/>
      <c r="DN166" s="28"/>
      <c r="DO166" s="28"/>
      <c r="DP166" s="28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  <c r="EA166" s="28"/>
      <c r="EB166" s="28"/>
      <c r="EC166" s="28"/>
      <c r="ED166" s="28"/>
      <c r="EE166" s="28"/>
    </row>
    <row r="167" spans="1:135" x14ac:dyDescent="0.2">
      <c r="A167" s="28"/>
      <c r="B167" s="29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  <c r="CS167" s="28"/>
      <c r="CT167" s="28"/>
      <c r="CU167" s="28"/>
      <c r="CV167" s="28"/>
      <c r="CW167" s="28"/>
      <c r="CX167" s="28"/>
      <c r="CY167" s="28"/>
      <c r="CZ167" s="28"/>
      <c r="DA167" s="28"/>
      <c r="DB167" s="28"/>
      <c r="DC167" s="28"/>
      <c r="DD167" s="28"/>
      <c r="DE167" s="28"/>
      <c r="DF167" s="28"/>
      <c r="DG167" s="28"/>
      <c r="DH167" s="28"/>
      <c r="DI167" s="28"/>
      <c r="DJ167" s="28"/>
      <c r="DK167" s="28"/>
      <c r="DL167" s="28"/>
      <c r="DM167" s="28"/>
      <c r="DN167" s="28"/>
      <c r="DO167" s="28"/>
      <c r="DP167" s="28"/>
      <c r="DQ167" s="28"/>
      <c r="DR167" s="28"/>
      <c r="DS167" s="28"/>
      <c r="DT167" s="28"/>
      <c r="DU167" s="28"/>
      <c r="DV167" s="28"/>
      <c r="DW167" s="28"/>
      <c r="DX167" s="28"/>
      <c r="DY167" s="28"/>
      <c r="DZ167" s="28"/>
      <c r="EA167" s="28"/>
      <c r="EB167" s="28"/>
      <c r="EC167" s="28"/>
      <c r="ED167" s="28"/>
      <c r="EE167" s="28"/>
    </row>
    <row r="168" spans="1:135" x14ac:dyDescent="0.2">
      <c r="A168" s="28"/>
      <c r="B168" s="29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  <c r="CU168" s="28"/>
      <c r="CV168" s="28"/>
      <c r="CW168" s="28"/>
      <c r="CX168" s="28"/>
      <c r="CY168" s="28"/>
      <c r="CZ168" s="28"/>
      <c r="DA168" s="28"/>
      <c r="DB168" s="28"/>
      <c r="DC168" s="28"/>
      <c r="DD168" s="28"/>
      <c r="DE168" s="28"/>
      <c r="DF168" s="28"/>
      <c r="DG168" s="28"/>
      <c r="DH168" s="28"/>
      <c r="DI168" s="28"/>
      <c r="DJ168" s="28"/>
      <c r="DK168" s="28"/>
      <c r="DL168" s="28"/>
      <c r="DM168" s="28"/>
      <c r="DN168" s="28"/>
      <c r="DO168" s="28"/>
      <c r="DP168" s="28"/>
      <c r="DQ168" s="28"/>
      <c r="DR168" s="28"/>
      <c r="DS168" s="28"/>
      <c r="DT168" s="28"/>
      <c r="DU168" s="28"/>
      <c r="DV168" s="28"/>
      <c r="DW168" s="28"/>
      <c r="DX168" s="28"/>
      <c r="DY168" s="28"/>
      <c r="DZ168" s="28"/>
      <c r="EA168" s="28"/>
      <c r="EB168" s="28"/>
      <c r="EC168" s="28"/>
      <c r="ED168" s="28"/>
      <c r="EE168" s="28"/>
    </row>
    <row r="169" spans="1:135" x14ac:dyDescent="0.2">
      <c r="A169" s="28"/>
      <c r="B169" s="29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  <c r="BZ169" s="28"/>
      <c r="CA169" s="28"/>
      <c r="CB169" s="28"/>
      <c r="CC169" s="28"/>
      <c r="CD169" s="28"/>
      <c r="CE169" s="28"/>
      <c r="CF169" s="28"/>
      <c r="CG169" s="28"/>
      <c r="CH169" s="28"/>
      <c r="CI169" s="28"/>
      <c r="CJ169" s="28"/>
      <c r="CK169" s="28"/>
      <c r="CL169" s="28"/>
      <c r="CM169" s="28"/>
      <c r="CN169" s="28"/>
      <c r="CO169" s="28"/>
      <c r="CP169" s="28"/>
      <c r="CQ169" s="28"/>
      <c r="CR169" s="28"/>
      <c r="CS169" s="28"/>
      <c r="CT169" s="28"/>
      <c r="CU169" s="28"/>
      <c r="CV169" s="28"/>
      <c r="CW169" s="28"/>
      <c r="CX169" s="28"/>
      <c r="CY169" s="28"/>
      <c r="CZ169" s="28"/>
      <c r="DA169" s="28"/>
      <c r="DB169" s="28"/>
      <c r="DC169" s="28"/>
      <c r="DD169" s="28"/>
      <c r="DE169" s="28"/>
      <c r="DF169" s="28"/>
      <c r="DG169" s="28"/>
      <c r="DH169" s="28"/>
      <c r="DI169" s="28"/>
      <c r="DJ169" s="28"/>
      <c r="DK169" s="28"/>
      <c r="DL169" s="28"/>
      <c r="DM169" s="28"/>
      <c r="DN169" s="28"/>
      <c r="DO169" s="28"/>
      <c r="DP169" s="28"/>
      <c r="DQ169" s="28"/>
      <c r="DR169" s="28"/>
      <c r="DS169" s="28"/>
      <c r="DT169" s="28"/>
      <c r="DU169" s="28"/>
      <c r="DV169" s="28"/>
      <c r="DW169" s="28"/>
      <c r="DX169" s="28"/>
      <c r="DY169" s="28"/>
      <c r="DZ169" s="28"/>
      <c r="EA169" s="28"/>
      <c r="EB169" s="28"/>
      <c r="EC169" s="28"/>
      <c r="ED169" s="28"/>
      <c r="EE169" s="28"/>
    </row>
    <row r="170" spans="1:135" x14ac:dyDescent="0.2">
      <c r="A170" s="28"/>
      <c r="B170" s="29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  <c r="CS170" s="28"/>
      <c r="CT170" s="28"/>
      <c r="CU170" s="28"/>
      <c r="CV170" s="28"/>
      <c r="CW170" s="28"/>
      <c r="CX170" s="28"/>
      <c r="CY170" s="28"/>
      <c r="CZ170" s="28"/>
      <c r="DA170" s="28"/>
      <c r="DB170" s="28"/>
      <c r="DC170" s="28"/>
      <c r="DD170" s="28"/>
      <c r="DE170" s="28"/>
      <c r="DF170" s="28"/>
      <c r="DG170" s="28"/>
      <c r="DH170" s="28"/>
      <c r="DI170" s="28"/>
      <c r="DJ170" s="28"/>
      <c r="DK170" s="28"/>
      <c r="DL170" s="28"/>
      <c r="DM170" s="28"/>
      <c r="DN170" s="28"/>
      <c r="DO170" s="28"/>
      <c r="DP170" s="28"/>
      <c r="DQ170" s="28"/>
      <c r="DR170" s="28"/>
      <c r="DS170" s="28"/>
      <c r="DT170" s="28"/>
      <c r="DU170" s="28"/>
      <c r="DV170" s="28"/>
      <c r="DW170" s="28"/>
      <c r="DX170" s="28"/>
      <c r="DY170" s="28"/>
      <c r="DZ170" s="28"/>
      <c r="EA170" s="28"/>
      <c r="EB170" s="28"/>
      <c r="EC170" s="28"/>
      <c r="ED170" s="28"/>
      <c r="EE170" s="28"/>
    </row>
    <row r="171" spans="1:135" x14ac:dyDescent="0.2">
      <c r="A171" s="28"/>
      <c r="B171" s="29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28"/>
      <c r="DD171" s="28"/>
      <c r="DE171" s="28"/>
      <c r="DF171" s="28"/>
      <c r="DG171" s="28"/>
      <c r="DH171" s="28"/>
      <c r="DI171" s="28"/>
      <c r="DJ171" s="28"/>
      <c r="DK171" s="28"/>
      <c r="DL171" s="28"/>
      <c r="DM171" s="28"/>
      <c r="DN171" s="28"/>
      <c r="DO171" s="28"/>
      <c r="DP171" s="28"/>
      <c r="DQ171" s="28"/>
      <c r="DR171" s="28"/>
      <c r="DS171" s="28"/>
      <c r="DT171" s="28"/>
      <c r="DU171" s="28"/>
      <c r="DV171" s="28"/>
      <c r="DW171" s="28"/>
      <c r="DX171" s="28"/>
      <c r="DY171" s="28"/>
      <c r="DZ171" s="28"/>
      <c r="EA171" s="28"/>
      <c r="EB171" s="28"/>
      <c r="EC171" s="28"/>
      <c r="ED171" s="28"/>
      <c r="EE171" s="28"/>
    </row>
    <row r="172" spans="1:135" x14ac:dyDescent="0.2">
      <c r="A172" s="28"/>
      <c r="B172" s="29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  <c r="BZ172" s="28"/>
      <c r="CA172" s="28"/>
      <c r="CB172" s="28"/>
      <c r="CC172" s="28"/>
      <c r="CD172" s="28"/>
      <c r="CE172" s="28"/>
      <c r="CF172" s="28"/>
      <c r="CG172" s="28"/>
      <c r="CH172" s="28"/>
      <c r="CI172" s="28"/>
      <c r="CJ172" s="28"/>
      <c r="CK172" s="28"/>
      <c r="CL172" s="28"/>
      <c r="CM172" s="28"/>
      <c r="CN172" s="28"/>
      <c r="CO172" s="28"/>
      <c r="CP172" s="28"/>
      <c r="CQ172" s="28"/>
      <c r="CR172" s="28"/>
      <c r="CS172" s="28"/>
      <c r="CT172" s="28"/>
      <c r="CU172" s="28"/>
      <c r="CV172" s="28"/>
      <c r="CW172" s="28"/>
      <c r="CX172" s="28"/>
      <c r="CY172" s="28"/>
      <c r="CZ172" s="28"/>
      <c r="DA172" s="28"/>
      <c r="DB172" s="28"/>
      <c r="DC172" s="28"/>
      <c r="DD172" s="28"/>
      <c r="DE172" s="28"/>
      <c r="DF172" s="28"/>
      <c r="DG172" s="28"/>
      <c r="DH172" s="28"/>
      <c r="DI172" s="28"/>
      <c r="DJ172" s="28"/>
      <c r="DK172" s="28"/>
      <c r="DL172" s="28"/>
      <c r="DM172" s="28"/>
      <c r="DN172" s="28"/>
      <c r="DO172" s="28"/>
      <c r="DP172" s="28"/>
      <c r="DQ172" s="28"/>
      <c r="DR172" s="28"/>
      <c r="DS172" s="28"/>
      <c r="DT172" s="28"/>
      <c r="DU172" s="28"/>
      <c r="DV172" s="28"/>
      <c r="DW172" s="28"/>
      <c r="DX172" s="28"/>
      <c r="DY172" s="28"/>
      <c r="DZ172" s="28"/>
      <c r="EA172" s="28"/>
      <c r="EB172" s="28"/>
      <c r="EC172" s="28"/>
      <c r="ED172" s="28"/>
      <c r="EE172" s="28"/>
    </row>
    <row r="173" spans="1:135" x14ac:dyDescent="0.2">
      <c r="A173" s="28"/>
      <c r="B173" s="29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  <c r="BZ173" s="28"/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28"/>
      <c r="CQ173" s="28"/>
      <c r="CR173" s="28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28"/>
      <c r="DD173" s="28"/>
      <c r="DE173" s="28"/>
      <c r="DF173" s="28"/>
      <c r="DG173" s="28"/>
      <c r="DH173" s="28"/>
      <c r="DI173" s="28"/>
      <c r="DJ173" s="28"/>
      <c r="DK173" s="28"/>
      <c r="DL173" s="28"/>
      <c r="DM173" s="28"/>
      <c r="DN173" s="28"/>
      <c r="DO173" s="28"/>
      <c r="DP173" s="28"/>
      <c r="DQ173" s="28"/>
      <c r="DR173" s="28"/>
      <c r="DS173" s="28"/>
      <c r="DT173" s="28"/>
      <c r="DU173" s="28"/>
      <c r="DV173" s="28"/>
      <c r="DW173" s="28"/>
      <c r="DX173" s="28"/>
      <c r="DY173" s="28"/>
      <c r="DZ173" s="28"/>
      <c r="EA173" s="28"/>
      <c r="EB173" s="28"/>
      <c r="EC173" s="28"/>
      <c r="ED173" s="28"/>
      <c r="EE173" s="28"/>
    </row>
    <row r="174" spans="1:135" x14ac:dyDescent="0.2">
      <c r="A174" s="28"/>
      <c r="B174" s="29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  <c r="CB174" s="28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28"/>
      <c r="CQ174" s="28"/>
      <c r="CR174" s="28"/>
      <c r="CS174" s="28"/>
      <c r="CT174" s="28"/>
      <c r="CU174" s="28"/>
      <c r="CV174" s="28"/>
      <c r="CW174" s="28"/>
      <c r="CX174" s="28"/>
      <c r="CY174" s="28"/>
      <c r="CZ174" s="28"/>
      <c r="DA174" s="28"/>
      <c r="DB174" s="28"/>
      <c r="DC174" s="28"/>
      <c r="DD174" s="28"/>
      <c r="DE174" s="28"/>
      <c r="DF174" s="28"/>
      <c r="DG174" s="28"/>
      <c r="DH174" s="28"/>
      <c r="DI174" s="28"/>
      <c r="DJ174" s="28"/>
      <c r="DK174" s="28"/>
      <c r="DL174" s="28"/>
      <c r="DM174" s="28"/>
      <c r="DN174" s="28"/>
      <c r="DO174" s="28"/>
      <c r="DP174" s="28"/>
      <c r="DQ174" s="28"/>
      <c r="DR174" s="28"/>
      <c r="DS174" s="28"/>
      <c r="DT174" s="28"/>
      <c r="DU174" s="28"/>
      <c r="DV174" s="28"/>
      <c r="DW174" s="28"/>
      <c r="DX174" s="28"/>
      <c r="DY174" s="28"/>
      <c r="DZ174" s="28"/>
      <c r="EA174" s="28"/>
      <c r="EB174" s="28"/>
      <c r="EC174" s="28"/>
      <c r="ED174" s="28"/>
      <c r="EE174" s="28"/>
    </row>
    <row r="175" spans="1:135" x14ac:dyDescent="0.2">
      <c r="A175" s="28"/>
      <c r="B175" s="29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  <c r="BW175" s="28"/>
      <c r="BX175" s="28"/>
      <c r="BY175" s="28"/>
      <c r="BZ175" s="28"/>
      <c r="CA175" s="28"/>
      <c r="CB175" s="28"/>
      <c r="CC175" s="28"/>
      <c r="CD175" s="28"/>
      <c r="CE175" s="28"/>
      <c r="CF175" s="28"/>
      <c r="CG175" s="28"/>
      <c r="CH175" s="28"/>
      <c r="CI175" s="28"/>
      <c r="CJ175" s="28"/>
      <c r="CK175" s="28"/>
      <c r="CL175" s="28"/>
      <c r="CM175" s="28"/>
      <c r="CN175" s="28"/>
      <c r="CO175" s="28"/>
      <c r="CP175" s="28"/>
      <c r="CQ175" s="28"/>
      <c r="CR175" s="28"/>
      <c r="CS175" s="28"/>
      <c r="CT175" s="28"/>
      <c r="CU175" s="28"/>
      <c r="CV175" s="28"/>
      <c r="CW175" s="28"/>
      <c r="CX175" s="28"/>
      <c r="CY175" s="28"/>
      <c r="CZ175" s="28"/>
      <c r="DA175" s="28"/>
      <c r="DB175" s="28"/>
      <c r="DC175" s="28"/>
      <c r="DD175" s="28"/>
      <c r="DE175" s="28"/>
      <c r="DF175" s="28"/>
      <c r="DG175" s="28"/>
      <c r="DH175" s="28"/>
      <c r="DI175" s="28"/>
      <c r="DJ175" s="28"/>
      <c r="DK175" s="28"/>
      <c r="DL175" s="28"/>
      <c r="DM175" s="28"/>
      <c r="DN175" s="28"/>
      <c r="DO175" s="28"/>
      <c r="DP175" s="28"/>
      <c r="DQ175" s="28"/>
      <c r="DR175" s="28"/>
      <c r="DS175" s="28"/>
      <c r="DT175" s="28"/>
      <c r="DU175" s="28"/>
      <c r="DV175" s="28"/>
      <c r="DW175" s="28"/>
      <c r="DX175" s="28"/>
      <c r="DY175" s="28"/>
      <c r="DZ175" s="28"/>
      <c r="EA175" s="28"/>
      <c r="EB175" s="28"/>
      <c r="EC175" s="28"/>
      <c r="ED175" s="28"/>
      <c r="EE175" s="28"/>
    </row>
    <row r="176" spans="1:135" x14ac:dyDescent="0.2">
      <c r="A176" s="28"/>
      <c r="B176" s="29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/>
      <c r="CP176" s="28"/>
      <c r="CQ176" s="28"/>
      <c r="CR176" s="28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28"/>
      <c r="DD176" s="28"/>
      <c r="DE176" s="28"/>
      <c r="DF176" s="28"/>
      <c r="DG176" s="28"/>
      <c r="DH176" s="28"/>
      <c r="DI176" s="28"/>
      <c r="DJ176" s="28"/>
      <c r="DK176" s="28"/>
      <c r="DL176" s="28"/>
      <c r="DM176" s="28"/>
      <c r="DN176" s="28"/>
      <c r="DO176" s="28"/>
      <c r="DP176" s="28"/>
      <c r="DQ176" s="28"/>
      <c r="DR176" s="28"/>
      <c r="DS176" s="28"/>
      <c r="DT176" s="28"/>
      <c r="DU176" s="28"/>
      <c r="DV176" s="28"/>
      <c r="DW176" s="28"/>
      <c r="DX176" s="28"/>
      <c r="DY176" s="28"/>
      <c r="DZ176" s="28"/>
      <c r="EA176" s="28"/>
      <c r="EB176" s="28"/>
      <c r="EC176" s="28"/>
      <c r="ED176" s="28"/>
      <c r="EE176" s="28"/>
    </row>
    <row r="177" spans="1:135" x14ac:dyDescent="0.2">
      <c r="A177" s="28"/>
      <c r="B177" s="29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8"/>
      <c r="CB177" s="28"/>
      <c r="CC177" s="28"/>
      <c r="CD177" s="28"/>
      <c r="CE177" s="28"/>
      <c r="CF177" s="28"/>
      <c r="CG177" s="28"/>
      <c r="CH177" s="28"/>
      <c r="CI177" s="28"/>
      <c r="CJ177" s="28"/>
      <c r="CK177" s="28"/>
      <c r="CL177" s="28"/>
      <c r="CM177" s="28"/>
      <c r="CN177" s="28"/>
      <c r="CO177" s="28"/>
      <c r="CP177" s="28"/>
      <c r="CQ177" s="28"/>
      <c r="CR177" s="28"/>
      <c r="CS177" s="28"/>
      <c r="CT177" s="28"/>
      <c r="CU177" s="28"/>
      <c r="CV177" s="28"/>
      <c r="CW177" s="28"/>
      <c r="CX177" s="28"/>
      <c r="CY177" s="28"/>
      <c r="CZ177" s="28"/>
      <c r="DA177" s="28"/>
      <c r="DB177" s="28"/>
      <c r="DC177" s="28"/>
      <c r="DD177" s="28"/>
      <c r="DE177" s="28"/>
      <c r="DF177" s="28"/>
      <c r="DG177" s="28"/>
      <c r="DH177" s="28"/>
      <c r="DI177" s="28"/>
      <c r="DJ177" s="28"/>
      <c r="DK177" s="28"/>
      <c r="DL177" s="28"/>
      <c r="DM177" s="28"/>
      <c r="DN177" s="28"/>
      <c r="DO177" s="28"/>
      <c r="DP177" s="28"/>
      <c r="DQ177" s="28"/>
      <c r="DR177" s="28"/>
      <c r="DS177" s="28"/>
      <c r="DT177" s="28"/>
      <c r="DU177" s="28"/>
      <c r="DV177" s="28"/>
      <c r="DW177" s="28"/>
      <c r="DX177" s="28"/>
      <c r="DY177" s="28"/>
      <c r="DZ177" s="28"/>
      <c r="EA177" s="28"/>
      <c r="EB177" s="28"/>
      <c r="EC177" s="28"/>
      <c r="ED177" s="28"/>
      <c r="EE177" s="28"/>
    </row>
    <row r="178" spans="1:135" x14ac:dyDescent="0.2">
      <c r="A178" s="28"/>
      <c r="B178" s="29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  <c r="CB178" s="28"/>
      <c r="CC178" s="28"/>
      <c r="CD178" s="28"/>
      <c r="CE178" s="28"/>
      <c r="CF178" s="28"/>
      <c r="CG178" s="28"/>
      <c r="CH178" s="28"/>
      <c r="CI178" s="28"/>
      <c r="CJ178" s="28"/>
      <c r="CK178" s="28"/>
      <c r="CL178" s="28"/>
      <c r="CM178" s="28"/>
      <c r="CN178" s="28"/>
      <c r="CO178" s="28"/>
      <c r="CP178" s="28"/>
      <c r="CQ178" s="28"/>
      <c r="CR178" s="28"/>
      <c r="CS178" s="28"/>
      <c r="CT178" s="28"/>
      <c r="CU178" s="28"/>
      <c r="CV178" s="28"/>
      <c r="CW178" s="28"/>
      <c r="CX178" s="28"/>
      <c r="CY178" s="28"/>
      <c r="CZ178" s="28"/>
      <c r="DA178" s="28"/>
      <c r="DB178" s="28"/>
      <c r="DC178" s="28"/>
      <c r="DD178" s="28"/>
      <c r="DE178" s="28"/>
      <c r="DF178" s="28"/>
      <c r="DG178" s="28"/>
      <c r="DH178" s="28"/>
      <c r="DI178" s="28"/>
      <c r="DJ178" s="28"/>
      <c r="DK178" s="28"/>
      <c r="DL178" s="28"/>
      <c r="DM178" s="28"/>
      <c r="DN178" s="28"/>
      <c r="DO178" s="28"/>
      <c r="DP178" s="28"/>
      <c r="DQ178" s="28"/>
      <c r="DR178" s="28"/>
      <c r="DS178" s="28"/>
      <c r="DT178" s="28"/>
      <c r="DU178" s="28"/>
      <c r="DV178" s="28"/>
      <c r="DW178" s="28"/>
      <c r="DX178" s="28"/>
      <c r="DY178" s="28"/>
      <c r="DZ178" s="28"/>
      <c r="EA178" s="28"/>
      <c r="EB178" s="28"/>
      <c r="EC178" s="28"/>
      <c r="ED178" s="28"/>
      <c r="EE178" s="28"/>
    </row>
    <row r="179" spans="1:135" x14ac:dyDescent="0.2">
      <c r="A179" s="28"/>
      <c r="B179" s="29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  <c r="BX179" s="28"/>
      <c r="BY179" s="28"/>
      <c r="BZ179" s="28"/>
      <c r="CA179" s="28"/>
      <c r="CB179" s="28"/>
      <c r="CC179" s="28"/>
      <c r="CD179" s="28"/>
      <c r="CE179" s="28"/>
      <c r="CF179" s="28"/>
      <c r="CG179" s="28"/>
      <c r="CH179" s="28"/>
      <c r="CI179" s="28"/>
      <c r="CJ179" s="28"/>
      <c r="CK179" s="28"/>
      <c r="CL179" s="28"/>
      <c r="CM179" s="28"/>
      <c r="CN179" s="28"/>
      <c r="CO179" s="28"/>
      <c r="CP179" s="28"/>
      <c r="CQ179" s="28"/>
      <c r="CR179" s="28"/>
      <c r="CS179" s="28"/>
      <c r="CT179" s="28"/>
      <c r="CU179" s="28"/>
      <c r="CV179" s="28"/>
      <c r="CW179" s="28"/>
      <c r="CX179" s="28"/>
      <c r="CY179" s="28"/>
      <c r="CZ179" s="28"/>
      <c r="DA179" s="28"/>
      <c r="DB179" s="28"/>
      <c r="DC179" s="28"/>
      <c r="DD179" s="28"/>
      <c r="DE179" s="28"/>
      <c r="DF179" s="28"/>
      <c r="DG179" s="28"/>
      <c r="DH179" s="28"/>
      <c r="DI179" s="28"/>
      <c r="DJ179" s="28"/>
      <c r="DK179" s="28"/>
      <c r="DL179" s="28"/>
      <c r="DM179" s="28"/>
      <c r="DN179" s="28"/>
      <c r="DO179" s="28"/>
      <c r="DP179" s="28"/>
      <c r="DQ179" s="28"/>
      <c r="DR179" s="28"/>
      <c r="DS179" s="28"/>
      <c r="DT179" s="28"/>
      <c r="DU179" s="28"/>
      <c r="DV179" s="28"/>
      <c r="DW179" s="28"/>
      <c r="DX179" s="28"/>
      <c r="DY179" s="28"/>
      <c r="DZ179" s="28"/>
      <c r="EA179" s="28"/>
      <c r="EB179" s="28"/>
      <c r="EC179" s="28"/>
      <c r="ED179" s="28"/>
      <c r="EE179" s="28"/>
    </row>
    <row r="180" spans="1:135" x14ac:dyDescent="0.2">
      <c r="A180" s="28"/>
      <c r="B180" s="29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28"/>
      <c r="BV180" s="28"/>
      <c r="BW180" s="28"/>
      <c r="BX180" s="28"/>
      <c r="BY180" s="28"/>
      <c r="BZ180" s="28"/>
      <c r="CA180" s="28"/>
      <c r="CB180" s="28"/>
      <c r="CC180" s="28"/>
      <c r="CD180" s="28"/>
      <c r="CE180" s="28"/>
      <c r="CF180" s="28"/>
      <c r="CG180" s="28"/>
      <c r="CH180" s="28"/>
      <c r="CI180" s="28"/>
      <c r="CJ180" s="28"/>
      <c r="CK180" s="28"/>
      <c r="CL180" s="28"/>
      <c r="CM180" s="28"/>
      <c r="CN180" s="28"/>
      <c r="CO180" s="28"/>
      <c r="CP180" s="28"/>
      <c r="CQ180" s="28"/>
      <c r="CR180" s="28"/>
      <c r="CS180" s="28"/>
      <c r="CT180" s="28"/>
      <c r="CU180" s="28"/>
      <c r="CV180" s="28"/>
      <c r="CW180" s="28"/>
      <c r="CX180" s="28"/>
      <c r="CY180" s="28"/>
      <c r="CZ180" s="28"/>
      <c r="DA180" s="28"/>
      <c r="DB180" s="28"/>
      <c r="DC180" s="28"/>
      <c r="DD180" s="28"/>
      <c r="DE180" s="28"/>
      <c r="DF180" s="28"/>
      <c r="DG180" s="28"/>
      <c r="DH180" s="28"/>
      <c r="DI180" s="28"/>
      <c r="DJ180" s="28"/>
      <c r="DK180" s="28"/>
      <c r="DL180" s="28"/>
      <c r="DM180" s="28"/>
      <c r="DN180" s="28"/>
      <c r="DO180" s="28"/>
      <c r="DP180" s="28"/>
      <c r="DQ180" s="28"/>
      <c r="DR180" s="28"/>
      <c r="DS180" s="28"/>
      <c r="DT180" s="28"/>
      <c r="DU180" s="28"/>
      <c r="DV180" s="28"/>
      <c r="DW180" s="28"/>
      <c r="DX180" s="28"/>
      <c r="DY180" s="28"/>
      <c r="DZ180" s="28"/>
      <c r="EA180" s="28"/>
      <c r="EB180" s="28"/>
      <c r="EC180" s="28"/>
      <c r="ED180" s="28"/>
      <c r="EE180" s="28"/>
    </row>
    <row r="181" spans="1:135" x14ac:dyDescent="0.2">
      <c r="A181" s="28"/>
      <c r="B181" s="29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28"/>
      <c r="BV181" s="28"/>
      <c r="BW181" s="28"/>
      <c r="BX181" s="28"/>
      <c r="BY181" s="28"/>
      <c r="BZ181" s="28"/>
      <c r="CA181" s="28"/>
      <c r="CB181" s="28"/>
      <c r="CC181" s="28"/>
      <c r="CD181" s="28"/>
      <c r="CE181" s="28"/>
      <c r="CF181" s="28"/>
      <c r="CG181" s="28"/>
      <c r="CH181" s="28"/>
      <c r="CI181" s="28"/>
      <c r="CJ181" s="28"/>
      <c r="CK181" s="28"/>
      <c r="CL181" s="28"/>
      <c r="CM181" s="28"/>
      <c r="CN181" s="28"/>
      <c r="CO181" s="28"/>
      <c r="CP181" s="28"/>
      <c r="CQ181" s="28"/>
      <c r="CR181" s="28"/>
      <c r="CS181" s="28"/>
      <c r="CT181" s="28"/>
      <c r="CU181" s="28"/>
      <c r="CV181" s="28"/>
      <c r="CW181" s="28"/>
      <c r="CX181" s="28"/>
      <c r="CY181" s="28"/>
      <c r="CZ181" s="28"/>
      <c r="DA181" s="28"/>
      <c r="DB181" s="28"/>
      <c r="DC181" s="28"/>
      <c r="DD181" s="28"/>
      <c r="DE181" s="28"/>
      <c r="DF181" s="28"/>
      <c r="DG181" s="28"/>
      <c r="DH181" s="28"/>
      <c r="DI181" s="28"/>
      <c r="DJ181" s="28"/>
      <c r="DK181" s="28"/>
      <c r="DL181" s="28"/>
      <c r="DM181" s="28"/>
      <c r="DN181" s="28"/>
      <c r="DO181" s="28"/>
      <c r="DP181" s="28"/>
      <c r="DQ181" s="28"/>
      <c r="DR181" s="28"/>
      <c r="DS181" s="28"/>
      <c r="DT181" s="28"/>
      <c r="DU181" s="28"/>
      <c r="DV181" s="28"/>
      <c r="DW181" s="28"/>
      <c r="DX181" s="28"/>
      <c r="DY181" s="28"/>
      <c r="DZ181" s="28"/>
      <c r="EA181" s="28"/>
      <c r="EB181" s="28"/>
      <c r="EC181" s="28"/>
      <c r="ED181" s="28"/>
      <c r="EE181" s="28"/>
    </row>
    <row r="182" spans="1:135" x14ac:dyDescent="0.2">
      <c r="A182" s="28"/>
      <c r="B182" s="29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  <c r="BP182" s="28"/>
      <c r="BQ182" s="28"/>
      <c r="BR182" s="28"/>
      <c r="BS182" s="28"/>
      <c r="BT182" s="28"/>
      <c r="BU182" s="28"/>
      <c r="BV182" s="28"/>
      <c r="BW182" s="28"/>
      <c r="BX182" s="28"/>
      <c r="BY182" s="28"/>
      <c r="BZ182" s="28"/>
      <c r="CA182" s="28"/>
      <c r="CB182" s="28"/>
      <c r="CC182" s="28"/>
      <c r="CD182" s="28"/>
      <c r="CE182" s="28"/>
      <c r="CF182" s="28"/>
      <c r="CG182" s="28"/>
      <c r="CH182" s="28"/>
      <c r="CI182" s="28"/>
      <c r="CJ182" s="28"/>
      <c r="CK182" s="28"/>
      <c r="CL182" s="28"/>
      <c r="CM182" s="28"/>
      <c r="CN182" s="28"/>
      <c r="CO182" s="28"/>
      <c r="CP182" s="28"/>
      <c r="CQ182" s="28"/>
      <c r="CR182" s="28"/>
      <c r="CS182" s="28"/>
      <c r="CT182" s="28"/>
      <c r="CU182" s="28"/>
      <c r="CV182" s="28"/>
      <c r="CW182" s="28"/>
      <c r="CX182" s="28"/>
      <c r="CY182" s="28"/>
      <c r="CZ182" s="28"/>
      <c r="DA182" s="28"/>
      <c r="DB182" s="28"/>
      <c r="DC182" s="28"/>
      <c r="DD182" s="28"/>
      <c r="DE182" s="28"/>
      <c r="DF182" s="28"/>
      <c r="DG182" s="28"/>
      <c r="DH182" s="28"/>
      <c r="DI182" s="28"/>
      <c r="DJ182" s="28"/>
      <c r="DK182" s="28"/>
      <c r="DL182" s="28"/>
      <c r="DM182" s="28"/>
      <c r="DN182" s="28"/>
      <c r="DO182" s="28"/>
      <c r="DP182" s="28"/>
      <c r="DQ182" s="28"/>
      <c r="DR182" s="28"/>
      <c r="DS182" s="28"/>
      <c r="DT182" s="28"/>
      <c r="DU182" s="28"/>
      <c r="DV182" s="28"/>
      <c r="DW182" s="28"/>
      <c r="DX182" s="28"/>
      <c r="DY182" s="28"/>
      <c r="DZ182" s="28"/>
      <c r="EA182" s="28"/>
      <c r="EB182" s="28"/>
      <c r="EC182" s="28"/>
      <c r="ED182" s="28"/>
      <c r="EE182" s="28"/>
    </row>
    <row r="183" spans="1:135" x14ac:dyDescent="0.2">
      <c r="A183" s="28"/>
      <c r="B183" s="29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28"/>
      <c r="BQ183" s="28"/>
      <c r="BR183" s="28"/>
      <c r="BS183" s="28"/>
      <c r="BT183" s="28"/>
      <c r="BU183" s="28"/>
      <c r="BV183" s="28"/>
      <c r="BW183" s="28"/>
      <c r="BX183" s="28"/>
      <c r="BY183" s="28"/>
      <c r="BZ183" s="28"/>
      <c r="CA183" s="28"/>
      <c r="CB183" s="28"/>
      <c r="CC183" s="28"/>
      <c r="CD183" s="28"/>
      <c r="CE183" s="28"/>
      <c r="CF183" s="28"/>
      <c r="CG183" s="28"/>
      <c r="CH183" s="28"/>
      <c r="CI183" s="28"/>
      <c r="CJ183" s="28"/>
      <c r="CK183" s="28"/>
      <c r="CL183" s="28"/>
      <c r="CM183" s="28"/>
      <c r="CN183" s="28"/>
      <c r="CO183" s="28"/>
      <c r="CP183" s="28"/>
      <c r="CQ183" s="28"/>
      <c r="CR183" s="28"/>
      <c r="CS183" s="28"/>
      <c r="CT183" s="28"/>
      <c r="CU183" s="28"/>
      <c r="CV183" s="28"/>
      <c r="CW183" s="28"/>
      <c r="CX183" s="28"/>
      <c r="CY183" s="28"/>
      <c r="CZ183" s="28"/>
      <c r="DA183" s="28"/>
      <c r="DB183" s="28"/>
      <c r="DC183" s="28"/>
      <c r="DD183" s="28"/>
      <c r="DE183" s="28"/>
      <c r="DF183" s="28"/>
      <c r="DG183" s="28"/>
      <c r="DH183" s="28"/>
      <c r="DI183" s="28"/>
      <c r="DJ183" s="28"/>
      <c r="DK183" s="28"/>
      <c r="DL183" s="28"/>
      <c r="DM183" s="28"/>
      <c r="DN183" s="28"/>
      <c r="DO183" s="28"/>
      <c r="DP183" s="28"/>
      <c r="DQ183" s="28"/>
      <c r="DR183" s="28"/>
      <c r="DS183" s="28"/>
      <c r="DT183" s="28"/>
      <c r="DU183" s="28"/>
      <c r="DV183" s="28"/>
      <c r="DW183" s="28"/>
      <c r="DX183" s="28"/>
      <c r="DY183" s="28"/>
      <c r="DZ183" s="28"/>
      <c r="EA183" s="28"/>
      <c r="EB183" s="28"/>
      <c r="EC183" s="28"/>
      <c r="ED183" s="28"/>
      <c r="EE183" s="28"/>
    </row>
    <row r="184" spans="1:135" x14ac:dyDescent="0.2">
      <c r="A184" s="28"/>
      <c r="B184" s="29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28"/>
      <c r="BQ184" s="28"/>
      <c r="BR184" s="28"/>
      <c r="BS184" s="28"/>
      <c r="BT184" s="28"/>
      <c r="BU184" s="28"/>
      <c r="BV184" s="28"/>
      <c r="BW184" s="28"/>
      <c r="BX184" s="28"/>
      <c r="BY184" s="28"/>
      <c r="BZ184" s="28"/>
      <c r="CA184" s="28"/>
      <c r="CB184" s="28"/>
      <c r="CC184" s="28"/>
      <c r="CD184" s="28"/>
      <c r="CE184" s="28"/>
      <c r="CF184" s="28"/>
      <c r="CG184" s="28"/>
      <c r="CH184" s="28"/>
      <c r="CI184" s="28"/>
      <c r="CJ184" s="28"/>
      <c r="CK184" s="28"/>
      <c r="CL184" s="28"/>
      <c r="CM184" s="28"/>
      <c r="CN184" s="28"/>
      <c r="CO184" s="28"/>
      <c r="CP184" s="28"/>
      <c r="CQ184" s="28"/>
      <c r="CR184" s="28"/>
      <c r="CS184" s="28"/>
      <c r="CT184" s="28"/>
      <c r="CU184" s="28"/>
      <c r="CV184" s="28"/>
      <c r="CW184" s="28"/>
      <c r="CX184" s="28"/>
      <c r="CY184" s="28"/>
      <c r="CZ184" s="28"/>
      <c r="DA184" s="28"/>
      <c r="DB184" s="28"/>
      <c r="DC184" s="28"/>
      <c r="DD184" s="28"/>
      <c r="DE184" s="28"/>
      <c r="DF184" s="28"/>
      <c r="DG184" s="28"/>
      <c r="DH184" s="28"/>
      <c r="DI184" s="28"/>
      <c r="DJ184" s="28"/>
      <c r="DK184" s="28"/>
      <c r="DL184" s="28"/>
      <c r="DM184" s="28"/>
      <c r="DN184" s="28"/>
      <c r="DO184" s="28"/>
      <c r="DP184" s="28"/>
      <c r="DQ184" s="28"/>
      <c r="DR184" s="28"/>
      <c r="DS184" s="28"/>
      <c r="DT184" s="28"/>
      <c r="DU184" s="28"/>
      <c r="DV184" s="28"/>
      <c r="DW184" s="28"/>
      <c r="DX184" s="28"/>
      <c r="DY184" s="28"/>
      <c r="DZ184" s="28"/>
      <c r="EA184" s="28"/>
      <c r="EB184" s="28"/>
      <c r="EC184" s="28"/>
      <c r="ED184" s="28"/>
      <c r="EE184" s="28"/>
    </row>
    <row r="185" spans="1:135" x14ac:dyDescent="0.2">
      <c r="A185" s="28"/>
      <c r="B185" s="29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28"/>
      <c r="BV185" s="28"/>
      <c r="BW185" s="28"/>
      <c r="BX185" s="28"/>
      <c r="BY185" s="28"/>
      <c r="BZ185" s="28"/>
      <c r="CA185" s="28"/>
      <c r="CB185" s="28"/>
      <c r="CC185" s="28"/>
      <c r="CD185" s="28"/>
      <c r="CE185" s="28"/>
      <c r="CF185" s="28"/>
      <c r="CG185" s="28"/>
      <c r="CH185" s="28"/>
      <c r="CI185" s="28"/>
      <c r="CJ185" s="28"/>
      <c r="CK185" s="28"/>
      <c r="CL185" s="28"/>
      <c r="CM185" s="28"/>
      <c r="CN185" s="28"/>
      <c r="CO185" s="28"/>
      <c r="CP185" s="28"/>
      <c r="CQ185" s="28"/>
      <c r="CR185" s="28"/>
      <c r="CS185" s="28"/>
      <c r="CT185" s="28"/>
      <c r="CU185" s="28"/>
      <c r="CV185" s="28"/>
      <c r="CW185" s="28"/>
      <c r="CX185" s="28"/>
      <c r="CY185" s="28"/>
      <c r="CZ185" s="28"/>
      <c r="DA185" s="28"/>
      <c r="DB185" s="28"/>
      <c r="DC185" s="28"/>
      <c r="DD185" s="28"/>
      <c r="DE185" s="28"/>
      <c r="DF185" s="28"/>
      <c r="DG185" s="28"/>
      <c r="DH185" s="28"/>
      <c r="DI185" s="28"/>
      <c r="DJ185" s="28"/>
      <c r="DK185" s="28"/>
      <c r="DL185" s="28"/>
      <c r="DM185" s="28"/>
      <c r="DN185" s="28"/>
      <c r="DO185" s="28"/>
      <c r="DP185" s="28"/>
      <c r="DQ185" s="28"/>
      <c r="DR185" s="28"/>
      <c r="DS185" s="28"/>
      <c r="DT185" s="28"/>
      <c r="DU185" s="28"/>
      <c r="DV185" s="28"/>
      <c r="DW185" s="28"/>
      <c r="DX185" s="28"/>
      <c r="DY185" s="28"/>
      <c r="DZ185" s="28"/>
      <c r="EA185" s="28"/>
      <c r="EB185" s="28"/>
      <c r="EC185" s="28"/>
      <c r="ED185" s="28"/>
      <c r="EE185" s="28"/>
    </row>
    <row r="186" spans="1:135" x14ac:dyDescent="0.2">
      <c r="A186" s="28"/>
      <c r="B186" s="29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28"/>
      <c r="BQ186" s="28"/>
      <c r="BR186" s="28"/>
      <c r="BS186" s="28"/>
      <c r="BT186" s="28"/>
      <c r="BU186" s="28"/>
      <c r="BV186" s="28"/>
      <c r="BW186" s="28"/>
      <c r="BX186" s="28"/>
      <c r="BY186" s="28"/>
      <c r="BZ186" s="28"/>
      <c r="CA186" s="28"/>
      <c r="CB186" s="28"/>
      <c r="CC186" s="28"/>
      <c r="CD186" s="28"/>
      <c r="CE186" s="28"/>
      <c r="CF186" s="28"/>
      <c r="CG186" s="28"/>
      <c r="CH186" s="28"/>
      <c r="CI186" s="28"/>
      <c r="CJ186" s="28"/>
      <c r="CK186" s="28"/>
      <c r="CL186" s="28"/>
      <c r="CM186" s="28"/>
      <c r="CN186" s="28"/>
      <c r="CO186" s="28"/>
      <c r="CP186" s="28"/>
      <c r="CQ186" s="28"/>
      <c r="CR186" s="28"/>
      <c r="CS186" s="28"/>
      <c r="CT186" s="28"/>
      <c r="CU186" s="28"/>
      <c r="CV186" s="28"/>
      <c r="CW186" s="28"/>
      <c r="CX186" s="28"/>
      <c r="CY186" s="28"/>
      <c r="CZ186" s="28"/>
      <c r="DA186" s="28"/>
      <c r="DB186" s="28"/>
      <c r="DC186" s="28"/>
      <c r="DD186" s="28"/>
      <c r="DE186" s="28"/>
      <c r="DF186" s="28"/>
      <c r="DG186" s="28"/>
      <c r="DH186" s="28"/>
      <c r="DI186" s="28"/>
      <c r="DJ186" s="28"/>
      <c r="DK186" s="28"/>
      <c r="DL186" s="28"/>
      <c r="DM186" s="28"/>
      <c r="DN186" s="28"/>
      <c r="DO186" s="28"/>
      <c r="DP186" s="28"/>
      <c r="DQ186" s="28"/>
      <c r="DR186" s="28"/>
      <c r="DS186" s="28"/>
      <c r="DT186" s="28"/>
      <c r="DU186" s="28"/>
      <c r="DV186" s="28"/>
      <c r="DW186" s="28"/>
      <c r="DX186" s="28"/>
      <c r="DY186" s="28"/>
      <c r="DZ186" s="28"/>
      <c r="EA186" s="28"/>
      <c r="EB186" s="28"/>
      <c r="EC186" s="28"/>
      <c r="ED186" s="28"/>
      <c r="EE186" s="28"/>
    </row>
    <row r="187" spans="1:135" x14ac:dyDescent="0.2">
      <c r="A187" s="28"/>
      <c r="B187" s="29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28"/>
      <c r="BV187" s="28"/>
      <c r="BW187" s="28"/>
      <c r="BX187" s="28"/>
      <c r="BY187" s="28"/>
      <c r="BZ187" s="28"/>
      <c r="CA187" s="28"/>
      <c r="CB187" s="28"/>
      <c r="CC187" s="28"/>
      <c r="CD187" s="28"/>
      <c r="CE187" s="28"/>
      <c r="CF187" s="28"/>
      <c r="CG187" s="28"/>
      <c r="CH187" s="28"/>
      <c r="CI187" s="28"/>
      <c r="CJ187" s="28"/>
      <c r="CK187" s="28"/>
      <c r="CL187" s="28"/>
      <c r="CM187" s="28"/>
      <c r="CN187" s="28"/>
      <c r="CO187" s="28"/>
      <c r="CP187" s="28"/>
      <c r="CQ187" s="28"/>
      <c r="CR187" s="28"/>
      <c r="CS187" s="28"/>
      <c r="CT187" s="28"/>
      <c r="CU187" s="28"/>
      <c r="CV187" s="28"/>
      <c r="CW187" s="28"/>
      <c r="CX187" s="28"/>
      <c r="CY187" s="28"/>
      <c r="CZ187" s="28"/>
      <c r="DA187" s="28"/>
      <c r="DB187" s="28"/>
      <c r="DC187" s="28"/>
      <c r="DD187" s="28"/>
      <c r="DE187" s="28"/>
      <c r="DF187" s="28"/>
      <c r="DG187" s="28"/>
      <c r="DH187" s="28"/>
      <c r="DI187" s="28"/>
      <c r="DJ187" s="28"/>
      <c r="DK187" s="28"/>
      <c r="DL187" s="28"/>
      <c r="DM187" s="28"/>
      <c r="DN187" s="28"/>
      <c r="DO187" s="28"/>
      <c r="DP187" s="28"/>
      <c r="DQ187" s="28"/>
      <c r="DR187" s="28"/>
      <c r="DS187" s="28"/>
      <c r="DT187" s="28"/>
      <c r="DU187" s="28"/>
      <c r="DV187" s="28"/>
      <c r="DW187" s="28"/>
      <c r="DX187" s="28"/>
      <c r="DY187" s="28"/>
      <c r="DZ187" s="28"/>
      <c r="EA187" s="28"/>
      <c r="EB187" s="28"/>
      <c r="EC187" s="28"/>
      <c r="ED187" s="28"/>
      <c r="EE187" s="28"/>
    </row>
    <row r="188" spans="1:135" x14ac:dyDescent="0.2">
      <c r="A188" s="28"/>
      <c r="B188" s="29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  <c r="CS188" s="28"/>
      <c r="CT188" s="28"/>
      <c r="CU188" s="28"/>
      <c r="CV188" s="28"/>
      <c r="CW188" s="28"/>
      <c r="CX188" s="28"/>
      <c r="CY188" s="28"/>
      <c r="CZ188" s="28"/>
      <c r="DA188" s="28"/>
      <c r="DB188" s="28"/>
      <c r="DC188" s="28"/>
      <c r="DD188" s="28"/>
      <c r="DE188" s="28"/>
      <c r="DF188" s="28"/>
      <c r="DG188" s="28"/>
      <c r="DH188" s="28"/>
      <c r="DI188" s="28"/>
      <c r="DJ188" s="28"/>
      <c r="DK188" s="28"/>
      <c r="DL188" s="28"/>
      <c r="DM188" s="28"/>
      <c r="DN188" s="28"/>
      <c r="DO188" s="28"/>
      <c r="DP188" s="28"/>
      <c r="DQ188" s="28"/>
      <c r="DR188" s="28"/>
      <c r="DS188" s="28"/>
      <c r="DT188" s="28"/>
      <c r="DU188" s="28"/>
      <c r="DV188" s="28"/>
      <c r="DW188" s="28"/>
      <c r="DX188" s="28"/>
      <c r="DY188" s="28"/>
      <c r="DZ188" s="28"/>
      <c r="EA188" s="28"/>
      <c r="EB188" s="28"/>
      <c r="EC188" s="28"/>
      <c r="ED188" s="28"/>
      <c r="EE188" s="28"/>
    </row>
    <row r="189" spans="1:135" x14ac:dyDescent="0.2">
      <c r="A189" s="28"/>
      <c r="B189" s="29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28"/>
      <c r="BR189" s="28"/>
      <c r="BS189" s="28"/>
      <c r="BT189" s="28"/>
      <c r="BU189" s="28"/>
      <c r="BV189" s="28"/>
      <c r="BW189" s="28"/>
      <c r="BX189" s="28"/>
      <c r="BY189" s="28"/>
      <c r="BZ189" s="28"/>
      <c r="CA189" s="28"/>
      <c r="CB189" s="28"/>
      <c r="CC189" s="28"/>
      <c r="CD189" s="28"/>
      <c r="CE189" s="28"/>
      <c r="CF189" s="28"/>
      <c r="CG189" s="28"/>
      <c r="CH189" s="28"/>
      <c r="CI189" s="28"/>
      <c r="CJ189" s="28"/>
      <c r="CK189" s="28"/>
      <c r="CL189" s="28"/>
      <c r="CM189" s="28"/>
      <c r="CN189" s="28"/>
      <c r="CO189" s="28"/>
      <c r="CP189" s="28"/>
      <c r="CQ189" s="28"/>
      <c r="CR189" s="28"/>
      <c r="CS189" s="28"/>
      <c r="CT189" s="28"/>
      <c r="CU189" s="28"/>
      <c r="CV189" s="28"/>
      <c r="CW189" s="28"/>
      <c r="CX189" s="28"/>
      <c r="CY189" s="28"/>
      <c r="CZ189" s="28"/>
      <c r="DA189" s="28"/>
      <c r="DB189" s="28"/>
      <c r="DC189" s="28"/>
      <c r="DD189" s="28"/>
      <c r="DE189" s="28"/>
      <c r="DF189" s="28"/>
      <c r="DG189" s="28"/>
      <c r="DH189" s="28"/>
      <c r="DI189" s="28"/>
      <c r="DJ189" s="28"/>
      <c r="DK189" s="28"/>
      <c r="DL189" s="28"/>
      <c r="DM189" s="28"/>
      <c r="DN189" s="28"/>
      <c r="DO189" s="28"/>
      <c r="DP189" s="28"/>
      <c r="DQ189" s="28"/>
      <c r="DR189" s="28"/>
      <c r="DS189" s="28"/>
      <c r="DT189" s="28"/>
      <c r="DU189" s="28"/>
      <c r="DV189" s="28"/>
      <c r="DW189" s="28"/>
      <c r="DX189" s="28"/>
      <c r="DY189" s="28"/>
      <c r="DZ189" s="28"/>
      <c r="EA189" s="28"/>
      <c r="EB189" s="28"/>
      <c r="EC189" s="28"/>
      <c r="ED189" s="28"/>
      <c r="EE189" s="28"/>
    </row>
    <row r="190" spans="1:135" x14ac:dyDescent="0.2">
      <c r="A190" s="28"/>
      <c r="B190" s="29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28"/>
      <c r="BV190" s="28"/>
      <c r="BW190" s="28"/>
      <c r="BX190" s="28"/>
      <c r="BY190" s="28"/>
      <c r="BZ190" s="28"/>
      <c r="CA190" s="28"/>
      <c r="CB190" s="28"/>
      <c r="CC190" s="28"/>
      <c r="CD190" s="28"/>
      <c r="CE190" s="28"/>
      <c r="CF190" s="28"/>
      <c r="CG190" s="28"/>
      <c r="CH190" s="28"/>
      <c r="CI190" s="28"/>
      <c r="CJ190" s="28"/>
      <c r="CK190" s="28"/>
      <c r="CL190" s="28"/>
      <c r="CM190" s="28"/>
      <c r="CN190" s="28"/>
      <c r="CO190" s="28"/>
      <c r="CP190" s="28"/>
      <c r="CQ190" s="28"/>
      <c r="CR190" s="28"/>
      <c r="CS190" s="28"/>
      <c r="CT190" s="28"/>
      <c r="CU190" s="28"/>
      <c r="CV190" s="28"/>
      <c r="CW190" s="28"/>
      <c r="CX190" s="28"/>
      <c r="CY190" s="28"/>
      <c r="CZ190" s="28"/>
      <c r="DA190" s="28"/>
      <c r="DB190" s="28"/>
      <c r="DC190" s="28"/>
      <c r="DD190" s="28"/>
      <c r="DE190" s="28"/>
      <c r="DF190" s="28"/>
      <c r="DG190" s="28"/>
      <c r="DH190" s="28"/>
      <c r="DI190" s="28"/>
      <c r="DJ190" s="28"/>
      <c r="DK190" s="28"/>
      <c r="DL190" s="28"/>
      <c r="DM190" s="28"/>
      <c r="DN190" s="28"/>
      <c r="DO190" s="28"/>
      <c r="DP190" s="28"/>
      <c r="DQ190" s="28"/>
      <c r="DR190" s="28"/>
      <c r="DS190" s="28"/>
      <c r="DT190" s="28"/>
      <c r="DU190" s="28"/>
      <c r="DV190" s="28"/>
      <c r="DW190" s="28"/>
      <c r="DX190" s="28"/>
      <c r="DY190" s="28"/>
      <c r="DZ190" s="28"/>
      <c r="EA190" s="28"/>
      <c r="EB190" s="28"/>
      <c r="EC190" s="28"/>
      <c r="ED190" s="28"/>
      <c r="EE190" s="28"/>
    </row>
    <row r="191" spans="1:135" x14ac:dyDescent="0.2">
      <c r="A191" s="28"/>
      <c r="B191" s="29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8"/>
      <c r="BP191" s="28"/>
      <c r="BQ191" s="28"/>
      <c r="BR191" s="28"/>
      <c r="BS191" s="28"/>
      <c r="BT191" s="28"/>
      <c r="BU191" s="28"/>
      <c r="BV191" s="28"/>
      <c r="BW191" s="28"/>
      <c r="BX191" s="28"/>
      <c r="BY191" s="28"/>
      <c r="BZ191" s="28"/>
      <c r="CA191" s="28"/>
      <c r="CB191" s="28"/>
      <c r="CC191" s="28"/>
      <c r="CD191" s="28"/>
      <c r="CE191" s="28"/>
      <c r="CF191" s="28"/>
      <c r="CG191" s="28"/>
      <c r="CH191" s="28"/>
      <c r="CI191" s="28"/>
      <c r="CJ191" s="28"/>
      <c r="CK191" s="28"/>
      <c r="CL191" s="28"/>
      <c r="CM191" s="28"/>
      <c r="CN191" s="28"/>
      <c r="CO191" s="28"/>
      <c r="CP191" s="28"/>
      <c r="CQ191" s="28"/>
      <c r="CR191" s="28"/>
      <c r="CS191" s="28"/>
      <c r="CT191" s="28"/>
      <c r="CU191" s="28"/>
      <c r="CV191" s="28"/>
      <c r="CW191" s="28"/>
      <c r="CX191" s="28"/>
      <c r="CY191" s="28"/>
      <c r="CZ191" s="28"/>
      <c r="DA191" s="28"/>
      <c r="DB191" s="28"/>
      <c r="DC191" s="28"/>
      <c r="DD191" s="28"/>
      <c r="DE191" s="28"/>
      <c r="DF191" s="28"/>
      <c r="DG191" s="28"/>
      <c r="DH191" s="28"/>
      <c r="DI191" s="28"/>
      <c r="DJ191" s="28"/>
      <c r="DK191" s="28"/>
      <c r="DL191" s="28"/>
      <c r="DM191" s="28"/>
      <c r="DN191" s="28"/>
      <c r="DO191" s="28"/>
      <c r="DP191" s="28"/>
      <c r="DQ191" s="28"/>
      <c r="DR191" s="28"/>
      <c r="DS191" s="28"/>
      <c r="DT191" s="28"/>
      <c r="DU191" s="28"/>
      <c r="DV191" s="28"/>
      <c r="DW191" s="28"/>
      <c r="DX191" s="28"/>
      <c r="DY191" s="28"/>
      <c r="DZ191" s="28"/>
      <c r="EA191" s="28"/>
      <c r="EB191" s="28"/>
      <c r="EC191" s="28"/>
      <c r="ED191" s="28"/>
      <c r="EE191" s="28"/>
    </row>
    <row r="192" spans="1:135" x14ac:dyDescent="0.2">
      <c r="A192" s="28"/>
      <c r="B192" s="29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28"/>
      <c r="BV192" s="28"/>
      <c r="BW192" s="28"/>
      <c r="BX192" s="28"/>
      <c r="BY192" s="28"/>
      <c r="BZ192" s="28"/>
      <c r="CA192" s="28"/>
      <c r="CB192" s="28"/>
      <c r="CC192" s="28"/>
      <c r="CD192" s="28"/>
      <c r="CE192" s="28"/>
      <c r="CF192" s="28"/>
      <c r="CG192" s="28"/>
      <c r="CH192" s="28"/>
      <c r="CI192" s="28"/>
      <c r="CJ192" s="28"/>
      <c r="CK192" s="28"/>
      <c r="CL192" s="28"/>
      <c r="CM192" s="28"/>
      <c r="CN192" s="28"/>
      <c r="CO192" s="28"/>
      <c r="CP192" s="28"/>
      <c r="CQ192" s="28"/>
      <c r="CR192" s="28"/>
      <c r="CS192" s="28"/>
      <c r="CT192" s="28"/>
      <c r="CU192" s="28"/>
      <c r="CV192" s="28"/>
      <c r="CW192" s="28"/>
      <c r="CX192" s="28"/>
      <c r="CY192" s="28"/>
      <c r="CZ192" s="28"/>
      <c r="DA192" s="28"/>
      <c r="DB192" s="28"/>
      <c r="DC192" s="28"/>
      <c r="DD192" s="28"/>
      <c r="DE192" s="28"/>
      <c r="DF192" s="28"/>
      <c r="DG192" s="28"/>
      <c r="DH192" s="28"/>
      <c r="DI192" s="28"/>
      <c r="DJ192" s="28"/>
      <c r="DK192" s="28"/>
      <c r="DL192" s="28"/>
      <c r="DM192" s="28"/>
      <c r="DN192" s="28"/>
      <c r="DO192" s="28"/>
      <c r="DP192" s="28"/>
      <c r="DQ192" s="28"/>
      <c r="DR192" s="28"/>
      <c r="DS192" s="28"/>
      <c r="DT192" s="28"/>
      <c r="DU192" s="28"/>
      <c r="DV192" s="28"/>
      <c r="DW192" s="28"/>
      <c r="DX192" s="28"/>
      <c r="DY192" s="28"/>
      <c r="DZ192" s="28"/>
      <c r="EA192" s="28"/>
      <c r="EB192" s="28"/>
      <c r="EC192" s="28"/>
      <c r="ED192" s="28"/>
      <c r="EE192" s="28"/>
    </row>
    <row r="193" spans="1:135" x14ac:dyDescent="0.2">
      <c r="A193" s="28"/>
      <c r="B193" s="29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28"/>
      <c r="BR193" s="28"/>
      <c r="BS193" s="28"/>
      <c r="BT193" s="28"/>
      <c r="BU193" s="28"/>
      <c r="BV193" s="28"/>
      <c r="BW193" s="28"/>
      <c r="BX193" s="28"/>
      <c r="BY193" s="28"/>
      <c r="BZ193" s="28"/>
      <c r="CA193" s="28"/>
      <c r="CB193" s="28"/>
      <c r="CC193" s="28"/>
      <c r="CD193" s="28"/>
      <c r="CE193" s="28"/>
      <c r="CF193" s="28"/>
      <c r="CG193" s="28"/>
      <c r="CH193" s="28"/>
      <c r="CI193" s="28"/>
      <c r="CJ193" s="28"/>
      <c r="CK193" s="28"/>
      <c r="CL193" s="28"/>
      <c r="CM193" s="28"/>
      <c r="CN193" s="28"/>
      <c r="CO193" s="28"/>
      <c r="CP193" s="28"/>
      <c r="CQ193" s="28"/>
      <c r="CR193" s="28"/>
      <c r="CS193" s="28"/>
      <c r="CT193" s="28"/>
      <c r="CU193" s="28"/>
      <c r="CV193" s="28"/>
      <c r="CW193" s="28"/>
      <c r="CX193" s="28"/>
      <c r="CY193" s="28"/>
      <c r="CZ193" s="28"/>
      <c r="DA193" s="28"/>
      <c r="DB193" s="28"/>
      <c r="DC193" s="28"/>
      <c r="DD193" s="28"/>
      <c r="DE193" s="28"/>
      <c r="DF193" s="28"/>
      <c r="DG193" s="28"/>
      <c r="DH193" s="28"/>
      <c r="DI193" s="28"/>
      <c r="DJ193" s="28"/>
      <c r="DK193" s="28"/>
      <c r="DL193" s="28"/>
      <c r="DM193" s="28"/>
      <c r="DN193" s="28"/>
      <c r="DO193" s="28"/>
      <c r="DP193" s="28"/>
      <c r="DQ193" s="28"/>
      <c r="DR193" s="28"/>
      <c r="DS193" s="28"/>
      <c r="DT193" s="28"/>
      <c r="DU193" s="28"/>
      <c r="DV193" s="28"/>
      <c r="DW193" s="28"/>
      <c r="DX193" s="28"/>
      <c r="DY193" s="28"/>
      <c r="DZ193" s="28"/>
      <c r="EA193" s="28"/>
      <c r="EB193" s="28"/>
      <c r="EC193" s="28"/>
      <c r="ED193" s="28"/>
      <c r="EE193" s="28"/>
    </row>
    <row r="194" spans="1:135" x14ac:dyDescent="0.2">
      <c r="A194" s="28"/>
      <c r="B194" s="29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/>
      <c r="BX194" s="28"/>
      <c r="BY194" s="28"/>
      <c r="BZ194" s="28"/>
      <c r="CA194" s="28"/>
      <c r="CB194" s="28"/>
      <c r="CC194" s="28"/>
      <c r="CD194" s="28"/>
      <c r="CE194" s="28"/>
      <c r="CF194" s="28"/>
      <c r="CG194" s="28"/>
      <c r="CH194" s="28"/>
      <c r="CI194" s="28"/>
      <c r="CJ194" s="28"/>
      <c r="CK194" s="28"/>
      <c r="CL194" s="28"/>
      <c r="CM194" s="28"/>
      <c r="CN194" s="28"/>
      <c r="CO194" s="28"/>
      <c r="CP194" s="28"/>
      <c r="CQ194" s="28"/>
      <c r="CR194" s="28"/>
      <c r="CS194" s="28"/>
      <c r="CT194" s="28"/>
      <c r="CU194" s="28"/>
      <c r="CV194" s="28"/>
      <c r="CW194" s="28"/>
      <c r="CX194" s="28"/>
      <c r="CY194" s="28"/>
      <c r="CZ194" s="28"/>
      <c r="DA194" s="28"/>
      <c r="DB194" s="28"/>
      <c r="DC194" s="28"/>
      <c r="DD194" s="28"/>
      <c r="DE194" s="28"/>
      <c r="DF194" s="28"/>
      <c r="DG194" s="28"/>
      <c r="DH194" s="28"/>
      <c r="DI194" s="28"/>
      <c r="DJ194" s="28"/>
      <c r="DK194" s="28"/>
      <c r="DL194" s="28"/>
      <c r="DM194" s="28"/>
      <c r="DN194" s="28"/>
      <c r="DO194" s="28"/>
      <c r="DP194" s="28"/>
      <c r="DQ194" s="28"/>
      <c r="DR194" s="28"/>
      <c r="DS194" s="28"/>
      <c r="DT194" s="28"/>
      <c r="DU194" s="28"/>
      <c r="DV194" s="28"/>
      <c r="DW194" s="28"/>
      <c r="DX194" s="28"/>
      <c r="DY194" s="28"/>
      <c r="DZ194" s="28"/>
      <c r="EA194" s="28"/>
      <c r="EB194" s="28"/>
      <c r="EC194" s="28"/>
      <c r="ED194" s="28"/>
      <c r="EE194" s="28"/>
    </row>
    <row r="195" spans="1:135" x14ac:dyDescent="0.2">
      <c r="A195" s="28"/>
      <c r="B195" s="29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  <c r="BQ195" s="28"/>
      <c r="BR195" s="28"/>
      <c r="BS195" s="28"/>
      <c r="BT195" s="28"/>
      <c r="BU195" s="28"/>
      <c r="BV195" s="28"/>
      <c r="BW195" s="28"/>
      <c r="BX195" s="28"/>
      <c r="BY195" s="28"/>
      <c r="BZ195" s="28"/>
      <c r="CA195" s="28"/>
      <c r="CB195" s="28"/>
      <c r="CC195" s="28"/>
      <c r="CD195" s="28"/>
      <c r="CE195" s="28"/>
      <c r="CF195" s="28"/>
      <c r="CG195" s="28"/>
      <c r="CH195" s="28"/>
      <c r="CI195" s="28"/>
      <c r="CJ195" s="28"/>
      <c r="CK195" s="28"/>
      <c r="CL195" s="28"/>
      <c r="CM195" s="28"/>
      <c r="CN195" s="28"/>
      <c r="CO195" s="28"/>
      <c r="CP195" s="28"/>
      <c r="CQ195" s="28"/>
      <c r="CR195" s="28"/>
      <c r="CS195" s="28"/>
      <c r="CT195" s="28"/>
      <c r="CU195" s="28"/>
      <c r="CV195" s="28"/>
      <c r="CW195" s="28"/>
      <c r="CX195" s="28"/>
      <c r="CY195" s="28"/>
      <c r="CZ195" s="28"/>
      <c r="DA195" s="28"/>
      <c r="DB195" s="28"/>
      <c r="DC195" s="28"/>
      <c r="DD195" s="28"/>
      <c r="DE195" s="28"/>
      <c r="DF195" s="28"/>
      <c r="DG195" s="28"/>
      <c r="DH195" s="28"/>
      <c r="DI195" s="28"/>
      <c r="DJ195" s="28"/>
      <c r="DK195" s="28"/>
      <c r="DL195" s="28"/>
      <c r="DM195" s="28"/>
      <c r="DN195" s="28"/>
      <c r="DO195" s="28"/>
      <c r="DP195" s="28"/>
      <c r="DQ195" s="28"/>
      <c r="DR195" s="28"/>
      <c r="DS195" s="28"/>
      <c r="DT195" s="28"/>
      <c r="DU195" s="28"/>
      <c r="DV195" s="28"/>
      <c r="DW195" s="28"/>
      <c r="DX195" s="28"/>
      <c r="DY195" s="28"/>
      <c r="DZ195" s="28"/>
      <c r="EA195" s="28"/>
      <c r="EB195" s="28"/>
      <c r="EC195" s="28"/>
      <c r="ED195" s="28"/>
      <c r="EE195" s="28"/>
    </row>
    <row r="196" spans="1:135" x14ac:dyDescent="0.2">
      <c r="A196" s="28"/>
      <c r="B196" s="29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  <c r="BP196" s="28"/>
      <c r="BQ196" s="28"/>
      <c r="BR196" s="28"/>
      <c r="BS196" s="28"/>
      <c r="BT196" s="28"/>
      <c r="BU196" s="28"/>
      <c r="BV196" s="28"/>
      <c r="BW196" s="28"/>
      <c r="BX196" s="28"/>
      <c r="BY196" s="28"/>
      <c r="BZ196" s="28"/>
      <c r="CA196" s="28"/>
      <c r="CB196" s="28"/>
      <c r="CC196" s="28"/>
      <c r="CD196" s="28"/>
      <c r="CE196" s="28"/>
      <c r="CF196" s="28"/>
      <c r="CG196" s="28"/>
      <c r="CH196" s="28"/>
      <c r="CI196" s="28"/>
      <c r="CJ196" s="28"/>
      <c r="CK196" s="28"/>
      <c r="CL196" s="28"/>
      <c r="CM196" s="28"/>
      <c r="CN196" s="28"/>
      <c r="CO196" s="28"/>
      <c r="CP196" s="28"/>
      <c r="CQ196" s="28"/>
      <c r="CR196" s="28"/>
      <c r="CS196" s="28"/>
      <c r="CT196" s="28"/>
      <c r="CU196" s="28"/>
      <c r="CV196" s="28"/>
      <c r="CW196" s="28"/>
      <c r="CX196" s="28"/>
      <c r="CY196" s="28"/>
      <c r="CZ196" s="28"/>
      <c r="DA196" s="28"/>
      <c r="DB196" s="28"/>
      <c r="DC196" s="28"/>
      <c r="DD196" s="28"/>
      <c r="DE196" s="28"/>
      <c r="DF196" s="28"/>
      <c r="DG196" s="28"/>
      <c r="DH196" s="28"/>
      <c r="DI196" s="28"/>
      <c r="DJ196" s="28"/>
      <c r="DK196" s="28"/>
      <c r="DL196" s="28"/>
      <c r="DM196" s="28"/>
      <c r="DN196" s="28"/>
      <c r="DO196" s="28"/>
      <c r="DP196" s="28"/>
      <c r="DQ196" s="28"/>
      <c r="DR196" s="28"/>
      <c r="DS196" s="28"/>
      <c r="DT196" s="28"/>
      <c r="DU196" s="28"/>
      <c r="DV196" s="28"/>
      <c r="DW196" s="28"/>
      <c r="DX196" s="28"/>
      <c r="DY196" s="28"/>
      <c r="DZ196" s="28"/>
      <c r="EA196" s="28"/>
      <c r="EB196" s="28"/>
      <c r="EC196" s="28"/>
      <c r="ED196" s="28"/>
      <c r="EE196" s="28"/>
    </row>
    <row r="197" spans="1:135" x14ac:dyDescent="0.2">
      <c r="A197" s="28"/>
      <c r="B197" s="29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  <c r="BW197" s="28"/>
      <c r="BX197" s="28"/>
      <c r="BY197" s="28"/>
      <c r="BZ197" s="28"/>
      <c r="CA197" s="28"/>
      <c r="CB197" s="28"/>
      <c r="CC197" s="28"/>
      <c r="CD197" s="28"/>
      <c r="CE197" s="28"/>
      <c r="CF197" s="28"/>
      <c r="CG197" s="28"/>
      <c r="CH197" s="28"/>
      <c r="CI197" s="28"/>
      <c r="CJ197" s="28"/>
      <c r="CK197" s="28"/>
      <c r="CL197" s="28"/>
      <c r="CM197" s="28"/>
      <c r="CN197" s="28"/>
      <c r="CO197" s="28"/>
      <c r="CP197" s="28"/>
      <c r="CQ197" s="28"/>
      <c r="CR197" s="28"/>
      <c r="CS197" s="28"/>
      <c r="CT197" s="28"/>
      <c r="CU197" s="28"/>
      <c r="CV197" s="28"/>
      <c r="CW197" s="28"/>
      <c r="CX197" s="28"/>
      <c r="CY197" s="28"/>
      <c r="CZ197" s="28"/>
      <c r="DA197" s="28"/>
      <c r="DB197" s="28"/>
      <c r="DC197" s="28"/>
      <c r="DD197" s="28"/>
      <c r="DE197" s="28"/>
      <c r="DF197" s="28"/>
      <c r="DG197" s="28"/>
      <c r="DH197" s="28"/>
      <c r="DI197" s="28"/>
      <c r="DJ197" s="28"/>
      <c r="DK197" s="28"/>
      <c r="DL197" s="28"/>
      <c r="DM197" s="28"/>
      <c r="DN197" s="28"/>
      <c r="DO197" s="28"/>
      <c r="DP197" s="28"/>
      <c r="DQ197" s="28"/>
      <c r="DR197" s="28"/>
      <c r="DS197" s="28"/>
      <c r="DT197" s="28"/>
      <c r="DU197" s="28"/>
      <c r="DV197" s="28"/>
      <c r="DW197" s="28"/>
      <c r="DX197" s="28"/>
      <c r="DY197" s="28"/>
      <c r="DZ197" s="28"/>
      <c r="EA197" s="28"/>
      <c r="EB197" s="28"/>
      <c r="EC197" s="28"/>
      <c r="ED197" s="28"/>
      <c r="EE197" s="28"/>
    </row>
    <row r="198" spans="1:135" x14ac:dyDescent="0.2">
      <c r="A198" s="28"/>
      <c r="B198" s="29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28"/>
      <c r="DD198" s="28"/>
      <c r="DE198" s="28"/>
      <c r="DF198" s="28"/>
      <c r="DG198" s="28"/>
      <c r="DH198" s="28"/>
      <c r="DI198" s="28"/>
      <c r="DJ198" s="28"/>
      <c r="DK198" s="28"/>
      <c r="DL198" s="28"/>
      <c r="DM198" s="28"/>
      <c r="DN198" s="28"/>
      <c r="DO198" s="28"/>
      <c r="DP198" s="28"/>
      <c r="DQ198" s="28"/>
      <c r="DR198" s="28"/>
      <c r="DS198" s="28"/>
      <c r="DT198" s="28"/>
      <c r="DU198" s="28"/>
      <c r="DV198" s="28"/>
      <c r="DW198" s="28"/>
      <c r="DX198" s="28"/>
      <c r="DY198" s="28"/>
      <c r="DZ198" s="28"/>
      <c r="EA198" s="28"/>
      <c r="EB198" s="28"/>
      <c r="EC198" s="28"/>
      <c r="ED198" s="28"/>
      <c r="EE198" s="28"/>
    </row>
    <row r="199" spans="1:135" x14ac:dyDescent="0.2">
      <c r="A199" s="28"/>
      <c r="B199" s="29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28"/>
      <c r="BJ199" s="28"/>
      <c r="BK199" s="28"/>
      <c r="BL199" s="28"/>
      <c r="BM199" s="28"/>
      <c r="BN199" s="28"/>
      <c r="BO199" s="28"/>
      <c r="BP199" s="28"/>
      <c r="BQ199" s="28"/>
      <c r="BR199" s="28"/>
      <c r="BS199" s="28"/>
      <c r="BT199" s="28"/>
      <c r="BU199" s="28"/>
      <c r="BV199" s="28"/>
      <c r="BW199" s="28"/>
      <c r="BX199" s="28"/>
      <c r="BY199" s="28"/>
      <c r="BZ199" s="28"/>
      <c r="CA199" s="28"/>
      <c r="CB199" s="28"/>
      <c r="CC199" s="28"/>
      <c r="CD199" s="28"/>
      <c r="CE199" s="28"/>
      <c r="CF199" s="28"/>
      <c r="CG199" s="28"/>
      <c r="CH199" s="28"/>
      <c r="CI199" s="28"/>
      <c r="CJ199" s="28"/>
      <c r="CK199" s="28"/>
      <c r="CL199" s="28"/>
      <c r="CM199" s="28"/>
      <c r="CN199" s="28"/>
      <c r="CO199" s="28"/>
      <c r="CP199" s="28"/>
      <c r="CQ199" s="28"/>
      <c r="CR199" s="28"/>
      <c r="CS199" s="28"/>
      <c r="CT199" s="28"/>
      <c r="CU199" s="28"/>
      <c r="CV199" s="28"/>
      <c r="CW199" s="28"/>
      <c r="CX199" s="28"/>
      <c r="CY199" s="28"/>
      <c r="CZ199" s="28"/>
      <c r="DA199" s="28"/>
      <c r="DB199" s="28"/>
      <c r="DC199" s="28"/>
      <c r="DD199" s="28"/>
      <c r="DE199" s="28"/>
      <c r="DF199" s="28"/>
      <c r="DG199" s="28"/>
      <c r="DH199" s="28"/>
      <c r="DI199" s="28"/>
      <c r="DJ199" s="28"/>
      <c r="DK199" s="28"/>
      <c r="DL199" s="28"/>
      <c r="DM199" s="28"/>
      <c r="DN199" s="28"/>
      <c r="DO199" s="28"/>
      <c r="DP199" s="28"/>
      <c r="DQ199" s="28"/>
      <c r="DR199" s="28"/>
      <c r="DS199" s="28"/>
      <c r="DT199" s="28"/>
      <c r="DU199" s="28"/>
      <c r="DV199" s="28"/>
      <c r="DW199" s="28"/>
      <c r="DX199" s="28"/>
      <c r="DY199" s="28"/>
      <c r="DZ199" s="28"/>
      <c r="EA199" s="28"/>
      <c r="EB199" s="28"/>
      <c r="EC199" s="28"/>
      <c r="ED199" s="28"/>
      <c r="EE199" s="28"/>
    </row>
    <row r="200" spans="1:135" x14ac:dyDescent="0.2">
      <c r="A200" s="28"/>
      <c r="B200" s="29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  <c r="BH200" s="28"/>
      <c r="BI200" s="28"/>
      <c r="BJ200" s="28"/>
      <c r="BK200" s="28"/>
      <c r="BL200" s="28"/>
      <c r="BM200" s="28"/>
      <c r="BN200" s="28"/>
      <c r="BO200" s="28"/>
      <c r="BP200" s="28"/>
      <c r="BQ200" s="28"/>
      <c r="BR200" s="28"/>
      <c r="BS200" s="28"/>
      <c r="BT200" s="28"/>
      <c r="BU200" s="28"/>
      <c r="BV200" s="28"/>
      <c r="BW200" s="28"/>
      <c r="BX200" s="28"/>
      <c r="BY200" s="28"/>
      <c r="BZ200" s="28"/>
      <c r="CA200" s="28"/>
      <c r="CB200" s="28"/>
      <c r="CC200" s="28"/>
      <c r="CD200" s="28"/>
      <c r="CE200" s="28"/>
      <c r="CF200" s="28"/>
      <c r="CG200" s="28"/>
      <c r="CH200" s="28"/>
      <c r="CI200" s="28"/>
      <c r="CJ200" s="28"/>
      <c r="CK200" s="28"/>
      <c r="CL200" s="28"/>
      <c r="CM200" s="28"/>
      <c r="CN200" s="28"/>
      <c r="CO200" s="28"/>
      <c r="CP200" s="28"/>
      <c r="CQ200" s="28"/>
      <c r="CR200" s="28"/>
      <c r="CS200" s="28"/>
      <c r="CT200" s="28"/>
      <c r="CU200" s="28"/>
      <c r="CV200" s="28"/>
      <c r="CW200" s="28"/>
      <c r="CX200" s="28"/>
      <c r="CY200" s="28"/>
      <c r="CZ200" s="28"/>
      <c r="DA200" s="28"/>
      <c r="DB200" s="28"/>
      <c r="DC200" s="28"/>
      <c r="DD200" s="28"/>
      <c r="DE200" s="28"/>
      <c r="DF200" s="28"/>
      <c r="DG200" s="28"/>
      <c r="DH200" s="28"/>
      <c r="DI200" s="28"/>
      <c r="DJ200" s="28"/>
      <c r="DK200" s="28"/>
      <c r="DL200" s="28"/>
      <c r="DM200" s="28"/>
      <c r="DN200" s="28"/>
      <c r="DO200" s="28"/>
      <c r="DP200" s="28"/>
      <c r="DQ200" s="28"/>
      <c r="DR200" s="28"/>
      <c r="DS200" s="28"/>
      <c r="DT200" s="28"/>
      <c r="DU200" s="28"/>
      <c r="DV200" s="28"/>
      <c r="DW200" s="28"/>
      <c r="DX200" s="28"/>
      <c r="DY200" s="28"/>
      <c r="DZ200" s="28"/>
      <c r="EA200" s="28"/>
      <c r="EB200" s="28"/>
      <c r="EC200" s="28"/>
      <c r="ED200" s="28"/>
      <c r="EE200" s="28"/>
    </row>
    <row r="201" spans="1:135" x14ac:dyDescent="0.2">
      <c r="A201" s="28"/>
      <c r="B201" s="29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  <c r="BI201" s="28"/>
      <c r="BJ201" s="28"/>
      <c r="BK201" s="28"/>
      <c r="BL201" s="28"/>
      <c r="BM201" s="28"/>
      <c r="BN201" s="28"/>
      <c r="BO201" s="28"/>
      <c r="BP201" s="28"/>
      <c r="BQ201" s="28"/>
      <c r="BR201" s="28"/>
      <c r="BS201" s="28"/>
      <c r="BT201" s="28"/>
      <c r="BU201" s="28"/>
      <c r="BV201" s="28"/>
      <c r="BW201" s="28"/>
      <c r="BX201" s="28"/>
      <c r="BY201" s="28"/>
      <c r="BZ201" s="28"/>
      <c r="CA201" s="28"/>
      <c r="CB201" s="28"/>
      <c r="CC201" s="28"/>
      <c r="CD201" s="28"/>
      <c r="CE201" s="28"/>
      <c r="CF201" s="28"/>
      <c r="CG201" s="28"/>
      <c r="CH201" s="28"/>
      <c r="CI201" s="28"/>
      <c r="CJ201" s="28"/>
      <c r="CK201" s="28"/>
      <c r="CL201" s="28"/>
      <c r="CM201" s="28"/>
      <c r="CN201" s="28"/>
      <c r="CO201" s="28"/>
      <c r="CP201" s="28"/>
      <c r="CQ201" s="28"/>
      <c r="CR201" s="28"/>
      <c r="CS201" s="28"/>
      <c r="CT201" s="28"/>
      <c r="CU201" s="28"/>
      <c r="CV201" s="28"/>
      <c r="CW201" s="28"/>
      <c r="CX201" s="28"/>
      <c r="CY201" s="28"/>
      <c r="CZ201" s="28"/>
      <c r="DA201" s="28"/>
      <c r="DB201" s="28"/>
      <c r="DC201" s="28"/>
      <c r="DD201" s="28"/>
      <c r="DE201" s="28"/>
      <c r="DF201" s="28"/>
      <c r="DG201" s="28"/>
      <c r="DH201" s="28"/>
      <c r="DI201" s="28"/>
      <c r="DJ201" s="28"/>
      <c r="DK201" s="28"/>
      <c r="DL201" s="28"/>
      <c r="DM201" s="28"/>
      <c r="DN201" s="28"/>
      <c r="DO201" s="28"/>
      <c r="DP201" s="28"/>
      <c r="DQ201" s="28"/>
      <c r="DR201" s="28"/>
      <c r="DS201" s="28"/>
      <c r="DT201" s="28"/>
      <c r="DU201" s="28"/>
      <c r="DV201" s="28"/>
      <c r="DW201" s="28"/>
      <c r="DX201" s="28"/>
      <c r="DY201" s="28"/>
      <c r="DZ201" s="28"/>
      <c r="EA201" s="28"/>
      <c r="EB201" s="28"/>
      <c r="EC201" s="28"/>
      <c r="ED201" s="28"/>
      <c r="EE201" s="28"/>
    </row>
    <row r="202" spans="1:135" x14ac:dyDescent="0.2">
      <c r="A202" s="28"/>
      <c r="B202" s="29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  <c r="BI202" s="28"/>
      <c r="BJ202" s="28"/>
      <c r="BK202" s="28"/>
      <c r="BL202" s="28"/>
      <c r="BM202" s="28"/>
      <c r="BN202" s="28"/>
      <c r="BO202" s="28"/>
      <c r="BP202" s="28"/>
      <c r="BQ202" s="28"/>
      <c r="BR202" s="28"/>
      <c r="BS202" s="28"/>
      <c r="BT202" s="28"/>
      <c r="BU202" s="28"/>
      <c r="BV202" s="28"/>
      <c r="BW202" s="28"/>
      <c r="BX202" s="28"/>
      <c r="BY202" s="28"/>
      <c r="BZ202" s="28"/>
      <c r="CA202" s="28"/>
      <c r="CB202" s="28"/>
      <c r="CC202" s="28"/>
      <c r="CD202" s="28"/>
      <c r="CE202" s="28"/>
      <c r="CF202" s="28"/>
      <c r="CG202" s="28"/>
      <c r="CH202" s="28"/>
      <c r="CI202" s="28"/>
      <c r="CJ202" s="28"/>
      <c r="CK202" s="28"/>
      <c r="CL202" s="28"/>
      <c r="CM202" s="28"/>
      <c r="CN202" s="28"/>
      <c r="CO202" s="28"/>
      <c r="CP202" s="28"/>
      <c r="CQ202" s="28"/>
      <c r="CR202" s="28"/>
      <c r="CS202" s="28"/>
      <c r="CT202" s="28"/>
      <c r="CU202" s="28"/>
      <c r="CV202" s="28"/>
      <c r="CW202" s="28"/>
      <c r="CX202" s="28"/>
      <c r="CY202" s="28"/>
      <c r="CZ202" s="28"/>
      <c r="DA202" s="28"/>
      <c r="DB202" s="28"/>
      <c r="DC202" s="28"/>
      <c r="DD202" s="28"/>
      <c r="DE202" s="28"/>
      <c r="DF202" s="28"/>
      <c r="DG202" s="28"/>
      <c r="DH202" s="28"/>
      <c r="DI202" s="28"/>
      <c r="DJ202" s="28"/>
      <c r="DK202" s="28"/>
      <c r="DL202" s="28"/>
      <c r="DM202" s="28"/>
      <c r="DN202" s="28"/>
      <c r="DO202" s="28"/>
      <c r="DP202" s="28"/>
      <c r="DQ202" s="28"/>
      <c r="DR202" s="28"/>
      <c r="DS202" s="28"/>
      <c r="DT202" s="28"/>
      <c r="DU202" s="28"/>
      <c r="DV202" s="28"/>
      <c r="DW202" s="28"/>
      <c r="DX202" s="28"/>
      <c r="DY202" s="28"/>
      <c r="DZ202" s="28"/>
      <c r="EA202" s="28"/>
      <c r="EB202" s="28"/>
      <c r="EC202" s="28"/>
      <c r="ED202" s="28"/>
      <c r="EE202" s="28"/>
    </row>
    <row r="203" spans="1:135" x14ac:dyDescent="0.2">
      <c r="A203" s="28"/>
      <c r="B203" s="29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8"/>
      <c r="BK203" s="28"/>
      <c r="BL203" s="28"/>
      <c r="BM203" s="28"/>
      <c r="BN203" s="28"/>
      <c r="BO203" s="28"/>
      <c r="BP203" s="28"/>
      <c r="BQ203" s="28"/>
      <c r="BR203" s="28"/>
      <c r="BS203" s="28"/>
      <c r="BT203" s="28"/>
      <c r="BU203" s="28"/>
      <c r="BV203" s="28"/>
      <c r="BW203" s="28"/>
      <c r="BX203" s="28"/>
      <c r="BY203" s="28"/>
      <c r="BZ203" s="28"/>
      <c r="CA203" s="28"/>
      <c r="CB203" s="28"/>
      <c r="CC203" s="28"/>
      <c r="CD203" s="28"/>
      <c r="CE203" s="28"/>
      <c r="CF203" s="28"/>
      <c r="CG203" s="28"/>
      <c r="CH203" s="28"/>
      <c r="CI203" s="28"/>
      <c r="CJ203" s="28"/>
      <c r="CK203" s="28"/>
      <c r="CL203" s="28"/>
      <c r="CM203" s="28"/>
      <c r="CN203" s="28"/>
      <c r="CO203" s="28"/>
      <c r="CP203" s="28"/>
      <c r="CQ203" s="28"/>
      <c r="CR203" s="28"/>
      <c r="CS203" s="28"/>
      <c r="CT203" s="28"/>
      <c r="CU203" s="28"/>
      <c r="CV203" s="28"/>
      <c r="CW203" s="28"/>
      <c r="CX203" s="28"/>
      <c r="CY203" s="28"/>
      <c r="CZ203" s="28"/>
      <c r="DA203" s="28"/>
      <c r="DB203" s="28"/>
      <c r="DC203" s="28"/>
      <c r="DD203" s="28"/>
      <c r="DE203" s="28"/>
      <c r="DF203" s="28"/>
      <c r="DG203" s="28"/>
      <c r="DH203" s="28"/>
      <c r="DI203" s="28"/>
      <c r="DJ203" s="28"/>
      <c r="DK203" s="28"/>
      <c r="DL203" s="28"/>
      <c r="DM203" s="28"/>
      <c r="DN203" s="28"/>
      <c r="DO203" s="28"/>
      <c r="DP203" s="28"/>
      <c r="DQ203" s="28"/>
      <c r="DR203" s="28"/>
      <c r="DS203" s="28"/>
      <c r="DT203" s="28"/>
      <c r="DU203" s="28"/>
      <c r="DV203" s="28"/>
      <c r="DW203" s="28"/>
      <c r="DX203" s="28"/>
      <c r="DY203" s="28"/>
      <c r="DZ203" s="28"/>
      <c r="EA203" s="28"/>
      <c r="EB203" s="28"/>
      <c r="EC203" s="28"/>
      <c r="ED203" s="28"/>
      <c r="EE203" s="28"/>
    </row>
    <row r="204" spans="1:135" x14ac:dyDescent="0.2">
      <c r="A204" s="28"/>
      <c r="B204" s="29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  <c r="BO204" s="28"/>
      <c r="BP204" s="28"/>
      <c r="BQ204" s="28"/>
      <c r="BR204" s="28"/>
      <c r="BS204" s="28"/>
      <c r="BT204" s="28"/>
      <c r="BU204" s="28"/>
      <c r="BV204" s="28"/>
      <c r="BW204" s="28"/>
      <c r="BX204" s="28"/>
      <c r="BY204" s="28"/>
      <c r="BZ204" s="28"/>
      <c r="CA204" s="28"/>
      <c r="CB204" s="28"/>
      <c r="CC204" s="28"/>
      <c r="CD204" s="28"/>
      <c r="CE204" s="28"/>
      <c r="CF204" s="28"/>
      <c r="CG204" s="28"/>
      <c r="CH204" s="28"/>
      <c r="CI204" s="28"/>
      <c r="CJ204" s="28"/>
      <c r="CK204" s="28"/>
      <c r="CL204" s="28"/>
      <c r="CM204" s="28"/>
      <c r="CN204" s="28"/>
      <c r="CO204" s="28"/>
      <c r="CP204" s="28"/>
      <c r="CQ204" s="28"/>
      <c r="CR204" s="28"/>
      <c r="CS204" s="28"/>
      <c r="CT204" s="28"/>
      <c r="CU204" s="28"/>
      <c r="CV204" s="28"/>
      <c r="CW204" s="28"/>
      <c r="CX204" s="28"/>
      <c r="CY204" s="28"/>
      <c r="CZ204" s="28"/>
      <c r="DA204" s="28"/>
      <c r="DB204" s="28"/>
      <c r="DC204" s="28"/>
      <c r="DD204" s="28"/>
      <c r="DE204" s="28"/>
      <c r="DF204" s="28"/>
      <c r="DG204" s="28"/>
      <c r="DH204" s="28"/>
      <c r="DI204" s="28"/>
      <c r="DJ204" s="28"/>
      <c r="DK204" s="28"/>
      <c r="DL204" s="28"/>
      <c r="DM204" s="28"/>
      <c r="DN204" s="28"/>
      <c r="DO204" s="28"/>
      <c r="DP204" s="28"/>
      <c r="DQ204" s="28"/>
      <c r="DR204" s="28"/>
      <c r="DS204" s="28"/>
      <c r="DT204" s="28"/>
      <c r="DU204" s="28"/>
      <c r="DV204" s="28"/>
      <c r="DW204" s="28"/>
      <c r="DX204" s="28"/>
      <c r="DY204" s="28"/>
      <c r="DZ204" s="28"/>
      <c r="EA204" s="28"/>
      <c r="EB204" s="28"/>
      <c r="EC204" s="28"/>
      <c r="ED204" s="28"/>
      <c r="EE204" s="28"/>
    </row>
    <row r="205" spans="1:135" x14ac:dyDescent="0.2">
      <c r="A205" s="28"/>
      <c r="B205" s="29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  <c r="BO205" s="28"/>
      <c r="BP205" s="28"/>
      <c r="BQ205" s="28"/>
      <c r="BR205" s="28"/>
      <c r="BS205" s="28"/>
      <c r="BT205" s="28"/>
      <c r="BU205" s="28"/>
      <c r="BV205" s="28"/>
      <c r="BW205" s="28"/>
      <c r="BX205" s="28"/>
      <c r="BY205" s="28"/>
      <c r="BZ205" s="28"/>
      <c r="CA205" s="28"/>
      <c r="CB205" s="28"/>
      <c r="CC205" s="28"/>
      <c r="CD205" s="28"/>
      <c r="CE205" s="28"/>
      <c r="CF205" s="28"/>
      <c r="CG205" s="28"/>
      <c r="CH205" s="28"/>
      <c r="CI205" s="28"/>
      <c r="CJ205" s="28"/>
      <c r="CK205" s="28"/>
      <c r="CL205" s="28"/>
      <c r="CM205" s="28"/>
      <c r="CN205" s="28"/>
      <c r="CO205" s="28"/>
      <c r="CP205" s="28"/>
      <c r="CQ205" s="28"/>
      <c r="CR205" s="28"/>
      <c r="CS205" s="28"/>
      <c r="CT205" s="28"/>
      <c r="CU205" s="28"/>
      <c r="CV205" s="28"/>
      <c r="CW205" s="28"/>
      <c r="CX205" s="28"/>
      <c r="CY205" s="28"/>
      <c r="CZ205" s="28"/>
      <c r="DA205" s="28"/>
      <c r="DB205" s="28"/>
      <c r="DC205" s="28"/>
      <c r="DD205" s="28"/>
      <c r="DE205" s="28"/>
      <c r="DF205" s="28"/>
      <c r="DG205" s="28"/>
      <c r="DH205" s="28"/>
      <c r="DI205" s="28"/>
      <c r="DJ205" s="28"/>
      <c r="DK205" s="28"/>
      <c r="DL205" s="28"/>
      <c r="DM205" s="28"/>
      <c r="DN205" s="28"/>
      <c r="DO205" s="28"/>
      <c r="DP205" s="28"/>
      <c r="DQ205" s="28"/>
      <c r="DR205" s="28"/>
      <c r="DS205" s="28"/>
      <c r="DT205" s="28"/>
      <c r="DU205" s="28"/>
      <c r="DV205" s="28"/>
      <c r="DW205" s="28"/>
      <c r="DX205" s="28"/>
      <c r="DY205" s="28"/>
      <c r="DZ205" s="28"/>
      <c r="EA205" s="28"/>
      <c r="EB205" s="28"/>
      <c r="EC205" s="28"/>
      <c r="ED205" s="28"/>
      <c r="EE205" s="28"/>
    </row>
    <row r="206" spans="1:135" x14ac:dyDescent="0.2">
      <c r="A206" s="28"/>
      <c r="B206" s="29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28"/>
      <c r="BN206" s="28"/>
      <c r="BO206" s="28"/>
      <c r="BP206" s="28"/>
      <c r="BQ206" s="28"/>
      <c r="BR206" s="28"/>
      <c r="BS206" s="28"/>
      <c r="BT206" s="28"/>
      <c r="BU206" s="28"/>
      <c r="BV206" s="28"/>
      <c r="BW206" s="28"/>
      <c r="BX206" s="28"/>
      <c r="BY206" s="28"/>
      <c r="BZ206" s="28"/>
      <c r="CA206" s="28"/>
      <c r="CB206" s="28"/>
      <c r="CC206" s="28"/>
      <c r="CD206" s="28"/>
      <c r="CE206" s="28"/>
      <c r="CF206" s="28"/>
      <c r="CG206" s="28"/>
      <c r="CH206" s="28"/>
      <c r="CI206" s="28"/>
      <c r="CJ206" s="28"/>
      <c r="CK206" s="28"/>
      <c r="CL206" s="28"/>
      <c r="CM206" s="28"/>
      <c r="CN206" s="28"/>
      <c r="CO206" s="28"/>
      <c r="CP206" s="28"/>
      <c r="CQ206" s="28"/>
      <c r="CR206" s="28"/>
      <c r="CS206" s="28"/>
      <c r="CT206" s="28"/>
      <c r="CU206" s="28"/>
      <c r="CV206" s="28"/>
      <c r="CW206" s="28"/>
      <c r="CX206" s="28"/>
      <c r="CY206" s="28"/>
      <c r="CZ206" s="28"/>
      <c r="DA206" s="28"/>
      <c r="DB206" s="28"/>
      <c r="DC206" s="28"/>
      <c r="DD206" s="28"/>
      <c r="DE206" s="28"/>
      <c r="DF206" s="28"/>
      <c r="DG206" s="28"/>
      <c r="DH206" s="28"/>
      <c r="DI206" s="28"/>
      <c r="DJ206" s="28"/>
      <c r="DK206" s="28"/>
      <c r="DL206" s="28"/>
      <c r="DM206" s="28"/>
      <c r="DN206" s="28"/>
      <c r="DO206" s="28"/>
      <c r="DP206" s="28"/>
      <c r="DQ206" s="28"/>
      <c r="DR206" s="28"/>
      <c r="DS206" s="28"/>
      <c r="DT206" s="28"/>
      <c r="DU206" s="28"/>
      <c r="DV206" s="28"/>
      <c r="DW206" s="28"/>
      <c r="DX206" s="28"/>
      <c r="DY206" s="28"/>
      <c r="DZ206" s="28"/>
      <c r="EA206" s="28"/>
      <c r="EB206" s="28"/>
      <c r="EC206" s="28"/>
      <c r="ED206" s="28"/>
      <c r="EE206" s="28"/>
    </row>
    <row r="207" spans="1:135" x14ac:dyDescent="0.2">
      <c r="A207" s="28"/>
      <c r="B207" s="29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  <c r="BJ207" s="28"/>
      <c r="BK207" s="28"/>
      <c r="BL207" s="28"/>
      <c r="BM207" s="28"/>
      <c r="BN207" s="28"/>
      <c r="BO207" s="28"/>
      <c r="BP207" s="28"/>
      <c r="BQ207" s="28"/>
      <c r="BR207" s="28"/>
      <c r="BS207" s="28"/>
      <c r="BT207" s="28"/>
      <c r="BU207" s="28"/>
      <c r="BV207" s="28"/>
      <c r="BW207" s="28"/>
      <c r="BX207" s="28"/>
      <c r="BY207" s="28"/>
      <c r="BZ207" s="28"/>
      <c r="CA207" s="28"/>
      <c r="CB207" s="28"/>
      <c r="CC207" s="28"/>
      <c r="CD207" s="28"/>
      <c r="CE207" s="28"/>
      <c r="CF207" s="28"/>
      <c r="CG207" s="28"/>
      <c r="CH207" s="28"/>
      <c r="CI207" s="28"/>
      <c r="CJ207" s="28"/>
      <c r="CK207" s="28"/>
      <c r="CL207" s="28"/>
      <c r="CM207" s="28"/>
      <c r="CN207" s="28"/>
      <c r="CO207" s="28"/>
      <c r="CP207" s="28"/>
      <c r="CQ207" s="28"/>
      <c r="CR207" s="28"/>
      <c r="CS207" s="28"/>
      <c r="CT207" s="28"/>
      <c r="CU207" s="28"/>
      <c r="CV207" s="28"/>
      <c r="CW207" s="28"/>
      <c r="CX207" s="28"/>
      <c r="CY207" s="28"/>
      <c r="CZ207" s="28"/>
      <c r="DA207" s="28"/>
      <c r="DB207" s="28"/>
      <c r="DC207" s="28"/>
      <c r="DD207" s="28"/>
      <c r="DE207" s="28"/>
      <c r="DF207" s="28"/>
      <c r="DG207" s="28"/>
      <c r="DH207" s="28"/>
      <c r="DI207" s="28"/>
      <c r="DJ207" s="28"/>
      <c r="DK207" s="28"/>
      <c r="DL207" s="28"/>
      <c r="DM207" s="28"/>
      <c r="DN207" s="28"/>
      <c r="DO207" s="28"/>
      <c r="DP207" s="28"/>
      <c r="DQ207" s="28"/>
      <c r="DR207" s="28"/>
      <c r="DS207" s="28"/>
      <c r="DT207" s="28"/>
      <c r="DU207" s="28"/>
      <c r="DV207" s="28"/>
      <c r="DW207" s="28"/>
      <c r="DX207" s="28"/>
      <c r="DY207" s="28"/>
      <c r="DZ207" s="28"/>
      <c r="EA207" s="28"/>
      <c r="EB207" s="28"/>
      <c r="EC207" s="28"/>
      <c r="ED207" s="28"/>
      <c r="EE207" s="28"/>
    </row>
    <row r="208" spans="1:135" x14ac:dyDescent="0.2">
      <c r="A208" s="28"/>
      <c r="B208" s="29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28"/>
      <c r="BN208" s="28"/>
      <c r="BO208" s="28"/>
      <c r="BP208" s="28"/>
      <c r="BQ208" s="28"/>
      <c r="BR208" s="28"/>
      <c r="BS208" s="28"/>
      <c r="BT208" s="28"/>
      <c r="BU208" s="28"/>
      <c r="BV208" s="28"/>
      <c r="BW208" s="28"/>
      <c r="BX208" s="28"/>
      <c r="BY208" s="28"/>
      <c r="BZ208" s="28"/>
      <c r="CA208" s="28"/>
      <c r="CB208" s="28"/>
      <c r="CC208" s="28"/>
      <c r="CD208" s="28"/>
      <c r="CE208" s="28"/>
      <c r="CF208" s="28"/>
      <c r="CG208" s="28"/>
      <c r="CH208" s="28"/>
      <c r="CI208" s="28"/>
      <c r="CJ208" s="28"/>
      <c r="CK208" s="28"/>
      <c r="CL208" s="28"/>
      <c r="CM208" s="28"/>
      <c r="CN208" s="28"/>
      <c r="CO208" s="28"/>
      <c r="CP208" s="28"/>
      <c r="CQ208" s="28"/>
      <c r="CR208" s="28"/>
      <c r="CS208" s="28"/>
      <c r="CT208" s="28"/>
      <c r="CU208" s="28"/>
      <c r="CV208" s="28"/>
      <c r="CW208" s="28"/>
      <c r="CX208" s="28"/>
      <c r="CY208" s="28"/>
      <c r="CZ208" s="28"/>
      <c r="DA208" s="28"/>
      <c r="DB208" s="28"/>
      <c r="DC208" s="28"/>
      <c r="DD208" s="28"/>
      <c r="DE208" s="28"/>
      <c r="DF208" s="28"/>
      <c r="DG208" s="28"/>
      <c r="DH208" s="28"/>
      <c r="DI208" s="28"/>
      <c r="DJ208" s="28"/>
      <c r="DK208" s="28"/>
      <c r="DL208" s="28"/>
      <c r="DM208" s="28"/>
      <c r="DN208" s="28"/>
      <c r="DO208" s="28"/>
      <c r="DP208" s="28"/>
      <c r="DQ208" s="28"/>
      <c r="DR208" s="28"/>
      <c r="DS208" s="28"/>
      <c r="DT208" s="28"/>
      <c r="DU208" s="28"/>
      <c r="DV208" s="28"/>
      <c r="DW208" s="28"/>
      <c r="DX208" s="28"/>
      <c r="DY208" s="28"/>
      <c r="DZ208" s="28"/>
      <c r="EA208" s="28"/>
      <c r="EB208" s="28"/>
      <c r="EC208" s="28"/>
      <c r="ED208" s="28"/>
      <c r="EE208" s="28"/>
    </row>
    <row r="209" spans="1:135" x14ac:dyDescent="0.2">
      <c r="A209" s="28"/>
      <c r="B209" s="29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  <c r="BM209" s="28"/>
      <c r="BN209" s="28"/>
      <c r="BO209" s="28"/>
      <c r="BP209" s="28"/>
      <c r="BQ209" s="28"/>
      <c r="BR209" s="28"/>
      <c r="BS209" s="28"/>
      <c r="BT209" s="28"/>
      <c r="BU209" s="28"/>
      <c r="BV209" s="28"/>
      <c r="BW209" s="28"/>
      <c r="BX209" s="28"/>
      <c r="BY209" s="28"/>
      <c r="BZ209" s="28"/>
      <c r="CA209" s="28"/>
      <c r="CB209" s="28"/>
      <c r="CC209" s="28"/>
      <c r="CD209" s="28"/>
      <c r="CE209" s="28"/>
      <c r="CF209" s="28"/>
      <c r="CG209" s="28"/>
      <c r="CH209" s="28"/>
      <c r="CI209" s="28"/>
      <c r="CJ209" s="28"/>
      <c r="CK209" s="28"/>
      <c r="CL209" s="28"/>
      <c r="CM209" s="28"/>
      <c r="CN209" s="28"/>
      <c r="CO209" s="28"/>
      <c r="CP209" s="28"/>
      <c r="CQ209" s="28"/>
      <c r="CR209" s="28"/>
      <c r="CS209" s="28"/>
      <c r="CT209" s="28"/>
      <c r="CU209" s="28"/>
      <c r="CV209" s="28"/>
      <c r="CW209" s="28"/>
      <c r="CX209" s="28"/>
      <c r="CY209" s="28"/>
      <c r="CZ209" s="28"/>
      <c r="DA209" s="28"/>
      <c r="DB209" s="28"/>
      <c r="DC209" s="28"/>
      <c r="DD209" s="28"/>
      <c r="DE209" s="28"/>
      <c r="DF209" s="28"/>
      <c r="DG209" s="28"/>
      <c r="DH209" s="28"/>
      <c r="DI209" s="28"/>
      <c r="DJ209" s="28"/>
      <c r="DK209" s="28"/>
      <c r="DL209" s="28"/>
      <c r="DM209" s="28"/>
      <c r="DN209" s="28"/>
      <c r="DO209" s="28"/>
      <c r="DP209" s="28"/>
      <c r="DQ209" s="28"/>
      <c r="DR209" s="28"/>
      <c r="DS209" s="28"/>
      <c r="DT209" s="28"/>
      <c r="DU209" s="28"/>
      <c r="DV209" s="28"/>
      <c r="DW209" s="28"/>
      <c r="DX209" s="28"/>
      <c r="DY209" s="28"/>
      <c r="DZ209" s="28"/>
      <c r="EA209" s="28"/>
      <c r="EB209" s="28"/>
      <c r="EC209" s="28"/>
      <c r="ED209" s="28"/>
      <c r="EE209" s="28"/>
    </row>
    <row r="210" spans="1:135" x14ac:dyDescent="0.2">
      <c r="A210" s="28"/>
      <c r="B210" s="29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  <c r="BU210" s="28"/>
      <c r="BV210" s="28"/>
      <c r="BW210" s="28"/>
      <c r="BX210" s="28"/>
      <c r="BY210" s="28"/>
      <c r="BZ210" s="28"/>
      <c r="CA210" s="28"/>
      <c r="CB210" s="28"/>
      <c r="CC210" s="28"/>
      <c r="CD210" s="28"/>
      <c r="CE210" s="28"/>
      <c r="CF210" s="28"/>
      <c r="CG210" s="28"/>
      <c r="CH210" s="28"/>
      <c r="CI210" s="28"/>
      <c r="CJ210" s="28"/>
      <c r="CK210" s="28"/>
      <c r="CL210" s="28"/>
      <c r="CM210" s="28"/>
      <c r="CN210" s="28"/>
      <c r="CO210" s="28"/>
      <c r="CP210" s="28"/>
      <c r="CQ210" s="28"/>
      <c r="CR210" s="28"/>
      <c r="CS210" s="28"/>
      <c r="CT210" s="28"/>
      <c r="CU210" s="28"/>
      <c r="CV210" s="28"/>
      <c r="CW210" s="28"/>
      <c r="CX210" s="28"/>
      <c r="CY210" s="28"/>
      <c r="CZ210" s="28"/>
      <c r="DA210" s="28"/>
      <c r="DB210" s="28"/>
      <c r="DC210" s="28"/>
      <c r="DD210" s="28"/>
      <c r="DE210" s="28"/>
      <c r="DF210" s="28"/>
      <c r="DG210" s="28"/>
      <c r="DH210" s="28"/>
      <c r="DI210" s="28"/>
      <c r="DJ210" s="28"/>
      <c r="DK210" s="28"/>
      <c r="DL210" s="28"/>
      <c r="DM210" s="28"/>
      <c r="DN210" s="28"/>
      <c r="DO210" s="28"/>
      <c r="DP210" s="28"/>
      <c r="DQ210" s="28"/>
      <c r="DR210" s="28"/>
      <c r="DS210" s="28"/>
      <c r="DT210" s="28"/>
      <c r="DU210" s="28"/>
      <c r="DV210" s="28"/>
      <c r="DW210" s="28"/>
      <c r="DX210" s="28"/>
      <c r="DY210" s="28"/>
      <c r="DZ210" s="28"/>
      <c r="EA210" s="28"/>
      <c r="EB210" s="28"/>
      <c r="EC210" s="28"/>
      <c r="ED210" s="28"/>
      <c r="EE210" s="28"/>
    </row>
    <row r="211" spans="1:135" x14ac:dyDescent="0.2">
      <c r="A211" s="28"/>
      <c r="B211" s="29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/>
      <c r="BP211" s="28"/>
      <c r="BQ211" s="28"/>
      <c r="BR211" s="28"/>
      <c r="BS211" s="28"/>
      <c r="BT211" s="28"/>
      <c r="BU211" s="28"/>
      <c r="BV211" s="28"/>
      <c r="BW211" s="28"/>
      <c r="BX211" s="28"/>
      <c r="BY211" s="28"/>
      <c r="BZ211" s="28"/>
      <c r="CA211" s="28"/>
      <c r="CB211" s="28"/>
      <c r="CC211" s="28"/>
      <c r="CD211" s="28"/>
      <c r="CE211" s="28"/>
      <c r="CF211" s="28"/>
      <c r="CG211" s="28"/>
      <c r="CH211" s="28"/>
      <c r="CI211" s="28"/>
      <c r="CJ211" s="28"/>
      <c r="CK211" s="28"/>
      <c r="CL211" s="28"/>
      <c r="CM211" s="28"/>
      <c r="CN211" s="28"/>
      <c r="CO211" s="28"/>
      <c r="CP211" s="28"/>
      <c r="CQ211" s="28"/>
      <c r="CR211" s="28"/>
      <c r="CS211" s="28"/>
      <c r="CT211" s="28"/>
      <c r="CU211" s="28"/>
      <c r="CV211" s="28"/>
      <c r="CW211" s="28"/>
      <c r="CX211" s="28"/>
      <c r="CY211" s="28"/>
      <c r="CZ211" s="28"/>
      <c r="DA211" s="28"/>
      <c r="DB211" s="28"/>
      <c r="DC211" s="28"/>
      <c r="DD211" s="28"/>
      <c r="DE211" s="28"/>
      <c r="DF211" s="28"/>
      <c r="DG211" s="28"/>
      <c r="DH211" s="28"/>
      <c r="DI211" s="28"/>
      <c r="DJ211" s="28"/>
      <c r="DK211" s="28"/>
      <c r="DL211" s="28"/>
      <c r="DM211" s="28"/>
      <c r="DN211" s="28"/>
      <c r="DO211" s="28"/>
      <c r="DP211" s="28"/>
      <c r="DQ211" s="28"/>
      <c r="DR211" s="28"/>
      <c r="DS211" s="28"/>
      <c r="DT211" s="28"/>
      <c r="DU211" s="28"/>
      <c r="DV211" s="28"/>
      <c r="DW211" s="28"/>
      <c r="DX211" s="28"/>
      <c r="DY211" s="28"/>
      <c r="DZ211" s="28"/>
      <c r="EA211" s="28"/>
      <c r="EB211" s="28"/>
      <c r="EC211" s="28"/>
      <c r="ED211" s="28"/>
      <c r="EE211" s="28"/>
    </row>
    <row r="212" spans="1:135" x14ac:dyDescent="0.2">
      <c r="A212" s="28"/>
      <c r="B212" s="29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  <c r="BV212" s="28"/>
      <c r="BW212" s="28"/>
      <c r="BX212" s="28"/>
      <c r="BY212" s="28"/>
      <c r="BZ212" s="28"/>
      <c r="CA212" s="28"/>
      <c r="CB212" s="28"/>
      <c r="CC212" s="28"/>
      <c r="CD212" s="28"/>
      <c r="CE212" s="28"/>
      <c r="CF212" s="28"/>
      <c r="CG212" s="28"/>
      <c r="CH212" s="28"/>
      <c r="CI212" s="28"/>
      <c r="CJ212" s="28"/>
      <c r="CK212" s="28"/>
      <c r="CL212" s="28"/>
      <c r="CM212" s="28"/>
      <c r="CN212" s="28"/>
      <c r="CO212" s="28"/>
      <c r="CP212" s="28"/>
      <c r="CQ212" s="28"/>
      <c r="CR212" s="28"/>
      <c r="CS212" s="28"/>
      <c r="CT212" s="28"/>
      <c r="CU212" s="28"/>
      <c r="CV212" s="28"/>
      <c r="CW212" s="28"/>
      <c r="CX212" s="28"/>
      <c r="CY212" s="28"/>
      <c r="CZ212" s="28"/>
      <c r="DA212" s="28"/>
      <c r="DB212" s="28"/>
      <c r="DC212" s="28"/>
      <c r="DD212" s="28"/>
      <c r="DE212" s="28"/>
      <c r="DF212" s="28"/>
      <c r="DG212" s="28"/>
      <c r="DH212" s="28"/>
      <c r="DI212" s="28"/>
      <c r="DJ212" s="28"/>
      <c r="DK212" s="28"/>
      <c r="DL212" s="28"/>
      <c r="DM212" s="28"/>
      <c r="DN212" s="28"/>
      <c r="DO212" s="28"/>
      <c r="DP212" s="28"/>
      <c r="DQ212" s="28"/>
      <c r="DR212" s="28"/>
      <c r="DS212" s="28"/>
      <c r="DT212" s="28"/>
      <c r="DU212" s="28"/>
      <c r="DV212" s="28"/>
      <c r="DW212" s="28"/>
      <c r="DX212" s="28"/>
      <c r="DY212" s="28"/>
      <c r="DZ212" s="28"/>
      <c r="EA212" s="28"/>
      <c r="EB212" s="28"/>
      <c r="EC212" s="28"/>
      <c r="ED212" s="28"/>
      <c r="EE212" s="28"/>
    </row>
    <row r="213" spans="1:135" x14ac:dyDescent="0.2">
      <c r="A213" s="28"/>
      <c r="B213" s="29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8"/>
      <c r="BR213" s="28"/>
      <c r="BS213" s="28"/>
      <c r="BT213" s="28"/>
      <c r="BU213" s="28"/>
      <c r="BV213" s="28"/>
      <c r="BW213" s="28"/>
      <c r="BX213" s="28"/>
      <c r="BY213" s="28"/>
      <c r="BZ213" s="28"/>
      <c r="CA213" s="28"/>
      <c r="CB213" s="28"/>
      <c r="CC213" s="28"/>
      <c r="CD213" s="28"/>
      <c r="CE213" s="28"/>
      <c r="CF213" s="28"/>
      <c r="CG213" s="28"/>
      <c r="CH213" s="28"/>
      <c r="CI213" s="28"/>
      <c r="CJ213" s="28"/>
      <c r="CK213" s="28"/>
      <c r="CL213" s="28"/>
      <c r="CM213" s="28"/>
      <c r="CN213" s="28"/>
      <c r="CO213" s="28"/>
      <c r="CP213" s="28"/>
      <c r="CQ213" s="28"/>
      <c r="CR213" s="28"/>
      <c r="CS213" s="28"/>
      <c r="CT213" s="28"/>
      <c r="CU213" s="28"/>
      <c r="CV213" s="28"/>
      <c r="CW213" s="28"/>
      <c r="CX213" s="28"/>
      <c r="CY213" s="28"/>
      <c r="CZ213" s="28"/>
      <c r="DA213" s="28"/>
      <c r="DB213" s="28"/>
      <c r="DC213" s="28"/>
      <c r="DD213" s="28"/>
      <c r="DE213" s="28"/>
      <c r="DF213" s="28"/>
      <c r="DG213" s="28"/>
      <c r="DH213" s="28"/>
      <c r="DI213" s="28"/>
      <c r="DJ213" s="28"/>
      <c r="DK213" s="28"/>
      <c r="DL213" s="28"/>
      <c r="DM213" s="28"/>
      <c r="DN213" s="28"/>
      <c r="DO213" s="28"/>
      <c r="DP213" s="28"/>
      <c r="DQ213" s="28"/>
      <c r="DR213" s="28"/>
      <c r="DS213" s="28"/>
      <c r="DT213" s="28"/>
      <c r="DU213" s="28"/>
      <c r="DV213" s="28"/>
      <c r="DW213" s="28"/>
      <c r="DX213" s="28"/>
      <c r="DY213" s="28"/>
      <c r="DZ213" s="28"/>
      <c r="EA213" s="28"/>
      <c r="EB213" s="28"/>
      <c r="EC213" s="28"/>
      <c r="ED213" s="28"/>
      <c r="EE213" s="28"/>
    </row>
    <row r="214" spans="1:135" x14ac:dyDescent="0.2">
      <c r="A214" s="28"/>
      <c r="B214" s="29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28"/>
      <c r="BR214" s="28"/>
      <c r="BS214" s="28"/>
      <c r="BT214" s="28"/>
      <c r="BU214" s="28"/>
      <c r="BV214" s="28"/>
      <c r="BW214" s="28"/>
      <c r="BX214" s="28"/>
      <c r="BY214" s="28"/>
      <c r="BZ214" s="28"/>
      <c r="CA214" s="28"/>
      <c r="CB214" s="28"/>
      <c r="CC214" s="28"/>
      <c r="CD214" s="28"/>
      <c r="CE214" s="28"/>
      <c r="CF214" s="28"/>
      <c r="CG214" s="28"/>
      <c r="CH214" s="28"/>
      <c r="CI214" s="28"/>
      <c r="CJ214" s="28"/>
      <c r="CK214" s="28"/>
      <c r="CL214" s="28"/>
      <c r="CM214" s="28"/>
      <c r="CN214" s="28"/>
      <c r="CO214" s="28"/>
      <c r="CP214" s="28"/>
      <c r="CQ214" s="28"/>
      <c r="CR214" s="28"/>
      <c r="CS214" s="28"/>
      <c r="CT214" s="28"/>
      <c r="CU214" s="28"/>
      <c r="CV214" s="28"/>
      <c r="CW214" s="28"/>
      <c r="CX214" s="28"/>
      <c r="CY214" s="28"/>
      <c r="CZ214" s="28"/>
      <c r="DA214" s="28"/>
      <c r="DB214" s="28"/>
      <c r="DC214" s="28"/>
      <c r="DD214" s="28"/>
      <c r="DE214" s="28"/>
      <c r="DF214" s="28"/>
      <c r="DG214" s="28"/>
      <c r="DH214" s="28"/>
      <c r="DI214" s="28"/>
      <c r="DJ214" s="28"/>
      <c r="DK214" s="28"/>
      <c r="DL214" s="28"/>
      <c r="DM214" s="28"/>
      <c r="DN214" s="28"/>
      <c r="DO214" s="28"/>
      <c r="DP214" s="28"/>
      <c r="DQ214" s="28"/>
      <c r="DR214" s="28"/>
      <c r="DS214" s="28"/>
      <c r="DT214" s="28"/>
      <c r="DU214" s="28"/>
      <c r="DV214" s="28"/>
      <c r="DW214" s="28"/>
      <c r="DX214" s="28"/>
      <c r="DY214" s="28"/>
      <c r="DZ214" s="28"/>
      <c r="EA214" s="28"/>
      <c r="EB214" s="28"/>
      <c r="EC214" s="28"/>
      <c r="ED214" s="28"/>
      <c r="EE214" s="28"/>
    </row>
    <row r="215" spans="1:135" x14ac:dyDescent="0.2">
      <c r="A215" s="28"/>
      <c r="B215" s="29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  <c r="BP215" s="28"/>
      <c r="BQ215" s="28"/>
      <c r="BR215" s="28"/>
      <c r="BS215" s="28"/>
      <c r="BT215" s="28"/>
      <c r="BU215" s="28"/>
      <c r="BV215" s="28"/>
      <c r="BW215" s="28"/>
      <c r="BX215" s="28"/>
      <c r="BY215" s="28"/>
      <c r="BZ215" s="28"/>
      <c r="CA215" s="28"/>
      <c r="CB215" s="28"/>
      <c r="CC215" s="28"/>
      <c r="CD215" s="28"/>
      <c r="CE215" s="28"/>
      <c r="CF215" s="28"/>
      <c r="CG215" s="28"/>
      <c r="CH215" s="28"/>
      <c r="CI215" s="28"/>
      <c r="CJ215" s="28"/>
      <c r="CK215" s="28"/>
      <c r="CL215" s="28"/>
      <c r="CM215" s="28"/>
      <c r="CN215" s="28"/>
      <c r="CO215" s="28"/>
      <c r="CP215" s="28"/>
      <c r="CQ215" s="28"/>
      <c r="CR215" s="28"/>
      <c r="CS215" s="28"/>
      <c r="CT215" s="28"/>
      <c r="CU215" s="28"/>
      <c r="CV215" s="28"/>
      <c r="CW215" s="28"/>
      <c r="CX215" s="28"/>
      <c r="CY215" s="28"/>
      <c r="CZ215" s="28"/>
      <c r="DA215" s="28"/>
      <c r="DB215" s="28"/>
      <c r="DC215" s="28"/>
      <c r="DD215" s="28"/>
      <c r="DE215" s="28"/>
      <c r="DF215" s="28"/>
      <c r="DG215" s="28"/>
      <c r="DH215" s="28"/>
      <c r="DI215" s="28"/>
      <c r="DJ215" s="28"/>
      <c r="DK215" s="28"/>
      <c r="DL215" s="28"/>
      <c r="DM215" s="28"/>
      <c r="DN215" s="28"/>
      <c r="DO215" s="28"/>
      <c r="DP215" s="28"/>
      <c r="DQ215" s="28"/>
      <c r="DR215" s="28"/>
      <c r="DS215" s="28"/>
      <c r="DT215" s="28"/>
      <c r="DU215" s="28"/>
      <c r="DV215" s="28"/>
      <c r="DW215" s="28"/>
      <c r="DX215" s="28"/>
      <c r="DY215" s="28"/>
      <c r="DZ215" s="28"/>
      <c r="EA215" s="28"/>
      <c r="EB215" s="28"/>
      <c r="EC215" s="28"/>
      <c r="ED215" s="28"/>
      <c r="EE215" s="28"/>
    </row>
    <row r="216" spans="1:135" x14ac:dyDescent="0.2">
      <c r="A216" s="28"/>
      <c r="B216" s="29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/>
      <c r="BU216" s="28"/>
      <c r="BV216" s="28"/>
      <c r="BW216" s="28"/>
      <c r="BX216" s="28"/>
      <c r="BY216" s="28"/>
      <c r="BZ216" s="28"/>
      <c r="CA216" s="28"/>
      <c r="CB216" s="28"/>
      <c r="CC216" s="28"/>
      <c r="CD216" s="28"/>
      <c r="CE216" s="28"/>
      <c r="CF216" s="28"/>
      <c r="CG216" s="28"/>
      <c r="CH216" s="28"/>
      <c r="CI216" s="28"/>
      <c r="CJ216" s="28"/>
      <c r="CK216" s="28"/>
      <c r="CL216" s="28"/>
      <c r="CM216" s="28"/>
      <c r="CN216" s="28"/>
      <c r="CO216" s="28"/>
      <c r="CP216" s="28"/>
      <c r="CQ216" s="28"/>
      <c r="CR216" s="28"/>
      <c r="CS216" s="28"/>
      <c r="CT216" s="28"/>
      <c r="CU216" s="28"/>
      <c r="CV216" s="28"/>
      <c r="CW216" s="28"/>
      <c r="CX216" s="28"/>
      <c r="CY216" s="28"/>
      <c r="CZ216" s="28"/>
      <c r="DA216" s="28"/>
      <c r="DB216" s="28"/>
      <c r="DC216" s="28"/>
      <c r="DD216" s="28"/>
      <c r="DE216" s="28"/>
      <c r="DF216" s="28"/>
      <c r="DG216" s="28"/>
      <c r="DH216" s="28"/>
      <c r="DI216" s="28"/>
      <c r="DJ216" s="28"/>
      <c r="DK216" s="28"/>
      <c r="DL216" s="28"/>
      <c r="DM216" s="28"/>
      <c r="DN216" s="28"/>
      <c r="DO216" s="28"/>
      <c r="DP216" s="28"/>
      <c r="DQ216" s="28"/>
      <c r="DR216" s="28"/>
      <c r="DS216" s="28"/>
      <c r="DT216" s="28"/>
      <c r="DU216" s="28"/>
      <c r="DV216" s="28"/>
      <c r="DW216" s="28"/>
      <c r="DX216" s="28"/>
      <c r="DY216" s="28"/>
      <c r="DZ216" s="28"/>
      <c r="EA216" s="28"/>
      <c r="EB216" s="28"/>
      <c r="EC216" s="28"/>
      <c r="ED216" s="28"/>
      <c r="EE216" s="28"/>
    </row>
    <row r="217" spans="1:135" x14ac:dyDescent="0.2">
      <c r="A217" s="28"/>
      <c r="B217" s="29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28"/>
      <c r="BR217" s="28"/>
      <c r="BS217" s="28"/>
      <c r="BT217" s="28"/>
      <c r="BU217" s="28"/>
      <c r="BV217" s="28"/>
      <c r="BW217" s="28"/>
      <c r="BX217" s="28"/>
      <c r="BY217" s="28"/>
      <c r="BZ217" s="28"/>
      <c r="CA217" s="28"/>
      <c r="CB217" s="28"/>
      <c r="CC217" s="28"/>
      <c r="CD217" s="28"/>
      <c r="CE217" s="28"/>
      <c r="CF217" s="28"/>
      <c r="CG217" s="28"/>
      <c r="CH217" s="28"/>
      <c r="CI217" s="28"/>
      <c r="CJ217" s="28"/>
      <c r="CK217" s="28"/>
      <c r="CL217" s="28"/>
      <c r="CM217" s="28"/>
      <c r="CN217" s="28"/>
      <c r="CO217" s="28"/>
      <c r="CP217" s="28"/>
      <c r="CQ217" s="28"/>
      <c r="CR217" s="28"/>
      <c r="CS217" s="28"/>
      <c r="CT217" s="28"/>
      <c r="CU217" s="28"/>
      <c r="CV217" s="28"/>
      <c r="CW217" s="28"/>
      <c r="CX217" s="28"/>
      <c r="CY217" s="28"/>
      <c r="CZ217" s="28"/>
      <c r="DA217" s="28"/>
      <c r="DB217" s="28"/>
      <c r="DC217" s="28"/>
      <c r="DD217" s="28"/>
      <c r="DE217" s="28"/>
      <c r="DF217" s="28"/>
      <c r="DG217" s="28"/>
      <c r="DH217" s="28"/>
      <c r="DI217" s="28"/>
      <c r="DJ217" s="28"/>
      <c r="DK217" s="28"/>
      <c r="DL217" s="28"/>
      <c r="DM217" s="28"/>
      <c r="DN217" s="28"/>
      <c r="DO217" s="28"/>
      <c r="DP217" s="28"/>
      <c r="DQ217" s="28"/>
      <c r="DR217" s="28"/>
      <c r="DS217" s="28"/>
      <c r="DT217" s="28"/>
      <c r="DU217" s="28"/>
      <c r="DV217" s="28"/>
      <c r="DW217" s="28"/>
      <c r="DX217" s="28"/>
      <c r="DY217" s="28"/>
      <c r="DZ217" s="28"/>
      <c r="EA217" s="28"/>
      <c r="EB217" s="28"/>
      <c r="EC217" s="28"/>
      <c r="ED217" s="28"/>
      <c r="EE217" s="28"/>
    </row>
    <row r="218" spans="1:135" x14ac:dyDescent="0.2">
      <c r="A218" s="28"/>
      <c r="B218" s="29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  <c r="BW218" s="28"/>
      <c r="BX218" s="28"/>
      <c r="BY218" s="28"/>
      <c r="BZ218" s="28"/>
      <c r="CA218" s="28"/>
      <c r="CB218" s="28"/>
      <c r="CC218" s="28"/>
      <c r="CD218" s="28"/>
      <c r="CE218" s="28"/>
      <c r="CF218" s="28"/>
      <c r="CG218" s="28"/>
      <c r="CH218" s="28"/>
      <c r="CI218" s="28"/>
      <c r="CJ218" s="28"/>
      <c r="CK218" s="28"/>
      <c r="CL218" s="28"/>
      <c r="CM218" s="28"/>
      <c r="CN218" s="28"/>
      <c r="CO218" s="28"/>
      <c r="CP218" s="28"/>
      <c r="CQ218" s="28"/>
      <c r="CR218" s="28"/>
      <c r="CS218" s="28"/>
      <c r="CT218" s="28"/>
      <c r="CU218" s="28"/>
      <c r="CV218" s="28"/>
      <c r="CW218" s="28"/>
      <c r="CX218" s="28"/>
      <c r="CY218" s="28"/>
      <c r="CZ218" s="28"/>
      <c r="DA218" s="28"/>
      <c r="DB218" s="28"/>
      <c r="DC218" s="28"/>
      <c r="DD218" s="28"/>
      <c r="DE218" s="28"/>
      <c r="DF218" s="28"/>
      <c r="DG218" s="28"/>
      <c r="DH218" s="28"/>
      <c r="DI218" s="28"/>
      <c r="DJ218" s="28"/>
      <c r="DK218" s="28"/>
      <c r="DL218" s="28"/>
      <c r="DM218" s="28"/>
      <c r="DN218" s="28"/>
      <c r="DO218" s="28"/>
      <c r="DP218" s="28"/>
      <c r="DQ218" s="28"/>
      <c r="DR218" s="28"/>
      <c r="DS218" s="28"/>
      <c r="DT218" s="28"/>
      <c r="DU218" s="28"/>
      <c r="DV218" s="28"/>
      <c r="DW218" s="28"/>
      <c r="DX218" s="28"/>
      <c r="DY218" s="28"/>
      <c r="DZ218" s="28"/>
      <c r="EA218" s="28"/>
      <c r="EB218" s="28"/>
      <c r="EC218" s="28"/>
      <c r="ED218" s="28"/>
      <c r="EE218" s="28"/>
    </row>
    <row r="219" spans="1:135" x14ac:dyDescent="0.2">
      <c r="A219" s="28"/>
      <c r="B219" s="29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28"/>
      <c r="BJ219" s="28"/>
      <c r="BK219" s="28"/>
      <c r="BL219" s="28"/>
      <c r="BM219" s="28"/>
      <c r="BN219" s="28"/>
      <c r="BO219" s="28"/>
      <c r="BP219" s="28"/>
      <c r="BQ219" s="28"/>
      <c r="BR219" s="28"/>
      <c r="BS219" s="28"/>
      <c r="BT219" s="28"/>
      <c r="BU219" s="28"/>
      <c r="BV219" s="28"/>
      <c r="BW219" s="28"/>
      <c r="BX219" s="28"/>
      <c r="BY219" s="28"/>
      <c r="BZ219" s="28"/>
      <c r="CA219" s="28"/>
      <c r="CB219" s="28"/>
      <c r="CC219" s="28"/>
      <c r="CD219" s="28"/>
      <c r="CE219" s="28"/>
      <c r="CF219" s="28"/>
      <c r="CG219" s="28"/>
      <c r="CH219" s="28"/>
      <c r="CI219" s="28"/>
      <c r="CJ219" s="28"/>
      <c r="CK219" s="28"/>
      <c r="CL219" s="28"/>
      <c r="CM219" s="28"/>
      <c r="CN219" s="28"/>
      <c r="CO219" s="28"/>
      <c r="CP219" s="28"/>
      <c r="CQ219" s="28"/>
      <c r="CR219" s="28"/>
      <c r="CS219" s="28"/>
      <c r="CT219" s="28"/>
      <c r="CU219" s="28"/>
      <c r="CV219" s="28"/>
      <c r="CW219" s="28"/>
      <c r="CX219" s="28"/>
      <c r="CY219" s="28"/>
      <c r="CZ219" s="28"/>
      <c r="DA219" s="28"/>
      <c r="DB219" s="28"/>
      <c r="DC219" s="28"/>
      <c r="DD219" s="28"/>
      <c r="DE219" s="28"/>
      <c r="DF219" s="28"/>
      <c r="DG219" s="28"/>
      <c r="DH219" s="28"/>
      <c r="DI219" s="28"/>
      <c r="DJ219" s="28"/>
      <c r="DK219" s="28"/>
      <c r="DL219" s="28"/>
      <c r="DM219" s="28"/>
      <c r="DN219" s="28"/>
      <c r="DO219" s="28"/>
      <c r="DP219" s="28"/>
      <c r="DQ219" s="28"/>
      <c r="DR219" s="28"/>
      <c r="DS219" s="28"/>
      <c r="DT219" s="28"/>
      <c r="DU219" s="28"/>
      <c r="DV219" s="28"/>
      <c r="DW219" s="28"/>
      <c r="DX219" s="28"/>
      <c r="DY219" s="28"/>
      <c r="DZ219" s="28"/>
      <c r="EA219" s="28"/>
      <c r="EB219" s="28"/>
      <c r="EC219" s="28"/>
      <c r="ED219" s="28"/>
      <c r="EE219" s="28"/>
    </row>
    <row r="220" spans="1:135" x14ac:dyDescent="0.2">
      <c r="A220" s="28"/>
      <c r="B220" s="29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  <c r="BH220" s="28"/>
      <c r="BI220" s="28"/>
      <c r="BJ220" s="28"/>
      <c r="BK220" s="28"/>
      <c r="BL220" s="28"/>
      <c r="BM220" s="28"/>
      <c r="BN220" s="28"/>
      <c r="BO220" s="28"/>
      <c r="BP220" s="28"/>
      <c r="BQ220" s="28"/>
      <c r="BR220" s="28"/>
      <c r="BS220" s="28"/>
      <c r="BT220" s="28"/>
      <c r="BU220" s="28"/>
      <c r="BV220" s="28"/>
      <c r="BW220" s="28"/>
      <c r="BX220" s="28"/>
      <c r="BY220" s="28"/>
      <c r="BZ220" s="28"/>
      <c r="CA220" s="28"/>
      <c r="CB220" s="28"/>
      <c r="CC220" s="28"/>
      <c r="CD220" s="28"/>
      <c r="CE220" s="28"/>
      <c r="CF220" s="28"/>
      <c r="CG220" s="28"/>
      <c r="CH220" s="28"/>
      <c r="CI220" s="28"/>
      <c r="CJ220" s="28"/>
      <c r="CK220" s="28"/>
      <c r="CL220" s="28"/>
      <c r="CM220" s="28"/>
      <c r="CN220" s="28"/>
      <c r="CO220" s="28"/>
      <c r="CP220" s="28"/>
      <c r="CQ220" s="28"/>
      <c r="CR220" s="28"/>
      <c r="CS220" s="28"/>
      <c r="CT220" s="28"/>
      <c r="CU220" s="28"/>
      <c r="CV220" s="28"/>
      <c r="CW220" s="28"/>
      <c r="CX220" s="28"/>
      <c r="CY220" s="28"/>
      <c r="CZ220" s="28"/>
      <c r="DA220" s="28"/>
      <c r="DB220" s="28"/>
      <c r="DC220" s="28"/>
      <c r="DD220" s="28"/>
      <c r="DE220" s="28"/>
      <c r="DF220" s="28"/>
      <c r="DG220" s="28"/>
      <c r="DH220" s="28"/>
      <c r="DI220" s="28"/>
      <c r="DJ220" s="28"/>
      <c r="DK220" s="28"/>
      <c r="DL220" s="28"/>
      <c r="DM220" s="28"/>
      <c r="DN220" s="28"/>
      <c r="DO220" s="28"/>
      <c r="DP220" s="28"/>
      <c r="DQ220" s="28"/>
      <c r="DR220" s="28"/>
      <c r="DS220" s="28"/>
      <c r="DT220" s="28"/>
      <c r="DU220" s="28"/>
      <c r="DV220" s="28"/>
      <c r="DW220" s="28"/>
      <c r="DX220" s="28"/>
      <c r="DY220" s="28"/>
      <c r="DZ220" s="28"/>
      <c r="EA220" s="28"/>
      <c r="EB220" s="28"/>
      <c r="EC220" s="28"/>
      <c r="ED220" s="28"/>
      <c r="EE220" s="28"/>
    </row>
    <row r="221" spans="1:135" x14ac:dyDescent="0.2">
      <c r="A221" s="28"/>
      <c r="B221" s="29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/>
      <c r="BV221" s="28"/>
      <c r="BW221" s="28"/>
      <c r="BX221" s="28"/>
      <c r="BY221" s="28"/>
      <c r="BZ221" s="28"/>
      <c r="CA221" s="28"/>
      <c r="CB221" s="28"/>
      <c r="CC221" s="28"/>
      <c r="CD221" s="28"/>
      <c r="CE221" s="28"/>
      <c r="CF221" s="28"/>
      <c r="CG221" s="28"/>
      <c r="CH221" s="28"/>
      <c r="CI221" s="28"/>
      <c r="CJ221" s="28"/>
      <c r="CK221" s="28"/>
      <c r="CL221" s="28"/>
      <c r="CM221" s="28"/>
      <c r="CN221" s="28"/>
      <c r="CO221" s="28"/>
      <c r="CP221" s="28"/>
      <c r="CQ221" s="28"/>
      <c r="CR221" s="28"/>
      <c r="CS221" s="28"/>
      <c r="CT221" s="28"/>
      <c r="CU221" s="28"/>
      <c r="CV221" s="28"/>
      <c r="CW221" s="28"/>
      <c r="CX221" s="28"/>
      <c r="CY221" s="28"/>
      <c r="CZ221" s="28"/>
      <c r="DA221" s="28"/>
      <c r="DB221" s="28"/>
      <c r="DC221" s="28"/>
      <c r="DD221" s="28"/>
      <c r="DE221" s="28"/>
      <c r="DF221" s="28"/>
      <c r="DG221" s="28"/>
      <c r="DH221" s="28"/>
      <c r="DI221" s="28"/>
      <c r="DJ221" s="28"/>
      <c r="DK221" s="28"/>
      <c r="DL221" s="28"/>
      <c r="DM221" s="28"/>
      <c r="DN221" s="28"/>
      <c r="DO221" s="28"/>
      <c r="DP221" s="28"/>
      <c r="DQ221" s="28"/>
      <c r="DR221" s="28"/>
      <c r="DS221" s="28"/>
      <c r="DT221" s="28"/>
      <c r="DU221" s="28"/>
      <c r="DV221" s="28"/>
      <c r="DW221" s="28"/>
      <c r="DX221" s="28"/>
      <c r="DY221" s="28"/>
      <c r="DZ221" s="28"/>
      <c r="EA221" s="28"/>
      <c r="EB221" s="28"/>
      <c r="EC221" s="28"/>
      <c r="ED221" s="28"/>
      <c r="EE221" s="28"/>
    </row>
    <row r="222" spans="1:135" x14ac:dyDescent="0.2">
      <c r="A222" s="28"/>
      <c r="B222" s="29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  <c r="BI222" s="28"/>
      <c r="BJ222" s="28"/>
      <c r="BK222" s="28"/>
      <c r="BL222" s="28"/>
      <c r="BM222" s="28"/>
      <c r="BN222" s="28"/>
      <c r="BO222" s="28"/>
      <c r="BP222" s="28"/>
      <c r="BQ222" s="28"/>
      <c r="BR222" s="28"/>
      <c r="BS222" s="28"/>
      <c r="BT222" s="28"/>
      <c r="BU222" s="28"/>
      <c r="BV222" s="28"/>
      <c r="BW222" s="28"/>
      <c r="BX222" s="28"/>
      <c r="BY222" s="28"/>
      <c r="BZ222" s="28"/>
      <c r="CA222" s="28"/>
      <c r="CB222" s="28"/>
      <c r="CC222" s="28"/>
      <c r="CD222" s="28"/>
      <c r="CE222" s="28"/>
      <c r="CF222" s="28"/>
      <c r="CG222" s="28"/>
      <c r="CH222" s="28"/>
      <c r="CI222" s="28"/>
      <c r="CJ222" s="28"/>
      <c r="CK222" s="28"/>
      <c r="CL222" s="28"/>
      <c r="CM222" s="28"/>
      <c r="CN222" s="28"/>
      <c r="CO222" s="28"/>
      <c r="CP222" s="28"/>
      <c r="CQ222" s="28"/>
      <c r="CR222" s="28"/>
      <c r="CS222" s="28"/>
      <c r="CT222" s="28"/>
      <c r="CU222" s="28"/>
      <c r="CV222" s="28"/>
      <c r="CW222" s="28"/>
      <c r="CX222" s="28"/>
      <c r="CY222" s="28"/>
      <c r="CZ222" s="28"/>
      <c r="DA222" s="28"/>
      <c r="DB222" s="28"/>
      <c r="DC222" s="28"/>
      <c r="DD222" s="28"/>
      <c r="DE222" s="28"/>
      <c r="DF222" s="28"/>
      <c r="DG222" s="28"/>
      <c r="DH222" s="28"/>
      <c r="DI222" s="28"/>
      <c r="DJ222" s="28"/>
      <c r="DK222" s="28"/>
      <c r="DL222" s="28"/>
      <c r="DM222" s="28"/>
      <c r="DN222" s="28"/>
      <c r="DO222" s="28"/>
      <c r="DP222" s="28"/>
      <c r="DQ222" s="28"/>
      <c r="DR222" s="28"/>
      <c r="DS222" s="28"/>
      <c r="DT222" s="28"/>
      <c r="DU222" s="28"/>
      <c r="DV222" s="28"/>
      <c r="DW222" s="28"/>
      <c r="DX222" s="28"/>
      <c r="DY222" s="28"/>
      <c r="DZ222" s="28"/>
      <c r="EA222" s="28"/>
      <c r="EB222" s="28"/>
      <c r="EC222" s="28"/>
      <c r="ED222" s="28"/>
      <c r="EE222" s="28"/>
    </row>
    <row r="223" spans="1:135" x14ac:dyDescent="0.2">
      <c r="A223" s="28"/>
      <c r="B223" s="29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  <c r="BU223" s="28"/>
      <c r="BV223" s="28"/>
      <c r="BW223" s="28"/>
      <c r="BX223" s="28"/>
      <c r="BY223" s="28"/>
      <c r="BZ223" s="28"/>
      <c r="CA223" s="28"/>
      <c r="CB223" s="28"/>
      <c r="CC223" s="28"/>
      <c r="CD223" s="28"/>
      <c r="CE223" s="28"/>
      <c r="CF223" s="28"/>
      <c r="CG223" s="28"/>
      <c r="CH223" s="28"/>
      <c r="CI223" s="28"/>
      <c r="CJ223" s="28"/>
      <c r="CK223" s="28"/>
      <c r="CL223" s="28"/>
      <c r="CM223" s="28"/>
      <c r="CN223" s="28"/>
      <c r="CO223" s="28"/>
      <c r="CP223" s="28"/>
      <c r="CQ223" s="28"/>
      <c r="CR223" s="28"/>
      <c r="CS223" s="28"/>
      <c r="CT223" s="28"/>
      <c r="CU223" s="28"/>
      <c r="CV223" s="28"/>
      <c r="CW223" s="28"/>
      <c r="CX223" s="28"/>
      <c r="CY223" s="28"/>
      <c r="CZ223" s="28"/>
      <c r="DA223" s="28"/>
      <c r="DB223" s="28"/>
      <c r="DC223" s="28"/>
      <c r="DD223" s="28"/>
      <c r="DE223" s="28"/>
      <c r="DF223" s="28"/>
      <c r="DG223" s="28"/>
      <c r="DH223" s="28"/>
      <c r="DI223" s="28"/>
      <c r="DJ223" s="28"/>
      <c r="DK223" s="28"/>
      <c r="DL223" s="28"/>
      <c r="DM223" s="28"/>
      <c r="DN223" s="28"/>
      <c r="DO223" s="28"/>
      <c r="DP223" s="28"/>
      <c r="DQ223" s="28"/>
      <c r="DR223" s="28"/>
      <c r="DS223" s="28"/>
      <c r="DT223" s="28"/>
      <c r="DU223" s="28"/>
      <c r="DV223" s="28"/>
      <c r="DW223" s="28"/>
      <c r="DX223" s="28"/>
      <c r="DY223" s="28"/>
      <c r="DZ223" s="28"/>
      <c r="EA223" s="28"/>
      <c r="EB223" s="28"/>
      <c r="EC223" s="28"/>
      <c r="ED223" s="28"/>
      <c r="EE223" s="28"/>
    </row>
    <row r="224" spans="1:135" x14ac:dyDescent="0.2">
      <c r="A224" s="28"/>
      <c r="B224" s="29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  <c r="BH224" s="28"/>
      <c r="BI224" s="28"/>
      <c r="BJ224" s="28"/>
      <c r="BK224" s="28"/>
      <c r="BL224" s="28"/>
      <c r="BM224" s="28"/>
      <c r="BN224" s="28"/>
      <c r="BO224" s="28"/>
      <c r="BP224" s="28"/>
      <c r="BQ224" s="28"/>
      <c r="BR224" s="28"/>
      <c r="BS224" s="28"/>
      <c r="BT224" s="28"/>
      <c r="BU224" s="28"/>
      <c r="BV224" s="28"/>
      <c r="BW224" s="28"/>
      <c r="BX224" s="28"/>
      <c r="BY224" s="28"/>
      <c r="BZ224" s="28"/>
      <c r="CA224" s="28"/>
      <c r="CB224" s="28"/>
      <c r="CC224" s="28"/>
      <c r="CD224" s="28"/>
      <c r="CE224" s="28"/>
      <c r="CF224" s="28"/>
      <c r="CG224" s="28"/>
      <c r="CH224" s="28"/>
      <c r="CI224" s="28"/>
      <c r="CJ224" s="28"/>
      <c r="CK224" s="28"/>
      <c r="CL224" s="28"/>
      <c r="CM224" s="28"/>
      <c r="CN224" s="28"/>
      <c r="CO224" s="28"/>
      <c r="CP224" s="28"/>
      <c r="CQ224" s="28"/>
      <c r="CR224" s="28"/>
      <c r="CS224" s="28"/>
      <c r="CT224" s="28"/>
      <c r="CU224" s="28"/>
      <c r="CV224" s="28"/>
      <c r="CW224" s="28"/>
      <c r="CX224" s="28"/>
      <c r="CY224" s="28"/>
      <c r="CZ224" s="28"/>
      <c r="DA224" s="28"/>
      <c r="DB224" s="28"/>
      <c r="DC224" s="28"/>
      <c r="DD224" s="28"/>
      <c r="DE224" s="28"/>
      <c r="DF224" s="28"/>
      <c r="DG224" s="28"/>
      <c r="DH224" s="28"/>
      <c r="DI224" s="28"/>
      <c r="DJ224" s="28"/>
      <c r="DK224" s="28"/>
      <c r="DL224" s="28"/>
      <c r="DM224" s="28"/>
      <c r="DN224" s="28"/>
      <c r="DO224" s="28"/>
      <c r="DP224" s="28"/>
      <c r="DQ224" s="28"/>
      <c r="DR224" s="28"/>
      <c r="DS224" s="28"/>
      <c r="DT224" s="28"/>
      <c r="DU224" s="28"/>
      <c r="DV224" s="28"/>
      <c r="DW224" s="28"/>
      <c r="DX224" s="28"/>
      <c r="DY224" s="28"/>
      <c r="DZ224" s="28"/>
      <c r="EA224" s="28"/>
      <c r="EB224" s="28"/>
      <c r="EC224" s="28"/>
      <c r="ED224" s="28"/>
      <c r="EE224" s="28"/>
    </row>
    <row r="225" spans="1:135" x14ac:dyDescent="0.2">
      <c r="A225" s="28"/>
      <c r="B225" s="29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  <c r="BH225" s="28"/>
      <c r="BI225" s="28"/>
      <c r="BJ225" s="28"/>
      <c r="BK225" s="28"/>
      <c r="BL225" s="28"/>
      <c r="BM225" s="28"/>
      <c r="BN225" s="28"/>
      <c r="BO225" s="28"/>
      <c r="BP225" s="28"/>
      <c r="BQ225" s="28"/>
      <c r="BR225" s="28"/>
      <c r="BS225" s="28"/>
      <c r="BT225" s="28"/>
      <c r="BU225" s="28"/>
      <c r="BV225" s="28"/>
      <c r="BW225" s="28"/>
      <c r="BX225" s="28"/>
      <c r="BY225" s="28"/>
      <c r="BZ225" s="28"/>
      <c r="CA225" s="28"/>
      <c r="CB225" s="28"/>
      <c r="CC225" s="28"/>
      <c r="CD225" s="28"/>
      <c r="CE225" s="28"/>
      <c r="CF225" s="28"/>
      <c r="CG225" s="28"/>
      <c r="CH225" s="28"/>
      <c r="CI225" s="28"/>
      <c r="CJ225" s="28"/>
      <c r="CK225" s="28"/>
      <c r="CL225" s="28"/>
      <c r="CM225" s="28"/>
      <c r="CN225" s="28"/>
      <c r="CO225" s="28"/>
      <c r="CP225" s="28"/>
      <c r="CQ225" s="28"/>
      <c r="CR225" s="28"/>
      <c r="CS225" s="28"/>
      <c r="CT225" s="28"/>
      <c r="CU225" s="28"/>
      <c r="CV225" s="28"/>
      <c r="CW225" s="28"/>
      <c r="CX225" s="28"/>
      <c r="CY225" s="28"/>
      <c r="CZ225" s="28"/>
      <c r="DA225" s="28"/>
      <c r="DB225" s="28"/>
      <c r="DC225" s="28"/>
      <c r="DD225" s="28"/>
      <c r="DE225" s="28"/>
      <c r="DF225" s="28"/>
      <c r="DG225" s="28"/>
      <c r="DH225" s="28"/>
      <c r="DI225" s="28"/>
      <c r="DJ225" s="28"/>
      <c r="DK225" s="28"/>
      <c r="DL225" s="28"/>
      <c r="DM225" s="28"/>
      <c r="DN225" s="28"/>
      <c r="DO225" s="28"/>
      <c r="DP225" s="28"/>
      <c r="DQ225" s="28"/>
      <c r="DR225" s="28"/>
      <c r="DS225" s="28"/>
      <c r="DT225" s="28"/>
      <c r="DU225" s="28"/>
      <c r="DV225" s="28"/>
      <c r="DW225" s="28"/>
      <c r="DX225" s="28"/>
      <c r="DY225" s="28"/>
      <c r="DZ225" s="28"/>
      <c r="EA225" s="28"/>
      <c r="EB225" s="28"/>
      <c r="EC225" s="28"/>
      <c r="ED225" s="28"/>
      <c r="EE225" s="28"/>
    </row>
    <row r="226" spans="1:135" x14ac:dyDescent="0.2">
      <c r="A226" s="28"/>
      <c r="B226" s="29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  <c r="BH226" s="28"/>
      <c r="BI226" s="28"/>
      <c r="BJ226" s="28"/>
      <c r="BK226" s="28"/>
      <c r="BL226" s="28"/>
      <c r="BM226" s="28"/>
      <c r="BN226" s="28"/>
      <c r="BO226" s="28"/>
      <c r="BP226" s="28"/>
      <c r="BQ226" s="28"/>
      <c r="BR226" s="28"/>
      <c r="BS226" s="28"/>
      <c r="BT226" s="28"/>
      <c r="BU226" s="28"/>
      <c r="BV226" s="28"/>
      <c r="BW226" s="28"/>
      <c r="BX226" s="28"/>
      <c r="BY226" s="28"/>
      <c r="BZ226" s="28"/>
      <c r="CA226" s="28"/>
      <c r="CB226" s="28"/>
      <c r="CC226" s="28"/>
      <c r="CD226" s="28"/>
      <c r="CE226" s="28"/>
      <c r="CF226" s="28"/>
      <c r="CG226" s="28"/>
      <c r="CH226" s="28"/>
      <c r="CI226" s="28"/>
      <c r="CJ226" s="28"/>
      <c r="CK226" s="28"/>
      <c r="CL226" s="28"/>
      <c r="CM226" s="28"/>
      <c r="CN226" s="28"/>
      <c r="CO226" s="28"/>
      <c r="CP226" s="28"/>
      <c r="CQ226" s="28"/>
      <c r="CR226" s="28"/>
      <c r="CS226" s="28"/>
      <c r="CT226" s="28"/>
      <c r="CU226" s="28"/>
      <c r="CV226" s="28"/>
      <c r="CW226" s="28"/>
      <c r="CX226" s="28"/>
      <c r="CY226" s="28"/>
      <c r="CZ226" s="28"/>
      <c r="DA226" s="28"/>
      <c r="DB226" s="28"/>
      <c r="DC226" s="28"/>
      <c r="DD226" s="28"/>
      <c r="DE226" s="28"/>
      <c r="DF226" s="28"/>
      <c r="DG226" s="28"/>
      <c r="DH226" s="28"/>
      <c r="DI226" s="28"/>
      <c r="DJ226" s="28"/>
      <c r="DK226" s="28"/>
      <c r="DL226" s="28"/>
      <c r="DM226" s="28"/>
      <c r="DN226" s="28"/>
      <c r="DO226" s="28"/>
      <c r="DP226" s="28"/>
      <c r="DQ226" s="28"/>
      <c r="DR226" s="28"/>
      <c r="DS226" s="28"/>
      <c r="DT226" s="28"/>
      <c r="DU226" s="28"/>
      <c r="DV226" s="28"/>
      <c r="DW226" s="28"/>
      <c r="DX226" s="28"/>
      <c r="DY226" s="28"/>
      <c r="DZ226" s="28"/>
      <c r="EA226" s="28"/>
      <c r="EB226" s="28"/>
      <c r="EC226" s="28"/>
      <c r="ED226" s="28"/>
      <c r="EE226" s="28"/>
    </row>
    <row r="227" spans="1:135" x14ac:dyDescent="0.2">
      <c r="A227" s="28"/>
      <c r="B227" s="29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  <c r="BI227" s="28"/>
      <c r="BJ227" s="28"/>
      <c r="BK227" s="28"/>
      <c r="BL227" s="28"/>
      <c r="BM227" s="28"/>
      <c r="BN227" s="28"/>
      <c r="BO227" s="28"/>
      <c r="BP227" s="28"/>
      <c r="BQ227" s="28"/>
      <c r="BR227" s="28"/>
      <c r="BS227" s="28"/>
      <c r="BT227" s="28"/>
      <c r="BU227" s="28"/>
      <c r="BV227" s="28"/>
      <c r="BW227" s="28"/>
      <c r="BX227" s="28"/>
      <c r="BY227" s="28"/>
      <c r="BZ227" s="28"/>
      <c r="CA227" s="28"/>
      <c r="CB227" s="28"/>
      <c r="CC227" s="28"/>
      <c r="CD227" s="28"/>
      <c r="CE227" s="28"/>
      <c r="CF227" s="28"/>
      <c r="CG227" s="28"/>
      <c r="CH227" s="28"/>
      <c r="CI227" s="28"/>
      <c r="CJ227" s="28"/>
      <c r="CK227" s="28"/>
      <c r="CL227" s="28"/>
      <c r="CM227" s="28"/>
      <c r="CN227" s="28"/>
      <c r="CO227" s="28"/>
      <c r="CP227" s="28"/>
      <c r="CQ227" s="28"/>
      <c r="CR227" s="28"/>
      <c r="CS227" s="28"/>
      <c r="CT227" s="28"/>
      <c r="CU227" s="28"/>
      <c r="CV227" s="28"/>
      <c r="CW227" s="28"/>
      <c r="CX227" s="28"/>
      <c r="CY227" s="28"/>
      <c r="CZ227" s="28"/>
      <c r="DA227" s="28"/>
      <c r="DB227" s="28"/>
      <c r="DC227" s="28"/>
      <c r="DD227" s="28"/>
      <c r="DE227" s="28"/>
      <c r="DF227" s="28"/>
      <c r="DG227" s="28"/>
      <c r="DH227" s="28"/>
      <c r="DI227" s="28"/>
      <c r="DJ227" s="28"/>
      <c r="DK227" s="28"/>
      <c r="DL227" s="28"/>
      <c r="DM227" s="28"/>
      <c r="DN227" s="28"/>
      <c r="DO227" s="28"/>
      <c r="DP227" s="28"/>
      <c r="DQ227" s="28"/>
      <c r="DR227" s="28"/>
      <c r="DS227" s="28"/>
      <c r="DT227" s="28"/>
      <c r="DU227" s="28"/>
      <c r="DV227" s="28"/>
      <c r="DW227" s="28"/>
      <c r="DX227" s="28"/>
      <c r="DY227" s="28"/>
      <c r="DZ227" s="28"/>
      <c r="EA227" s="28"/>
      <c r="EB227" s="28"/>
      <c r="EC227" s="28"/>
      <c r="ED227" s="28"/>
      <c r="EE227" s="28"/>
    </row>
    <row r="228" spans="1:135" x14ac:dyDescent="0.2">
      <c r="A228" s="28"/>
      <c r="B228" s="29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8"/>
      <c r="BV228" s="28"/>
      <c r="BW228" s="28"/>
      <c r="BX228" s="28"/>
      <c r="BY228" s="28"/>
      <c r="BZ228" s="28"/>
      <c r="CA228" s="28"/>
      <c r="CB228" s="28"/>
      <c r="CC228" s="28"/>
      <c r="CD228" s="28"/>
      <c r="CE228" s="28"/>
      <c r="CF228" s="28"/>
      <c r="CG228" s="28"/>
      <c r="CH228" s="28"/>
      <c r="CI228" s="28"/>
      <c r="CJ228" s="28"/>
      <c r="CK228" s="28"/>
      <c r="CL228" s="28"/>
      <c r="CM228" s="28"/>
      <c r="CN228" s="28"/>
      <c r="CO228" s="28"/>
      <c r="CP228" s="28"/>
      <c r="CQ228" s="28"/>
      <c r="CR228" s="28"/>
      <c r="CS228" s="28"/>
      <c r="CT228" s="28"/>
      <c r="CU228" s="28"/>
      <c r="CV228" s="28"/>
      <c r="CW228" s="28"/>
      <c r="CX228" s="28"/>
      <c r="CY228" s="28"/>
      <c r="CZ228" s="28"/>
      <c r="DA228" s="28"/>
      <c r="DB228" s="28"/>
      <c r="DC228" s="28"/>
      <c r="DD228" s="28"/>
      <c r="DE228" s="28"/>
      <c r="DF228" s="28"/>
      <c r="DG228" s="28"/>
      <c r="DH228" s="28"/>
      <c r="DI228" s="28"/>
      <c r="DJ228" s="28"/>
      <c r="DK228" s="28"/>
      <c r="DL228" s="28"/>
      <c r="DM228" s="28"/>
      <c r="DN228" s="28"/>
      <c r="DO228" s="28"/>
      <c r="DP228" s="28"/>
      <c r="DQ228" s="28"/>
      <c r="DR228" s="28"/>
      <c r="DS228" s="28"/>
      <c r="DT228" s="28"/>
      <c r="DU228" s="28"/>
      <c r="DV228" s="28"/>
      <c r="DW228" s="28"/>
      <c r="DX228" s="28"/>
      <c r="DY228" s="28"/>
      <c r="DZ228" s="28"/>
      <c r="EA228" s="28"/>
      <c r="EB228" s="28"/>
      <c r="EC228" s="28"/>
      <c r="ED228" s="28"/>
      <c r="EE228" s="28"/>
    </row>
    <row r="229" spans="1:135" x14ac:dyDescent="0.2">
      <c r="A229" s="28"/>
      <c r="B229" s="29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28"/>
      <c r="BN229" s="28"/>
      <c r="BO229" s="28"/>
      <c r="BP229" s="28"/>
      <c r="BQ229" s="28"/>
      <c r="BR229" s="28"/>
      <c r="BS229" s="28"/>
      <c r="BT229" s="28"/>
      <c r="BU229" s="28"/>
      <c r="BV229" s="28"/>
      <c r="BW229" s="28"/>
      <c r="BX229" s="28"/>
      <c r="BY229" s="28"/>
      <c r="BZ229" s="28"/>
      <c r="CA229" s="28"/>
      <c r="CB229" s="28"/>
      <c r="CC229" s="28"/>
      <c r="CD229" s="28"/>
      <c r="CE229" s="28"/>
      <c r="CF229" s="28"/>
      <c r="CG229" s="28"/>
      <c r="CH229" s="28"/>
      <c r="CI229" s="28"/>
      <c r="CJ229" s="28"/>
      <c r="CK229" s="28"/>
      <c r="CL229" s="28"/>
      <c r="CM229" s="28"/>
      <c r="CN229" s="28"/>
      <c r="CO229" s="28"/>
      <c r="CP229" s="28"/>
      <c r="CQ229" s="28"/>
      <c r="CR229" s="28"/>
      <c r="CS229" s="28"/>
      <c r="CT229" s="28"/>
      <c r="CU229" s="28"/>
      <c r="CV229" s="28"/>
      <c r="CW229" s="28"/>
      <c r="CX229" s="28"/>
      <c r="CY229" s="28"/>
      <c r="CZ229" s="28"/>
      <c r="DA229" s="28"/>
      <c r="DB229" s="28"/>
      <c r="DC229" s="28"/>
      <c r="DD229" s="28"/>
      <c r="DE229" s="28"/>
      <c r="DF229" s="28"/>
      <c r="DG229" s="28"/>
      <c r="DH229" s="28"/>
      <c r="DI229" s="28"/>
      <c r="DJ229" s="28"/>
      <c r="DK229" s="28"/>
      <c r="DL229" s="28"/>
      <c r="DM229" s="28"/>
      <c r="DN229" s="28"/>
      <c r="DO229" s="28"/>
      <c r="DP229" s="28"/>
      <c r="DQ229" s="28"/>
      <c r="DR229" s="28"/>
      <c r="DS229" s="28"/>
      <c r="DT229" s="28"/>
      <c r="DU229" s="28"/>
      <c r="DV229" s="28"/>
      <c r="DW229" s="28"/>
      <c r="DX229" s="28"/>
      <c r="DY229" s="28"/>
      <c r="DZ229" s="28"/>
      <c r="EA229" s="28"/>
      <c r="EB229" s="28"/>
      <c r="EC229" s="28"/>
      <c r="ED229" s="28"/>
      <c r="EE229" s="28"/>
    </row>
    <row r="230" spans="1:135" x14ac:dyDescent="0.2">
      <c r="A230" s="28"/>
      <c r="B230" s="29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28"/>
      <c r="BN230" s="28"/>
      <c r="BO230" s="28"/>
      <c r="BP230" s="28"/>
      <c r="BQ230" s="28"/>
      <c r="BR230" s="28"/>
      <c r="BS230" s="28"/>
      <c r="BT230" s="28"/>
      <c r="BU230" s="28"/>
      <c r="BV230" s="28"/>
      <c r="BW230" s="28"/>
      <c r="BX230" s="28"/>
      <c r="BY230" s="28"/>
      <c r="BZ230" s="28"/>
      <c r="CA230" s="28"/>
      <c r="CB230" s="28"/>
      <c r="CC230" s="28"/>
      <c r="CD230" s="28"/>
      <c r="CE230" s="28"/>
      <c r="CF230" s="28"/>
      <c r="CG230" s="28"/>
      <c r="CH230" s="28"/>
      <c r="CI230" s="28"/>
      <c r="CJ230" s="28"/>
      <c r="CK230" s="28"/>
      <c r="CL230" s="28"/>
      <c r="CM230" s="28"/>
      <c r="CN230" s="28"/>
      <c r="CO230" s="28"/>
      <c r="CP230" s="28"/>
      <c r="CQ230" s="28"/>
      <c r="CR230" s="28"/>
      <c r="CS230" s="28"/>
      <c r="CT230" s="28"/>
      <c r="CU230" s="28"/>
      <c r="CV230" s="28"/>
      <c r="CW230" s="28"/>
      <c r="CX230" s="28"/>
      <c r="CY230" s="28"/>
      <c r="CZ230" s="28"/>
      <c r="DA230" s="28"/>
      <c r="DB230" s="28"/>
      <c r="DC230" s="28"/>
      <c r="DD230" s="28"/>
      <c r="DE230" s="28"/>
      <c r="DF230" s="28"/>
      <c r="DG230" s="28"/>
      <c r="DH230" s="28"/>
      <c r="DI230" s="28"/>
      <c r="DJ230" s="28"/>
      <c r="DK230" s="28"/>
      <c r="DL230" s="28"/>
      <c r="DM230" s="28"/>
      <c r="DN230" s="28"/>
      <c r="DO230" s="28"/>
      <c r="DP230" s="28"/>
      <c r="DQ230" s="28"/>
      <c r="DR230" s="28"/>
      <c r="DS230" s="28"/>
      <c r="DT230" s="28"/>
      <c r="DU230" s="28"/>
      <c r="DV230" s="28"/>
      <c r="DW230" s="28"/>
      <c r="DX230" s="28"/>
      <c r="DY230" s="28"/>
      <c r="DZ230" s="28"/>
      <c r="EA230" s="28"/>
      <c r="EB230" s="28"/>
      <c r="EC230" s="28"/>
      <c r="ED230" s="28"/>
      <c r="EE230" s="28"/>
    </row>
    <row r="231" spans="1:135" x14ac:dyDescent="0.2">
      <c r="A231" s="28"/>
      <c r="B231" s="29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28"/>
      <c r="BN231" s="28"/>
      <c r="BO231" s="28"/>
      <c r="BP231" s="28"/>
      <c r="BQ231" s="28"/>
      <c r="BR231" s="28"/>
      <c r="BS231" s="28"/>
      <c r="BT231" s="28"/>
      <c r="BU231" s="28"/>
      <c r="BV231" s="28"/>
      <c r="BW231" s="28"/>
      <c r="BX231" s="28"/>
      <c r="BY231" s="28"/>
      <c r="BZ231" s="28"/>
      <c r="CA231" s="28"/>
      <c r="CB231" s="28"/>
      <c r="CC231" s="28"/>
      <c r="CD231" s="28"/>
      <c r="CE231" s="28"/>
      <c r="CF231" s="28"/>
      <c r="CG231" s="28"/>
      <c r="CH231" s="28"/>
      <c r="CI231" s="28"/>
      <c r="CJ231" s="28"/>
      <c r="CK231" s="28"/>
      <c r="CL231" s="28"/>
      <c r="CM231" s="28"/>
      <c r="CN231" s="28"/>
      <c r="CO231" s="28"/>
      <c r="CP231" s="28"/>
      <c r="CQ231" s="28"/>
      <c r="CR231" s="28"/>
      <c r="CS231" s="28"/>
      <c r="CT231" s="28"/>
      <c r="CU231" s="28"/>
      <c r="CV231" s="28"/>
      <c r="CW231" s="28"/>
      <c r="CX231" s="28"/>
      <c r="CY231" s="28"/>
      <c r="CZ231" s="28"/>
      <c r="DA231" s="28"/>
      <c r="DB231" s="28"/>
      <c r="DC231" s="28"/>
      <c r="DD231" s="28"/>
      <c r="DE231" s="28"/>
      <c r="DF231" s="28"/>
      <c r="DG231" s="28"/>
      <c r="DH231" s="28"/>
      <c r="DI231" s="28"/>
      <c r="DJ231" s="28"/>
      <c r="DK231" s="28"/>
      <c r="DL231" s="28"/>
      <c r="DM231" s="28"/>
      <c r="DN231" s="28"/>
      <c r="DO231" s="28"/>
      <c r="DP231" s="28"/>
      <c r="DQ231" s="28"/>
      <c r="DR231" s="28"/>
      <c r="DS231" s="28"/>
      <c r="DT231" s="28"/>
      <c r="DU231" s="28"/>
      <c r="DV231" s="28"/>
      <c r="DW231" s="28"/>
      <c r="DX231" s="28"/>
      <c r="DY231" s="28"/>
      <c r="DZ231" s="28"/>
      <c r="EA231" s="28"/>
      <c r="EB231" s="28"/>
      <c r="EC231" s="28"/>
      <c r="ED231" s="28"/>
      <c r="EE231" s="28"/>
    </row>
    <row r="232" spans="1:135" x14ac:dyDescent="0.2">
      <c r="A232" s="28"/>
      <c r="B232" s="29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  <c r="BM232" s="28"/>
      <c r="BN232" s="28"/>
      <c r="BO232" s="28"/>
      <c r="BP232" s="28"/>
      <c r="BQ232" s="28"/>
      <c r="BR232" s="28"/>
      <c r="BS232" s="28"/>
      <c r="BT232" s="28"/>
      <c r="BU232" s="28"/>
      <c r="BV232" s="28"/>
      <c r="BW232" s="28"/>
      <c r="BX232" s="28"/>
      <c r="BY232" s="28"/>
      <c r="BZ232" s="28"/>
      <c r="CA232" s="28"/>
      <c r="CB232" s="28"/>
      <c r="CC232" s="28"/>
      <c r="CD232" s="28"/>
      <c r="CE232" s="28"/>
      <c r="CF232" s="28"/>
      <c r="CG232" s="28"/>
      <c r="CH232" s="28"/>
      <c r="CI232" s="28"/>
      <c r="CJ232" s="28"/>
      <c r="CK232" s="28"/>
      <c r="CL232" s="28"/>
      <c r="CM232" s="28"/>
      <c r="CN232" s="28"/>
      <c r="CO232" s="28"/>
      <c r="CP232" s="28"/>
      <c r="CQ232" s="28"/>
      <c r="CR232" s="28"/>
      <c r="CS232" s="28"/>
      <c r="CT232" s="28"/>
      <c r="CU232" s="28"/>
      <c r="CV232" s="28"/>
      <c r="CW232" s="28"/>
      <c r="CX232" s="28"/>
      <c r="CY232" s="28"/>
      <c r="CZ232" s="28"/>
      <c r="DA232" s="28"/>
      <c r="DB232" s="28"/>
      <c r="DC232" s="28"/>
      <c r="DD232" s="28"/>
      <c r="DE232" s="28"/>
      <c r="DF232" s="28"/>
      <c r="DG232" s="28"/>
      <c r="DH232" s="28"/>
      <c r="DI232" s="28"/>
      <c r="DJ232" s="28"/>
      <c r="DK232" s="28"/>
      <c r="DL232" s="28"/>
      <c r="DM232" s="28"/>
      <c r="DN232" s="28"/>
      <c r="DO232" s="28"/>
      <c r="DP232" s="28"/>
      <c r="DQ232" s="28"/>
      <c r="DR232" s="28"/>
      <c r="DS232" s="28"/>
      <c r="DT232" s="28"/>
      <c r="DU232" s="28"/>
      <c r="DV232" s="28"/>
      <c r="DW232" s="28"/>
      <c r="DX232" s="28"/>
      <c r="DY232" s="28"/>
      <c r="DZ232" s="28"/>
      <c r="EA232" s="28"/>
      <c r="EB232" s="28"/>
      <c r="EC232" s="28"/>
      <c r="ED232" s="28"/>
      <c r="EE232" s="28"/>
    </row>
    <row r="233" spans="1:135" x14ac:dyDescent="0.2">
      <c r="A233" s="28"/>
      <c r="B233" s="29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  <c r="BM233" s="28"/>
      <c r="BN233" s="28"/>
      <c r="BO233" s="28"/>
      <c r="BP233" s="28"/>
      <c r="BQ233" s="28"/>
      <c r="BR233" s="28"/>
      <c r="BS233" s="28"/>
      <c r="BT233" s="28"/>
      <c r="BU233" s="28"/>
      <c r="BV233" s="28"/>
      <c r="BW233" s="28"/>
      <c r="BX233" s="28"/>
      <c r="BY233" s="28"/>
      <c r="BZ233" s="28"/>
      <c r="CA233" s="28"/>
      <c r="CB233" s="28"/>
      <c r="CC233" s="28"/>
      <c r="CD233" s="28"/>
      <c r="CE233" s="28"/>
      <c r="CF233" s="28"/>
      <c r="CG233" s="28"/>
      <c r="CH233" s="28"/>
      <c r="CI233" s="28"/>
      <c r="CJ233" s="28"/>
      <c r="CK233" s="28"/>
      <c r="CL233" s="28"/>
      <c r="CM233" s="28"/>
      <c r="CN233" s="28"/>
      <c r="CO233" s="28"/>
      <c r="CP233" s="28"/>
      <c r="CQ233" s="28"/>
      <c r="CR233" s="28"/>
      <c r="CS233" s="28"/>
      <c r="CT233" s="28"/>
      <c r="CU233" s="28"/>
      <c r="CV233" s="28"/>
      <c r="CW233" s="28"/>
      <c r="CX233" s="28"/>
      <c r="CY233" s="28"/>
      <c r="CZ233" s="28"/>
      <c r="DA233" s="28"/>
      <c r="DB233" s="28"/>
      <c r="DC233" s="28"/>
      <c r="DD233" s="28"/>
      <c r="DE233" s="28"/>
      <c r="DF233" s="28"/>
      <c r="DG233" s="28"/>
      <c r="DH233" s="28"/>
      <c r="DI233" s="28"/>
      <c r="DJ233" s="28"/>
      <c r="DK233" s="28"/>
      <c r="DL233" s="28"/>
      <c r="DM233" s="28"/>
      <c r="DN233" s="28"/>
      <c r="DO233" s="28"/>
      <c r="DP233" s="28"/>
      <c r="DQ233" s="28"/>
      <c r="DR233" s="28"/>
      <c r="DS233" s="28"/>
      <c r="DT233" s="28"/>
      <c r="DU233" s="28"/>
      <c r="DV233" s="28"/>
      <c r="DW233" s="28"/>
      <c r="DX233" s="28"/>
      <c r="DY233" s="28"/>
      <c r="DZ233" s="28"/>
      <c r="EA233" s="28"/>
      <c r="EB233" s="28"/>
      <c r="EC233" s="28"/>
      <c r="ED233" s="28"/>
      <c r="EE233" s="28"/>
    </row>
    <row r="234" spans="1:135" x14ac:dyDescent="0.2">
      <c r="A234" s="28"/>
      <c r="B234" s="29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28"/>
      <c r="BR234" s="28"/>
      <c r="BS234" s="28"/>
      <c r="BT234" s="28"/>
      <c r="BU234" s="28"/>
      <c r="BV234" s="28"/>
      <c r="BW234" s="28"/>
      <c r="BX234" s="28"/>
      <c r="BY234" s="28"/>
      <c r="BZ234" s="28"/>
      <c r="CA234" s="28"/>
      <c r="CB234" s="28"/>
      <c r="CC234" s="28"/>
      <c r="CD234" s="28"/>
      <c r="CE234" s="28"/>
      <c r="CF234" s="28"/>
      <c r="CG234" s="28"/>
      <c r="CH234" s="28"/>
      <c r="CI234" s="28"/>
      <c r="CJ234" s="28"/>
      <c r="CK234" s="28"/>
      <c r="CL234" s="28"/>
      <c r="CM234" s="28"/>
      <c r="CN234" s="28"/>
      <c r="CO234" s="28"/>
      <c r="CP234" s="28"/>
      <c r="CQ234" s="28"/>
      <c r="CR234" s="28"/>
      <c r="CS234" s="28"/>
      <c r="CT234" s="28"/>
      <c r="CU234" s="28"/>
      <c r="CV234" s="28"/>
      <c r="CW234" s="28"/>
      <c r="CX234" s="28"/>
      <c r="CY234" s="28"/>
      <c r="CZ234" s="28"/>
      <c r="DA234" s="28"/>
      <c r="DB234" s="28"/>
      <c r="DC234" s="28"/>
      <c r="DD234" s="28"/>
      <c r="DE234" s="28"/>
      <c r="DF234" s="28"/>
      <c r="DG234" s="28"/>
      <c r="DH234" s="28"/>
      <c r="DI234" s="28"/>
      <c r="DJ234" s="28"/>
      <c r="DK234" s="28"/>
      <c r="DL234" s="28"/>
      <c r="DM234" s="28"/>
      <c r="DN234" s="28"/>
      <c r="DO234" s="28"/>
      <c r="DP234" s="28"/>
      <c r="DQ234" s="28"/>
      <c r="DR234" s="28"/>
      <c r="DS234" s="28"/>
      <c r="DT234" s="28"/>
      <c r="DU234" s="28"/>
      <c r="DV234" s="28"/>
      <c r="DW234" s="28"/>
      <c r="DX234" s="28"/>
      <c r="DY234" s="28"/>
      <c r="DZ234" s="28"/>
      <c r="EA234" s="28"/>
      <c r="EB234" s="28"/>
      <c r="EC234" s="28"/>
      <c r="ED234" s="28"/>
      <c r="EE234" s="28"/>
    </row>
    <row r="235" spans="1:135" x14ac:dyDescent="0.2">
      <c r="A235" s="28"/>
      <c r="B235" s="29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  <c r="BM235" s="28"/>
      <c r="BN235" s="28"/>
      <c r="BO235" s="28"/>
      <c r="BP235" s="28"/>
      <c r="BQ235" s="28"/>
      <c r="BR235" s="28"/>
      <c r="BS235" s="28"/>
      <c r="BT235" s="28"/>
      <c r="BU235" s="28"/>
      <c r="BV235" s="28"/>
      <c r="BW235" s="28"/>
      <c r="BX235" s="28"/>
      <c r="BY235" s="28"/>
      <c r="BZ235" s="28"/>
      <c r="CA235" s="28"/>
      <c r="CB235" s="28"/>
      <c r="CC235" s="28"/>
      <c r="CD235" s="28"/>
      <c r="CE235" s="28"/>
      <c r="CF235" s="28"/>
      <c r="CG235" s="28"/>
      <c r="CH235" s="28"/>
      <c r="CI235" s="28"/>
      <c r="CJ235" s="28"/>
      <c r="CK235" s="28"/>
      <c r="CL235" s="28"/>
      <c r="CM235" s="28"/>
      <c r="CN235" s="28"/>
      <c r="CO235" s="28"/>
      <c r="CP235" s="28"/>
      <c r="CQ235" s="28"/>
      <c r="CR235" s="28"/>
      <c r="CS235" s="28"/>
      <c r="CT235" s="28"/>
      <c r="CU235" s="28"/>
      <c r="CV235" s="28"/>
      <c r="CW235" s="28"/>
      <c r="CX235" s="28"/>
      <c r="CY235" s="28"/>
      <c r="CZ235" s="28"/>
      <c r="DA235" s="28"/>
      <c r="DB235" s="28"/>
      <c r="DC235" s="28"/>
      <c r="DD235" s="28"/>
      <c r="DE235" s="28"/>
      <c r="DF235" s="28"/>
      <c r="DG235" s="28"/>
      <c r="DH235" s="28"/>
      <c r="DI235" s="28"/>
      <c r="DJ235" s="28"/>
      <c r="DK235" s="28"/>
      <c r="DL235" s="28"/>
      <c r="DM235" s="28"/>
      <c r="DN235" s="28"/>
      <c r="DO235" s="28"/>
      <c r="DP235" s="28"/>
      <c r="DQ235" s="28"/>
      <c r="DR235" s="28"/>
      <c r="DS235" s="28"/>
      <c r="DT235" s="28"/>
      <c r="DU235" s="28"/>
      <c r="DV235" s="28"/>
      <c r="DW235" s="28"/>
      <c r="DX235" s="28"/>
      <c r="DY235" s="28"/>
      <c r="DZ235" s="28"/>
      <c r="EA235" s="28"/>
      <c r="EB235" s="28"/>
      <c r="EC235" s="28"/>
      <c r="ED235" s="28"/>
      <c r="EE235" s="28"/>
    </row>
    <row r="236" spans="1:135" x14ac:dyDescent="0.2">
      <c r="A236" s="28"/>
      <c r="B236" s="29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  <c r="BM236" s="28"/>
      <c r="BN236" s="28"/>
      <c r="BO236" s="28"/>
      <c r="BP236" s="28"/>
      <c r="BQ236" s="28"/>
      <c r="BR236" s="28"/>
      <c r="BS236" s="28"/>
      <c r="BT236" s="28"/>
      <c r="BU236" s="28"/>
      <c r="BV236" s="28"/>
      <c r="BW236" s="28"/>
      <c r="BX236" s="28"/>
      <c r="BY236" s="28"/>
      <c r="BZ236" s="28"/>
      <c r="CA236" s="28"/>
      <c r="CB236" s="28"/>
      <c r="CC236" s="28"/>
      <c r="CD236" s="28"/>
      <c r="CE236" s="28"/>
      <c r="CF236" s="28"/>
      <c r="CG236" s="28"/>
      <c r="CH236" s="28"/>
      <c r="CI236" s="28"/>
      <c r="CJ236" s="28"/>
      <c r="CK236" s="28"/>
      <c r="CL236" s="28"/>
      <c r="CM236" s="28"/>
      <c r="CN236" s="28"/>
      <c r="CO236" s="28"/>
      <c r="CP236" s="28"/>
      <c r="CQ236" s="28"/>
      <c r="CR236" s="28"/>
      <c r="CS236" s="28"/>
      <c r="CT236" s="28"/>
      <c r="CU236" s="28"/>
      <c r="CV236" s="28"/>
      <c r="CW236" s="28"/>
      <c r="CX236" s="28"/>
      <c r="CY236" s="28"/>
      <c r="CZ236" s="28"/>
      <c r="DA236" s="28"/>
      <c r="DB236" s="28"/>
      <c r="DC236" s="28"/>
      <c r="DD236" s="28"/>
      <c r="DE236" s="28"/>
      <c r="DF236" s="28"/>
      <c r="DG236" s="28"/>
      <c r="DH236" s="28"/>
      <c r="DI236" s="28"/>
      <c r="DJ236" s="28"/>
      <c r="DK236" s="28"/>
      <c r="DL236" s="28"/>
      <c r="DM236" s="28"/>
      <c r="DN236" s="28"/>
      <c r="DO236" s="28"/>
      <c r="DP236" s="28"/>
      <c r="DQ236" s="28"/>
      <c r="DR236" s="28"/>
      <c r="DS236" s="28"/>
      <c r="DT236" s="28"/>
      <c r="DU236" s="28"/>
      <c r="DV236" s="28"/>
      <c r="DW236" s="28"/>
      <c r="DX236" s="28"/>
      <c r="DY236" s="28"/>
      <c r="DZ236" s="28"/>
      <c r="EA236" s="28"/>
      <c r="EB236" s="28"/>
      <c r="EC236" s="28"/>
      <c r="ED236" s="28"/>
      <c r="EE236" s="28"/>
    </row>
    <row r="237" spans="1:135" x14ac:dyDescent="0.2">
      <c r="A237" s="28"/>
      <c r="B237" s="29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  <c r="BM237" s="28"/>
      <c r="BN237" s="28"/>
      <c r="BO237" s="28"/>
      <c r="BP237" s="28"/>
      <c r="BQ237" s="28"/>
      <c r="BR237" s="28"/>
      <c r="BS237" s="28"/>
      <c r="BT237" s="28"/>
      <c r="BU237" s="28"/>
      <c r="BV237" s="28"/>
      <c r="BW237" s="28"/>
      <c r="BX237" s="28"/>
      <c r="BY237" s="28"/>
      <c r="BZ237" s="28"/>
      <c r="CA237" s="28"/>
      <c r="CB237" s="28"/>
      <c r="CC237" s="28"/>
      <c r="CD237" s="28"/>
      <c r="CE237" s="28"/>
      <c r="CF237" s="28"/>
      <c r="CG237" s="28"/>
      <c r="CH237" s="28"/>
      <c r="CI237" s="28"/>
      <c r="CJ237" s="28"/>
      <c r="CK237" s="28"/>
      <c r="CL237" s="28"/>
      <c r="CM237" s="28"/>
      <c r="CN237" s="28"/>
      <c r="CO237" s="28"/>
      <c r="CP237" s="28"/>
      <c r="CQ237" s="28"/>
      <c r="CR237" s="28"/>
      <c r="CS237" s="28"/>
      <c r="CT237" s="28"/>
      <c r="CU237" s="28"/>
      <c r="CV237" s="28"/>
      <c r="CW237" s="28"/>
      <c r="CX237" s="28"/>
      <c r="CY237" s="28"/>
      <c r="CZ237" s="28"/>
      <c r="DA237" s="28"/>
      <c r="DB237" s="28"/>
      <c r="DC237" s="28"/>
      <c r="DD237" s="28"/>
      <c r="DE237" s="28"/>
      <c r="DF237" s="28"/>
      <c r="DG237" s="28"/>
      <c r="DH237" s="28"/>
      <c r="DI237" s="28"/>
      <c r="DJ237" s="28"/>
      <c r="DK237" s="28"/>
      <c r="DL237" s="28"/>
      <c r="DM237" s="28"/>
      <c r="DN237" s="28"/>
      <c r="DO237" s="28"/>
      <c r="DP237" s="28"/>
      <c r="DQ237" s="28"/>
      <c r="DR237" s="28"/>
      <c r="DS237" s="28"/>
      <c r="DT237" s="28"/>
      <c r="DU237" s="28"/>
      <c r="DV237" s="28"/>
      <c r="DW237" s="28"/>
      <c r="DX237" s="28"/>
      <c r="DY237" s="28"/>
      <c r="DZ237" s="28"/>
      <c r="EA237" s="28"/>
      <c r="EB237" s="28"/>
      <c r="EC237" s="28"/>
      <c r="ED237" s="28"/>
      <c r="EE237" s="28"/>
    </row>
    <row r="238" spans="1:135" x14ac:dyDescent="0.2">
      <c r="A238" s="28"/>
      <c r="B238" s="29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  <c r="BM238" s="28"/>
      <c r="BN238" s="28"/>
      <c r="BO238" s="28"/>
      <c r="BP238" s="28"/>
      <c r="BQ238" s="28"/>
      <c r="BR238" s="28"/>
      <c r="BS238" s="28"/>
      <c r="BT238" s="28"/>
      <c r="BU238" s="28"/>
      <c r="BV238" s="28"/>
      <c r="BW238" s="28"/>
      <c r="BX238" s="28"/>
      <c r="BY238" s="28"/>
      <c r="BZ238" s="28"/>
      <c r="CA238" s="28"/>
      <c r="CB238" s="28"/>
      <c r="CC238" s="28"/>
      <c r="CD238" s="28"/>
      <c r="CE238" s="28"/>
      <c r="CF238" s="28"/>
      <c r="CG238" s="28"/>
      <c r="CH238" s="28"/>
      <c r="CI238" s="28"/>
      <c r="CJ238" s="28"/>
      <c r="CK238" s="28"/>
      <c r="CL238" s="28"/>
      <c r="CM238" s="28"/>
      <c r="CN238" s="28"/>
      <c r="CO238" s="28"/>
      <c r="CP238" s="28"/>
      <c r="CQ238" s="28"/>
      <c r="CR238" s="28"/>
      <c r="CS238" s="28"/>
      <c r="CT238" s="28"/>
      <c r="CU238" s="28"/>
      <c r="CV238" s="28"/>
      <c r="CW238" s="28"/>
      <c r="CX238" s="28"/>
      <c r="CY238" s="28"/>
      <c r="CZ238" s="28"/>
      <c r="DA238" s="28"/>
      <c r="DB238" s="28"/>
      <c r="DC238" s="28"/>
      <c r="DD238" s="28"/>
      <c r="DE238" s="28"/>
      <c r="DF238" s="28"/>
      <c r="DG238" s="28"/>
      <c r="DH238" s="28"/>
      <c r="DI238" s="28"/>
      <c r="DJ238" s="28"/>
      <c r="DK238" s="28"/>
      <c r="DL238" s="28"/>
      <c r="DM238" s="28"/>
      <c r="DN238" s="28"/>
      <c r="DO238" s="28"/>
      <c r="DP238" s="28"/>
      <c r="DQ238" s="28"/>
      <c r="DR238" s="28"/>
      <c r="DS238" s="28"/>
      <c r="DT238" s="28"/>
      <c r="DU238" s="28"/>
      <c r="DV238" s="28"/>
      <c r="DW238" s="28"/>
      <c r="DX238" s="28"/>
      <c r="DY238" s="28"/>
      <c r="DZ238" s="28"/>
      <c r="EA238" s="28"/>
      <c r="EB238" s="28"/>
      <c r="EC238" s="28"/>
      <c r="ED238" s="28"/>
      <c r="EE238" s="28"/>
    </row>
    <row r="239" spans="1:135" x14ac:dyDescent="0.2">
      <c r="A239" s="28"/>
      <c r="B239" s="29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  <c r="BM239" s="28"/>
      <c r="BN239" s="28"/>
      <c r="BO239" s="28"/>
      <c r="BP239" s="28"/>
      <c r="BQ239" s="28"/>
      <c r="BR239" s="28"/>
      <c r="BS239" s="28"/>
      <c r="BT239" s="28"/>
      <c r="BU239" s="28"/>
      <c r="BV239" s="28"/>
      <c r="BW239" s="28"/>
      <c r="BX239" s="28"/>
      <c r="BY239" s="28"/>
      <c r="BZ239" s="28"/>
      <c r="CA239" s="28"/>
      <c r="CB239" s="28"/>
      <c r="CC239" s="28"/>
      <c r="CD239" s="28"/>
      <c r="CE239" s="28"/>
      <c r="CF239" s="28"/>
      <c r="CG239" s="28"/>
      <c r="CH239" s="28"/>
      <c r="CI239" s="28"/>
      <c r="CJ239" s="28"/>
      <c r="CK239" s="28"/>
      <c r="CL239" s="28"/>
      <c r="CM239" s="28"/>
      <c r="CN239" s="28"/>
      <c r="CO239" s="28"/>
      <c r="CP239" s="28"/>
      <c r="CQ239" s="28"/>
      <c r="CR239" s="28"/>
      <c r="CS239" s="28"/>
      <c r="CT239" s="28"/>
      <c r="CU239" s="28"/>
      <c r="CV239" s="28"/>
      <c r="CW239" s="28"/>
      <c r="CX239" s="28"/>
      <c r="CY239" s="28"/>
      <c r="CZ239" s="28"/>
      <c r="DA239" s="28"/>
      <c r="DB239" s="28"/>
      <c r="DC239" s="28"/>
      <c r="DD239" s="28"/>
      <c r="DE239" s="28"/>
      <c r="DF239" s="28"/>
      <c r="DG239" s="28"/>
      <c r="DH239" s="28"/>
      <c r="DI239" s="28"/>
      <c r="DJ239" s="28"/>
      <c r="DK239" s="28"/>
      <c r="DL239" s="28"/>
      <c r="DM239" s="28"/>
      <c r="DN239" s="28"/>
      <c r="DO239" s="28"/>
      <c r="DP239" s="28"/>
      <c r="DQ239" s="28"/>
      <c r="DR239" s="28"/>
      <c r="DS239" s="28"/>
      <c r="DT239" s="28"/>
      <c r="DU239" s="28"/>
      <c r="DV239" s="28"/>
      <c r="DW239" s="28"/>
      <c r="DX239" s="28"/>
      <c r="DY239" s="28"/>
      <c r="DZ239" s="28"/>
      <c r="EA239" s="28"/>
      <c r="EB239" s="28"/>
      <c r="EC239" s="28"/>
      <c r="ED239" s="28"/>
      <c r="EE239" s="28"/>
    </row>
    <row r="240" spans="1:135" x14ac:dyDescent="0.2">
      <c r="A240" s="28"/>
      <c r="B240" s="29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28"/>
      <c r="BR240" s="28"/>
      <c r="BS240" s="28"/>
      <c r="BT240" s="28"/>
      <c r="BU240" s="28"/>
      <c r="BV240" s="28"/>
      <c r="BW240" s="28"/>
      <c r="BX240" s="28"/>
      <c r="BY240" s="28"/>
      <c r="BZ240" s="28"/>
      <c r="CA240" s="28"/>
      <c r="CB240" s="28"/>
      <c r="CC240" s="28"/>
      <c r="CD240" s="28"/>
      <c r="CE240" s="28"/>
      <c r="CF240" s="28"/>
      <c r="CG240" s="28"/>
      <c r="CH240" s="28"/>
      <c r="CI240" s="28"/>
      <c r="CJ240" s="28"/>
      <c r="CK240" s="28"/>
      <c r="CL240" s="28"/>
      <c r="CM240" s="28"/>
      <c r="CN240" s="28"/>
      <c r="CO240" s="28"/>
      <c r="CP240" s="28"/>
      <c r="CQ240" s="28"/>
      <c r="CR240" s="28"/>
      <c r="CS240" s="28"/>
      <c r="CT240" s="28"/>
      <c r="CU240" s="28"/>
      <c r="CV240" s="28"/>
      <c r="CW240" s="28"/>
      <c r="CX240" s="28"/>
      <c r="CY240" s="28"/>
      <c r="CZ240" s="28"/>
      <c r="DA240" s="28"/>
      <c r="DB240" s="28"/>
      <c r="DC240" s="28"/>
      <c r="DD240" s="28"/>
      <c r="DE240" s="28"/>
      <c r="DF240" s="28"/>
      <c r="DG240" s="28"/>
      <c r="DH240" s="28"/>
      <c r="DI240" s="28"/>
      <c r="DJ240" s="28"/>
      <c r="DK240" s="28"/>
      <c r="DL240" s="28"/>
      <c r="DM240" s="28"/>
      <c r="DN240" s="28"/>
      <c r="DO240" s="28"/>
      <c r="DP240" s="28"/>
      <c r="DQ240" s="28"/>
      <c r="DR240" s="28"/>
      <c r="DS240" s="28"/>
      <c r="DT240" s="28"/>
      <c r="DU240" s="28"/>
      <c r="DV240" s="28"/>
      <c r="DW240" s="28"/>
      <c r="DX240" s="28"/>
      <c r="DY240" s="28"/>
      <c r="DZ240" s="28"/>
      <c r="EA240" s="28"/>
      <c r="EB240" s="28"/>
      <c r="EC240" s="28"/>
      <c r="ED240" s="28"/>
      <c r="EE240" s="28"/>
    </row>
    <row r="241" spans="1:135" x14ac:dyDescent="0.2">
      <c r="A241" s="28"/>
      <c r="B241" s="29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/>
      <c r="BY241" s="28"/>
      <c r="BZ241" s="28"/>
      <c r="CA241" s="28"/>
      <c r="CB241" s="28"/>
      <c r="CC241" s="28"/>
      <c r="CD241" s="28"/>
      <c r="CE241" s="28"/>
      <c r="CF241" s="28"/>
      <c r="CG241" s="28"/>
      <c r="CH241" s="28"/>
      <c r="CI241" s="28"/>
      <c r="CJ241" s="28"/>
      <c r="CK241" s="28"/>
      <c r="CL241" s="28"/>
      <c r="CM241" s="28"/>
      <c r="CN241" s="28"/>
      <c r="CO241" s="28"/>
      <c r="CP241" s="28"/>
      <c r="CQ241" s="28"/>
      <c r="CR241" s="28"/>
      <c r="CS241" s="28"/>
      <c r="CT241" s="28"/>
      <c r="CU241" s="28"/>
      <c r="CV241" s="28"/>
      <c r="CW241" s="28"/>
      <c r="CX241" s="28"/>
      <c r="CY241" s="28"/>
      <c r="CZ241" s="28"/>
      <c r="DA241" s="28"/>
      <c r="DB241" s="28"/>
      <c r="DC241" s="28"/>
      <c r="DD241" s="28"/>
      <c r="DE241" s="28"/>
      <c r="DF241" s="28"/>
      <c r="DG241" s="28"/>
      <c r="DH241" s="28"/>
      <c r="DI241" s="28"/>
      <c r="DJ241" s="28"/>
      <c r="DK241" s="28"/>
      <c r="DL241" s="28"/>
      <c r="DM241" s="28"/>
      <c r="DN241" s="28"/>
      <c r="DO241" s="28"/>
      <c r="DP241" s="28"/>
      <c r="DQ241" s="28"/>
      <c r="DR241" s="28"/>
      <c r="DS241" s="28"/>
      <c r="DT241" s="28"/>
      <c r="DU241" s="28"/>
      <c r="DV241" s="28"/>
      <c r="DW241" s="28"/>
      <c r="DX241" s="28"/>
      <c r="DY241" s="28"/>
      <c r="DZ241" s="28"/>
      <c r="EA241" s="28"/>
      <c r="EB241" s="28"/>
      <c r="EC241" s="28"/>
      <c r="ED241" s="28"/>
      <c r="EE241" s="28"/>
    </row>
    <row r="242" spans="1:135" x14ac:dyDescent="0.2">
      <c r="A242" s="28"/>
      <c r="B242" s="29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28"/>
      <c r="BN242" s="28"/>
      <c r="BO242" s="28"/>
      <c r="BP242" s="28"/>
      <c r="BQ242" s="28"/>
      <c r="BR242" s="28"/>
      <c r="BS242" s="28"/>
      <c r="BT242" s="28"/>
      <c r="BU242" s="28"/>
      <c r="BV242" s="28"/>
      <c r="BW242" s="28"/>
      <c r="BX242" s="28"/>
      <c r="BY242" s="28"/>
      <c r="BZ242" s="28"/>
      <c r="CA242" s="28"/>
      <c r="CB242" s="28"/>
      <c r="CC242" s="28"/>
      <c r="CD242" s="28"/>
      <c r="CE242" s="28"/>
      <c r="CF242" s="28"/>
      <c r="CG242" s="28"/>
      <c r="CH242" s="28"/>
      <c r="CI242" s="28"/>
      <c r="CJ242" s="28"/>
      <c r="CK242" s="28"/>
      <c r="CL242" s="28"/>
      <c r="CM242" s="28"/>
      <c r="CN242" s="28"/>
      <c r="CO242" s="28"/>
      <c r="CP242" s="28"/>
      <c r="CQ242" s="28"/>
      <c r="CR242" s="28"/>
      <c r="CS242" s="28"/>
      <c r="CT242" s="28"/>
      <c r="CU242" s="28"/>
      <c r="CV242" s="28"/>
      <c r="CW242" s="28"/>
      <c r="CX242" s="28"/>
      <c r="CY242" s="28"/>
      <c r="CZ242" s="28"/>
      <c r="DA242" s="28"/>
      <c r="DB242" s="28"/>
      <c r="DC242" s="28"/>
      <c r="DD242" s="28"/>
      <c r="DE242" s="28"/>
      <c r="DF242" s="28"/>
      <c r="DG242" s="28"/>
      <c r="DH242" s="28"/>
      <c r="DI242" s="28"/>
      <c r="DJ242" s="28"/>
      <c r="DK242" s="28"/>
      <c r="DL242" s="28"/>
      <c r="DM242" s="28"/>
      <c r="DN242" s="28"/>
      <c r="DO242" s="28"/>
      <c r="DP242" s="28"/>
      <c r="DQ242" s="28"/>
      <c r="DR242" s="28"/>
      <c r="DS242" s="28"/>
      <c r="DT242" s="28"/>
      <c r="DU242" s="28"/>
      <c r="DV242" s="28"/>
      <c r="DW242" s="28"/>
      <c r="DX242" s="28"/>
      <c r="DY242" s="28"/>
      <c r="DZ242" s="28"/>
      <c r="EA242" s="28"/>
      <c r="EB242" s="28"/>
      <c r="EC242" s="28"/>
      <c r="ED242" s="28"/>
      <c r="EE242" s="28"/>
    </row>
    <row r="243" spans="1:135" x14ac:dyDescent="0.2">
      <c r="A243" s="28"/>
      <c r="B243" s="29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  <c r="BM243" s="28"/>
      <c r="BN243" s="28"/>
      <c r="BO243" s="28"/>
      <c r="BP243" s="28"/>
      <c r="BQ243" s="28"/>
      <c r="BR243" s="28"/>
      <c r="BS243" s="28"/>
      <c r="BT243" s="28"/>
      <c r="BU243" s="28"/>
      <c r="BV243" s="28"/>
      <c r="BW243" s="28"/>
      <c r="BX243" s="28"/>
      <c r="BY243" s="28"/>
      <c r="BZ243" s="28"/>
      <c r="CA243" s="28"/>
      <c r="CB243" s="28"/>
      <c r="CC243" s="28"/>
      <c r="CD243" s="28"/>
      <c r="CE243" s="28"/>
      <c r="CF243" s="28"/>
      <c r="CG243" s="28"/>
      <c r="CH243" s="28"/>
      <c r="CI243" s="28"/>
      <c r="CJ243" s="28"/>
      <c r="CK243" s="28"/>
      <c r="CL243" s="28"/>
      <c r="CM243" s="28"/>
      <c r="CN243" s="28"/>
      <c r="CO243" s="28"/>
      <c r="CP243" s="28"/>
      <c r="CQ243" s="28"/>
      <c r="CR243" s="28"/>
      <c r="CS243" s="28"/>
      <c r="CT243" s="28"/>
      <c r="CU243" s="28"/>
      <c r="CV243" s="28"/>
      <c r="CW243" s="28"/>
      <c r="CX243" s="28"/>
      <c r="CY243" s="28"/>
      <c r="CZ243" s="28"/>
      <c r="DA243" s="28"/>
      <c r="DB243" s="28"/>
      <c r="DC243" s="28"/>
      <c r="DD243" s="28"/>
      <c r="DE243" s="28"/>
      <c r="DF243" s="28"/>
      <c r="DG243" s="28"/>
      <c r="DH243" s="28"/>
      <c r="DI243" s="28"/>
      <c r="DJ243" s="28"/>
      <c r="DK243" s="28"/>
      <c r="DL243" s="28"/>
      <c r="DM243" s="28"/>
      <c r="DN243" s="28"/>
      <c r="DO243" s="28"/>
      <c r="DP243" s="28"/>
      <c r="DQ243" s="28"/>
      <c r="DR243" s="28"/>
      <c r="DS243" s="28"/>
      <c r="DT243" s="28"/>
      <c r="DU243" s="28"/>
      <c r="DV243" s="28"/>
      <c r="DW243" s="28"/>
      <c r="DX243" s="28"/>
      <c r="DY243" s="28"/>
      <c r="DZ243" s="28"/>
      <c r="EA243" s="28"/>
      <c r="EB243" s="28"/>
      <c r="EC243" s="28"/>
      <c r="ED243" s="28"/>
      <c r="EE243" s="28"/>
    </row>
    <row r="244" spans="1:135" x14ac:dyDescent="0.2">
      <c r="A244" s="28"/>
      <c r="B244" s="29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  <c r="BO244" s="28"/>
      <c r="BP244" s="28"/>
      <c r="BQ244" s="28"/>
      <c r="BR244" s="28"/>
      <c r="BS244" s="28"/>
      <c r="BT244" s="28"/>
      <c r="BU244" s="28"/>
      <c r="BV244" s="28"/>
      <c r="BW244" s="28"/>
      <c r="BX244" s="28"/>
      <c r="BY244" s="28"/>
      <c r="BZ244" s="28"/>
      <c r="CA244" s="28"/>
      <c r="CB244" s="28"/>
      <c r="CC244" s="28"/>
      <c r="CD244" s="28"/>
      <c r="CE244" s="28"/>
      <c r="CF244" s="28"/>
      <c r="CG244" s="28"/>
      <c r="CH244" s="28"/>
      <c r="CI244" s="28"/>
      <c r="CJ244" s="28"/>
      <c r="CK244" s="28"/>
      <c r="CL244" s="28"/>
      <c r="CM244" s="28"/>
      <c r="CN244" s="28"/>
      <c r="CO244" s="28"/>
      <c r="CP244" s="28"/>
      <c r="CQ244" s="28"/>
      <c r="CR244" s="28"/>
      <c r="CS244" s="28"/>
      <c r="CT244" s="28"/>
      <c r="CU244" s="28"/>
      <c r="CV244" s="28"/>
      <c r="CW244" s="28"/>
      <c r="CX244" s="28"/>
      <c r="CY244" s="28"/>
      <c r="CZ244" s="28"/>
      <c r="DA244" s="28"/>
      <c r="DB244" s="28"/>
      <c r="DC244" s="28"/>
      <c r="DD244" s="28"/>
      <c r="DE244" s="28"/>
      <c r="DF244" s="28"/>
      <c r="DG244" s="28"/>
      <c r="DH244" s="28"/>
      <c r="DI244" s="28"/>
      <c r="DJ244" s="28"/>
      <c r="DK244" s="28"/>
      <c r="DL244" s="28"/>
      <c r="DM244" s="28"/>
      <c r="DN244" s="28"/>
      <c r="DO244" s="28"/>
      <c r="DP244" s="28"/>
      <c r="DQ244" s="28"/>
      <c r="DR244" s="28"/>
      <c r="DS244" s="28"/>
      <c r="DT244" s="28"/>
      <c r="DU244" s="28"/>
      <c r="DV244" s="28"/>
      <c r="DW244" s="28"/>
      <c r="DX244" s="28"/>
      <c r="DY244" s="28"/>
      <c r="DZ244" s="28"/>
      <c r="EA244" s="28"/>
      <c r="EB244" s="28"/>
      <c r="EC244" s="28"/>
      <c r="ED244" s="28"/>
      <c r="EE244" s="28"/>
    </row>
    <row r="245" spans="1:135" x14ac:dyDescent="0.2">
      <c r="A245" s="28"/>
      <c r="B245" s="29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8"/>
      <c r="BP245" s="28"/>
      <c r="BQ245" s="28"/>
      <c r="BR245" s="28"/>
      <c r="BS245" s="28"/>
      <c r="BT245" s="28"/>
      <c r="BU245" s="28"/>
      <c r="BV245" s="28"/>
      <c r="BW245" s="28"/>
      <c r="BX245" s="28"/>
      <c r="BY245" s="28"/>
      <c r="BZ245" s="28"/>
      <c r="CA245" s="28"/>
      <c r="CB245" s="28"/>
      <c r="CC245" s="28"/>
      <c r="CD245" s="28"/>
      <c r="CE245" s="28"/>
      <c r="CF245" s="28"/>
      <c r="CG245" s="28"/>
      <c r="CH245" s="28"/>
      <c r="CI245" s="28"/>
      <c r="CJ245" s="28"/>
      <c r="CK245" s="28"/>
      <c r="CL245" s="28"/>
      <c r="CM245" s="28"/>
      <c r="CN245" s="28"/>
      <c r="CO245" s="28"/>
      <c r="CP245" s="28"/>
      <c r="CQ245" s="28"/>
      <c r="CR245" s="28"/>
      <c r="CS245" s="28"/>
      <c r="CT245" s="28"/>
      <c r="CU245" s="28"/>
      <c r="CV245" s="28"/>
      <c r="CW245" s="28"/>
      <c r="CX245" s="28"/>
      <c r="CY245" s="28"/>
      <c r="CZ245" s="28"/>
      <c r="DA245" s="28"/>
      <c r="DB245" s="28"/>
      <c r="DC245" s="28"/>
      <c r="DD245" s="28"/>
      <c r="DE245" s="28"/>
      <c r="DF245" s="28"/>
      <c r="DG245" s="28"/>
      <c r="DH245" s="28"/>
      <c r="DI245" s="28"/>
      <c r="DJ245" s="28"/>
      <c r="DK245" s="28"/>
      <c r="DL245" s="28"/>
      <c r="DM245" s="28"/>
      <c r="DN245" s="28"/>
      <c r="DO245" s="28"/>
      <c r="DP245" s="28"/>
      <c r="DQ245" s="28"/>
      <c r="DR245" s="28"/>
      <c r="DS245" s="28"/>
      <c r="DT245" s="28"/>
      <c r="DU245" s="28"/>
      <c r="DV245" s="28"/>
      <c r="DW245" s="28"/>
      <c r="DX245" s="28"/>
      <c r="DY245" s="28"/>
      <c r="DZ245" s="28"/>
      <c r="EA245" s="28"/>
      <c r="EB245" s="28"/>
      <c r="EC245" s="28"/>
      <c r="ED245" s="28"/>
      <c r="EE245" s="28"/>
    </row>
    <row r="246" spans="1:135" x14ac:dyDescent="0.2">
      <c r="A246" s="28"/>
      <c r="B246" s="29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28"/>
      <c r="BQ246" s="28"/>
      <c r="BR246" s="28"/>
      <c r="BS246" s="28"/>
      <c r="BT246" s="28"/>
      <c r="BU246" s="28"/>
      <c r="BV246" s="28"/>
      <c r="BW246" s="28"/>
      <c r="BX246" s="28"/>
      <c r="BY246" s="28"/>
      <c r="BZ246" s="28"/>
      <c r="CA246" s="28"/>
      <c r="CB246" s="28"/>
      <c r="CC246" s="28"/>
      <c r="CD246" s="28"/>
      <c r="CE246" s="28"/>
      <c r="CF246" s="28"/>
      <c r="CG246" s="28"/>
      <c r="CH246" s="28"/>
      <c r="CI246" s="28"/>
      <c r="CJ246" s="28"/>
      <c r="CK246" s="28"/>
      <c r="CL246" s="28"/>
      <c r="CM246" s="28"/>
      <c r="CN246" s="28"/>
      <c r="CO246" s="28"/>
      <c r="CP246" s="28"/>
      <c r="CQ246" s="28"/>
      <c r="CR246" s="28"/>
      <c r="CS246" s="28"/>
      <c r="CT246" s="28"/>
      <c r="CU246" s="28"/>
      <c r="CV246" s="28"/>
      <c r="CW246" s="28"/>
      <c r="CX246" s="28"/>
      <c r="CY246" s="28"/>
      <c r="CZ246" s="28"/>
      <c r="DA246" s="28"/>
      <c r="DB246" s="28"/>
      <c r="DC246" s="28"/>
      <c r="DD246" s="28"/>
      <c r="DE246" s="28"/>
      <c r="DF246" s="28"/>
      <c r="DG246" s="28"/>
      <c r="DH246" s="28"/>
      <c r="DI246" s="28"/>
      <c r="DJ246" s="28"/>
      <c r="DK246" s="28"/>
      <c r="DL246" s="28"/>
      <c r="DM246" s="28"/>
      <c r="DN246" s="28"/>
      <c r="DO246" s="28"/>
      <c r="DP246" s="28"/>
      <c r="DQ246" s="28"/>
      <c r="DR246" s="28"/>
      <c r="DS246" s="28"/>
      <c r="DT246" s="28"/>
      <c r="DU246" s="28"/>
      <c r="DV246" s="28"/>
      <c r="DW246" s="28"/>
      <c r="DX246" s="28"/>
      <c r="DY246" s="28"/>
      <c r="DZ246" s="28"/>
      <c r="EA246" s="28"/>
      <c r="EB246" s="28"/>
      <c r="EC246" s="28"/>
      <c r="ED246" s="28"/>
      <c r="EE246" s="28"/>
    </row>
    <row r="247" spans="1:135" x14ac:dyDescent="0.2">
      <c r="A247" s="28"/>
      <c r="B247" s="29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28"/>
      <c r="BQ247" s="28"/>
      <c r="BR247" s="28"/>
      <c r="BS247" s="28"/>
      <c r="BT247" s="28"/>
      <c r="BU247" s="28"/>
      <c r="BV247" s="28"/>
      <c r="BW247" s="28"/>
      <c r="BX247" s="28"/>
      <c r="BY247" s="28"/>
      <c r="BZ247" s="28"/>
      <c r="CA247" s="28"/>
      <c r="CB247" s="28"/>
      <c r="CC247" s="28"/>
      <c r="CD247" s="28"/>
      <c r="CE247" s="28"/>
      <c r="CF247" s="28"/>
      <c r="CG247" s="28"/>
      <c r="CH247" s="28"/>
      <c r="CI247" s="28"/>
      <c r="CJ247" s="28"/>
      <c r="CK247" s="28"/>
      <c r="CL247" s="28"/>
      <c r="CM247" s="28"/>
      <c r="CN247" s="28"/>
      <c r="CO247" s="28"/>
      <c r="CP247" s="28"/>
      <c r="CQ247" s="28"/>
      <c r="CR247" s="28"/>
      <c r="CS247" s="28"/>
      <c r="CT247" s="28"/>
      <c r="CU247" s="28"/>
      <c r="CV247" s="28"/>
      <c r="CW247" s="28"/>
      <c r="CX247" s="28"/>
      <c r="CY247" s="28"/>
      <c r="CZ247" s="28"/>
      <c r="DA247" s="28"/>
      <c r="DB247" s="28"/>
      <c r="DC247" s="28"/>
      <c r="DD247" s="28"/>
      <c r="DE247" s="28"/>
      <c r="DF247" s="28"/>
      <c r="DG247" s="28"/>
      <c r="DH247" s="28"/>
      <c r="DI247" s="28"/>
      <c r="DJ247" s="28"/>
      <c r="DK247" s="28"/>
      <c r="DL247" s="28"/>
      <c r="DM247" s="28"/>
      <c r="DN247" s="28"/>
      <c r="DO247" s="28"/>
      <c r="DP247" s="28"/>
      <c r="DQ247" s="28"/>
      <c r="DR247" s="28"/>
      <c r="DS247" s="28"/>
      <c r="DT247" s="28"/>
      <c r="DU247" s="28"/>
      <c r="DV247" s="28"/>
      <c r="DW247" s="28"/>
      <c r="DX247" s="28"/>
      <c r="DY247" s="28"/>
      <c r="DZ247" s="28"/>
      <c r="EA247" s="28"/>
      <c r="EB247" s="28"/>
      <c r="EC247" s="28"/>
      <c r="ED247" s="28"/>
      <c r="EE247" s="28"/>
    </row>
    <row r="248" spans="1:135" x14ac:dyDescent="0.2">
      <c r="A248" s="28"/>
      <c r="B248" s="29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  <c r="BR248" s="28"/>
      <c r="BS248" s="28"/>
      <c r="BT248" s="28"/>
      <c r="BU248" s="28"/>
      <c r="BV248" s="28"/>
      <c r="BW248" s="28"/>
      <c r="BX248" s="28"/>
      <c r="BY248" s="28"/>
      <c r="BZ248" s="28"/>
      <c r="CA248" s="28"/>
      <c r="CB248" s="28"/>
      <c r="CC248" s="28"/>
      <c r="CD248" s="28"/>
      <c r="CE248" s="28"/>
      <c r="CF248" s="28"/>
      <c r="CG248" s="28"/>
      <c r="CH248" s="28"/>
      <c r="CI248" s="28"/>
      <c r="CJ248" s="28"/>
      <c r="CK248" s="28"/>
      <c r="CL248" s="28"/>
      <c r="CM248" s="28"/>
      <c r="CN248" s="28"/>
      <c r="CO248" s="28"/>
      <c r="CP248" s="28"/>
      <c r="CQ248" s="28"/>
      <c r="CR248" s="28"/>
      <c r="CS248" s="28"/>
      <c r="CT248" s="28"/>
      <c r="CU248" s="28"/>
      <c r="CV248" s="28"/>
      <c r="CW248" s="28"/>
      <c r="CX248" s="28"/>
      <c r="CY248" s="28"/>
      <c r="CZ248" s="28"/>
      <c r="DA248" s="28"/>
      <c r="DB248" s="28"/>
      <c r="DC248" s="28"/>
      <c r="DD248" s="28"/>
      <c r="DE248" s="28"/>
      <c r="DF248" s="28"/>
      <c r="DG248" s="28"/>
      <c r="DH248" s="28"/>
      <c r="DI248" s="28"/>
      <c r="DJ248" s="28"/>
      <c r="DK248" s="28"/>
      <c r="DL248" s="28"/>
      <c r="DM248" s="28"/>
      <c r="DN248" s="28"/>
      <c r="DO248" s="28"/>
      <c r="DP248" s="28"/>
      <c r="DQ248" s="28"/>
      <c r="DR248" s="28"/>
      <c r="DS248" s="28"/>
      <c r="DT248" s="28"/>
      <c r="DU248" s="28"/>
      <c r="DV248" s="28"/>
      <c r="DW248" s="28"/>
      <c r="DX248" s="28"/>
      <c r="DY248" s="28"/>
      <c r="DZ248" s="28"/>
      <c r="EA248" s="28"/>
      <c r="EB248" s="28"/>
      <c r="EC248" s="28"/>
      <c r="ED248" s="28"/>
      <c r="EE248" s="28"/>
    </row>
    <row r="249" spans="1:135" x14ac:dyDescent="0.2">
      <c r="A249" s="28"/>
      <c r="B249" s="29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8"/>
      <c r="BQ249" s="28"/>
      <c r="BR249" s="28"/>
      <c r="BS249" s="28"/>
      <c r="BT249" s="28"/>
      <c r="BU249" s="28"/>
      <c r="BV249" s="28"/>
      <c r="BW249" s="28"/>
      <c r="BX249" s="28"/>
      <c r="BY249" s="28"/>
      <c r="BZ249" s="28"/>
      <c r="CA249" s="28"/>
      <c r="CB249" s="28"/>
      <c r="CC249" s="28"/>
      <c r="CD249" s="28"/>
      <c r="CE249" s="28"/>
      <c r="CF249" s="28"/>
      <c r="CG249" s="28"/>
      <c r="CH249" s="28"/>
      <c r="CI249" s="28"/>
      <c r="CJ249" s="28"/>
      <c r="CK249" s="28"/>
      <c r="CL249" s="28"/>
      <c r="CM249" s="28"/>
      <c r="CN249" s="28"/>
      <c r="CO249" s="28"/>
      <c r="CP249" s="28"/>
      <c r="CQ249" s="28"/>
      <c r="CR249" s="28"/>
      <c r="CS249" s="28"/>
      <c r="CT249" s="28"/>
      <c r="CU249" s="28"/>
      <c r="CV249" s="28"/>
      <c r="CW249" s="28"/>
      <c r="CX249" s="28"/>
      <c r="CY249" s="28"/>
      <c r="CZ249" s="28"/>
      <c r="DA249" s="28"/>
      <c r="DB249" s="28"/>
      <c r="DC249" s="28"/>
      <c r="DD249" s="28"/>
      <c r="DE249" s="28"/>
      <c r="DF249" s="28"/>
      <c r="DG249" s="28"/>
      <c r="DH249" s="28"/>
      <c r="DI249" s="28"/>
      <c r="DJ249" s="28"/>
      <c r="DK249" s="28"/>
      <c r="DL249" s="28"/>
      <c r="DM249" s="28"/>
      <c r="DN249" s="28"/>
      <c r="DO249" s="28"/>
      <c r="DP249" s="28"/>
      <c r="DQ249" s="28"/>
      <c r="DR249" s="28"/>
      <c r="DS249" s="28"/>
      <c r="DT249" s="28"/>
      <c r="DU249" s="28"/>
      <c r="DV249" s="28"/>
      <c r="DW249" s="28"/>
      <c r="DX249" s="28"/>
      <c r="DY249" s="28"/>
      <c r="DZ249" s="28"/>
      <c r="EA249" s="28"/>
      <c r="EB249" s="28"/>
      <c r="EC249" s="28"/>
      <c r="ED249" s="28"/>
      <c r="EE249" s="28"/>
    </row>
    <row r="250" spans="1:135" x14ac:dyDescent="0.2">
      <c r="A250" s="28"/>
      <c r="B250" s="29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28"/>
      <c r="BN250" s="28"/>
      <c r="BO250" s="28"/>
      <c r="BP250" s="28"/>
      <c r="BQ250" s="28"/>
      <c r="BR250" s="28"/>
      <c r="BS250" s="28"/>
      <c r="BT250" s="28"/>
      <c r="BU250" s="28"/>
      <c r="BV250" s="28"/>
      <c r="BW250" s="28"/>
      <c r="BX250" s="28"/>
      <c r="BY250" s="28"/>
      <c r="BZ250" s="28"/>
      <c r="CA250" s="28"/>
      <c r="CB250" s="28"/>
      <c r="CC250" s="28"/>
      <c r="CD250" s="28"/>
      <c r="CE250" s="28"/>
      <c r="CF250" s="28"/>
      <c r="CG250" s="28"/>
      <c r="CH250" s="28"/>
      <c r="CI250" s="28"/>
      <c r="CJ250" s="28"/>
      <c r="CK250" s="28"/>
      <c r="CL250" s="28"/>
      <c r="CM250" s="28"/>
      <c r="CN250" s="28"/>
      <c r="CO250" s="28"/>
      <c r="CP250" s="28"/>
      <c r="CQ250" s="28"/>
      <c r="CR250" s="28"/>
      <c r="CS250" s="28"/>
      <c r="CT250" s="28"/>
      <c r="CU250" s="28"/>
      <c r="CV250" s="28"/>
      <c r="CW250" s="28"/>
      <c r="CX250" s="28"/>
      <c r="CY250" s="28"/>
      <c r="CZ250" s="28"/>
      <c r="DA250" s="28"/>
      <c r="DB250" s="28"/>
      <c r="DC250" s="28"/>
      <c r="DD250" s="28"/>
      <c r="DE250" s="28"/>
      <c r="DF250" s="28"/>
      <c r="DG250" s="28"/>
      <c r="DH250" s="28"/>
      <c r="DI250" s="28"/>
      <c r="DJ250" s="28"/>
      <c r="DK250" s="28"/>
      <c r="DL250" s="28"/>
      <c r="DM250" s="28"/>
      <c r="DN250" s="28"/>
      <c r="DO250" s="28"/>
      <c r="DP250" s="28"/>
      <c r="DQ250" s="28"/>
      <c r="DR250" s="28"/>
      <c r="DS250" s="28"/>
      <c r="DT250" s="28"/>
      <c r="DU250" s="28"/>
      <c r="DV250" s="28"/>
      <c r="DW250" s="28"/>
      <c r="DX250" s="28"/>
      <c r="DY250" s="28"/>
      <c r="DZ250" s="28"/>
      <c r="EA250" s="28"/>
      <c r="EB250" s="28"/>
      <c r="EC250" s="28"/>
      <c r="ED250" s="28"/>
      <c r="EE250" s="28"/>
    </row>
    <row r="251" spans="1:135" x14ac:dyDescent="0.2">
      <c r="A251" s="28"/>
      <c r="B251" s="29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  <c r="BM251" s="28"/>
      <c r="BN251" s="28"/>
      <c r="BO251" s="28"/>
      <c r="BP251" s="28"/>
      <c r="BQ251" s="28"/>
      <c r="BR251" s="28"/>
      <c r="BS251" s="28"/>
      <c r="BT251" s="28"/>
      <c r="BU251" s="28"/>
      <c r="BV251" s="28"/>
      <c r="BW251" s="28"/>
      <c r="BX251" s="28"/>
      <c r="BY251" s="28"/>
      <c r="BZ251" s="28"/>
      <c r="CA251" s="28"/>
      <c r="CB251" s="28"/>
      <c r="CC251" s="28"/>
      <c r="CD251" s="28"/>
      <c r="CE251" s="28"/>
      <c r="CF251" s="28"/>
      <c r="CG251" s="28"/>
      <c r="CH251" s="28"/>
      <c r="CI251" s="28"/>
      <c r="CJ251" s="28"/>
      <c r="CK251" s="28"/>
      <c r="CL251" s="28"/>
      <c r="CM251" s="28"/>
      <c r="CN251" s="28"/>
      <c r="CO251" s="28"/>
      <c r="CP251" s="28"/>
      <c r="CQ251" s="28"/>
      <c r="CR251" s="28"/>
      <c r="CS251" s="28"/>
      <c r="CT251" s="28"/>
      <c r="CU251" s="28"/>
      <c r="CV251" s="28"/>
      <c r="CW251" s="28"/>
      <c r="CX251" s="28"/>
      <c r="CY251" s="28"/>
      <c r="CZ251" s="28"/>
      <c r="DA251" s="28"/>
      <c r="DB251" s="28"/>
      <c r="DC251" s="28"/>
      <c r="DD251" s="28"/>
      <c r="DE251" s="28"/>
      <c r="DF251" s="28"/>
      <c r="DG251" s="28"/>
      <c r="DH251" s="28"/>
      <c r="DI251" s="28"/>
      <c r="DJ251" s="28"/>
      <c r="DK251" s="28"/>
      <c r="DL251" s="28"/>
      <c r="DM251" s="28"/>
      <c r="DN251" s="28"/>
      <c r="DO251" s="28"/>
      <c r="DP251" s="28"/>
      <c r="DQ251" s="28"/>
      <c r="DR251" s="28"/>
      <c r="DS251" s="28"/>
      <c r="DT251" s="28"/>
      <c r="DU251" s="28"/>
      <c r="DV251" s="28"/>
      <c r="DW251" s="28"/>
      <c r="DX251" s="28"/>
      <c r="DY251" s="28"/>
      <c r="DZ251" s="28"/>
      <c r="EA251" s="28"/>
      <c r="EB251" s="28"/>
      <c r="EC251" s="28"/>
      <c r="ED251" s="28"/>
      <c r="EE251" s="28"/>
    </row>
    <row r="252" spans="1:135" x14ac:dyDescent="0.2">
      <c r="A252" s="28"/>
      <c r="B252" s="29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  <c r="BM252" s="28"/>
      <c r="BN252" s="28"/>
      <c r="BO252" s="28"/>
      <c r="BP252" s="28"/>
      <c r="BQ252" s="28"/>
      <c r="BR252" s="28"/>
      <c r="BS252" s="28"/>
      <c r="BT252" s="28"/>
      <c r="BU252" s="28"/>
      <c r="BV252" s="28"/>
      <c r="BW252" s="28"/>
      <c r="BX252" s="28"/>
      <c r="BY252" s="28"/>
      <c r="BZ252" s="28"/>
      <c r="CA252" s="28"/>
      <c r="CB252" s="28"/>
      <c r="CC252" s="28"/>
      <c r="CD252" s="28"/>
      <c r="CE252" s="28"/>
      <c r="CF252" s="28"/>
      <c r="CG252" s="28"/>
      <c r="CH252" s="28"/>
      <c r="CI252" s="28"/>
      <c r="CJ252" s="28"/>
      <c r="CK252" s="28"/>
      <c r="CL252" s="28"/>
      <c r="CM252" s="28"/>
      <c r="CN252" s="28"/>
      <c r="CO252" s="28"/>
      <c r="CP252" s="28"/>
      <c r="CQ252" s="28"/>
      <c r="CR252" s="28"/>
      <c r="CS252" s="28"/>
      <c r="CT252" s="28"/>
      <c r="CU252" s="28"/>
      <c r="CV252" s="28"/>
      <c r="CW252" s="28"/>
      <c r="CX252" s="28"/>
      <c r="CY252" s="28"/>
      <c r="CZ252" s="28"/>
      <c r="DA252" s="28"/>
      <c r="DB252" s="28"/>
      <c r="DC252" s="28"/>
      <c r="DD252" s="28"/>
      <c r="DE252" s="28"/>
      <c r="DF252" s="28"/>
      <c r="DG252" s="28"/>
      <c r="DH252" s="28"/>
      <c r="DI252" s="28"/>
      <c r="DJ252" s="28"/>
      <c r="DK252" s="28"/>
      <c r="DL252" s="28"/>
      <c r="DM252" s="28"/>
      <c r="DN252" s="28"/>
      <c r="DO252" s="28"/>
      <c r="DP252" s="28"/>
      <c r="DQ252" s="28"/>
      <c r="DR252" s="28"/>
      <c r="DS252" s="28"/>
      <c r="DT252" s="28"/>
      <c r="DU252" s="28"/>
      <c r="DV252" s="28"/>
      <c r="DW252" s="28"/>
      <c r="DX252" s="28"/>
      <c r="DY252" s="28"/>
      <c r="DZ252" s="28"/>
      <c r="EA252" s="28"/>
      <c r="EB252" s="28"/>
      <c r="EC252" s="28"/>
      <c r="ED252" s="28"/>
      <c r="EE252" s="28"/>
    </row>
    <row r="253" spans="1:135" x14ac:dyDescent="0.2">
      <c r="A253" s="28"/>
      <c r="B253" s="29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  <c r="BM253" s="28"/>
      <c r="BN253" s="28"/>
      <c r="BO253" s="28"/>
      <c r="BP253" s="28"/>
      <c r="BQ253" s="28"/>
      <c r="BR253" s="28"/>
      <c r="BS253" s="28"/>
      <c r="BT253" s="28"/>
      <c r="BU253" s="28"/>
      <c r="BV253" s="28"/>
      <c r="BW253" s="28"/>
      <c r="BX253" s="28"/>
      <c r="BY253" s="28"/>
      <c r="BZ253" s="28"/>
      <c r="CA253" s="28"/>
      <c r="CB253" s="28"/>
      <c r="CC253" s="28"/>
      <c r="CD253" s="28"/>
      <c r="CE253" s="28"/>
      <c r="CF253" s="28"/>
      <c r="CG253" s="28"/>
      <c r="CH253" s="28"/>
      <c r="CI253" s="28"/>
      <c r="CJ253" s="28"/>
      <c r="CK253" s="28"/>
      <c r="CL253" s="28"/>
      <c r="CM253" s="28"/>
      <c r="CN253" s="28"/>
      <c r="CO253" s="28"/>
      <c r="CP253" s="28"/>
      <c r="CQ253" s="28"/>
      <c r="CR253" s="28"/>
      <c r="CS253" s="28"/>
      <c r="CT253" s="28"/>
      <c r="CU253" s="28"/>
      <c r="CV253" s="28"/>
      <c r="CW253" s="28"/>
      <c r="CX253" s="28"/>
      <c r="CY253" s="28"/>
      <c r="CZ253" s="28"/>
      <c r="DA253" s="28"/>
      <c r="DB253" s="28"/>
      <c r="DC253" s="28"/>
      <c r="DD253" s="28"/>
      <c r="DE253" s="28"/>
      <c r="DF253" s="28"/>
      <c r="DG253" s="28"/>
      <c r="DH253" s="28"/>
      <c r="DI253" s="28"/>
      <c r="DJ253" s="28"/>
      <c r="DK253" s="28"/>
      <c r="DL253" s="28"/>
      <c r="DM253" s="28"/>
      <c r="DN253" s="28"/>
      <c r="DO253" s="28"/>
      <c r="DP253" s="28"/>
      <c r="DQ253" s="28"/>
      <c r="DR253" s="28"/>
      <c r="DS253" s="28"/>
      <c r="DT253" s="28"/>
      <c r="DU253" s="28"/>
      <c r="DV253" s="28"/>
      <c r="DW253" s="28"/>
      <c r="DX253" s="28"/>
      <c r="DY253" s="28"/>
      <c r="DZ253" s="28"/>
      <c r="EA253" s="28"/>
      <c r="EB253" s="28"/>
      <c r="EC253" s="28"/>
      <c r="ED253" s="28"/>
      <c r="EE253" s="28"/>
    </row>
    <row r="254" spans="1:135" x14ac:dyDescent="0.2">
      <c r="A254" s="28"/>
      <c r="B254" s="29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28"/>
      <c r="BN254" s="28"/>
      <c r="BO254" s="28"/>
      <c r="BP254" s="28"/>
      <c r="BQ254" s="28"/>
      <c r="BR254" s="28"/>
      <c r="BS254" s="28"/>
      <c r="BT254" s="28"/>
      <c r="BU254" s="28"/>
      <c r="BV254" s="28"/>
      <c r="BW254" s="28"/>
      <c r="BX254" s="28"/>
      <c r="BY254" s="28"/>
      <c r="BZ254" s="28"/>
      <c r="CA254" s="28"/>
      <c r="CB254" s="28"/>
      <c r="CC254" s="28"/>
      <c r="CD254" s="28"/>
      <c r="CE254" s="28"/>
      <c r="CF254" s="28"/>
      <c r="CG254" s="28"/>
      <c r="CH254" s="28"/>
      <c r="CI254" s="28"/>
      <c r="CJ254" s="28"/>
      <c r="CK254" s="28"/>
      <c r="CL254" s="28"/>
      <c r="CM254" s="28"/>
      <c r="CN254" s="28"/>
      <c r="CO254" s="28"/>
      <c r="CP254" s="28"/>
      <c r="CQ254" s="28"/>
      <c r="CR254" s="28"/>
      <c r="CS254" s="28"/>
      <c r="CT254" s="28"/>
      <c r="CU254" s="28"/>
      <c r="CV254" s="28"/>
      <c r="CW254" s="28"/>
      <c r="CX254" s="28"/>
      <c r="CY254" s="28"/>
      <c r="CZ254" s="28"/>
      <c r="DA254" s="28"/>
      <c r="DB254" s="28"/>
      <c r="DC254" s="28"/>
      <c r="DD254" s="28"/>
      <c r="DE254" s="28"/>
      <c r="DF254" s="28"/>
      <c r="DG254" s="28"/>
      <c r="DH254" s="28"/>
      <c r="DI254" s="28"/>
      <c r="DJ254" s="28"/>
      <c r="DK254" s="28"/>
      <c r="DL254" s="28"/>
      <c r="DM254" s="28"/>
      <c r="DN254" s="28"/>
      <c r="DO254" s="28"/>
      <c r="DP254" s="28"/>
      <c r="DQ254" s="28"/>
      <c r="DR254" s="28"/>
      <c r="DS254" s="28"/>
      <c r="DT254" s="28"/>
      <c r="DU254" s="28"/>
      <c r="DV254" s="28"/>
      <c r="DW254" s="28"/>
      <c r="DX254" s="28"/>
      <c r="DY254" s="28"/>
      <c r="DZ254" s="28"/>
      <c r="EA254" s="28"/>
      <c r="EB254" s="28"/>
      <c r="EC254" s="28"/>
      <c r="ED254" s="28"/>
      <c r="EE254" s="28"/>
    </row>
    <row r="255" spans="1:135" x14ac:dyDescent="0.2">
      <c r="A255" s="28"/>
      <c r="B255" s="29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  <c r="BY255" s="28"/>
      <c r="BZ255" s="28"/>
      <c r="CA255" s="28"/>
      <c r="CB255" s="28"/>
      <c r="CC255" s="28"/>
      <c r="CD255" s="28"/>
      <c r="CE255" s="28"/>
      <c r="CF255" s="28"/>
      <c r="CG255" s="28"/>
      <c r="CH255" s="28"/>
      <c r="CI255" s="28"/>
      <c r="CJ255" s="28"/>
      <c r="CK255" s="28"/>
      <c r="CL255" s="28"/>
      <c r="CM255" s="28"/>
      <c r="CN255" s="28"/>
      <c r="CO255" s="28"/>
      <c r="CP255" s="28"/>
      <c r="CQ255" s="28"/>
      <c r="CR255" s="28"/>
      <c r="CS255" s="28"/>
      <c r="CT255" s="28"/>
      <c r="CU255" s="28"/>
      <c r="CV255" s="28"/>
      <c r="CW255" s="28"/>
      <c r="CX255" s="28"/>
      <c r="CY255" s="28"/>
      <c r="CZ255" s="28"/>
      <c r="DA255" s="28"/>
      <c r="DB255" s="28"/>
      <c r="DC255" s="28"/>
      <c r="DD255" s="28"/>
      <c r="DE255" s="28"/>
      <c r="DF255" s="28"/>
      <c r="DG255" s="28"/>
      <c r="DH255" s="28"/>
      <c r="DI255" s="28"/>
      <c r="DJ255" s="28"/>
      <c r="DK255" s="28"/>
      <c r="DL255" s="28"/>
      <c r="DM255" s="28"/>
      <c r="DN255" s="28"/>
      <c r="DO255" s="28"/>
      <c r="DP255" s="28"/>
      <c r="DQ255" s="28"/>
      <c r="DR255" s="28"/>
      <c r="DS255" s="28"/>
      <c r="DT255" s="28"/>
      <c r="DU255" s="28"/>
      <c r="DV255" s="28"/>
      <c r="DW255" s="28"/>
      <c r="DX255" s="28"/>
      <c r="DY255" s="28"/>
      <c r="DZ255" s="28"/>
      <c r="EA255" s="28"/>
      <c r="EB255" s="28"/>
      <c r="EC255" s="28"/>
      <c r="ED255" s="28"/>
      <c r="EE255" s="28"/>
    </row>
    <row r="256" spans="1:135" x14ac:dyDescent="0.2">
      <c r="A256" s="28"/>
      <c r="B256" s="29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  <c r="BM256" s="28"/>
      <c r="BN256" s="28"/>
      <c r="BO256" s="28"/>
      <c r="BP256" s="28"/>
      <c r="BQ256" s="28"/>
      <c r="BR256" s="28"/>
      <c r="BS256" s="28"/>
      <c r="BT256" s="28"/>
      <c r="BU256" s="28"/>
      <c r="BV256" s="28"/>
      <c r="BW256" s="28"/>
      <c r="BX256" s="28"/>
      <c r="BY256" s="28"/>
      <c r="BZ256" s="28"/>
      <c r="CA256" s="28"/>
      <c r="CB256" s="28"/>
      <c r="CC256" s="28"/>
      <c r="CD256" s="28"/>
      <c r="CE256" s="28"/>
      <c r="CF256" s="28"/>
      <c r="CG256" s="28"/>
      <c r="CH256" s="28"/>
      <c r="CI256" s="28"/>
      <c r="CJ256" s="28"/>
      <c r="CK256" s="28"/>
      <c r="CL256" s="28"/>
      <c r="CM256" s="28"/>
      <c r="CN256" s="28"/>
      <c r="CO256" s="28"/>
      <c r="CP256" s="28"/>
      <c r="CQ256" s="28"/>
      <c r="CR256" s="28"/>
      <c r="CS256" s="28"/>
      <c r="CT256" s="28"/>
      <c r="CU256" s="28"/>
      <c r="CV256" s="28"/>
      <c r="CW256" s="28"/>
      <c r="CX256" s="28"/>
      <c r="CY256" s="28"/>
      <c r="CZ256" s="28"/>
      <c r="DA256" s="28"/>
      <c r="DB256" s="28"/>
      <c r="DC256" s="28"/>
      <c r="DD256" s="28"/>
      <c r="DE256" s="28"/>
      <c r="DF256" s="28"/>
      <c r="DG256" s="28"/>
      <c r="DH256" s="28"/>
      <c r="DI256" s="28"/>
      <c r="DJ256" s="28"/>
      <c r="DK256" s="28"/>
      <c r="DL256" s="28"/>
      <c r="DM256" s="28"/>
      <c r="DN256" s="28"/>
      <c r="DO256" s="28"/>
      <c r="DP256" s="28"/>
      <c r="DQ256" s="28"/>
      <c r="DR256" s="28"/>
      <c r="DS256" s="28"/>
      <c r="DT256" s="28"/>
      <c r="DU256" s="28"/>
      <c r="DV256" s="28"/>
      <c r="DW256" s="28"/>
      <c r="DX256" s="28"/>
      <c r="DY256" s="28"/>
      <c r="DZ256" s="28"/>
      <c r="EA256" s="28"/>
      <c r="EB256" s="28"/>
      <c r="EC256" s="28"/>
      <c r="ED256" s="28"/>
      <c r="EE256" s="28"/>
    </row>
    <row r="257" spans="1:135" x14ac:dyDescent="0.2">
      <c r="A257" s="28"/>
      <c r="B257" s="29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  <c r="BH257" s="28"/>
      <c r="BI257" s="28"/>
      <c r="BJ257" s="28"/>
      <c r="BK257" s="28"/>
      <c r="BL257" s="28"/>
      <c r="BM257" s="28"/>
      <c r="BN257" s="28"/>
      <c r="BO257" s="28"/>
      <c r="BP257" s="28"/>
      <c r="BQ257" s="28"/>
      <c r="BR257" s="28"/>
      <c r="BS257" s="28"/>
      <c r="BT257" s="28"/>
      <c r="BU257" s="28"/>
      <c r="BV257" s="28"/>
      <c r="BW257" s="28"/>
      <c r="BX257" s="28"/>
      <c r="BY257" s="28"/>
      <c r="BZ257" s="28"/>
      <c r="CA257" s="28"/>
      <c r="CB257" s="28"/>
      <c r="CC257" s="28"/>
      <c r="CD257" s="28"/>
      <c r="CE257" s="28"/>
      <c r="CF257" s="28"/>
      <c r="CG257" s="28"/>
      <c r="CH257" s="28"/>
      <c r="CI257" s="28"/>
      <c r="CJ257" s="28"/>
      <c r="CK257" s="28"/>
      <c r="CL257" s="28"/>
      <c r="CM257" s="28"/>
      <c r="CN257" s="28"/>
      <c r="CO257" s="28"/>
      <c r="CP257" s="28"/>
      <c r="CQ257" s="28"/>
      <c r="CR257" s="28"/>
      <c r="CS257" s="28"/>
      <c r="CT257" s="28"/>
      <c r="CU257" s="28"/>
      <c r="CV257" s="28"/>
      <c r="CW257" s="28"/>
      <c r="CX257" s="28"/>
      <c r="CY257" s="28"/>
      <c r="CZ257" s="28"/>
      <c r="DA257" s="28"/>
      <c r="DB257" s="28"/>
      <c r="DC257" s="28"/>
      <c r="DD257" s="28"/>
      <c r="DE257" s="28"/>
      <c r="DF257" s="28"/>
      <c r="DG257" s="28"/>
      <c r="DH257" s="28"/>
      <c r="DI257" s="28"/>
      <c r="DJ257" s="28"/>
      <c r="DK257" s="28"/>
      <c r="DL257" s="28"/>
      <c r="DM257" s="28"/>
      <c r="DN257" s="28"/>
      <c r="DO257" s="28"/>
      <c r="DP257" s="28"/>
      <c r="DQ257" s="28"/>
      <c r="DR257" s="28"/>
      <c r="DS257" s="28"/>
      <c r="DT257" s="28"/>
      <c r="DU257" s="28"/>
      <c r="DV257" s="28"/>
      <c r="DW257" s="28"/>
      <c r="DX257" s="28"/>
      <c r="DY257" s="28"/>
      <c r="DZ257" s="28"/>
      <c r="EA257" s="28"/>
      <c r="EB257" s="28"/>
      <c r="EC257" s="28"/>
      <c r="ED257" s="28"/>
      <c r="EE257" s="28"/>
    </row>
    <row r="258" spans="1:135" x14ac:dyDescent="0.2">
      <c r="A258" s="28"/>
      <c r="B258" s="29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  <c r="BO258" s="28"/>
      <c r="BP258" s="28"/>
      <c r="BQ258" s="28"/>
      <c r="BR258" s="28"/>
      <c r="BS258" s="28"/>
      <c r="BT258" s="28"/>
      <c r="BU258" s="28"/>
      <c r="BV258" s="28"/>
      <c r="BW258" s="28"/>
      <c r="BX258" s="28"/>
      <c r="BY258" s="28"/>
      <c r="BZ258" s="28"/>
      <c r="CA258" s="28"/>
      <c r="CB258" s="28"/>
      <c r="CC258" s="28"/>
      <c r="CD258" s="28"/>
      <c r="CE258" s="28"/>
      <c r="CF258" s="28"/>
      <c r="CG258" s="28"/>
      <c r="CH258" s="28"/>
      <c r="CI258" s="28"/>
      <c r="CJ258" s="28"/>
      <c r="CK258" s="28"/>
      <c r="CL258" s="28"/>
      <c r="CM258" s="28"/>
      <c r="CN258" s="28"/>
      <c r="CO258" s="28"/>
      <c r="CP258" s="28"/>
      <c r="CQ258" s="28"/>
      <c r="CR258" s="28"/>
      <c r="CS258" s="28"/>
      <c r="CT258" s="28"/>
      <c r="CU258" s="28"/>
      <c r="CV258" s="28"/>
      <c r="CW258" s="28"/>
      <c r="CX258" s="28"/>
      <c r="CY258" s="28"/>
      <c r="CZ258" s="28"/>
      <c r="DA258" s="28"/>
      <c r="DB258" s="28"/>
      <c r="DC258" s="28"/>
      <c r="DD258" s="28"/>
      <c r="DE258" s="28"/>
      <c r="DF258" s="28"/>
      <c r="DG258" s="28"/>
      <c r="DH258" s="28"/>
      <c r="DI258" s="28"/>
      <c r="DJ258" s="28"/>
      <c r="DK258" s="28"/>
      <c r="DL258" s="28"/>
      <c r="DM258" s="28"/>
      <c r="DN258" s="28"/>
      <c r="DO258" s="28"/>
      <c r="DP258" s="28"/>
      <c r="DQ258" s="28"/>
      <c r="DR258" s="28"/>
      <c r="DS258" s="28"/>
      <c r="DT258" s="28"/>
      <c r="DU258" s="28"/>
      <c r="DV258" s="28"/>
      <c r="DW258" s="28"/>
      <c r="DX258" s="28"/>
      <c r="DY258" s="28"/>
      <c r="DZ258" s="28"/>
      <c r="EA258" s="28"/>
      <c r="EB258" s="28"/>
      <c r="EC258" s="28"/>
      <c r="ED258" s="28"/>
      <c r="EE258" s="28"/>
    </row>
    <row r="259" spans="1:135" x14ac:dyDescent="0.2">
      <c r="A259" s="28"/>
      <c r="B259" s="29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  <c r="BH259" s="28"/>
      <c r="BI259" s="28"/>
      <c r="BJ259" s="28"/>
      <c r="BK259" s="28"/>
      <c r="BL259" s="28"/>
      <c r="BM259" s="28"/>
      <c r="BN259" s="28"/>
      <c r="BO259" s="28"/>
      <c r="BP259" s="28"/>
      <c r="BQ259" s="28"/>
      <c r="BR259" s="28"/>
      <c r="BS259" s="28"/>
      <c r="BT259" s="28"/>
      <c r="BU259" s="28"/>
      <c r="BV259" s="28"/>
      <c r="BW259" s="28"/>
      <c r="BX259" s="28"/>
      <c r="BY259" s="28"/>
      <c r="BZ259" s="28"/>
      <c r="CA259" s="28"/>
      <c r="CB259" s="28"/>
      <c r="CC259" s="28"/>
      <c r="CD259" s="28"/>
      <c r="CE259" s="28"/>
      <c r="CF259" s="28"/>
      <c r="CG259" s="28"/>
      <c r="CH259" s="28"/>
      <c r="CI259" s="28"/>
      <c r="CJ259" s="28"/>
      <c r="CK259" s="28"/>
      <c r="CL259" s="28"/>
      <c r="CM259" s="28"/>
      <c r="CN259" s="28"/>
      <c r="CO259" s="28"/>
      <c r="CP259" s="28"/>
      <c r="CQ259" s="28"/>
      <c r="CR259" s="28"/>
      <c r="CS259" s="28"/>
      <c r="CT259" s="28"/>
      <c r="CU259" s="28"/>
      <c r="CV259" s="28"/>
      <c r="CW259" s="28"/>
      <c r="CX259" s="28"/>
      <c r="CY259" s="28"/>
      <c r="CZ259" s="28"/>
      <c r="DA259" s="28"/>
      <c r="DB259" s="28"/>
      <c r="DC259" s="28"/>
      <c r="DD259" s="28"/>
      <c r="DE259" s="28"/>
      <c r="DF259" s="28"/>
      <c r="DG259" s="28"/>
      <c r="DH259" s="28"/>
      <c r="DI259" s="28"/>
      <c r="DJ259" s="28"/>
      <c r="DK259" s="28"/>
      <c r="DL259" s="28"/>
      <c r="DM259" s="28"/>
      <c r="DN259" s="28"/>
      <c r="DO259" s="28"/>
      <c r="DP259" s="28"/>
      <c r="DQ259" s="28"/>
      <c r="DR259" s="28"/>
      <c r="DS259" s="28"/>
      <c r="DT259" s="28"/>
      <c r="DU259" s="28"/>
      <c r="DV259" s="28"/>
      <c r="DW259" s="28"/>
      <c r="DX259" s="28"/>
      <c r="DY259" s="28"/>
      <c r="DZ259" s="28"/>
      <c r="EA259" s="28"/>
      <c r="EB259" s="28"/>
      <c r="EC259" s="28"/>
      <c r="ED259" s="28"/>
      <c r="EE259" s="28"/>
    </row>
    <row r="260" spans="1:135" x14ac:dyDescent="0.2">
      <c r="A260" s="28"/>
      <c r="B260" s="29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  <c r="BH260" s="28"/>
      <c r="BI260" s="28"/>
      <c r="BJ260" s="28"/>
      <c r="BK260" s="28"/>
      <c r="BL260" s="28"/>
      <c r="BM260" s="28"/>
      <c r="BN260" s="28"/>
      <c r="BO260" s="28"/>
      <c r="BP260" s="28"/>
      <c r="BQ260" s="28"/>
      <c r="BR260" s="28"/>
      <c r="BS260" s="28"/>
      <c r="BT260" s="28"/>
      <c r="BU260" s="28"/>
      <c r="BV260" s="28"/>
      <c r="BW260" s="28"/>
      <c r="BX260" s="28"/>
      <c r="BY260" s="28"/>
      <c r="BZ260" s="28"/>
      <c r="CA260" s="28"/>
      <c r="CB260" s="28"/>
      <c r="CC260" s="28"/>
      <c r="CD260" s="28"/>
      <c r="CE260" s="28"/>
      <c r="CF260" s="28"/>
      <c r="CG260" s="28"/>
      <c r="CH260" s="28"/>
      <c r="CI260" s="28"/>
      <c r="CJ260" s="28"/>
      <c r="CK260" s="28"/>
      <c r="CL260" s="28"/>
      <c r="CM260" s="28"/>
      <c r="CN260" s="28"/>
      <c r="CO260" s="28"/>
      <c r="CP260" s="28"/>
      <c r="CQ260" s="28"/>
      <c r="CR260" s="28"/>
      <c r="CS260" s="28"/>
      <c r="CT260" s="28"/>
      <c r="CU260" s="28"/>
      <c r="CV260" s="28"/>
      <c r="CW260" s="28"/>
      <c r="CX260" s="28"/>
      <c r="CY260" s="28"/>
      <c r="CZ260" s="28"/>
      <c r="DA260" s="28"/>
      <c r="DB260" s="28"/>
      <c r="DC260" s="28"/>
      <c r="DD260" s="28"/>
      <c r="DE260" s="28"/>
      <c r="DF260" s="28"/>
      <c r="DG260" s="28"/>
      <c r="DH260" s="28"/>
      <c r="DI260" s="28"/>
      <c r="DJ260" s="28"/>
      <c r="DK260" s="28"/>
      <c r="DL260" s="28"/>
      <c r="DM260" s="28"/>
      <c r="DN260" s="28"/>
      <c r="DO260" s="28"/>
      <c r="DP260" s="28"/>
      <c r="DQ260" s="28"/>
      <c r="DR260" s="28"/>
      <c r="DS260" s="28"/>
      <c r="DT260" s="28"/>
      <c r="DU260" s="28"/>
      <c r="DV260" s="28"/>
      <c r="DW260" s="28"/>
      <c r="DX260" s="28"/>
      <c r="DY260" s="28"/>
      <c r="DZ260" s="28"/>
      <c r="EA260" s="28"/>
      <c r="EB260" s="28"/>
      <c r="EC260" s="28"/>
      <c r="ED260" s="28"/>
      <c r="EE260" s="28"/>
    </row>
    <row r="261" spans="1:135" x14ac:dyDescent="0.2">
      <c r="A261" s="28"/>
      <c r="B261" s="29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  <c r="BG261" s="28"/>
      <c r="BH261" s="28"/>
      <c r="BI261" s="28"/>
      <c r="BJ261" s="28"/>
      <c r="BK261" s="28"/>
      <c r="BL261" s="28"/>
      <c r="BM261" s="28"/>
      <c r="BN261" s="28"/>
      <c r="BO261" s="28"/>
      <c r="BP261" s="28"/>
      <c r="BQ261" s="28"/>
      <c r="BR261" s="28"/>
      <c r="BS261" s="28"/>
      <c r="BT261" s="28"/>
      <c r="BU261" s="28"/>
      <c r="BV261" s="28"/>
      <c r="BW261" s="28"/>
      <c r="BX261" s="28"/>
      <c r="BY261" s="28"/>
      <c r="BZ261" s="28"/>
      <c r="CA261" s="28"/>
      <c r="CB261" s="28"/>
      <c r="CC261" s="28"/>
      <c r="CD261" s="28"/>
      <c r="CE261" s="28"/>
      <c r="CF261" s="28"/>
      <c r="CG261" s="28"/>
      <c r="CH261" s="28"/>
      <c r="CI261" s="28"/>
      <c r="CJ261" s="28"/>
      <c r="CK261" s="28"/>
      <c r="CL261" s="28"/>
      <c r="CM261" s="28"/>
      <c r="CN261" s="28"/>
      <c r="CO261" s="28"/>
      <c r="CP261" s="28"/>
      <c r="CQ261" s="28"/>
      <c r="CR261" s="28"/>
      <c r="CS261" s="28"/>
      <c r="CT261" s="28"/>
      <c r="CU261" s="28"/>
      <c r="CV261" s="28"/>
      <c r="CW261" s="28"/>
      <c r="CX261" s="28"/>
      <c r="CY261" s="28"/>
      <c r="CZ261" s="28"/>
      <c r="DA261" s="28"/>
      <c r="DB261" s="28"/>
      <c r="DC261" s="28"/>
      <c r="DD261" s="28"/>
      <c r="DE261" s="28"/>
      <c r="DF261" s="28"/>
      <c r="DG261" s="28"/>
      <c r="DH261" s="28"/>
      <c r="DI261" s="28"/>
      <c r="DJ261" s="28"/>
      <c r="DK261" s="28"/>
      <c r="DL261" s="28"/>
      <c r="DM261" s="28"/>
      <c r="DN261" s="28"/>
      <c r="DO261" s="28"/>
      <c r="DP261" s="28"/>
      <c r="DQ261" s="28"/>
      <c r="DR261" s="28"/>
      <c r="DS261" s="28"/>
      <c r="DT261" s="28"/>
      <c r="DU261" s="28"/>
      <c r="DV261" s="28"/>
      <c r="DW261" s="28"/>
      <c r="DX261" s="28"/>
      <c r="DY261" s="28"/>
      <c r="DZ261" s="28"/>
      <c r="EA261" s="28"/>
      <c r="EB261" s="28"/>
      <c r="EC261" s="28"/>
      <c r="ED261" s="28"/>
      <c r="EE261" s="28"/>
    </row>
    <row r="262" spans="1:135" x14ac:dyDescent="0.2">
      <c r="A262" s="28"/>
      <c r="B262" s="29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  <c r="BG262" s="28"/>
      <c r="BH262" s="28"/>
      <c r="BI262" s="28"/>
      <c r="BJ262" s="28"/>
      <c r="BK262" s="28"/>
      <c r="BL262" s="28"/>
      <c r="BM262" s="28"/>
      <c r="BN262" s="28"/>
      <c r="BO262" s="28"/>
      <c r="BP262" s="28"/>
      <c r="BQ262" s="28"/>
      <c r="BR262" s="28"/>
      <c r="BS262" s="28"/>
      <c r="BT262" s="28"/>
      <c r="BU262" s="28"/>
      <c r="BV262" s="28"/>
      <c r="BW262" s="28"/>
      <c r="BX262" s="28"/>
      <c r="BY262" s="28"/>
      <c r="BZ262" s="28"/>
      <c r="CA262" s="28"/>
      <c r="CB262" s="28"/>
      <c r="CC262" s="28"/>
      <c r="CD262" s="28"/>
      <c r="CE262" s="28"/>
      <c r="CF262" s="28"/>
      <c r="CG262" s="28"/>
      <c r="CH262" s="28"/>
      <c r="CI262" s="28"/>
      <c r="CJ262" s="28"/>
      <c r="CK262" s="28"/>
      <c r="CL262" s="28"/>
      <c r="CM262" s="28"/>
      <c r="CN262" s="28"/>
      <c r="CO262" s="28"/>
      <c r="CP262" s="28"/>
      <c r="CQ262" s="28"/>
      <c r="CR262" s="28"/>
      <c r="CS262" s="28"/>
      <c r="CT262" s="28"/>
      <c r="CU262" s="28"/>
      <c r="CV262" s="28"/>
      <c r="CW262" s="28"/>
      <c r="CX262" s="28"/>
      <c r="CY262" s="28"/>
      <c r="CZ262" s="28"/>
      <c r="DA262" s="28"/>
      <c r="DB262" s="28"/>
      <c r="DC262" s="28"/>
      <c r="DD262" s="28"/>
      <c r="DE262" s="28"/>
      <c r="DF262" s="28"/>
      <c r="DG262" s="28"/>
      <c r="DH262" s="28"/>
      <c r="DI262" s="28"/>
      <c r="DJ262" s="28"/>
      <c r="DK262" s="28"/>
      <c r="DL262" s="28"/>
      <c r="DM262" s="28"/>
      <c r="DN262" s="28"/>
      <c r="DO262" s="28"/>
      <c r="DP262" s="28"/>
      <c r="DQ262" s="28"/>
      <c r="DR262" s="28"/>
      <c r="DS262" s="28"/>
      <c r="DT262" s="28"/>
      <c r="DU262" s="28"/>
      <c r="DV262" s="28"/>
      <c r="DW262" s="28"/>
      <c r="DX262" s="28"/>
      <c r="DY262" s="28"/>
      <c r="DZ262" s="28"/>
      <c r="EA262" s="28"/>
      <c r="EB262" s="28"/>
      <c r="EC262" s="28"/>
      <c r="ED262" s="28"/>
      <c r="EE262" s="28"/>
    </row>
    <row r="263" spans="1:135" x14ac:dyDescent="0.2">
      <c r="A263" s="28"/>
      <c r="B263" s="29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  <c r="BG263" s="28"/>
      <c r="BH263" s="28"/>
      <c r="BI263" s="28"/>
      <c r="BJ263" s="28"/>
      <c r="BK263" s="28"/>
      <c r="BL263" s="28"/>
      <c r="BM263" s="28"/>
      <c r="BN263" s="28"/>
      <c r="BO263" s="28"/>
      <c r="BP263" s="28"/>
      <c r="BQ263" s="28"/>
      <c r="BR263" s="28"/>
      <c r="BS263" s="28"/>
      <c r="BT263" s="28"/>
      <c r="BU263" s="28"/>
      <c r="BV263" s="28"/>
      <c r="BW263" s="28"/>
      <c r="BX263" s="28"/>
      <c r="BY263" s="28"/>
      <c r="BZ263" s="28"/>
      <c r="CA263" s="28"/>
      <c r="CB263" s="28"/>
      <c r="CC263" s="28"/>
      <c r="CD263" s="28"/>
      <c r="CE263" s="28"/>
      <c r="CF263" s="28"/>
      <c r="CG263" s="28"/>
      <c r="CH263" s="28"/>
      <c r="CI263" s="28"/>
      <c r="CJ263" s="28"/>
      <c r="CK263" s="28"/>
      <c r="CL263" s="28"/>
      <c r="CM263" s="28"/>
      <c r="CN263" s="28"/>
      <c r="CO263" s="28"/>
      <c r="CP263" s="28"/>
      <c r="CQ263" s="28"/>
      <c r="CR263" s="28"/>
      <c r="CS263" s="28"/>
      <c r="CT263" s="28"/>
      <c r="CU263" s="28"/>
      <c r="CV263" s="28"/>
      <c r="CW263" s="28"/>
      <c r="CX263" s="28"/>
      <c r="CY263" s="28"/>
      <c r="CZ263" s="28"/>
      <c r="DA263" s="28"/>
      <c r="DB263" s="28"/>
      <c r="DC263" s="28"/>
      <c r="DD263" s="28"/>
      <c r="DE263" s="28"/>
      <c r="DF263" s="28"/>
      <c r="DG263" s="28"/>
      <c r="DH263" s="28"/>
      <c r="DI263" s="28"/>
      <c r="DJ263" s="28"/>
      <c r="DK263" s="28"/>
      <c r="DL263" s="28"/>
      <c r="DM263" s="28"/>
      <c r="DN263" s="28"/>
      <c r="DO263" s="28"/>
      <c r="DP263" s="28"/>
      <c r="DQ263" s="28"/>
      <c r="DR263" s="28"/>
      <c r="DS263" s="28"/>
      <c r="DT263" s="28"/>
      <c r="DU263" s="28"/>
      <c r="DV263" s="28"/>
      <c r="DW263" s="28"/>
      <c r="DX263" s="28"/>
      <c r="DY263" s="28"/>
      <c r="DZ263" s="28"/>
      <c r="EA263" s="28"/>
      <c r="EB263" s="28"/>
      <c r="EC263" s="28"/>
      <c r="ED263" s="28"/>
      <c r="EE263" s="28"/>
    </row>
    <row r="264" spans="1:135" x14ac:dyDescent="0.2">
      <c r="A264" s="28"/>
      <c r="B264" s="29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8"/>
      <c r="BG264" s="28"/>
      <c r="BH264" s="28"/>
      <c r="BI264" s="28"/>
      <c r="BJ264" s="28"/>
      <c r="BK264" s="28"/>
      <c r="BL264" s="28"/>
      <c r="BM264" s="28"/>
      <c r="BN264" s="28"/>
      <c r="BO264" s="28"/>
      <c r="BP264" s="28"/>
      <c r="BQ264" s="28"/>
      <c r="BR264" s="28"/>
      <c r="BS264" s="28"/>
      <c r="BT264" s="28"/>
      <c r="BU264" s="28"/>
      <c r="BV264" s="28"/>
      <c r="BW264" s="28"/>
      <c r="BX264" s="28"/>
      <c r="BY264" s="28"/>
      <c r="BZ264" s="28"/>
      <c r="CA264" s="28"/>
      <c r="CB264" s="28"/>
      <c r="CC264" s="28"/>
      <c r="CD264" s="28"/>
      <c r="CE264" s="28"/>
      <c r="CF264" s="28"/>
      <c r="CG264" s="28"/>
      <c r="CH264" s="28"/>
      <c r="CI264" s="28"/>
      <c r="CJ264" s="28"/>
      <c r="CK264" s="28"/>
      <c r="CL264" s="28"/>
      <c r="CM264" s="28"/>
      <c r="CN264" s="28"/>
      <c r="CO264" s="28"/>
      <c r="CP264" s="28"/>
      <c r="CQ264" s="28"/>
      <c r="CR264" s="28"/>
      <c r="CS264" s="28"/>
      <c r="CT264" s="28"/>
      <c r="CU264" s="28"/>
      <c r="CV264" s="28"/>
      <c r="CW264" s="28"/>
      <c r="CX264" s="28"/>
      <c r="CY264" s="28"/>
      <c r="CZ264" s="28"/>
      <c r="DA264" s="28"/>
      <c r="DB264" s="28"/>
      <c r="DC264" s="28"/>
      <c r="DD264" s="28"/>
      <c r="DE264" s="28"/>
      <c r="DF264" s="28"/>
      <c r="DG264" s="28"/>
      <c r="DH264" s="28"/>
      <c r="DI264" s="28"/>
      <c r="DJ264" s="28"/>
      <c r="DK264" s="28"/>
      <c r="DL264" s="28"/>
      <c r="DM264" s="28"/>
      <c r="DN264" s="28"/>
      <c r="DO264" s="28"/>
      <c r="DP264" s="28"/>
      <c r="DQ264" s="28"/>
      <c r="DR264" s="28"/>
      <c r="DS264" s="28"/>
      <c r="DT264" s="28"/>
      <c r="DU264" s="28"/>
      <c r="DV264" s="28"/>
      <c r="DW264" s="28"/>
      <c r="DX264" s="28"/>
      <c r="DY264" s="28"/>
      <c r="DZ264" s="28"/>
      <c r="EA264" s="28"/>
      <c r="EB264" s="28"/>
      <c r="EC264" s="28"/>
      <c r="ED264" s="28"/>
      <c r="EE264" s="28"/>
    </row>
    <row r="265" spans="1:135" x14ac:dyDescent="0.2">
      <c r="A265" s="28"/>
      <c r="B265" s="29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8"/>
      <c r="BG265" s="28"/>
      <c r="BH265" s="28"/>
      <c r="BI265" s="28"/>
      <c r="BJ265" s="28"/>
      <c r="BK265" s="28"/>
      <c r="BL265" s="28"/>
      <c r="BM265" s="28"/>
      <c r="BN265" s="28"/>
      <c r="BO265" s="28"/>
      <c r="BP265" s="28"/>
      <c r="BQ265" s="28"/>
      <c r="BR265" s="28"/>
      <c r="BS265" s="28"/>
      <c r="BT265" s="28"/>
      <c r="BU265" s="28"/>
      <c r="BV265" s="28"/>
      <c r="BW265" s="28"/>
      <c r="BX265" s="28"/>
      <c r="BY265" s="28"/>
      <c r="BZ265" s="28"/>
      <c r="CA265" s="28"/>
      <c r="CB265" s="28"/>
      <c r="CC265" s="28"/>
      <c r="CD265" s="28"/>
      <c r="CE265" s="28"/>
      <c r="CF265" s="28"/>
      <c r="CG265" s="28"/>
      <c r="CH265" s="28"/>
      <c r="CI265" s="28"/>
      <c r="CJ265" s="28"/>
      <c r="CK265" s="28"/>
      <c r="CL265" s="28"/>
      <c r="CM265" s="28"/>
      <c r="CN265" s="28"/>
      <c r="CO265" s="28"/>
      <c r="CP265" s="28"/>
      <c r="CQ265" s="28"/>
      <c r="CR265" s="28"/>
      <c r="CS265" s="28"/>
      <c r="CT265" s="28"/>
      <c r="CU265" s="28"/>
      <c r="CV265" s="28"/>
      <c r="CW265" s="28"/>
      <c r="CX265" s="28"/>
      <c r="CY265" s="28"/>
      <c r="CZ265" s="28"/>
      <c r="DA265" s="28"/>
      <c r="DB265" s="28"/>
      <c r="DC265" s="28"/>
      <c r="DD265" s="28"/>
      <c r="DE265" s="28"/>
      <c r="DF265" s="28"/>
      <c r="DG265" s="28"/>
      <c r="DH265" s="28"/>
      <c r="DI265" s="28"/>
      <c r="DJ265" s="28"/>
      <c r="DK265" s="28"/>
      <c r="DL265" s="28"/>
      <c r="DM265" s="28"/>
      <c r="DN265" s="28"/>
      <c r="DO265" s="28"/>
      <c r="DP265" s="28"/>
      <c r="DQ265" s="28"/>
      <c r="DR265" s="28"/>
      <c r="DS265" s="28"/>
      <c r="DT265" s="28"/>
      <c r="DU265" s="28"/>
      <c r="DV265" s="28"/>
      <c r="DW265" s="28"/>
      <c r="DX265" s="28"/>
      <c r="DY265" s="28"/>
      <c r="DZ265" s="28"/>
      <c r="EA265" s="28"/>
      <c r="EB265" s="28"/>
      <c r="EC265" s="28"/>
      <c r="ED265" s="28"/>
      <c r="EE265" s="28"/>
    </row>
    <row r="266" spans="1:135" x14ac:dyDescent="0.2">
      <c r="A266" s="28"/>
      <c r="B266" s="29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  <c r="BG266" s="28"/>
      <c r="BH266" s="28"/>
      <c r="BI266" s="28"/>
      <c r="BJ266" s="28"/>
      <c r="BK266" s="28"/>
      <c r="BL266" s="28"/>
      <c r="BM266" s="28"/>
      <c r="BN266" s="28"/>
      <c r="BO266" s="28"/>
      <c r="BP266" s="28"/>
      <c r="BQ266" s="28"/>
      <c r="BR266" s="28"/>
      <c r="BS266" s="28"/>
      <c r="BT266" s="28"/>
      <c r="BU266" s="28"/>
      <c r="BV266" s="28"/>
      <c r="BW266" s="28"/>
      <c r="BX266" s="28"/>
      <c r="BY266" s="28"/>
      <c r="BZ266" s="28"/>
      <c r="CA266" s="28"/>
      <c r="CB266" s="28"/>
      <c r="CC266" s="28"/>
      <c r="CD266" s="28"/>
      <c r="CE266" s="28"/>
      <c r="CF266" s="28"/>
      <c r="CG266" s="28"/>
      <c r="CH266" s="28"/>
      <c r="CI266" s="28"/>
      <c r="CJ266" s="28"/>
      <c r="CK266" s="28"/>
      <c r="CL266" s="28"/>
      <c r="CM266" s="28"/>
      <c r="CN266" s="28"/>
      <c r="CO266" s="28"/>
      <c r="CP266" s="28"/>
      <c r="CQ266" s="28"/>
      <c r="CR266" s="28"/>
      <c r="CS266" s="28"/>
      <c r="CT266" s="28"/>
      <c r="CU266" s="28"/>
      <c r="CV266" s="28"/>
      <c r="CW266" s="28"/>
      <c r="CX266" s="28"/>
      <c r="CY266" s="28"/>
      <c r="CZ266" s="28"/>
      <c r="DA266" s="28"/>
      <c r="DB266" s="28"/>
      <c r="DC266" s="28"/>
      <c r="DD266" s="28"/>
      <c r="DE266" s="28"/>
      <c r="DF266" s="28"/>
      <c r="DG266" s="28"/>
      <c r="DH266" s="28"/>
      <c r="DI266" s="28"/>
      <c r="DJ266" s="28"/>
      <c r="DK266" s="28"/>
      <c r="DL266" s="28"/>
      <c r="DM266" s="28"/>
      <c r="DN266" s="28"/>
      <c r="DO266" s="28"/>
      <c r="DP266" s="28"/>
      <c r="DQ266" s="28"/>
      <c r="DR266" s="28"/>
      <c r="DS266" s="28"/>
      <c r="DT266" s="28"/>
      <c r="DU266" s="28"/>
      <c r="DV266" s="28"/>
      <c r="DW266" s="28"/>
      <c r="DX266" s="28"/>
      <c r="DY266" s="28"/>
      <c r="DZ266" s="28"/>
      <c r="EA266" s="28"/>
      <c r="EB266" s="28"/>
      <c r="EC266" s="28"/>
      <c r="ED266" s="28"/>
      <c r="EE266" s="28"/>
    </row>
    <row r="267" spans="1:135" x14ac:dyDescent="0.2">
      <c r="A267" s="28"/>
      <c r="B267" s="29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  <c r="BG267" s="28"/>
      <c r="BH267" s="28"/>
      <c r="BI267" s="28"/>
      <c r="BJ267" s="28"/>
      <c r="BK267" s="28"/>
      <c r="BL267" s="28"/>
      <c r="BM267" s="28"/>
      <c r="BN267" s="28"/>
      <c r="BO267" s="28"/>
      <c r="BP267" s="28"/>
      <c r="BQ267" s="28"/>
      <c r="BR267" s="28"/>
      <c r="BS267" s="28"/>
      <c r="BT267" s="28"/>
      <c r="BU267" s="28"/>
      <c r="BV267" s="28"/>
      <c r="BW267" s="28"/>
      <c r="BX267" s="28"/>
      <c r="BY267" s="28"/>
      <c r="BZ267" s="28"/>
      <c r="CA267" s="28"/>
      <c r="CB267" s="28"/>
      <c r="CC267" s="28"/>
      <c r="CD267" s="28"/>
      <c r="CE267" s="28"/>
      <c r="CF267" s="28"/>
      <c r="CG267" s="28"/>
      <c r="CH267" s="28"/>
      <c r="CI267" s="28"/>
      <c r="CJ267" s="28"/>
      <c r="CK267" s="28"/>
      <c r="CL267" s="28"/>
      <c r="CM267" s="28"/>
      <c r="CN267" s="28"/>
      <c r="CO267" s="28"/>
      <c r="CP267" s="28"/>
      <c r="CQ267" s="28"/>
      <c r="CR267" s="28"/>
      <c r="CS267" s="28"/>
      <c r="CT267" s="28"/>
      <c r="CU267" s="28"/>
      <c r="CV267" s="28"/>
      <c r="CW267" s="28"/>
      <c r="CX267" s="28"/>
      <c r="CY267" s="28"/>
      <c r="CZ267" s="28"/>
      <c r="DA267" s="28"/>
      <c r="DB267" s="28"/>
      <c r="DC267" s="28"/>
      <c r="DD267" s="28"/>
      <c r="DE267" s="28"/>
      <c r="DF267" s="28"/>
      <c r="DG267" s="28"/>
      <c r="DH267" s="28"/>
      <c r="DI267" s="28"/>
      <c r="DJ267" s="28"/>
      <c r="DK267" s="28"/>
      <c r="DL267" s="28"/>
      <c r="DM267" s="28"/>
      <c r="DN267" s="28"/>
      <c r="DO267" s="28"/>
      <c r="DP267" s="28"/>
      <c r="DQ267" s="28"/>
      <c r="DR267" s="28"/>
      <c r="DS267" s="28"/>
      <c r="DT267" s="28"/>
      <c r="DU267" s="28"/>
      <c r="DV267" s="28"/>
      <c r="DW267" s="28"/>
      <c r="DX267" s="28"/>
      <c r="DY267" s="28"/>
      <c r="DZ267" s="28"/>
      <c r="EA267" s="28"/>
      <c r="EB267" s="28"/>
      <c r="EC267" s="28"/>
      <c r="ED267" s="28"/>
      <c r="EE267" s="28"/>
    </row>
    <row r="268" spans="1:135" x14ac:dyDescent="0.2">
      <c r="A268" s="28"/>
      <c r="B268" s="29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  <c r="BE268" s="28"/>
      <c r="BF268" s="28"/>
      <c r="BG268" s="28"/>
      <c r="BH268" s="28"/>
      <c r="BI268" s="28"/>
      <c r="BJ268" s="28"/>
      <c r="BK268" s="28"/>
      <c r="BL268" s="28"/>
      <c r="BM268" s="28"/>
      <c r="BN268" s="28"/>
      <c r="BO268" s="28"/>
      <c r="BP268" s="28"/>
      <c r="BQ268" s="28"/>
      <c r="BR268" s="28"/>
      <c r="BS268" s="28"/>
      <c r="BT268" s="28"/>
      <c r="BU268" s="28"/>
      <c r="BV268" s="28"/>
      <c r="BW268" s="28"/>
      <c r="BX268" s="28"/>
      <c r="BY268" s="28"/>
      <c r="BZ268" s="28"/>
      <c r="CA268" s="28"/>
      <c r="CB268" s="28"/>
      <c r="CC268" s="28"/>
      <c r="CD268" s="28"/>
      <c r="CE268" s="28"/>
      <c r="CF268" s="28"/>
      <c r="CG268" s="28"/>
      <c r="CH268" s="28"/>
      <c r="CI268" s="28"/>
      <c r="CJ268" s="28"/>
      <c r="CK268" s="28"/>
      <c r="CL268" s="28"/>
      <c r="CM268" s="28"/>
      <c r="CN268" s="28"/>
      <c r="CO268" s="28"/>
      <c r="CP268" s="28"/>
      <c r="CQ268" s="28"/>
      <c r="CR268" s="28"/>
      <c r="CS268" s="28"/>
      <c r="CT268" s="28"/>
      <c r="CU268" s="28"/>
      <c r="CV268" s="28"/>
      <c r="CW268" s="28"/>
      <c r="CX268" s="28"/>
      <c r="CY268" s="28"/>
      <c r="CZ268" s="28"/>
      <c r="DA268" s="28"/>
      <c r="DB268" s="28"/>
      <c r="DC268" s="28"/>
      <c r="DD268" s="28"/>
      <c r="DE268" s="28"/>
      <c r="DF268" s="28"/>
      <c r="DG268" s="28"/>
      <c r="DH268" s="28"/>
      <c r="DI268" s="28"/>
      <c r="DJ268" s="28"/>
      <c r="DK268" s="28"/>
      <c r="DL268" s="28"/>
      <c r="DM268" s="28"/>
      <c r="DN268" s="28"/>
      <c r="DO268" s="28"/>
      <c r="DP268" s="28"/>
      <c r="DQ268" s="28"/>
      <c r="DR268" s="28"/>
      <c r="DS268" s="28"/>
      <c r="DT268" s="28"/>
      <c r="DU268" s="28"/>
      <c r="DV268" s="28"/>
      <c r="DW268" s="28"/>
      <c r="DX268" s="28"/>
      <c r="DY268" s="28"/>
      <c r="DZ268" s="28"/>
      <c r="EA268" s="28"/>
      <c r="EB268" s="28"/>
      <c r="EC268" s="28"/>
      <c r="ED268" s="28"/>
      <c r="EE268" s="28"/>
    </row>
    <row r="269" spans="1:135" x14ac:dyDescent="0.2">
      <c r="A269" s="28"/>
      <c r="B269" s="29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  <c r="BG269" s="28"/>
      <c r="BH269" s="28"/>
      <c r="BI269" s="28"/>
      <c r="BJ269" s="28"/>
      <c r="BK269" s="28"/>
      <c r="BL269" s="28"/>
      <c r="BM269" s="28"/>
      <c r="BN269" s="28"/>
      <c r="BO269" s="28"/>
      <c r="BP269" s="28"/>
      <c r="BQ269" s="28"/>
      <c r="BR269" s="28"/>
      <c r="BS269" s="28"/>
      <c r="BT269" s="28"/>
      <c r="BU269" s="28"/>
      <c r="BV269" s="28"/>
      <c r="BW269" s="28"/>
      <c r="BX269" s="28"/>
      <c r="BY269" s="28"/>
      <c r="BZ269" s="28"/>
      <c r="CA269" s="28"/>
      <c r="CB269" s="28"/>
      <c r="CC269" s="28"/>
      <c r="CD269" s="28"/>
      <c r="CE269" s="28"/>
      <c r="CF269" s="28"/>
      <c r="CG269" s="28"/>
      <c r="CH269" s="28"/>
      <c r="CI269" s="28"/>
      <c r="CJ269" s="28"/>
      <c r="CK269" s="28"/>
      <c r="CL269" s="28"/>
      <c r="CM269" s="28"/>
      <c r="CN269" s="28"/>
      <c r="CO269" s="28"/>
      <c r="CP269" s="28"/>
      <c r="CQ269" s="28"/>
      <c r="CR269" s="28"/>
      <c r="CS269" s="28"/>
      <c r="CT269" s="28"/>
      <c r="CU269" s="28"/>
      <c r="CV269" s="28"/>
      <c r="CW269" s="28"/>
      <c r="CX269" s="28"/>
      <c r="CY269" s="28"/>
      <c r="CZ269" s="28"/>
      <c r="DA269" s="28"/>
      <c r="DB269" s="28"/>
      <c r="DC269" s="28"/>
      <c r="DD269" s="28"/>
      <c r="DE269" s="28"/>
      <c r="DF269" s="28"/>
      <c r="DG269" s="28"/>
      <c r="DH269" s="28"/>
      <c r="DI269" s="28"/>
      <c r="DJ269" s="28"/>
      <c r="DK269" s="28"/>
      <c r="DL269" s="28"/>
      <c r="DM269" s="28"/>
      <c r="DN269" s="28"/>
      <c r="DO269" s="28"/>
      <c r="DP269" s="28"/>
      <c r="DQ269" s="28"/>
      <c r="DR269" s="28"/>
      <c r="DS269" s="28"/>
      <c r="DT269" s="28"/>
      <c r="DU269" s="28"/>
      <c r="DV269" s="28"/>
      <c r="DW269" s="28"/>
      <c r="DX269" s="28"/>
      <c r="DY269" s="28"/>
      <c r="DZ269" s="28"/>
      <c r="EA269" s="28"/>
      <c r="EB269" s="28"/>
      <c r="EC269" s="28"/>
      <c r="ED269" s="28"/>
      <c r="EE269" s="28"/>
    </row>
    <row r="270" spans="1:135" x14ac:dyDescent="0.2">
      <c r="A270" s="28"/>
      <c r="B270" s="29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C270" s="28"/>
      <c r="BD270" s="28"/>
      <c r="BE270" s="28"/>
      <c r="BF270" s="28"/>
      <c r="BG270" s="28"/>
      <c r="BH270" s="28"/>
      <c r="BI270" s="28"/>
      <c r="BJ270" s="28"/>
      <c r="BK270" s="28"/>
      <c r="BL270" s="28"/>
      <c r="BM270" s="28"/>
      <c r="BN270" s="28"/>
      <c r="BO270" s="28"/>
      <c r="BP270" s="28"/>
      <c r="BQ270" s="28"/>
      <c r="BR270" s="28"/>
      <c r="BS270" s="28"/>
      <c r="BT270" s="28"/>
      <c r="BU270" s="28"/>
      <c r="BV270" s="28"/>
      <c r="BW270" s="28"/>
      <c r="BX270" s="28"/>
      <c r="BY270" s="28"/>
      <c r="BZ270" s="28"/>
      <c r="CA270" s="28"/>
      <c r="CB270" s="28"/>
      <c r="CC270" s="28"/>
      <c r="CD270" s="28"/>
      <c r="CE270" s="28"/>
      <c r="CF270" s="28"/>
      <c r="CG270" s="28"/>
      <c r="CH270" s="28"/>
      <c r="CI270" s="28"/>
      <c r="CJ270" s="28"/>
      <c r="CK270" s="28"/>
      <c r="CL270" s="28"/>
      <c r="CM270" s="28"/>
      <c r="CN270" s="28"/>
      <c r="CO270" s="28"/>
      <c r="CP270" s="28"/>
      <c r="CQ270" s="28"/>
      <c r="CR270" s="28"/>
      <c r="CS270" s="28"/>
      <c r="CT270" s="28"/>
      <c r="CU270" s="28"/>
      <c r="CV270" s="28"/>
      <c r="CW270" s="28"/>
      <c r="CX270" s="28"/>
      <c r="CY270" s="28"/>
      <c r="CZ270" s="28"/>
      <c r="DA270" s="28"/>
      <c r="DB270" s="28"/>
      <c r="DC270" s="28"/>
      <c r="DD270" s="28"/>
      <c r="DE270" s="28"/>
      <c r="DF270" s="28"/>
      <c r="DG270" s="28"/>
      <c r="DH270" s="28"/>
      <c r="DI270" s="28"/>
      <c r="DJ270" s="28"/>
      <c r="DK270" s="28"/>
      <c r="DL270" s="28"/>
      <c r="DM270" s="28"/>
      <c r="DN270" s="28"/>
      <c r="DO270" s="28"/>
      <c r="DP270" s="28"/>
      <c r="DQ270" s="28"/>
      <c r="DR270" s="28"/>
      <c r="DS270" s="28"/>
      <c r="DT270" s="28"/>
      <c r="DU270" s="28"/>
      <c r="DV270" s="28"/>
      <c r="DW270" s="28"/>
      <c r="DX270" s="28"/>
      <c r="DY270" s="28"/>
      <c r="DZ270" s="28"/>
      <c r="EA270" s="28"/>
      <c r="EB270" s="28"/>
      <c r="EC270" s="28"/>
      <c r="ED270" s="28"/>
      <c r="EE270" s="28"/>
    </row>
    <row r="271" spans="1:135" x14ac:dyDescent="0.2">
      <c r="A271" s="28"/>
      <c r="B271" s="29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C271" s="28"/>
      <c r="BD271" s="28"/>
      <c r="BE271" s="28"/>
      <c r="BF271" s="28"/>
      <c r="BG271" s="28"/>
      <c r="BH271" s="28"/>
      <c r="BI271" s="28"/>
      <c r="BJ271" s="28"/>
      <c r="BK271" s="28"/>
      <c r="BL271" s="28"/>
      <c r="BM271" s="28"/>
      <c r="BN271" s="28"/>
      <c r="BO271" s="28"/>
      <c r="BP271" s="28"/>
      <c r="BQ271" s="28"/>
      <c r="BR271" s="28"/>
      <c r="BS271" s="28"/>
      <c r="BT271" s="28"/>
      <c r="BU271" s="28"/>
      <c r="BV271" s="28"/>
      <c r="BW271" s="28"/>
      <c r="BX271" s="28"/>
      <c r="BY271" s="28"/>
      <c r="BZ271" s="28"/>
      <c r="CA271" s="28"/>
      <c r="CB271" s="28"/>
      <c r="CC271" s="28"/>
      <c r="CD271" s="28"/>
      <c r="CE271" s="28"/>
      <c r="CF271" s="28"/>
      <c r="CG271" s="28"/>
      <c r="CH271" s="28"/>
      <c r="CI271" s="28"/>
      <c r="CJ271" s="28"/>
      <c r="CK271" s="28"/>
      <c r="CL271" s="28"/>
      <c r="CM271" s="28"/>
      <c r="CN271" s="28"/>
      <c r="CO271" s="28"/>
      <c r="CP271" s="28"/>
      <c r="CQ271" s="28"/>
      <c r="CR271" s="28"/>
      <c r="CS271" s="28"/>
      <c r="CT271" s="28"/>
      <c r="CU271" s="28"/>
      <c r="CV271" s="28"/>
      <c r="CW271" s="28"/>
      <c r="CX271" s="28"/>
      <c r="CY271" s="28"/>
      <c r="CZ271" s="28"/>
      <c r="DA271" s="28"/>
      <c r="DB271" s="28"/>
      <c r="DC271" s="28"/>
      <c r="DD271" s="28"/>
      <c r="DE271" s="28"/>
      <c r="DF271" s="28"/>
      <c r="DG271" s="28"/>
      <c r="DH271" s="28"/>
      <c r="DI271" s="28"/>
      <c r="DJ271" s="28"/>
      <c r="DK271" s="28"/>
      <c r="DL271" s="28"/>
      <c r="DM271" s="28"/>
      <c r="DN271" s="28"/>
      <c r="DO271" s="28"/>
      <c r="DP271" s="28"/>
      <c r="DQ271" s="28"/>
      <c r="DR271" s="28"/>
      <c r="DS271" s="28"/>
      <c r="DT271" s="28"/>
      <c r="DU271" s="28"/>
      <c r="DV271" s="28"/>
      <c r="DW271" s="28"/>
      <c r="DX271" s="28"/>
      <c r="DY271" s="28"/>
      <c r="DZ271" s="28"/>
      <c r="EA271" s="28"/>
      <c r="EB271" s="28"/>
      <c r="EC271" s="28"/>
      <c r="ED271" s="28"/>
      <c r="EE271" s="28"/>
    </row>
    <row r="272" spans="1:135" x14ac:dyDescent="0.2">
      <c r="A272" s="28"/>
      <c r="B272" s="29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C272" s="28"/>
      <c r="BD272" s="28"/>
      <c r="BE272" s="28"/>
      <c r="BF272" s="28"/>
      <c r="BG272" s="28"/>
      <c r="BH272" s="28"/>
      <c r="BI272" s="28"/>
      <c r="BJ272" s="28"/>
      <c r="BK272" s="28"/>
      <c r="BL272" s="28"/>
      <c r="BM272" s="28"/>
      <c r="BN272" s="28"/>
      <c r="BO272" s="28"/>
      <c r="BP272" s="28"/>
      <c r="BQ272" s="28"/>
      <c r="BR272" s="28"/>
      <c r="BS272" s="28"/>
      <c r="BT272" s="28"/>
      <c r="BU272" s="28"/>
      <c r="BV272" s="28"/>
      <c r="BW272" s="28"/>
      <c r="BX272" s="28"/>
      <c r="BY272" s="28"/>
      <c r="BZ272" s="28"/>
      <c r="CA272" s="28"/>
      <c r="CB272" s="28"/>
      <c r="CC272" s="28"/>
      <c r="CD272" s="28"/>
      <c r="CE272" s="28"/>
      <c r="CF272" s="28"/>
      <c r="CG272" s="28"/>
      <c r="CH272" s="28"/>
      <c r="CI272" s="28"/>
      <c r="CJ272" s="28"/>
      <c r="CK272" s="28"/>
      <c r="CL272" s="28"/>
      <c r="CM272" s="28"/>
      <c r="CN272" s="28"/>
      <c r="CO272" s="28"/>
      <c r="CP272" s="28"/>
      <c r="CQ272" s="28"/>
      <c r="CR272" s="28"/>
      <c r="CS272" s="28"/>
      <c r="CT272" s="28"/>
      <c r="CU272" s="28"/>
      <c r="CV272" s="28"/>
      <c r="CW272" s="28"/>
      <c r="CX272" s="28"/>
      <c r="CY272" s="28"/>
      <c r="CZ272" s="28"/>
      <c r="DA272" s="28"/>
      <c r="DB272" s="28"/>
      <c r="DC272" s="28"/>
      <c r="DD272" s="28"/>
      <c r="DE272" s="28"/>
      <c r="DF272" s="28"/>
      <c r="DG272" s="28"/>
      <c r="DH272" s="28"/>
      <c r="DI272" s="28"/>
      <c r="DJ272" s="28"/>
      <c r="DK272" s="28"/>
      <c r="DL272" s="28"/>
      <c r="DM272" s="28"/>
      <c r="DN272" s="28"/>
      <c r="DO272" s="28"/>
      <c r="DP272" s="28"/>
      <c r="DQ272" s="28"/>
      <c r="DR272" s="28"/>
      <c r="DS272" s="28"/>
      <c r="DT272" s="28"/>
      <c r="DU272" s="28"/>
      <c r="DV272" s="28"/>
      <c r="DW272" s="28"/>
      <c r="DX272" s="28"/>
      <c r="DY272" s="28"/>
      <c r="DZ272" s="28"/>
      <c r="EA272" s="28"/>
      <c r="EB272" s="28"/>
      <c r="EC272" s="28"/>
      <c r="ED272" s="28"/>
      <c r="EE272" s="28"/>
    </row>
    <row r="273" spans="1:135" x14ac:dyDescent="0.2">
      <c r="A273" s="28"/>
      <c r="B273" s="29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  <c r="BC273" s="28"/>
      <c r="BD273" s="28"/>
      <c r="BE273" s="28"/>
      <c r="BF273" s="28"/>
      <c r="BG273" s="28"/>
      <c r="BH273" s="28"/>
      <c r="BI273" s="28"/>
      <c r="BJ273" s="28"/>
      <c r="BK273" s="28"/>
      <c r="BL273" s="28"/>
      <c r="BM273" s="28"/>
      <c r="BN273" s="28"/>
      <c r="BO273" s="28"/>
      <c r="BP273" s="28"/>
      <c r="BQ273" s="28"/>
      <c r="BR273" s="28"/>
      <c r="BS273" s="28"/>
      <c r="BT273" s="28"/>
      <c r="BU273" s="28"/>
      <c r="BV273" s="28"/>
      <c r="BW273" s="28"/>
      <c r="BX273" s="28"/>
      <c r="BY273" s="28"/>
      <c r="BZ273" s="28"/>
      <c r="CA273" s="28"/>
      <c r="CB273" s="28"/>
      <c r="CC273" s="28"/>
      <c r="CD273" s="28"/>
      <c r="CE273" s="28"/>
      <c r="CF273" s="28"/>
      <c r="CG273" s="28"/>
      <c r="CH273" s="28"/>
      <c r="CI273" s="28"/>
      <c r="CJ273" s="28"/>
      <c r="CK273" s="28"/>
      <c r="CL273" s="28"/>
      <c r="CM273" s="28"/>
      <c r="CN273" s="28"/>
      <c r="CO273" s="28"/>
      <c r="CP273" s="28"/>
      <c r="CQ273" s="28"/>
      <c r="CR273" s="28"/>
      <c r="CS273" s="28"/>
      <c r="CT273" s="28"/>
      <c r="CU273" s="28"/>
      <c r="CV273" s="28"/>
      <c r="CW273" s="28"/>
      <c r="CX273" s="28"/>
      <c r="CY273" s="28"/>
      <c r="CZ273" s="28"/>
      <c r="DA273" s="28"/>
      <c r="DB273" s="28"/>
      <c r="DC273" s="28"/>
      <c r="DD273" s="28"/>
      <c r="DE273" s="28"/>
      <c r="DF273" s="28"/>
      <c r="DG273" s="28"/>
      <c r="DH273" s="28"/>
      <c r="DI273" s="28"/>
      <c r="DJ273" s="28"/>
      <c r="DK273" s="28"/>
      <c r="DL273" s="28"/>
      <c r="DM273" s="28"/>
      <c r="DN273" s="28"/>
      <c r="DO273" s="28"/>
      <c r="DP273" s="28"/>
      <c r="DQ273" s="28"/>
      <c r="DR273" s="28"/>
      <c r="DS273" s="28"/>
      <c r="DT273" s="28"/>
      <c r="DU273" s="28"/>
      <c r="DV273" s="28"/>
      <c r="DW273" s="28"/>
      <c r="DX273" s="28"/>
      <c r="DY273" s="28"/>
      <c r="DZ273" s="28"/>
      <c r="EA273" s="28"/>
      <c r="EB273" s="28"/>
      <c r="EC273" s="28"/>
      <c r="ED273" s="28"/>
      <c r="EE273" s="28"/>
    </row>
    <row r="274" spans="1:135" x14ac:dyDescent="0.2">
      <c r="A274" s="28"/>
      <c r="B274" s="29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  <c r="BC274" s="28"/>
      <c r="BD274" s="28"/>
      <c r="BE274" s="28"/>
      <c r="BF274" s="28"/>
      <c r="BG274" s="28"/>
      <c r="BH274" s="28"/>
      <c r="BI274" s="28"/>
      <c r="BJ274" s="28"/>
      <c r="BK274" s="28"/>
      <c r="BL274" s="28"/>
      <c r="BM274" s="28"/>
      <c r="BN274" s="28"/>
      <c r="BO274" s="28"/>
      <c r="BP274" s="28"/>
      <c r="BQ274" s="28"/>
      <c r="BR274" s="28"/>
      <c r="BS274" s="28"/>
      <c r="BT274" s="28"/>
      <c r="BU274" s="28"/>
      <c r="BV274" s="28"/>
      <c r="BW274" s="28"/>
      <c r="BX274" s="28"/>
      <c r="BY274" s="28"/>
      <c r="BZ274" s="28"/>
      <c r="CA274" s="28"/>
      <c r="CB274" s="28"/>
      <c r="CC274" s="28"/>
      <c r="CD274" s="28"/>
      <c r="CE274" s="28"/>
      <c r="CF274" s="28"/>
      <c r="CG274" s="28"/>
      <c r="CH274" s="28"/>
      <c r="CI274" s="28"/>
      <c r="CJ274" s="28"/>
      <c r="CK274" s="28"/>
      <c r="CL274" s="28"/>
      <c r="CM274" s="28"/>
      <c r="CN274" s="28"/>
      <c r="CO274" s="28"/>
      <c r="CP274" s="28"/>
      <c r="CQ274" s="28"/>
      <c r="CR274" s="28"/>
      <c r="CS274" s="28"/>
      <c r="CT274" s="28"/>
      <c r="CU274" s="28"/>
      <c r="CV274" s="28"/>
      <c r="CW274" s="28"/>
      <c r="CX274" s="28"/>
      <c r="CY274" s="28"/>
      <c r="CZ274" s="28"/>
      <c r="DA274" s="28"/>
      <c r="DB274" s="28"/>
      <c r="DC274" s="28"/>
      <c r="DD274" s="28"/>
      <c r="DE274" s="28"/>
      <c r="DF274" s="28"/>
      <c r="DG274" s="28"/>
      <c r="DH274" s="28"/>
      <c r="DI274" s="28"/>
      <c r="DJ274" s="28"/>
      <c r="DK274" s="28"/>
      <c r="DL274" s="28"/>
      <c r="DM274" s="28"/>
      <c r="DN274" s="28"/>
      <c r="DO274" s="28"/>
      <c r="DP274" s="28"/>
      <c r="DQ274" s="28"/>
      <c r="DR274" s="28"/>
      <c r="DS274" s="28"/>
      <c r="DT274" s="28"/>
      <c r="DU274" s="28"/>
      <c r="DV274" s="28"/>
      <c r="DW274" s="28"/>
      <c r="DX274" s="28"/>
      <c r="DY274" s="28"/>
      <c r="DZ274" s="28"/>
      <c r="EA274" s="28"/>
      <c r="EB274" s="28"/>
      <c r="EC274" s="28"/>
      <c r="ED274" s="28"/>
      <c r="EE274" s="28"/>
    </row>
    <row r="275" spans="1:135" x14ac:dyDescent="0.2">
      <c r="A275" s="28"/>
      <c r="B275" s="29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  <c r="BC275" s="28"/>
      <c r="BD275" s="28"/>
      <c r="BE275" s="28"/>
      <c r="BF275" s="28"/>
      <c r="BG275" s="28"/>
      <c r="BH275" s="28"/>
      <c r="BI275" s="28"/>
      <c r="BJ275" s="28"/>
      <c r="BK275" s="28"/>
      <c r="BL275" s="28"/>
      <c r="BM275" s="28"/>
      <c r="BN275" s="28"/>
      <c r="BO275" s="28"/>
      <c r="BP275" s="28"/>
      <c r="BQ275" s="28"/>
      <c r="BR275" s="28"/>
      <c r="BS275" s="28"/>
      <c r="BT275" s="28"/>
      <c r="BU275" s="28"/>
      <c r="BV275" s="28"/>
      <c r="BW275" s="28"/>
      <c r="BX275" s="28"/>
      <c r="BY275" s="28"/>
      <c r="BZ275" s="28"/>
      <c r="CA275" s="28"/>
      <c r="CB275" s="28"/>
      <c r="CC275" s="28"/>
      <c r="CD275" s="28"/>
      <c r="CE275" s="28"/>
      <c r="CF275" s="28"/>
      <c r="CG275" s="28"/>
      <c r="CH275" s="28"/>
      <c r="CI275" s="28"/>
      <c r="CJ275" s="28"/>
      <c r="CK275" s="28"/>
      <c r="CL275" s="28"/>
      <c r="CM275" s="28"/>
      <c r="CN275" s="28"/>
      <c r="CO275" s="28"/>
      <c r="CP275" s="28"/>
      <c r="CQ275" s="28"/>
      <c r="CR275" s="28"/>
      <c r="CS275" s="28"/>
      <c r="CT275" s="28"/>
      <c r="CU275" s="28"/>
      <c r="CV275" s="28"/>
      <c r="CW275" s="28"/>
      <c r="CX275" s="28"/>
      <c r="CY275" s="28"/>
      <c r="CZ275" s="28"/>
      <c r="DA275" s="28"/>
      <c r="DB275" s="28"/>
      <c r="DC275" s="28"/>
      <c r="DD275" s="28"/>
      <c r="DE275" s="28"/>
      <c r="DF275" s="28"/>
      <c r="DG275" s="28"/>
      <c r="DH275" s="28"/>
      <c r="DI275" s="28"/>
      <c r="DJ275" s="28"/>
      <c r="DK275" s="28"/>
      <c r="DL275" s="28"/>
      <c r="DM275" s="28"/>
      <c r="DN275" s="28"/>
      <c r="DO275" s="28"/>
      <c r="DP275" s="28"/>
      <c r="DQ275" s="28"/>
      <c r="DR275" s="28"/>
      <c r="DS275" s="28"/>
      <c r="DT275" s="28"/>
      <c r="DU275" s="28"/>
      <c r="DV275" s="28"/>
      <c r="DW275" s="28"/>
      <c r="DX275" s="28"/>
      <c r="DY275" s="28"/>
      <c r="DZ275" s="28"/>
      <c r="EA275" s="28"/>
      <c r="EB275" s="28"/>
      <c r="EC275" s="28"/>
      <c r="ED275" s="28"/>
      <c r="EE275" s="28"/>
    </row>
    <row r="276" spans="1:135" x14ac:dyDescent="0.2">
      <c r="A276" s="28"/>
      <c r="B276" s="29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8"/>
      <c r="BD276" s="28"/>
      <c r="BE276" s="28"/>
      <c r="BF276" s="28"/>
      <c r="BG276" s="28"/>
      <c r="BH276" s="28"/>
      <c r="BI276" s="28"/>
      <c r="BJ276" s="28"/>
      <c r="BK276" s="28"/>
      <c r="BL276" s="28"/>
      <c r="BM276" s="28"/>
      <c r="BN276" s="28"/>
      <c r="BO276" s="28"/>
      <c r="BP276" s="28"/>
      <c r="BQ276" s="28"/>
      <c r="BR276" s="28"/>
      <c r="BS276" s="28"/>
      <c r="BT276" s="28"/>
      <c r="BU276" s="28"/>
      <c r="BV276" s="28"/>
      <c r="BW276" s="28"/>
      <c r="BX276" s="28"/>
      <c r="BY276" s="28"/>
      <c r="BZ276" s="28"/>
      <c r="CA276" s="28"/>
      <c r="CB276" s="28"/>
      <c r="CC276" s="28"/>
      <c r="CD276" s="28"/>
      <c r="CE276" s="28"/>
      <c r="CF276" s="28"/>
      <c r="CG276" s="28"/>
      <c r="CH276" s="28"/>
      <c r="CI276" s="28"/>
      <c r="CJ276" s="28"/>
      <c r="CK276" s="28"/>
      <c r="CL276" s="28"/>
      <c r="CM276" s="28"/>
      <c r="CN276" s="28"/>
      <c r="CO276" s="28"/>
      <c r="CP276" s="28"/>
      <c r="CQ276" s="28"/>
      <c r="CR276" s="28"/>
      <c r="CS276" s="28"/>
      <c r="CT276" s="28"/>
      <c r="CU276" s="28"/>
      <c r="CV276" s="28"/>
      <c r="CW276" s="28"/>
      <c r="CX276" s="28"/>
      <c r="CY276" s="28"/>
      <c r="CZ276" s="28"/>
      <c r="DA276" s="28"/>
      <c r="DB276" s="28"/>
      <c r="DC276" s="28"/>
      <c r="DD276" s="28"/>
      <c r="DE276" s="28"/>
      <c r="DF276" s="28"/>
      <c r="DG276" s="28"/>
      <c r="DH276" s="28"/>
      <c r="DI276" s="28"/>
      <c r="DJ276" s="28"/>
      <c r="DK276" s="28"/>
      <c r="DL276" s="28"/>
      <c r="DM276" s="28"/>
      <c r="DN276" s="28"/>
      <c r="DO276" s="28"/>
      <c r="DP276" s="28"/>
      <c r="DQ276" s="28"/>
      <c r="DR276" s="28"/>
      <c r="DS276" s="28"/>
      <c r="DT276" s="28"/>
      <c r="DU276" s="28"/>
      <c r="DV276" s="28"/>
      <c r="DW276" s="28"/>
      <c r="DX276" s="28"/>
      <c r="DY276" s="28"/>
      <c r="DZ276" s="28"/>
      <c r="EA276" s="28"/>
      <c r="EB276" s="28"/>
      <c r="EC276" s="28"/>
      <c r="ED276" s="28"/>
      <c r="EE276" s="28"/>
    </row>
    <row r="277" spans="1:135" x14ac:dyDescent="0.2">
      <c r="A277" s="28"/>
      <c r="B277" s="29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  <c r="BC277" s="28"/>
      <c r="BD277" s="28"/>
      <c r="BE277" s="28"/>
      <c r="BF277" s="28"/>
      <c r="BG277" s="28"/>
      <c r="BH277" s="28"/>
      <c r="BI277" s="28"/>
      <c r="BJ277" s="28"/>
      <c r="BK277" s="28"/>
      <c r="BL277" s="28"/>
      <c r="BM277" s="28"/>
      <c r="BN277" s="28"/>
      <c r="BO277" s="28"/>
      <c r="BP277" s="28"/>
      <c r="BQ277" s="28"/>
      <c r="BR277" s="28"/>
      <c r="BS277" s="28"/>
      <c r="BT277" s="28"/>
      <c r="BU277" s="28"/>
      <c r="BV277" s="28"/>
      <c r="BW277" s="28"/>
      <c r="BX277" s="28"/>
      <c r="BY277" s="28"/>
      <c r="BZ277" s="28"/>
      <c r="CA277" s="28"/>
      <c r="CB277" s="28"/>
      <c r="CC277" s="28"/>
      <c r="CD277" s="28"/>
      <c r="CE277" s="28"/>
      <c r="CF277" s="28"/>
      <c r="CG277" s="28"/>
      <c r="CH277" s="28"/>
      <c r="CI277" s="28"/>
      <c r="CJ277" s="28"/>
      <c r="CK277" s="28"/>
      <c r="CL277" s="28"/>
      <c r="CM277" s="28"/>
      <c r="CN277" s="28"/>
      <c r="CO277" s="28"/>
      <c r="CP277" s="28"/>
      <c r="CQ277" s="28"/>
      <c r="CR277" s="28"/>
      <c r="CS277" s="28"/>
      <c r="CT277" s="28"/>
      <c r="CU277" s="28"/>
      <c r="CV277" s="28"/>
      <c r="CW277" s="28"/>
      <c r="CX277" s="28"/>
      <c r="CY277" s="28"/>
      <c r="CZ277" s="28"/>
      <c r="DA277" s="28"/>
      <c r="DB277" s="28"/>
      <c r="DC277" s="28"/>
      <c r="DD277" s="28"/>
      <c r="DE277" s="28"/>
      <c r="DF277" s="28"/>
      <c r="DG277" s="28"/>
      <c r="DH277" s="28"/>
      <c r="DI277" s="28"/>
      <c r="DJ277" s="28"/>
      <c r="DK277" s="28"/>
      <c r="DL277" s="28"/>
      <c r="DM277" s="28"/>
      <c r="DN277" s="28"/>
      <c r="DO277" s="28"/>
      <c r="DP277" s="28"/>
      <c r="DQ277" s="28"/>
      <c r="DR277" s="28"/>
      <c r="DS277" s="28"/>
      <c r="DT277" s="28"/>
      <c r="DU277" s="28"/>
      <c r="DV277" s="28"/>
      <c r="DW277" s="28"/>
      <c r="DX277" s="28"/>
      <c r="DY277" s="28"/>
      <c r="DZ277" s="28"/>
      <c r="EA277" s="28"/>
      <c r="EB277" s="28"/>
      <c r="EC277" s="28"/>
      <c r="ED277" s="28"/>
      <c r="EE277" s="28"/>
    </row>
    <row r="278" spans="1:135" x14ac:dyDescent="0.2">
      <c r="A278" s="28"/>
      <c r="B278" s="29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  <c r="BD278" s="28"/>
      <c r="BE278" s="28"/>
      <c r="BF278" s="28"/>
      <c r="BG278" s="28"/>
      <c r="BH278" s="28"/>
      <c r="BI278" s="28"/>
      <c r="BJ278" s="28"/>
      <c r="BK278" s="28"/>
      <c r="BL278" s="28"/>
      <c r="BM278" s="28"/>
      <c r="BN278" s="28"/>
      <c r="BO278" s="28"/>
      <c r="BP278" s="28"/>
      <c r="BQ278" s="28"/>
      <c r="BR278" s="28"/>
      <c r="BS278" s="28"/>
      <c r="BT278" s="28"/>
      <c r="BU278" s="28"/>
      <c r="BV278" s="28"/>
      <c r="BW278" s="28"/>
      <c r="BX278" s="28"/>
      <c r="BY278" s="28"/>
      <c r="BZ278" s="28"/>
      <c r="CA278" s="28"/>
      <c r="CB278" s="28"/>
      <c r="CC278" s="28"/>
      <c r="CD278" s="28"/>
      <c r="CE278" s="28"/>
      <c r="CF278" s="28"/>
      <c r="CG278" s="28"/>
      <c r="CH278" s="28"/>
      <c r="CI278" s="28"/>
      <c r="CJ278" s="28"/>
      <c r="CK278" s="28"/>
      <c r="CL278" s="28"/>
      <c r="CM278" s="28"/>
      <c r="CN278" s="28"/>
      <c r="CO278" s="28"/>
      <c r="CP278" s="28"/>
      <c r="CQ278" s="28"/>
      <c r="CR278" s="28"/>
      <c r="CS278" s="28"/>
      <c r="CT278" s="28"/>
      <c r="CU278" s="28"/>
      <c r="CV278" s="28"/>
      <c r="CW278" s="28"/>
      <c r="CX278" s="28"/>
      <c r="CY278" s="28"/>
      <c r="CZ278" s="28"/>
      <c r="DA278" s="28"/>
      <c r="DB278" s="28"/>
      <c r="DC278" s="28"/>
      <c r="DD278" s="28"/>
      <c r="DE278" s="28"/>
      <c r="DF278" s="28"/>
      <c r="DG278" s="28"/>
      <c r="DH278" s="28"/>
      <c r="DI278" s="28"/>
      <c r="DJ278" s="28"/>
      <c r="DK278" s="28"/>
      <c r="DL278" s="28"/>
      <c r="DM278" s="28"/>
      <c r="DN278" s="28"/>
      <c r="DO278" s="28"/>
      <c r="DP278" s="28"/>
      <c r="DQ278" s="28"/>
      <c r="DR278" s="28"/>
      <c r="DS278" s="28"/>
      <c r="DT278" s="28"/>
      <c r="DU278" s="28"/>
      <c r="DV278" s="28"/>
      <c r="DW278" s="28"/>
      <c r="DX278" s="28"/>
      <c r="DY278" s="28"/>
      <c r="DZ278" s="28"/>
      <c r="EA278" s="28"/>
      <c r="EB278" s="28"/>
      <c r="EC278" s="28"/>
      <c r="ED278" s="28"/>
      <c r="EE278" s="28"/>
    </row>
    <row r="279" spans="1:135" x14ac:dyDescent="0.2">
      <c r="A279" s="28"/>
      <c r="B279" s="29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28"/>
      <c r="BE279" s="28"/>
      <c r="BF279" s="28"/>
      <c r="BG279" s="28"/>
      <c r="BH279" s="28"/>
      <c r="BI279" s="28"/>
      <c r="BJ279" s="28"/>
      <c r="BK279" s="28"/>
      <c r="BL279" s="28"/>
      <c r="BM279" s="28"/>
      <c r="BN279" s="28"/>
      <c r="BO279" s="28"/>
      <c r="BP279" s="28"/>
      <c r="BQ279" s="28"/>
      <c r="BR279" s="28"/>
      <c r="BS279" s="28"/>
      <c r="BT279" s="28"/>
      <c r="BU279" s="28"/>
      <c r="BV279" s="28"/>
      <c r="BW279" s="28"/>
      <c r="BX279" s="28"/>
      <c r="BY279" s="28"/>
      <c r="BZ279" s="28"/>
      <c r="CA279" s="28"/>
      <c r="CB279" s="28"/>
      <c r="CC279" s="28"/>
      <c r="CD279" s="28"/>
      <c r="CE279" s="28"/>
      <c r="CF279" s="28"/>
      <c r="CG279" s="28"/>
      <c r="CH279" s="28"/>
      <c r="CI279" s="28"/>
      <c r="CJ279" s="28"/>
      <c r="CK279" s="28"/>
      <c r="CL279" s="28"/>
      <c r="CM279" s="28"/>
      <c r="CN279" s="28"/>
      <c r="CO279" s="28"/>
      <c r="CP279" s="28"/>
      <c r="CQ279" s="28"/>
      <c r="CR279" s="28"/>
      <c r="CS279" s="28"/>
      <c r="CT279" s="28"/>
      <c r="CU279" s="28"/>
      <c r="CV279" s="28"/>
      <c r="CW279" s="28"/>
      <c r="CX279" s="28"/>
      <c r="CY279" s="28"/>
      <c r="CZ279" s="28"/>
      <c r="DA279" s="28"/>
      <c r="DB279" s="28"/>
      <c r="DC279" s="28"/>
      <c r="DD279" s="28"/>
      <c r="DE279" s="28"/>
      <c r="DF279" s="28"/>
      <c r="DG279" s="28"/>
      <c r="DH279" s="28"/>
      <c r="DI279" s="28"/>
      <c r="DJ279" s="28"/>
      <c r="DK279" s="28"/>
      <c r="DL279" s="28"/>
      <c r="DM279" s="28"/>
      <c r="DN279" s="28"/>
      <c r="DO279" s="28"/>
      <c r="DP279" s="28"/>
      <c r="DQ279" s="28"/>
      <c r="DR279" s="28"/>
      <c r="DS279" s="28"/>
      <c r="DT279" s="28"/>
      <c r="DU279" s="28"/>
      <c r="DV279" s="28"/>
      <c r="DW279" s="28"/>
      <c r="DX279" s="28"/>
      <c r="DY279" s="28"/>
      <c r="DZ279" s="28"/>
      <c r="EA279" s="28"/>
      <c r="EB279" s="28"/>
      <c r="EC279" s="28"/>
      <c r="ED279" s="28"/>
      <c r="EE279" s="28"/>
    </row>
    <row r="280" spans="1:135" x14ac:dyDescent="0.2">
      <c r="A280" s="28"/>
      <c r="B280" s="29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  <c r="BD280" s="28"/>
      <c r="BE280" s="28"/>
      <c r="BF280" s="28"/>
      <c r="BG280" s="28"/>
      <c r="BH280" s="28"/>
      <c r="BI280" s="28"/>
      <c r="BJ280" s="28"/>
      <c r="BK280" s="28"/>
      <c r="BL280" s="28"/>
      <c r="BM280" s="28"/>
      <c r="BN280" s="28"/>
      <c r="BO280" s="28"/>
      <c r="BP280" s="28"/>
      <c r="BQ280" s="28"/>
      <c r="BR280" s="28"/>
      <c r="BS280" s="28"/>
      <c r="BT280" s="28"/>
      <c r="BU280" s="28"/>
      <c r="BV280" s="28"/>
      <c r="BW280" s="28"/>
      <c r="BX280" s="28"/>
      <c r="BY280" s="28"/>
      <c r="BZ280" s="28"/>
      <c r="CA280" s="28"/>
      <c r="CB280" s="28"/>
      <c r="CC280" s="28"/>
      <c r="CD280" s="28"/>
      <c r="CE280" s="28"/>
      <c r="CF280" s="28"/>
      <c r="CG280" s="28"/>
      <c r="CH280" s="28"/>
      <c r="CI280" s="28"/>
      <c r="CJ280" s="28"/>
      <c r="CK280" s="28"/>
      <c r="CL280" s="28"/>
      <c r="CM280" s="28"/>
      <c r="CN280" s="28"/>
      <c r="CO280" s="28"/>
      <c r="CP280" s="28"/>
      <c r="CQ280" s="28"/>
      <c r="CR280" s="28"/>
      <c r="CS280" s="28"/>
      <c r="CT280" s="28"/>
      <c r="CU280" s="28"/>
      <c r="CV280" s="28"/>
      <c r="CW280" s="28"/>
      <c r="CX280" s="28"/>
      <c r="CY280" s="28"/>
      <c r="CZ280" s="28"/>
      <c r="DA280" s="28"/>
      <c r="DB280" s="28"/>
      <c r="DC280" s="28"/>
      <c r="DD280" s="28"/>
      <c r="DE280" s="28"/>
      <c r="DF280" s="28"/>
      <c r="DG280" s="28"/>
      <c r="DH280" s="28"/>
      <c r="DI280" s="28"/>
      <c r="DJ280" s="28"/>
      <c r="DK280" s="28"/>
      <c r="DL280" s="28"/>
      <c r="DM280" s="28"/>
      <c r="DN280" s="28"/>
      <c r="DO280" s="28"/>
      <c r="DP280" s="28"/>
      <c r="DQ280" s="28"/>
      <c r="DR280" s="28"/>
      <c r="DS280" s="28"/>
      <c r="DT280" s="28"/>
      <c r="DU280" s="28"/>
      <c r="DV280" s="28"/>
      <c r="DW280" s="28"/>
      <c r="DX280" s="28"/>
      <c r="DY280" s="28"/>
      <c r="DZ280" s="28"/>
      <c r="EA280" s="28"/>
      <c r="EB280" s="28"/>
      <c r="EC280" s="28"/>
      <c r="ED280" s="28"/>
      <c r="EE280" s="28"/>
    </row>
    <row r="281" spans="1:135" x14ac:dyDescent="0.2">
      <c r="A281" s="28"/>
      <c r="B281" s="29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  <c r="BA281" s="28"/>
      <c r="BB281" s="28"/>
      <c r="BC281" s="28"/>
      <c r="BD281" s="28"/>
      <c r="BE281" s="28"/>
      <c r="BF281" s="28"/>
      <c r="BG281" s="28"/>
      <c r="BH281" s="28"/>
      <c r="BI281" s="28"/>
      <c r="BJ281" s="28"/>
      <c r="BK281" s="28"/>
      <c r="BL281" s="28"/>
      <c r="BM281" s="28"/>
      <c r="BN281" s="28"/>
      <c r="BO281" s="28"/>
      <c r="BP281" s="28"/>
      <c r="BQ281" s="28"/>
      <c r="BR281" s="28"/>
      <c r="BS281" s="28"/>
      <c r="BT281" s="28"/>
      <c r="BU281" s="28"/>
      <c r="BV281" s="28"/>
      <c r="BW281" s="28"/>
      <c r="BX281" s="28"/>
      <c r="BY281" s="28"/>
      <c r="BZ281" s="28"/>
      <c r="CA281" s="28"/>
      <c r="CB281" s="28"/>
      <c r="CC281" s="28"/>
      <c r="CD281" s="28"/>
      <c r="CE281" s="28"/>
      <c r="CF281" s="28"/>
      <c r="CG281" s="28"/>
      <c r="CH281" s="28"/>
      <c r="CI281" s="28"/>
      <c r="CJ281" s="28"/>
      <c r="CK281" s="28"/>
      <c r="CL281" s="28"/>
      <c r="CM281" s="28"/>
      <c r="CN281" s="28"/>
      <c r="CO281" s="28"/>
      <c r="CP281" s="28"/>
      <c r="CQ281" s="28"/>
      <c r="CR281" s="28"/>
      <c r="CS281" s="28"/>
      <c r="CT281" s="28"/>
      <c r="CU281" s="28"/>
      <c r="CV281" s="28"/>
      <c r="CW281" s="28"/>
      <c r="CX281" s="28"/>
      <c r="CY281" s="28"/>
      <c r="CZ281" s="28"/>
      <c r="DA281" s="28"/>
      <c r="DB281" s="28"/>
      <c r="DC281" s="28"/>
      <c r="DD281" s="28"/>
      <c r="DE281" s="28"/>
      <c r="DF281" s="28"/>
      <c r="DG281" s="28"/>
      <c r="DH281" s="28"/>
      <c r="DI281" s="28"/>
      <c r="DJ281" s="28"/>
      <c r="DK281" s="28"/>
      <c r="DL281" s="28"/>
      <c r="DM281" s="28"/>
      <c r="DN281" s="28"/>
      <c r="DO281" s="28"/>
      <c r="DP281" s="28"/>
      <c r="DQ281" s="28"/>
      <c r="DR281" s="28"/>
      <c r="DS281" s="28"/>
      <c r="DT281" s="28"/>
      <c r="DU281" s="28"/>
      <c r="DV281" s="28"/>
      <c r="DW281" s="28"/>
      <c r="DX281" s="28"/>
      <c r="DY281" s="28"/>
      <c r="DZ281" s="28"/>
      <c r="EA281" s="28"/>
      <c r="EB281" s="28"/>
      <c r="EC281" s="28"/>
      <c r="ED281" s="28"/>
      <c r="EE281" s="28"/>
    </row>
    <row r="282" spans="1:135" x14ac:dyDescent="0.2">
      <c r="A282" s="28"/>
      <c r="B282" s="29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  <c r="BA282" s="28"/>
      <c r="BB282" s="28"/>
      <c r="BC282" s="28"/>
      <c r="BD282" s="28"/>
      <c r="BE282" s="28"/>
      <c r="BF282" s="28"/>
      <c r="BG282" s="28"/>
      <c r="BH282" s="28"/>
      <c r="BI282" s="28"/>
      <c r="BJ282" s="28"/>
      <c r="BK282" s="28"/>
      <c r="BL282" s="28"/>
      <c r="BM282" s="28"/>
      <c r="BN282" s="28"/>
      <c r="BO282" s="28"/>
      <c r="BP282" s="28"/>
      <c r="BQ282" s="28"/>
      <c r="BR282" s="28"/>
      <c r="BS282" s="28"/>
      <c r="BT282" s="28"/>
      <c r="BU282" s="28"/>
      <c r="BV282" s="28"/>
      <c r="BW282" s="28"/>
      <c r="BX282" s="28"/>
      <c r="BY282" s="28"/>
      <c r="BZ282" s="28"/>
      <c r="CA282" s="28"/>
      <c r="CB282" s="28"/>
      <c r="CC282" s="28"/>
      <c r="CD282" s="28"/>
      <c r="CE282" s="28"/>
      <c r="CF282" s="28"/>
      <c r="CG282" s="28"/>
      <c r="CH282" s="28"/>
      <c r="CI282" s="28"/>
      <c r="CJ282" s="28"/>
      <c r="CK282" s="28"/>
      <c r="CL282" s="28"/>
      <c r="CM282" s="28"/>
      <c r="CN282" s="28"/>
      <c r="CO282" s="28"/>
      <c r="CP282" s="28"/>
      <c r="CQ282" s="28"/>
      <c r="CR282" s="28"/>
      <c r="CS282" s="28"/>
      <c r="CT282" s="28"/>
      <c r="CU282" s="28"/>
      <c r="CV282" s="28"/>
      <c r="CW282" s="28"/>
      <c r="CX282" s="28"/>
      <c r="CY282" s="28"/>
      <c r="CZ282" s="28"/>
      <c r="DA282" s="28"/>
      <c r="DB282" s="28"/>
      <c r="DC282" s="28"/>
      <c r="DD282" s="28"/>
      <c r="DE282" s="28"/>
      <c r="DF282" s="28"/>
      <c r="DG282" s="28"/>
      <c r="DH282" s="28"/>
      <c r="DI282" s="28"/>
      <c r="DJ282" s="28"/>
      <c r="DK282" s="28"/>
      <c r="DL282" s="28"/>
      <c r="DM282" s="28"/>
      <c r="DN282" s="28"/>
      <c r="DO282" s="28"/>
      <c r="DP282" s="28"/>
      <c r="DQ282" s="28"/>
      <c r="DR282" s="28"/>
      <c r="DS282" s="28"/>
      <c r="DT282" s="28"/>
      <c r="DU282" s="28"/>
      <c r="DV282" s="28"/>
      <c r="DW282" s="28"/>
      <c r="DX282" s="28"/>
      <c r="DY282" s="28"/>
      <c r="DZ282" s="28"/>
      <c r="EA282" s="28"/>
      <c r="EB282" s="28"/>
      <c r="EC282" s="28"/>
      <c r="ED282" s="28"/>
      <c r="EE282" s="28"/>
    </row>
    <row r="283" spans="1:135" x14ac:dyDescent="0.2">
      <c r="A283" s="28"/>
      <c r="B283" s="29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  <c r="BA283" s="28"/>
      <c r="BB283" s="28"/>
      <c r="BC283" s="28"/>
      <c r="BD283" s="28"/>
      <c r="BE283" s="28"/>
      <c r="BF283" s="28"/>
      <c r="BG283" s="28"/>
      <c r="BH283" s="28"/>
      <c r="BI283" s="28"/>
      <c r="BJ283" s="28"/>
      <c r="BK283" s="28"/>
      <c r="BL283" s="28"/>
      <c r="BM283" s="28"/>
      <c r="BN283" s="28"/>
      <c r="BO283" s="28"/>
      <c r="BP283" s="28"/>
      <c r="BQ283" s="28"/>
      <c r="BR283" s="28"/>
      <c r="BS283" s="28"/>
      <c r="BT283" s="28"/>
      <c r="BU283" s="28"/>
      <c r="BV283" s="28"/>
      <c r="BW283" s="28"/>
      <c r="BX283" s="28"/>
      <c r="BY283" s="28"/>
      <c r="BZ283" s="28"/>
      <c r="CA283" s="28"/>
      <c r="CB283" s="28"/>
      <c r="CC283" s="28"/>
      <c r="CD283" s="28"/>
      <c r="CE283" s="28"/>
      <c r="CF283" s="28"/>
      <c r="CG283" s="28"/>
      <c r="CH283" s="28"/>
      <c r="CI283" s="28"/>
      <c r="CJ283" s="28"/>
      <c r="CK283" s="28"/>
      <c r="CL283" s="28"/>
      <c r="CM283" s="28"/>
      <c r="CN283" s="28"/>
      <c r="CO283" s="28"/>
      <c r="CP283" s="28"/>
      <c r="CQ283" s="28"/>
      <c r="CR283" s="28"/>
      <c r="CS283" s="28"/>
      <c r="CT283" s="28"/>
      <c r="CU283" s="28"/>
      <c r="CV283" s="28"/>
      <c r="CW283" s="28"/>
      <c r="CX283" s="28"/>
      <c r="CY283" s="28"/>
      <c r="CZ283" s="28"/>
      <c r="DA283" s="28"/>
      <c r="DB283" s="28"/>
      <c r="DC283" s="28"/>
      <c r="DD283" s="28"/>
      <c r="DE283" s="28"/>
      <c r="DF283" s="28"/>
      <c r="DG283" s="28"/>
      <c r="DH283" s="28"/>
      <c r="DI283" s="28"/>
      <c r="DJ283" s="28"/>
      <c r="DK283" s="28"/>
      <c r="DL283" s="28"/>
      <c r="DM283" s="28"/>
      <c r="DN283" s="28"/>
      <c r="DO283" s="28"/>
      <c r="DP283" s="28"/>
      <c r="DQ283" s="28"/>
      <c r="DR283" s="28"/>
      <c r="DS283" s="28"/>
      <c r="DT283" s="28"/>
      <c r="DU283" s="28"/>
      <c r="DV283" s="28"/>
      <c r="DW283" s="28"/>
      <c r="DX283" s="28"/>
      <c r="DY283" s="28"/>
      <c r="DZ283" s="28"/>
      <c r="EA283" s="28"/>
      <c r="EB283" s="28"/>
      <c r="EC283" s="28"/>
      <c r="ED283" s="28"/>
      <c r="EE283" s="28"/>
    </row>
    <row r="284" spans="1:135" x14ac:dyDescent="0.2">
      <c r="A284" s="28"/>
      <c r="B284" s="29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  <c r="BA284" s="28"/>
      <c r="BB284" s="28"/>
      <c r="BC284" s="28"/>
      <c r="BD284" s="28"/>
      <c r="BE284" s="28"/>
      <c r="BF284" s="28"/>
      <c r="BG284" s="28"/>
      <c r="BH284" s="28"/>
      <c r="BI284" s="28"/>
      <c r="BJ284" s="28"/>
      <c r="BK284" s="28"/>
      <c r="BL284" s="28"/>
      <c r="BM284" s="28"/>
      <c r="BN284" s="28"/>
      <c r="BO284" s="28"/>
      <c r="BP284" s="28"/>
      <c r="BQ284" s="28"/>
      <c r="BR284" s="28"/>
      <c r="BS284" s="28"/>
      <c r="BT284" s="28"/>
      <c r="BU284" s="28"/>
      <c r="BV284" s="28"/>
      <c r="BW284" s="28"/>
      <c r="BX284" s="28"/>
      <c r="BY284" s="28"/>
      <c r="BZ284" s="28"/>
      <c r="CA284" s="28"/>
      <c r="CB284" s="28"/>
      <c r="CC284" s="28"/>
      <c r="CD284" s="28"/>
      <c r="CE284" s="28"/>
      <c r="CF284" s="28"/>
      <c r="CG284" s="28"/>
      <c r="CH284" s="28"/>
      <c r="CI284" s="28"/>
      <c r="CJ284" s="28"/>
      <c r="CK284" s="28"/>
      <c r="CL284" s="28"/>
      <c r="CM284" s="28"/>
      <c r="CN284" s="28"/>
      <c r="CO284" s="28"/>
      <c r="CP284" s="28"/>
      <c r="CQ284" s="28"/>
      <c r="CR284" s="28"/>
      <c r="CS284" s="28"/>
      <c r="CT284" s="28"/>
      <c r="CU284" s="28"/>
      <c r="CV284" s="28"/>
      <c r="CW284" s="28"/>
      <c r="CX284" s="28"/>
      <c r="CY284" s="28"/>
      <c r="CZ284" s="28"/>
      <c r="DA284" s="28"/>
      <c r="DB284" s="28"/>
      <c r="DC284" s="28"/>
      <c r="DD284" s="28"/>
      <c r="DE284" s="28"/>
      <c r="DF284" s="28"/>
      <c r="DG284" s="28"/>
      <c r="DH284" s="28"/>
      <c r="DI284" s="28"/>
      <c r="DJ284" s="28"/>
      <c r="DK284" s="28"/>
      <c r="DL284" s="28"/>
      <c r="DM284" s="28"/>
      <c r="DN284" s="28"/>
      <c r="DO284" s="28"/>
      <c r="DP284" s="28"/>
      <c r="DQ284" s="28"/>
      <c r="DR284" s="28"/>
      <c r="DS284" s="28"/>
      <c r="DT284" s="28"/>
      <c r="DU284" s="28"/>
      <c r="DV284" s="28"/>
      <c r="DW284" s="28"/>
      <c r="DX284" s="28"/>
      <c r="DY284" s="28"/>
      <c r="DZ284" s="28"/>
      <c r="EA284" s="28"/>
      <c r="EB284" s="28"/>
      <c r="EC284" s="28"/>
      <c r="ED284" s="28"/>
      <c r="EE284" s="28"/>
    </row>
    <row r="285" spans="1:135" x14ac:dyDescent="0.2">
      <c r="A285" s="28"/>
      <c r="B285" s="29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  <c r="BA285" s="28"/>
      <c r="BB285" s="28"/>
      <c r="BC285" s="28"/>
      <c r="BD285" s="28"/>
      <c r="BE285" s="28"/>
      <c r="BF285" s="28"/>
      <c r="BG285" s="28"/>
      <c r="BH285" s="28"/>
      <c r="BI285" s="28"/>
      <c r="BJ285" s="28"/>
      <c r="BK285" s="28"/>
      <c r="BL285" s="28"/>
      <c r="BM285" s="28"/>
      <c r="BN285" s="28"/>
      <c r="BO285" s="28"/>
      <c r="BP285" s="28"/>
      <c r="BQ285" s="28"/>
      <c r="BR285" s="28"/>
      <c r="BS285" s="28"/>
      <c r="BT285" s="28"/>
      <c r="BU285" s="28"/>
      <c r="BV285" s="28"/>
      <c r="BW285" s="28"/>
      <c r="BX285" s="28"/>
      <c r="BY285" s="28"/>
      <c r="BZ285" s="28"/>
      <c r="CA285" s="28"/>
      <c r="CB285" s="28"/>
      <c r="CC285" s="28"/>
      <c r="CD285" s="28"/>
      <c r="CE285" s="28"/>
      <c r="CF285" s="28"/>
      <c r="CG285" s="28"/>
      <c r="CH285" s="28"/>
      <c r="CI285" s="28"/>
      <c r="CJ285" s="28"/>
      <c r="CK285" s="28"/>
      <c r="CL285" s="28"/>
      <c r="CM285" s="28"/>
      <c r="CN285" s="28"/>
      <c r="CO285" s="28"/>
      <c r="CP285" s="28"/>
      <c r="CQ285" s="28"/>
      <c r="CR285" s="28"/>
      <c r="CS285" s="28"/>
      <c r="CT285" s="28"/>
      <c r="CU285" s="28"/>
      <c r="CV285" s="28"/>
      <c r="CW285" s="28"/>
      <c r="CX285" s="28"/>
      <c r="CY285" s="28"/>
      <c r="CZ285" s="28"/>
      <c r="DA285" s="28"/>
      <c r="DB285" s="28"/>
      <c r="DC285" s="28"/>
      <c r="DD285" s="28"/>
      <c r="DE285" s="28"/>
      <c r="DF285" s="28"/>
      <c r="DG285" s="28"/>
      <c r="DH285" s="28"/>
      <c r="DI285" s="28"/>
      <c r="DJ285" s="28"/>
      <c r="DK285" s="28"/>
      <c r="DL285" s="28"/>
      <c r="DM285" s="28"/>
      <c r="DN285" s="28"/>
      <c r="DO285" s="28"/>
      <c r="DP285" s="28"/>
      <c r="DQ285" s="28"/>
      <c r="DR285" s="28"/>
      <c r="DS285" s="28"/>
      <c r="DT285" s="28"/>
      <c r="DU285" s="28"/>
      <c r="DV285" s="28"/>
      <c r="DW285" s="28"/>
      <c r="DX285" s="28"/>
      <c r="DY285" s="28"/>
      <c r="DZ285" s="28"/>
      <c r="EA285" s="28"/>
      <c r="EB285" s="28"/>
      <c r="EC285" s="28"/>
      <c r="ED285" s="28"/>
      <c r="EE285" s="28"/>
    </row>
    <row r="286" spans="1:135" x14ac:dyDescent="0.2">
      <c r="A286" s="28"/>
      <c r="B286" s="29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  <c r="BD286" s="28"/>
      <c r="BE286" s="28"/>
      <c r="BF286" s="28"/>
      <c r="BG286" s="28"/>
      <c r="BH286" s="28"/>
      <c r="BI286" s="28"/>
      <c r="BJ286" s="28"/>
      <c r="BK286" s="28"/>
      <c r="BL286" s="28"/>
      <c r="BM286" s="28"/>
      <c r="BN286" s="28"/>
      <c r="BO286" s="28"/>
      <c r="BP286" s="28"/>
      <c r="BQ286" s="28"/>
      <c r="BR286" s="28"/>
      <c r="BS286" s="28"/>
      <c r="BT286" s="28"/>
      <c r="BU286" s="28"/>
      <c r="BV286" s="28"/>
      <c r="BW286" s="28"/>
      <c r="BX286" s="28"/>
      <c r="BY286" s="28"/>
      <c r="BZ286" s="28"/>
      <c r="CA286" s="28"/>
      <c r="CB286" s="28"/>
      <c r="CC286" s="28"/>
      <c r="CD286" s="28"/>
      <c r="CE286" s="28"/>
      <c r="CF286" s="28"/>
      <c r="CG286" s="28"/>
      <c r="CH286" s="28"/>
      <c r="CI286" s="28"/>
      <c r="CJ286" s="28"/>
      <c r="CK286" s="28"/>
      <c r="CL286" s="28"/>
      <c r="CM286" s="28"/>
      <c r="CN286" s="28"/>
      <c r="CO286" s="28"/>
      <c r="CP286" s="28"/>
      <c r="CQ286" s="28"/>
      <c r="CR286" s="28"/>
      <c r="CS286" s="28"/>
      <c r="CT286" s="28"/>
      <c r="CU286" s="28"/>
      <c r="CV286" s="28"/>
      <c r="CW286" s="28"/>
      <c r="CX286" s="28"/>
      <c r="CY286" s="28"/>
      <c r="CZ286" s="28"/>
      <c r="DA286" s="28"/>
      <c r="DB286" s="28"/>
      <c r="DC286" s="28"/>
      <c r="DD286" s="28"/>
      <c r="DE286" s="28"/>
      <c r="DF286" s="28"/>
      <c r="DG286" s="28"/>
      <c r="DH286" s="28"/>
      <c r="DI286" s="28"/>
      <c r="DJ286" s="28"/>
      <c r="DK286" s="28"/>
      <c r="DL286" s="28"/>
      <c r="DM286" s="28"/>
      <c r="DN286" s="28"/>
      <c r="DO286" s="28"/>
      <c r="DP286" s="28"/>
      <c r="DQ286" s="28"/>
      <c r="DR286" s="28"/>
      <c r="DS286" s="28"/>
      <c r="DT286" s="28"/>
      <c r="DU286" s="28"/>
      <c r="DV286" s="28"/>
      <c r="DW286" s="28"/>
      <c r="DX286" s="28"/>
      <c r="DY286" s="28"/>
      <c r="DZ286" s="28"/>
      <c r="EA286" s="28"/>
      <c r="EB286" s="28"/>
      <c r="EC286" s="28"/>
      <c r="ED286" s="28"/>
      <c r="EE286" s="28"/>
    </row>
    <row r="287" spans="1:135" x14ac:dyDescent="0.2">
      <c r="A287" s="28"/>
      <c r="B287" s="29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  <c r="BA287" s="28"/>
      <c r="BB287" s="28"/>
      <c r="BC287" s="28"/>
      <c r="BD287" s="28"/>
      <c r="BE287" s="28"/>
      <c r="BF287" s="28"/>
      <c r="BG287" s="28"/>
      <c r="BH287" s="28"/>
      <c r="BI287" s="28"/>
      <c r="BJ287" s="28"/>
      <c r="BK287" s="28"/>
      <c r="BL287" s="28"/>
      <c r="BM287" s="28"/>
      <c r="BN287" s="28"/>
      <c r="BO287" s="28"/>
      <c r="BP287" s="28"/>
      <c r="BQ287" s="28"/>
      <c r="BR287" s="28"/>
      <c r="BS287" s="28"/>
      <c r="BT287" s="28"/>
      <c r="BU287" s="28"/>
      <c r="BV287" s="28"/>
      <c r="BW287" s="28"/>
      <c r="BX287" s="28"/>
      <c r="BY287" s="28"/>
      <c r="BZ287" s="28"/>
      <c r="CA287" s="28"/>
      <c r="CB287" s="28"/>
      <c r="CC287" s="28"/>
      <c r="CD287" s="28"/>
      <c r="CE287" s="28"/>
      <c r="CF287" s="28"/>
      <c r="CG287" s="28"/>
      <c r="CH287" s="28"/>
      <c r="CI287" s="28"/>
      <c r="CJ287" s="28"/>
      <c r="CK287" s="28"/>
      <c r="CL287" s="28"/>
      <c r="CM287" s="28"/>
      <c r="CN287" s="28"/>
      <c r="CO287" s="28"/>
      <c r="CP287" s="28"/>
      <c r="CQ287" s="28"/>
      <c r="CR287" s="28"/>
      <c r="CS287" s="28"/>
      <c r="CT287" s="28"/>
      <c r="CU287" s="28"/>
      <c r="CV287" s="28"/>
      <c r="CW287" s="28"/>
      <c r="CX287" s="28"/>
      <c r="CY287" s="28"/>
      <c r="CZ287" s="28"/>
      <c r="DA287" s="28"/>
      <c r="DB287" s="28"/>
      <c r="DC287" s="28"/>
      <c r="DD287" s="28"/>
      <c r="DE287" s="28"/>
      <c r="DF287" s="28"/>
      <c r="DG287" s="28"/>
      <c r="DH287" s="28"/>
      <c r="DI287" s="28"/>
      <c r="DJ287" s="28"/>
      <c r="DK287" s="28"/>
      <c r="DL287" s="28"/>
      <c r="DM287" s="28"/>
      <c r="DN287" s="28"/>
      <c r="DO287" s="28"/>
      <c r="DP287" s="28"/>
      <c r="DQ287" s="28"/>
      <c r="DR287" s="28"/>
      <c r="DS287" s="28"/>
      <c r="DT287" s="28"/>
      <c r="DU287" s="28"/>
      <c r="DV287" s="28"/>
      <c r="DW287" s="28"/>
      <c r="DX287" s="28"/>
      <c r="DY287" s="28"/>
      <c r="DZ287" s="28"/>
      <c r="EA287" s="28"/>
      <c r="EB287" s="28"/>
      <c r="EC287" s="28"/>
      <c r="ED287" s="28"/>
      <c r="EE287" s="28"/>
    </row>
    <row r="288" spans="1:135" x14ac:dyDescent="0.2">
      <c r="A288" s="28"/>
      <c r="B288" s="29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  <c r="BA288" s="28"/>
      <c r="BB288" s="28"/>
      <c r="BC288" s="28"/>
      <c r="BD288" s="28"/>
      <c r="BE288" s="28"/>
      <c r="BF288" s="28"/>
      <c r="BG288" s="28"/>
      <c r="BH288" s="28"/>
      <c r="BI288" s="28"/>
      <c r="BJ288" s="28"/>
      <c r="BK288" s="28"/>
      <c r="BL288" s="28"/>
      <c r="BM288" s="28"/>
      <c r="BN288" s="28"/>
      <c r="BO288" s="28"/>
      <c r="BP288" s="28"/>
      <c r="BQ288" s="28"/>
      <c r="BR288" s="28"/>
      <c r="BS288" s="28"/>
      <c r="BT288" s="28"/>
      <c r="BU288" s="28"/>
      <c r="BV288" s="28"/>
      <c r="BW288" s="28"/>
      <c r="BX288" s="28"/>
      <c r="BY288" s="28"/>
      <c r="BZ288" s="28"/>
      <c r="CA288" s="28"/>
      <c r="CB288" s="28"/>
      <c r="CC288" s="28"/>
      <c r="CD288" s="28"/>
      <c r="CE288" s="28"/>
      <c r="CF288" s="28"/>
      <c r="CG288" s="28"/>
      <c r="CH288" s="28"/>
      <c r="CI288" s="28"/>
      <c r="CJ288" s="28"/>
      <c r="CK288" s="28"/>
      <c r="CL288" s="28"/>
      <c r="CM288" s="28"/>
      <c r="CN288" s="28"/>
      <c r="CO288" s="28"/>
      <c r="CP288" s="28"/>
      <c r="CQ288" s="28"/>
      <c r="CR288" s="28"/>
      <c r="CS288" s="28"/>
      <c r="CT288" s="28"/>
      <c r="CU288" s="28"/>
      <c r="CV288" s="28"/>
      <c r="CW288" s="28"/>
      <c r="CX288" s="28"/>
      <c r="CY288" s="28"/>
      <c r="CZ288" s="28"/>
      <c r="DA288" s="28"/>
      <c r="DB288" s="28"/>
      <c r="DC288" s="28"/>
      <c r="DD288" s="28"/>
      <c r="DE288" s="28"/>
      <c r="DF288" s="28"/>
      <c r="DG288" s="28"/>
      <c r="DH288" s="28"/>
      <c r="DI288" s="28"/>
      <c r="DJ288" s="28"/>
      <c r="DK288" s="28"/>
      <c r="DL288" s="28"/>
      <c r="DM288" s="28"/>
      <c r="DN288" s="28"/>
      <c r="DO288" s="28"/>
      <c r="DP288" s="28"/>
      <c r="DQ288" s="28"/>
      <c r="DR288" s="28"/>
      <c r="DS288" s="28"/>
      <c r="DT288" s="28"/>
      <c r="DU288" s="28"/>
      <c r="DV288" s="28"/>
      <c r="DW288" s="28"/>
      <c r="DX288" s="28"/>
      <c r="DY288" s="28"/>
      <c r="DZ288" s="28"/>
      <c r="EA288" s="28"/>
      <c r="EB288" s="28"/>
      <c r="EC288" s="28"/>
      <c r="ED288" s="28"/>
      <c r="EE288" s="28"/>
    </row>
    <row r="289" spans="1:135" x14ac:dyDescent="0.2">
      <c r="A289" s="28"/>
      <c r="B289" s="29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  <c r="BA289" s="28"/>
      <c r="BB289" s="28"/>
      <c r="BC289" s="28"/>
      <c r="BD289" s="28"/>
      <c r="BE289" s="28"/>
      <c r="BF289" s="28"/>
      <c r="BG289" s="28"/>
      <c r="BH289" s="28"/>
      <c r="BI289" s="28"/>
      <c r="BJ289" s="28"/>
      <c r="BK289" s="28"/>
      <c r="BL289" s="28"/>
      <c r="BM289" s="28"/>
      <c r="BN289" s="28"/>
      <c r="BO289" s="28"/>
      <c r="BP289" s="28"/>
      <c r="BQ289" s="28"/>
      <c r="BR289" s="28"/>
      <c r="BS289" s="28"/>
      <c r="BT289" s="28"/>
      <c r="BU289" s="28"/>
      <c r="BV289" s="28"/>
      <c r="BW289" s="28"/>
      <c r="BX289" s="28"/>
      <c r="BY289" s="28"/>
      <c r="BZ289" s="28"/>
      <c r="CA289" s="28"/>
      <c r="CB289" s="28"/>
      <c r="CC289" s="28"/>
      <c r="CD289" s="28"/>
      <c r="CE289" s="28"/>
      <c r="CF289" s="28"/>
      <c r="CG289" s="28"/>
      <c r="CH289" s="28"/>
      <c r="CI289" s="28"/>
      <c r="CJ289" s="28"/>
      <c r="CK289" s="28"/>
      <c r="CL289" s="28"/>
      <c r="CM289" s="28"/>
      <c r="CN289" s="28"/>
      <c r="CO289" s="28"/>
      <c r="CP289" s="28"/>
      <c r="CQ289" s="28"/>
      <c r="CR289" s="28"/>
      <c r="CS289" s="28"/>
      <c r="CT289" s="28"/>
      <c r="CU289" s="28"/>
      <c r="CV289" s="28"/>
      <c r="CW289" s="28"/>
      <c r="CX289" s="28"/>
      <c r="CY289" s="28"/>
      <c r="CZ289" s="28"/>
      <c r="DA289" s="28"/>
      <c r="DB289" s="28"/>
      <c r="DC289" s="28"/>
      <c r="DD289" s="28"/>
      <c r="DE289" s="28"/>
      <c r="DF289" s="28"/>
      <c r="DG289" s="28"/>
      <c r="DH289" s="28"/>
      <c r="DI289" s="28"/>
      <c r="DJ289" s="28"/>
      <c r="DK289" s="28"/>
      <c r="DL289" s="28"/>
      <c r="DM289" s="28"/>
      <c r="DN289" s="28"/>
      <c r="DO289" s="28"/>
      <c r="DP289" s="28"/>
      <c r="DQ289" s="28"/>
      <c r="DR289" s="28"/>
      <c r="DS289" s="28"/>
      <c r="DT289" s="28"/>
      <c r="DU289" s="28"/>
      <c r="DV289" s="28"/>
      <c r="DW289" s="28"/>
      <c r="DX289" s="28"/>
      <c r="DY289" s="28"/>
      <c r="DZ289" s="28"/>
      <c r="EA289" s="28"/>
      <c r="EB289" s="28"/>
      <c r="EC289" s="28"/>
      <c r="ED289" s="28"/>
      <c r="EE289" s="28"/>
    </row>
    <row r="290" spans="1:135" x14ac:dyDescent="0.2">
      <c r="A290" s="28"/>
      <c r="B290" s="29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  <c r="BA290" s="28"/>
      <c r="BB290" s="28"/>
      <c r="BC290" s="28"/>
      <c r="BD290" s="28"/>
      <c r="BE290" s="28"/>
      <c r="BF290" s="28"/>
      <c r="BG290" s="28"/>
      <c r="BH290" s="28"/>
      <c r="BI290" s="28"/>
      <c r="BJ290" s="28"/>
      <c r="BK290" s="28"/>
      <c r="BL290" s="28"/>
      <c r="BM290" s="28"/>
      <c r="BN290" s="28"/>
      <c r="BO290" s="28"/>
      <c r="BP290" s="28"/>
      <c r="BQ290" s="28"/>
      <c r="BR290" s="28"/>
      <c r="BS290" s="28"/>
      <c r="BT290" s="28"/>
      <c r="BU290" s="28"/>
      <c r="BV290" s="28"/>
      <c r="BW290" s="28"/>
      <c r="BX290" s="28"/>
      <c r="BY290" s="28"/>
      <c r="BZ290" s="28"/>
      <c r="CA290" s="28"/>
      <c r="CB290" s="28"/>
      <c r="CC290" s="28"/>
      <c r="CD290" s="28"/>
      <c r="CE290" s="28"/>
      <c r="CF290" s="28"/>
      <c r="CG290" s="28"/>
      <c r="CH290" s="28"/>
      <c r="CI290" s="28"/>
      <c r="CJ290" s="28"/>
      <c r="CK290" s="28"/>
      <c r="CL290" s="28"/>
      <c r="CM290" s="28"/>
      <c r="CN290" s="28"/>
      <c r="CO290" s="28"/>
      <c r="CP290" s="28"/>
      <c r="CQ290" s="28"/>
      <c r="CR290" s="28"/>
      <c r="CS290" s="28"/>
      <c r="CT290" s="28"/>
      <c r="CU290" s="28"/>
      <c r="CV290" s="28"/>
      <c r="CW290" s="28"/>
      <c r="CX290" s="28"/>
      <c r="CY290" s="28"/>
      <c r="CZ290" s="28"/>
      <c r="DA290" s="28"/>
      <c r="DB290" s="28"/>
      <c r="DC290" s="28"/>
      <c r="DD290" s="28"/>
      <c r="DE290" s="28"/>
      <c r="DF290" s="28"/>
      <c r="DG290" s="28"/>
      <c r="DH290" s="28"/>
      <c r="DI290" s="28"/>
      <c r="DJ290" s="28"/>
      <c r="DK290" s="28"/>
      <c r="DL290" s="28"/>
      <c r="DM290" s="28"/>
      <c r="DN290" s="28"/>
      <c r="DO290" s="28"/>
      <c r="DP290" s="28"/>
      <c r="DQ290" s="28"/>
      <c r="DR290" s="28"/>
      <c r="DS290" s="28"/>
      <c r="DT290" s="28"/>
      <c r="DU290" s="28"/>
      <c r="DV290" s="28"/>
      <c r="DW290" s="28"/>
      <c r="DX290" s="28"/>
      <c r="DY290" s="28"/>
      <c r="DZ290" s="28"/>
      <c r="EA290" s="28"/>
      <c r="EB290" s="28"/>
      <c r="EC290" s="28"/>
      <c r="ED290" s="28"/>
      <c r="EE290" s="28"/>
    </row>
    <row r="291" spans="1:135" x14ac:dyDescent="0.2">
      <c r="A291" s="28"/>
      <c r="B291" s="29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  <c r="BA291" s="28"/>
      <c r="BB291" s="28"/>
      <c r="BC291" s="28"/>
      <c r="BD291" s="28"/>
      <c r="BE291" s="28"/>
      <c r="BF291" s="28"/>
      <c r="BG291" s="28"/>
      <c r="BH291" s="28"/>
      <c r="BI291" s="28"/>
      <c r="BJ291" s="28"/>
      <c r="BK291" s="28"/>
      <c r="BL291" s="28"/>
      <c r="BM291" s="28"/>
      <c r="BN291" s="28"/>
      <c r="BO291" s="28"/>
      <c r="BP291" s="28"/>
      <c r="BQ291" s="28"/>
      <c r="BR291" s="28"/>
      <c r="BS291" s="28"/>
      <c r="BT291" s="28"/>
      <c r="BU291" s="28"/>
      <c r="BV291" s="28"/>
      <c r="BW291" s="28"/>
      <c r="BX291" s="28"/>
      <c r="BY291" s="28"/>
      <c r="BZ291" s="28"/>
      <c r="CA291" s="28"/>
      <c r="CB291" s="28"/>
      <c r="CC291" s="28"/>
      <c r="CD291" s="28"/>
      <c r="CE291" s="28"/>
      <c r="CF291" s="28"/>
      <c r="CG291" s="28"/>
      <c r="CH291" s="28"/>
      <c r="CI291" s="28"/>
      <c r="CJ291" s="28"/>
      <c r="CK291" s="28"/>
      <c r="CL291" s="28"/>
      <c r="CM291" s="28"/>
      <c r="CN291" s="28"/>
      <c r="CO291" s="28"/>
      <c r="CP291" s="28"/>
      <c r="CQ291" s="28"/>
      <c r="CR291" s="28"/>
      <c r="CS291" s="28"/>
      <c r="CT291" s="28"/>
      <c r="CU291" s="28"/>
      <c r="CV291" s="28"/>
      <c r="CW291" s="28"/>
      <c r="CX291" s="28"/>
      <c r="CY291" s="28"/>
      <c r="CZ291" s="28"/>
      <c r="DA291" s="28"/>
      <c r="DB291" s="28"/>
      <c r="DC291" s="28"/>
      <c r="DD291" s="28"/>
      <c r="DE291" s="28"/>
      <c r="DF291" s="28"/>
      <c r="DG291" s="28"/>
      <c r="DH291" s="28"/>
      <c r="DI291" s="28"/>
      <c r="DJ291" s="28"/>
      <c r="DK291" s="28"/>
      <c r="DL291" s="28"/>
      <c r="DM291" s="28"/>
      <c r="DN291" s="28"/>
      <c r="DO291" s="28"/>
      <c r="DP291" s="28"/>
      <c r="DQ291" s="28"/>
      <c r="DR291" s="28"/>
      <c r="DS291" s="28"/>
      <c r="DT291" s="28"/>
      <c r="DU291" s="28"/>
      <c r="DV291" s="28"/>
      <c r="DW291" s="28"/>
      <c r="DX291" s="28"/>
      <c r="DY291" s="28"/>
      <c r="DZ291" s="28"/>
      <c r="EA291" s="28"/>
      <c r="EB291" s="28"/>
      <c r="EC291" s="28"/>
      <c r="ED291" s="28"/>
      <c r="EE291" s="28"/>
    </row>
    <row r="292" spans="1:135" x14ac:dyDescent="0.2">
      <c r="A292" s="28"/>
      <c r="B292" s="29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  <c r="BA292" s="28"/>
      <c r="BB292" s="28"/>
      <c r="BC292" s="28"/>
      <c r="BD292" s="28"/>
      <c r="BE292" s="28"/>
      <c r="BF292" s="28"/>
      <c r="BG292" s="28"/>
      <c r="BH292" s="28"/>
      <c r="BI292" s="28"/>
      <c r="BJ292" s="28"/>
      <c r="BK292" s="28"/>
      <c r="BL292" s="28"/>
      <c r="BM292" s="28"/>
      <c r="BN292" s="28"/>
      <c r="BO292" s="28"/>
      <c r="BP292" s="28"/>
      <c r="BQ292" s="28"/>
      <c r="BR292" s="28"/>
      <c r="BS292" s="28"/>
      <c r="BT292" s="28"/>
      <c r="BU292" s="28"/>
      <c r="BV292" s="28"/>
      <c r="BW292" s="28"/>
      <c r="BX292" s="28"/>
      <c r="BY292" s="28"/>
      <c r="BZ292" s="28"/>
      <c r="CA292" s="28"/>
      <c r="CB292" s="28"/>
      <c r="CC292" s="28"/>
      <c r="CD292" s="28"/>
      <c r="CE292" s="28"/>
      <c r="CF292" s="28"/>
      <c r="CG292" s="28"/>
      <c r="CH292" s="28"/>
      <c r="CI292" s="28"/>
      <c r="CJ292" s="28"/>
      <c r="CK292" s="28"/>
      <c r="CL292" s="28"/>
      <c r="CM292" s="28"/>
      <c r="CN292" s="28"/>
      <c r="CO292" s="28"/>
      <c r="CP292" s="28"/>
      <c r="CQ292" s="28"/>
      <c r="CR292" s="28"/>
      <c r="CS292" s="28"/>
      <c r="CT292" s="28"/>
      <c r="CU292" s="28"/>
      <c r="CV292" s="28"/>
      <c r="CW292" s="28"/>
      <c r="CX292" s="28"/>
      <c r="CY292" s="28"/>
      <c r="CZ292" s="28"/>
      <c r="DA292" s="28"/>
      <c r="DB292" s="28"/>
      <c r="DC292" s="28"/>
      <c r="DD292" s="28"/>
      <c r="DE292" s="28"/>
      <c r="DF292" s="28"/>
      <c r="DG292" s="28"/>
      <c r="DH292" s="28"/>
      <c r="DI292" s="28"/>
      <c r="DJ292" s="28"/>
      <c r="DK292" s="28"/>
      <c r="DL292" s="28"/>
      <c r="DM292" s="28"/>
      <c r="DN292" s="28"/>
      <c r="DO292" s="28"/>
      <c r="DP292" s="28"/>
      <c r="DQ292" s="28"/>
      <c r="DR292" s="28"/>
      <c r="DS292" s="28"/>
      <c r="DT292" s="28"/>
      <c r="DU292" s="28"/>
      <c r="DV292" s="28"/>
      <c r="DW292" s="28"/>
      <c r="DX292" s="28"/>
      <c r="DY292" s="28"/>
      <c r="DZ292" s="28"/>
      <c r="EA292" s="28"/>
      <c r="EB292" s="28"/>
      <c r="EC292" s="28"/>
      <c r="ED292" s="28"/>
      <c r="EE292" s="28"/>
    </row>
    <row r="293" spans="1:135" x14ac:dyDescent="0.2">
      <c r="A293" s="28"/>
      <c r="B293" s="29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  <c r="BA293" s="28"/>
      <c r="BB293" s="28"/>
      <c r="BC293" s="28"/>
      <c r="BD293" s="28"/>
      <c r="BE293" s="28"/>
      <c r="BF293" s="28"/>
      <c r="BG293" s="28"/>
      <c r="BH293" s="28"/>
      <c r="BI293" s="28"/>
      <c r="BJ293" s="28"/>
      <c r="BK293" s="28"/>
      <c r="BL293" s="28"/>
      <c r="BM293" s="28"/>
      <c r="BN293" s="28"/>
      <c r="BO293" s="28"/>
      <c r="BP293" s="28"/>
      <c r="BQ293" s="28"/>
      <c r="BR293" s="28"/>
      <c r="BS293" s="28"/>
      <c r="BT293" s="28"/>
      <c r="BU293" s="28"/>
      <c r="BV293" s="28"/>
      <c r="BW293" s="28"/>
      <c r="BX293" s="28"/>
      <c r="BY293" s="28"/>
      <c r="BZ293" s="28"/>
      <c r="CA293" s="28"/>
      <c r="CB293" s="28"/>
      <c r="CC293" s="28"/>
      <c r="CD293" s="28"/>
      <c r="CE293" s="28"/>
      <c r="CF293" s="28"/>
      <c r="CG293" s="28"/>
      <c r="CH293" s="28"/>
      <c r="CI293" s="28"/>
      <c r="CJ293" s="28"/>
      <c r="CK293" s="28"/>
      <c r="CL293" s="28"/>
      <c r="CM293" s="28"/>
      <c r="CN293" s="28"/>
      <c r="CO293" s="28"/>
      <c r="CP293" s="28"/>
      <c r="CQ293" s="28"/>
      <c r="CR293" s="28"/>
      <c r="CS293" s="28"/>
      <c r="CT293" s="28"/>
      <c r="CU293" s="28"/>
      <c r="CV293" s="28"/>
      <c r="CW293" s="28"/>
      <c r="CX293" s="28"/>
      <c r="CY293" s="28"/>
      <c r="CZ293" s="28"/>
      <c r="DA293" s="28"/>
      <c r="DB293" s="28"/>
      <c r="DC293" s="28"/>
      <c r="DD293" s="28"/>
      <c r="DE293" s="28"/>
      <c r="DF293" s="28"/>
      <c r="DG293" s="28"/>
      <c r="DH293" s="28"/>
      <c r="DI293" s="28"/>
      <c r="DJ293" s="28"/>
      <c r="DK293" s="28"/>
      <c r="DL293" s="28"/>
      <c r="DM293" s="28"/>
      <c r="DN293" s="28"/>
      <c r="DO293" s="28"/>
      <c r="DP293" s="28"/>
      <c r="DQ293" s="28"/>
      <c r="DR293" s="28"/>
      <c r="DS293" s="28"/>
      <c r="DT293" s="28"/>
      <c r="DU293" s="28"/>
      <c r="DV293" s="28"/>
      <c r="DW293" s="28"/>
      <c r="DX293" s="28"/>
      <c r="DY293" s="28"/>
      <c r="DZ293" s="28"/>
      <c r="EA293" s="28"/>
      <c r="EB293" s="28"/>
      <c r="EC293" s="28"/>
      <c r="ED293" s="28"/>
      <c r="EE293" s="28"/>
    </row>
    <row r="294" spans="1:135" x14ac:dyDescent="0.2">
      <c r="A294" s="28"/>
      <c r="B294" s="29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  <c r="BA294" s="28"/>
      <c r="BB294" s="28"/>
      <c r="BC294" s="28"/>
      <c r="BD294" s="28"/>
      <c r="BE294" s="28"/>
      <c r="BF294" s="28"/>
      <c r="BG294" s="28"/>
      <c r="BH294" s="28"/>
      <c r="BI294" s="28"/>
      <c r="BJ294" s="28"/>
      <c r="BK294" s="28"/>
      <c r="BL294" s="28"/>
      <c r="BM294" s="28"/>
      <c r="BN294" s="28"/>
      <c r="BO294" s="28"/>
      <c r="BP294" s="28"/>
      <c r="BQ294" s="28"/>
      <c r="BR294" s="28"/>
      <c r="BS294" s="28"/>
      <c r="BT294" s="28"/>
      <c r="BU294" s="28"/>
      <c r="BV294" s="28"/>
      <c r="BW294" s="28"/>
      <c r="BX294" s="28"/>
      <c r="BY294" s="28"/>
      <c r="BZ294" s="28"/>
      <c r="CA294" s="28"/>
      <c r="CB294" s="28"/>
      <c r="CC294" s="28"/>
      <c r="CD294" s="28"/>
      <c r="CE294" s="28"/>
      <c r="CF294" s="28"/>
      <c r="CG294" s="28"/>
      <c r="CH294" s="28"/>
      <c r="CI294" s="28"/>
      <c r="CJ294" s="28"/>
      <c r="CK294" s="28"/>
      <c r="CL294" s="28"/>
      <c r="CM294" s="28"/>
      <c r="CN294" s="28"/>
      <c r="CO294" s="28"/>
      <c r="CP294" s="28"/>
      <c r="CQ294" s="28"/>
      <c r="CR294" s="28"/>
      <c r="CS294" s="28"/>
      <c r="CT294" s="28"/>
      <c r="CU294" s="28"/>
      <c r="CV294" s="28"/>
      <c r="CW294" s="28"/>
      <c r="CX294" s="28"/>
      <c r="CY294" s="28"/>
      <c r="CZ294" s="28"/>
      <c r="DA294" s="28"/>
      <c r="DB294" s="28"/>
      <c r="DC294" s="28"/>
      <c r="DD294" s="28"/>
      <c r="DE294" s="28"/>
      <c r="DF294" s="28"/>
      <c r="DG294" s="28"/>
      <c r="DH294" s="28"/>
      <c r="DI294" s="28"/>
      <c r="DJ294" s="28"/>
      <c r="DK294" s="28"/>
      <c r="DL294" s="28"/>
      <c r="DM294" s="28"/>
      <c r="DN294" s="28"/>
      <c r="DO294" s="28"/>
      <c r="DP294" s="28"/>
      <c r="DQ294" s="28"/>
      <c r="DR294" s="28"/>
      <c r="DS294" s="28"/>
      <c r="DT294" s="28"/>
      <c r="DU294" s="28"/>
      <c r="DV294" s="28"/>
      <c r="DW294" s="28"/>
      <c r="DX294" s="28"/>
      <c r="DY294" s="28"/>
      <c r="DZ294" s="28"/>
      <c r="EA294" s="28"/>
      <c r="EB294" s="28"/>
      <c r="EC294" s="28"/>
      <c r="ED294" s="28"/>
      <c r="EE294" s="28"/>
    </row>
    <row r="295" spans="1:135" x14ac:dyDescent="0.2">
      <c r="A295" s="28"/>
      <c r="B295" s="29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  <c r="BA295" s="28"/>
      <c r="BB295" s="28"/>
      <c r="BC295" s="28"/>
      <c r="BD295" s="28"/>
      <c r="BE295" s="28"/>
      <c r="BF295" s="28"/>
      <c r="BG295" s="28"/>
      <c r="BH295" s="28"/>
      <c r="BI295" s="28"/>
      <c r="BJ295" s="28"/>
      <c r="BK295" s="28"/>
      <c r="BL295" s="28"/>
      <c r="BM295" s="28"/>
      <c r="BN295" s="28"/>
      <c r="BO295" s="28"/>
      <c r="BP295" s="28"/>
      <c r="BQ295" s="28"/>
      <c r="BR295" s="28"/>
      <c r="BS295" s="28"/>
      <c r="BT295" s="28"/>
      <c r="BU295" s="28"/>
      <c r="BV295" s="28"/>
      <c r="BW295" s="28"/>
      <c r="BX295" s="28"/>
      <c r="BY295" s="28"/>
      <c r="BZ295" s="28"/>
      <c r="CA295" s="28"/>
      <c r="CB295" s="28"/>
      <c r="CC295" s="28"/>
      <c r="CD295" s="28"/>
      <c r="CE295" s="28"/>
      <c r="CF295" s="28"/>
      <c r="CG295" s="28"/>
      <c r="CH295" s="28"/>
      <c r="CI295" s="28"/>
      <c r="CJ295" s="28"/>
      <c r="CK295" s="28"/>
      <c r="CL295" s="28"/>
      <c r="CM295" s="28"/>
      <c r="CN295" s="28"/>
      <c r="CO295" s="28"/>
      <c r="CP295" s="28"/>
      <c r="CQ295" s="28"/>
      <c r="CR295" s="28"/>
      <c r="CS295" s="28"/>
      <c r="CT295" s="28"/>
      <c r="CU295" s="28"/>
      <c r="CV295" s="28"/>
      <c r="CW295" s="28"/>
      <c r="CX295" s="28"/>
      <c r="CY295" s="28"/>
      <c r="CZ295" s="28"/>
      <c r="DA295" s="28"/>
      <c r="DB295" s="28"/>
      <c r="DC295" s="28"/>
      <c r="DD295" s="28"/>
      <c r="DE295" s="28"/>
      <c r="DF295" s="28"/>
      <c r="DG295" s="28"/>
      <c r="DH295" s="28"/>
      <c r="DI295" s="28"/>
      <c r="DJ295" s="28"/>
      <c r="DK295" s="28"/>
      <c r="DL295" s="28"/>
      <c r="DM295" s="28"/>
      <c r="DN295" s="28"/>
      <c r="DO295" s="28"/>
      <c r="DP295" s="28"/>
      <c r="DQ295" s="28"/>
      <c r="DR295" s="28"/>
      <c r="DS295" s="28"/>
      <c r="DT295" s="28"/>
      <c r="DU295" s="28"/>
      <c r="DV295" s="28"/>
      <c r="DW295" s="28"/>
      <c r="DX295" s="28"/>
      <c r="DY295" s="28"/>
      <c r="DZ295" s="28"/>
      <c r="EA295" s="28"/>
      <c r="EB295" s="28"/>
      <c r="EC295" s="28"/>
      <c r="ED295" s="28"/>
      <c r="EE295" s="28"/>
    </row>
    <row r="296" spans="1:135" x14ac:dyDescent="0.2">
      <c r="A296" s="28"/>
      <c r="B296" s="29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  <c r="BH296" s="28"/>
      <c r="BI296" s="28"/>
      <c r="BJ296" s="28"/>
      <c r="BK296" s="28"/>
      <c r="BL296" s="28"/>
      <c r="BM296" s="28"/>
      <c r="BN296" s="28"/>
      <c r="BO296" s="28"/>
      <c r="BP296" s="28"/>
      <c r="BQ296" s="28"/>
      <c r="BR296" s="28"/>
      <c r="BS296" s="28"/>
      <c r="BT296" s="28"/>
      <c r="BU296" s="28"/>
      <c r="BV296" s="28"/>
      <c r="BW296" s="28"/>
      <c r="BX296" s="28"/>
      <c r="BY296" s="28"/>
      <c r="BZ296" s="28"/>
      <c r="CA296" s="28"/>
      <c r="CB296" s="28"/>
      <c r="CC296" s="28"/>
      <c r="CD296" s="28"/>
      <c r="CE296" s="28"/>
      <c r="CF296" s="28"/>
      <c r="CG296" s="28"/>
      <c r="CH296" s="28"/>
      <c r="CI296" s="28"/>
      <c r="CJ296" s="28"/>
      <c r="CK296" s="28"/>
      <c r="CL296" s="28"/>
      <c r="CM296" s="28"/>
      <c r="CN296" s="28"/>
      <c r="CO296" s="28"/>
      <c r="CP296" s="28"/>
      <c r="CQ296" s="28"/>
      <c r="CR296" s="28"/>
      <c r="CS296" s="28"/>
      <c r="CT296" s="28"/>
      <c r="CU296" s="28"/>
      <c r="CV296" s="28"/>
      <c r="CW296" s="28"/>
      <c r="CX296" s="28"/>
      <c r="CY296" s="28"/>
      <c r="CZ296" s="28"/>
      <c r="DA296" s="28"/>
      <c r="DB296" s="28"/>
      <c r="DC296" s="28"/>
      <c r="DD296" s="28"/>
      <c r="DE296" s="28"/>
      <c r="DF296" s="28"/>
      <c r="DG296" s="28"/>
      <c r="DH296" s="28"/>
      <c r="DI296" s="28"/>
      <c r="DJ296" s="28"/>
      <c r="DK296" s="28"/>
      <c r="DL296" s="28"/>
      <c r="DM296" s="28"/>
      <c r="DN296" s="28"/>
      <c r="DO296" s="28"/>
      <c r="DP296" s="28"/>
      <c r="DQ296" s="28"/>
      <c r="DR296" s="28"/>
      <c r="DS296" s="28"/>
      <c r="DT296" s="28"/>
      <c r="DU296" s="28"/>
      <c r="DV296" s="28"/>
      <c r="DW296" s="28"/>
      <c r="DX296" s="28"/>
      <c r="DY296" s="28"/>
      <c r="DZ296" s="28"/>
      <c r="EA296" s="28"/>
      <c r="EB296" s="28"/>
      <c r="EC296" s="28"/>
      <c r="ED296" s="28"/>
      <c r="EE296" s="28"/>
    </row>
    <row r="297" spans="1:135" x14ac:dyDescent="0.2">
      <c r="A297" s="28"/>
      <c r="B297" s="29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  <c r="BH297" s="28"/>
      <c r="BI297" s="28"/>
      <c r="BJ297" s="28"/>
      <c r="BK297" s="28"/>
      <c r="BL297" s="28"/>
      <c r="BM297" s="28"/>
      <c r="BN297" s="28"/>
      <c r="BO297" s="28"/>
      <c r="BP297" s="28"/>
      <c r="BQ297" s="28"/>
      <c r="BR297" s="28"/>
      <c r="BS297" s="28"/>
      <c r="BT297" s="28"/>
      <c r="BU297" s="28"/>
      <c r="BV297" s="28"/>
      <c r="BW297" s="28"/>
      <c r="BX297" s="28"/>
      <c r="BY297" s="28"/>
      <c r="BZ297" s="28"/>
      <c r="CA297" s="28"/>
      <c r="CB297" s="28"/>
      <c r="CC297" s="28"/>
      <c r="CD297" s="28"/>
      <c r="CE297" s="28"/>
      <c r="CF297" s="28"/>
      <c r="CG297" s="28"/>
      <c r="CH297" s="28"/>
      <c r="CI297" s="28"/>
      <c r="CJ297" s="28"/>
      <c r="CK297" s="28"/>
      <c r="CL297" s="28"/>
      <c r="CM297" s="28"/>
      <c r="CN297" s="28"/>
      <c r="CO297" s="28"/>
      <c r="CP297" s="28"/>
      <c r="CQ297" s="28"/>
      <c r="CR297" s="28"/>
      <c r="CS297" s="28"/>
      <c r="CT297" s="28"/>
      <c r="CU297" s="28"/>
      <c r="CV297" s="28"/>
      <c r="CW297" s="28"/>
      <c r="CX297" s="28"/>
      <c r="CY297" s="28"/>
      <c r="CZ297" s="28"/>
      <c r="DA297" s="28"/>
      <c r="DB297" s="28"/>
      <c r="DC297" s="28"/>
      <c r="DD297" s="28"/>
      <c r="DE297" s="28"/>
      <c r="DF297" s="28"/>
      <c r="DG297" s="28"/>
      <c r="DH297" s="28"/>
      <c r="DI297" s="28"/>
      <c r="DJ297" s="28"/>
      <c r="DK297" s="28"/>
      <c r="DL297" s="28"/>
      <c r="DM297" s="28"/>
      <c r="DN297" s="28"/>
      <c r="DO297" s="28"/>
      <c r="DP297" s="28"/>
      <c r="DQ297" s="28"/>
      <c r="DR297" s="28"/>
      <c r="DS297" s="28"/>
      <c r="DT297" s="28"/>
      <c r="DU297" s="28"/>
      <c r="DV297" s="28"/>
      <c r="DW297" s="28"/>
      <c r="DX297" s="28"/>
      <c r="DY297" s="28"/>
      <c r="DZ297" s="28"/>
      <c r="EA297" s="28"/>
      <c r="EB297" s="28"/>
      <c r="EC297" s="28"/>
      <c r="ED297" s="28"/>
      <c r="EE297" s="28"/>
    </row>
    <row r="298" spans="1:135" x14ac:dyDescent="0.2">
      <c r="A298" s="28"/>
      <c r="B298" s="29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  <c r="BH298" s="28"/>
      <c r="BI298" s="28"/>
      <c r="BJ298" s="28"/>
      <c r="BK298" s="28"/>
      <c r="BL298" s="28"/>
      <c r="BM298" s="28"/>
      <c r="BN298" s="28"/>
      <c r="BO298" s="28"/>
      <c r="BP298" s="28"/>
      <c r="BQ298" s="28"/>
      <c r="BR298" s="28"/>
      <c r="BS298" s="28"/>
      <c r="BT298" s="28"/>
      <c r="BU298" s="28"/>
      <c r="BV298" s="28"/>
      <c r="BW298" s="28"/>
      <c r="BX298" s="28"/>
      <c r="BY298" s="28"/>
      <c r="BZ298" s="28"/>
      <c r="CA298" s="28"/>
      <c r="CB298" s="28"/>
      <c r="CC298" s="28"/>
      <c r="CD298" s="28"/>
      <c r="CE298" s="28"/>
      <c r="CF298" s="28"/>
      <c r="CG298" s="28"/>
      <c r="CH298" s="28"/>
      <c r="CI298" s="28"/>
      <c r="CJ298" s="28"/>
      <c r="CK298" s="28"/>
      <c r="CL298" s="28"/>
      <c r="CM298" s="28"/>
      <c r="CN298" s="28"/>
      <c r="CO298" s="28"/>
      <c r="CP298" s="28"/>
      <c r="CQ298" s="28"/>
      <c r="CR298" s="28"/>
      <c r="CS298" s="28"/>
      <c r="CT298" s="28"/>
      <c r="CU298" s="28"/>
      <c r="CV298" s="28"/>
      <c r="CW298" s="28"/>
      <c r="CX298" s="28"/>
      <c r="CY298" s="28"/>
      <c r="CZ298" s="28"/>
      <c r="DA298" s="28"/>
      <c r="DB298" s="28"/>
      <c r="DC298" s="28"/>
      <c r="DD298" s="28"/>
      <c r="DE298" s="28"/>
      <c r="DF298" s="28"/>
      <c r="DG298" s="28"/>
      <c r="DH298" s="28"/>
      <c r="DI298" s="28"/>
      <c r="DJ298" s="28"/>
      <c r="DK298" s="28"/>
      <c r="DL298" s="28"/>
      <c r="DM298" s="28"/>
      <c r="DN298" s="28"/>
      <c r="DO298" s="28"/>
      <c r="DP298" s="28"/>
      <c r="DQ298" s="28"/>
      <c r="DR298" s="28"/>
      <c r="DS298" s="28"/>
      <c r="DT298" s="28"/>
      <c r="DU298" s="28"/>
      <c r="DV298" s="28"/>
      <c r="DW298" s="28"/>
      <c r="DX298" s="28"/>
      <c r="DY298" s="28"/>
      <c r="DZ298" s="28"/>
      <c r="EA298" s="28"/>
      <c r="EB298" s="28"/>
      <c r="EC298" s="28"/>
      <c r="ED298" s="28"/>
      <c r="EE298" s="28"/>
    </row>
    <row r="299" spans="1:135" x14ac:dyDescent="0.2">
      <c r="A299" s="28"/>
      <c r="B299" s="29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  <c r="BA299" s="28"/>
      <c r="BB299" s="28"/>
      <c r="BC299" s="28"/>
      <c r="BD299" s="28"/>
      <c r="BE299" s="28"/>
      <c r="BF299" s="28"/>
      <c r="BG299" s="28"/>
      <c r="BH299" s="28"/>
      <c r="BI299" s="28"/>
      <c r="BJ299" s="28"/>
      <c r="BK299" s="28"/>
      <c r="BL299" s="28"/>
      <c r="BM299" s="28"/>
      <c r="BN299" s="28"/>
      <c r="BO299" s="28"/>
      <c r="BP299" s="28"/>
      <c r="BQ299" s="28"/>
      <c r="BR299" s="28"/>
      <c r="BS299" s="28"/>
      <c r="BT299" s="28"/>
      <c r="BU299" s="28"/>
      <c r="BV299" s="28"/>
      <c r="BW299" s="28"/>
      <c r="BX299" s="28"/>
      <c r="BY299" s="28"/>
      <c r="BZ299" s="28"/>
      <c r="CA299" s="28"/>
      <c r="CB299" s="28"/>
      <c r="CC299" s="28"/>
      <c r="CD299" s="28"/>
      <c r="CE299" s="28"/>
      <c r="CF299" s="28"/>
      <c r="CG299" s="28"/>
      <c r="CH299" s="28"/>
      <c r="CI299" s="28"/>
      <c r="CJ299" s="28"/>
      <c r="CK299" s="28"/>
      <c r="CL299" s="28"/>
      <c r="CM299" s="28"/>
      <c r="CN299" s="28"/>
      <c r="CO299" s="28"/>
      <c r="CP299" s="28"/>
      <c r="CQ299" s="28"/>
      <c r="CR299" s="28"/>
      <c r="CS299" s="28"/>
      <c r="CT299" s="28"/>
      <c r="CU299" s="28"/>
      <c r="CV299" s="28"/>
      <c r="CW299" s="28"/>
      <c r="CX299" s="28"/>
      <c r="CY299" s="28"/>
      <c r="CZ299" s="28"/>
      <c r="DA299" s="28"/>
      <c r="DB299" s="28"/>
      <c r="DC299" s="28"/>
      <c r="DD299" s="28"/>
      <c r="DE299" s="28"/>
      <c r="DF299" s="28"/>
      <c r="DG299" s="28"/>
      <c r="DH299" s="28"/>
      <c r="DI299" s="28"/>
      <c r="DJ299" s="28"/>
      <c r="DK299" s="28"/>
      <c r="DL299" s="28"/>
      <c r="DM299" s="28"/>
      <c r="DN299" s="28"/>
      <c r="DO299" s="28"/>
      <c r="DP299" s="28"/>
      <c r="DQ299" s="28"/>
      <c r="DR299" s="28"/>
      <c r="DS299" s="28"/>
      <c r="DT299" s="28"/>
      <c r="DU299" s="28"/>
      <c r="DV299" s="28"/>
      <c r="DW299" s="28"/>
      <c r="DX299" s="28"/>
      <c r="DY299" s="28"/>
      <c r="DZ299" s="28"/>
      <c r="EA299" s="28"/>
      <c r="EB299" s="28"/>
      <c r="EC299" s="28"/>
      <c r="ED299" s="28"/>
      <c r="EE299" s="28"/>
    </row>
    <row r="300" spans="1:135" x14ac:dyDescent="0.2">
      <c r="A300" s="28"/>
      <c r="B300" s="29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  <c r="BA300" s="28"/>
      <c r="BB300" s="28"/>
      <c r="BC300" s="28"/>
      <c r="BD300" s="28"/>
      <c r="BE300" s="28"/>
      <c r="BF300" s="28"/>
      <c r="BG300" s="28"/>
      <c r="BH300" s="28"/>
      <c r="BI300" s="28"/>
      <c r="BJ300" s="28"/>
      <c r="BK300" s="28"/>
      <c r="BL300" s="28"/>
      <c r="BM300" s="28"/>
      <c r="BN300" s="28"/>
      <c r="BO300" s="28"/>
      <c r="BP300" s="28"/>
      <c r="BQ300" s="28"/>
      <c r="BR300" s="28"/>
      <c r="BS300" s="28"/>
      <c r="BT300" s="28"/>
      <c r="BU300" s="28"/>
      <c r="BV300" s="28"/>
      <c r="BW300" s="28"/>
      <c r="BX300" s="28"/>
      <c r="BY300" s="28"/>
      <c r="BZ300" s="28"/>
      <c r="CA300" s="28"/>
      <c r="CB300" s="28"/>
      <c r="CC300" s="28"/>
      <c r="CD300" s="28"/>
      <c r="CE300" s="28"/>
      <c r="CF300" s="28"/>
      <c r="CG300" s="28"/>
      <c r="CH300" s="28"/>
      <c r="CI300" s="28"/>
      <c r="CJ300" s="28"/>
      <c r="CK300" s="28"/>
      <c r="CL300" s="28"/>
      <c r="CM300" s="28"/>
      <c r="CN300" s="28"/>
      <c r="CO300" s="28"/>
      <c r="CP300" s="28"/>
      <c r="CQ300" s="28"/>
      <c r="CR300" s="28"/>
      <c r="CS300" s="28"/>
      <c r="CT300" s="28"/>
      <c r="CU300" s="28"/>
      <c r="CV300" s="28"/>
      <c r="CW300" s="28"/>
      <c r="CX300" s="28"/>
      <c r="CY300" s="28"/>
      <c r="CZ300" s="28"/>
      <c r="DA300" s="28"/>
      <c r="DB300" s="28"/>
      <c r="DC300" s="28"/>
      <c r="DD300" s="28"/>
      <c r="DE300" s="28"/>
      <c r="DF300" s="28"/>
      <c r="DG300" s="28"/>
      <c r="DH300" s="28"/>
      <c r="DI300" s="28"/>
      <c r="DJ300" s="28"/>
      <c r="DK300" s="28"/>
      <c r="DL300" s="28"/>
      <c r="DM300" s="28"/>
      <c r="DN300" s="28"/>
      <c r="DO300" s="28"/>
      <c r="DP300" s="28"/>
      <c r="DQ300" s="28"/>
      <c r="DR300" s="28"/>
      <c r="DS300" s="28"/>
      <c r="DT300" s="28"/>
      <c r="DU300" s="28"/>
      <c r="DV300" s="28"/>
      <c r="DW300" s="28"/>
      <c r="DX300" s="28"/>
      <c r="DY300" s="28"/>
      <c r="DZ300" s="28"/>
      <c r="EA300" s="28"/>
      <c r="EB300" s="28"/>
      <c r="EC300" s="28"/>
      <c r="ED300" s="28"/>
      <c r="EE300" s="28"/>
    </row>
    <row r="301" spans="1:135" x14ac:dyDescent="0.2">
      <c r="A301" s="28"/>
      <c r="B301" s="29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  <c r="AZ301" s="28"/>
      <c r="BA301" s="28"/>
      <c r="BB301" s="28"/>
      <c r="BC301" s="28"/>
      <c r="BD301" s="28"/>
      <c r="BE301" s="28"/>
      <c r="BF301" s="28"/>
      <c r="BG301" s="28"/>
      <c r="BH301" s="28"/>
      <c r="BI301" s="28"/>
      <c r="BJ301" s="28"/>
      <c r="BK301" s="28"/>
      <c r="BL301" s="28"/>
      <c r="BM301" s="28"/>
      <c r="BN301" s="28"/>
      <c r="BO301" s="28"/>
      <c r="BP301" s="28"/>
      <c r="BQ301" s="28"/>
      <c r="BR301" s="28"/>
      <c r="BS301" s="28"/>
      <c r="BT301" s="28"/>
      <c r="BU301" s="28"/>
      <c r="BV301" s="28"/>
      <c r="BW301" s="28"/>
      <c r="BX301" s="28"/>
      <c r="BY301" s="28"/>
      <c r="BZ301" s="28"/>
      <c r="CA301" s="28"/>
      <c r="CB301" s="28"/>
      <c r="CC301" s="28"/>
      <c r="CD301" s="28"/>
      <c r="CE301" s="28"/>
      <c r="CF301" s="28"/>
      <c r="CG301" s="28"/>
      <c r="CH301" s="28"/>
      <c r="CI301" s="28"/>
      <c r="CJ301" s="28"/>
      <c r="CK301" s="28"/>
      <c r="CL301" s="28"/>
      <c r="CM301" s="28"/>
      <c r="CN301" s="28"/>
      <c r="CO301" s="28"/>
      <c r="CP301" s="28"/>
      <c r="CQ301" s="28"/>
      <c r="CR301" s="28"/>
      <c r="CS301" s="28"/>
      <c r="CT301" s="28"/>
      <c r="CU301" s="28"/>
      <c r="CV301" s="28"/>
      <c r="CW301" s="28"/>
      <c r="CX301" s="28"/>
      <c r="CY301" s="28"/>
      <c r="CZ301" s="28"/>
      <c r="DA301" s="28"/>
      <c r="DB301" s="28"/>
      <c r="DC301" s="28"/>
      <c r="DD301" s="28"/>
      <c r="DE301" s="28"/>
      <c r="DF301" s="28"/>
      <c r="DG301" s="28"/>
      <c r="DH301" s="28"/>
      <c r="DI301" s="28"/>
      <c r="DJ301" s="28"/>
      <c r="DK301" s="28"/>
      <c r="DL301" s="28"/>
      <c r="DM301" s="28"/>
      <c r="DN301" s="28"/>
      <c r="DO301" s="28"/>
      <c r="DP301" s="28"/>
      <c r="DQ301" s="28"/>
      <c r="DR301" s="28"/>
      <c r="DS301" s="28"/>
      <c r="DT301" s="28"/>
      <c r="DU301" s="28"/>
      <c r="DV301" s="28"/>
      <c r="DW301" s="28"/>
      <c r="DX301" s="28"/>
      <c r="DY301" s="28"/>
      <c r="DZ301" s="28"/>
      <c r="EA301" s="28"/>
      <c r="EB301" s="28"/>
      <c r="EC301" s="28"/>
      <c r="ED301" s="28"/>
      <c r="EE301" s="28"/>
    </row>
    <row r="302" spans="1:135" x14ac:dyDescent="0.2">
      <c r="A302" s="28"/>
      <c r="B302" s="29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28"/>
      <c r="BE302" s="28"/>
      <c r="BF302" s="28"/>
      <c r="BG302" s="28"/>
      <c r="BH302" s="28"/>
      <c r="BI302" s="28"/>
      <c r="BJ302" s="28"/>
      <c r="BK302" s="28"/>
      <c r="BL302" s="28"/>
      <c r="BM302" s="28"/>
      <c r="BN302" s="28"/>
      <c r="BO302" s="28"/>
      <c r="BP302" s="28"/>
      <c r="BQ302" s="28"/>
      <c r="BR302" s="28"/>
      <c r="BS302" s="28"/>
      <c r="BT302" s="28"/>
      <c r="BU302" s="28"/>
      <c r="BV302" s="28"/>
      <c r="BW302" s="28"/>
      <c r="BX302" s="28"/>
      <c r="BY302" s="28"/>
      <c r="BZ302" s="28"/>
      <c r="CA302" s="28"/>
      <c r="CB302" s="28"/>
      <c r="CC302" s="28"/>
      <c r="CD302" s="28"/>
      <c r="CE302" s="28"/>
      <c r="CF302" s="28"/>
      <c r="CG302" s="28"/>
      <c r="CH302" s="28"/>
      <c r="CI302" s="28"/>
      <c r="CJ302" s="28"/>
      <c r="CK302" s="28"/>
      <c r="CL302" s="28"/>
      <c r="CM302" s="28"/>
      <c r="CN302" s="28"/>
      <c r="CO302" s="28"/>
      <c r="CP302" s="28"/>
      <c r="CQ302" s="28"/>
      <c r="CR302" s="28"/>
      <c r="CS302" s="28"/>
      <c r="CT302" s="28"/>
      <c r="CU302" s="28"/>
      <c r="CV302" s="28"/>
      <c r="CW302" s="28"/>
      <c r="CX302" s="28"/>
      <c r="CY302" s="28"/>
      <c r="CZ302" s="28"/>
      <c r="DA302" s="28"/>
      <c r="DB302" s="28"/>
      <c r="DC302" s="28"/>
      <c r="DD302" s="28"/>
      <c r="DE302" s="28"/>
      <c r="DF302" s="28"/>
      <c r="DG302" s="28"/>
      <c r="DH302" s="28"/>
      <c r="DI302" s="28"/>
      <c r="DJ302" s="28"/>
      <c r="DK302" s="28"/>
      <c r="DL302" s="28"/>
      <c r="DM302" s="28"/>
      <c r="DN302" s="28"/>
      <c r="DO302" s="28"/>
      <c r="DP302" s="28"/>
      <c r="DQ302" s="28"/>
      <c r="DR302" s="28"/>
      <c r="DS302" s="28"/>
      <c r="DT302" s="28"/>
      <c r="DU302" s="28"/>
      <c r="DV302" s="28"/>
      <c r="DW302" s="28"/>
      <c r="DX302" s="28"/>
      <c r="DY302" s="28"/>
      <c r="DZ302" s="28"/>
      <c r="EA302" s="28"/>
      <c r="EB302" s="28"/>
      <c r="EC302" s="28"/>
      <c r="ED302" s="28"/>
      <c r="EE302" s="28"/>
    </row>
    <row r="303" spans="1:135" x14ac:dyDescent="0.2">
      <c r="A303" s="28"/>
      <c r="B303" s="29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28"/>
      <c r="BE303" s="28"/>
      <c r="BF303" s="28"/>
      <c r="BG303" s="28"/>
      <c r="BH303" s="28"/>
      <c r="BI303" s="28"/>
      <c r="BJ303" s="28"/>
      <c r="BK303" s="28"/>
      <c r="BL303" s="28"/>
      <c r="BM303" s="28"/>
      <c r="BN303" s="28"/>
      <c r="BO303" s="28"/>
      <c r="BP303" s="28"/>
      <c r="BQ303" s="28"/>
      <c r="BR303" s="28"/>
      <c r="BS303" s="28"/>
      <c r="BT303" s="28"/>
      <c r="BU303" s="28"/>
      <c r="BV303" s="28"/>
      <c r="BW303" s="28"/>
      <c r="BX303" s="28"/>
      <c r="BY303" s="28"/>
      <c r="BZ303" s="28"/>
      <c r="CA303" s="28"/>
      <c r="CB303" s="28"/>
      <c r="CC303" s="28"/>
      <c r="CD303" s="28"/>
      <c r="CE303" s="28"/>
      <c r="CF303" s="28"/>
      <c r="CG303" s="28"/>
      <c r="CH303" s="28"/>
      <c r="CI303" s="28"/>
      <c r="CJ303" s="28"/>
      <c r="CK303" s="28"/>
      <c r="CL303" s="28"/>
      <c r="CM303" s="28"/>
      <c r="CN303" s="28"/>
      <c r="CO303" s="28"/>
      <c r="CP303" s="28"/>
      <c r="CQ303" s="28"/>
      <c r="CR303" s="28"/>
      <c r="CS303" s="28"/>
      <c r="CT303" s="28"/>
      <c r="CU303" s="28"/>
      <c r="CV303" s="28"/>
      <c r="CW303" s="28"/>
      <c r="CX303" s="28"/>
      <c r="CY303" s="28"/>
      <c r="CZ303" s="28"/>
      <c r="DA303" s="28"/>
      <c r="DB303" s="28"/>
      <c r="DC303" s="28"/>
      <c r="DD303" s="28"/>
      <c r="DE303" s="28"/>
      <c r="DF303" s="28"/>
      <c r="DG303" s="28"/>
      <c r="DH303" s="28"/>
      <c r="DI303" s="28"/>
      <c r="DJ303" s="28"/>
      <c r="DK303" s="28"/>
      <c r="DL303" s="28"/>
      <c r="DM303" s="28"/>
      <c r="DN303" s="28"/>
      <c r="DO303" s="28"/>
      <c r="DP303" s="28"/>
      <c r="DQ303" s="28"/>
      <c r="DR303" s="28"/>
      <c r="DS303" s="28"/>
      <c r="DT303" s="28"/>
      <c r="DU303" s="28"/>
      <c r="DV303" s="28"/>
      <c r="DW303" s="28"/>
      <c r="DX303" s="28"/>
      <c r="DY303" s="28"/>
      <c r="DZ303" s="28"/>
      <c r="EA303" s="28"/>
      <c r="EB303" s="28"/>
      <c r="EC303" s="28"/>
      <c r="ED303" s="28"/>
      <c r="EE303" s="28"/>
    </row>
    <row r="304" spans="1:135" x14ac:dyDescent="0.2">
      <c r="A304" s="28"/>
      <c r="B304" s="29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8"/>
      <c r="BA304" s="28"/>
      <c r="BB304" s="28"/>
      <c r="BC304" s="28"/>
      <c r="BD304" s="28"/>
      <c r="BE304" s="28"/>
      <c r="BF304" s="28"/>
      <c r="BG304" s="28"/>
      <c r="BH304" s="28"/>
      <c r="BI304" s="28"/>
      <c r="BJ304" s="28"/>
      <c r="BK304" s="28"/>
      <c r="BL304" s="28"/>
      <c r="BM304" s="28"/>
      <c r="BN304" s="28"/>
      <c r="BO304" s="28"/>
      <c r="BP304" s="28"/>
      <c r="BQ304" s="28"/>
      <c r="BR304" s="28"/>
      <c r="BS304" s="28"/>
      <c r="BT304" s="28"/>
      <c r="BU304" s="28"/>
      <c r="BV304" s="28"/>
      <c r="BW304" s="28"/>
      <c r="BX304" s="28"/>
      <c r="BY304" s="28"/>
      <c r="BZ304" s="28"/>
      <c r="CA304" s="28"/>
      <c r="CB304" s="28"/>
      <c r="CC304" s="28"/>
      <c r="CD304" s="28"/>
      <c r="CE304" s="28"/>
      <c r="CF304" s="28"/>
      <c r="CG304" s="28"/>
      <c r="CH304" s="28"/>
      <c r="CI304" s="28"/>
      <c r="CJ304" s="28"/>
      <c r="CK304" s="28"/>
      <c r="CL304" s="28"/>
      <c r="CM304" s="28"/>
      <c r="CN304" s="28"/>
      <c r="CO304" s="28"/>
      <c r="CP304" s="28"/>
      <c r="CQ304" s="28"/>
      <c r="CR304" s="28"/>
      <c r="CS304" s="28"/>
      <c r="CT304" s="28"/>
      <c r="CU304" s="28"/>
      <c r="CV304" s="28"/>
      <c r="CW304" s="28"/>
      <c r="CX304" s="28"/>
      <c r="CY304" s="28"/>
      <c r="CZ304" s="28"/>
      <c r="DA304" s="28"/>
      <c r="DB304" s="28"/>
      <c r="DC304" s="28"/>
      <c r="DD304" s="28"/>
      <c r="DE304" s="28"/>
      <c r="DF304" s="28"/>
      <c r="DG304" s="28"/>
      <c r="DH304" s="28"/>
      <c r="DI304" s="28"/>
      <c r="DJ304" s="28"/>
      <c r="DK304" s="28"/>
      <c r="DL304" s="28"/>
      <c r="DM304" s="28"/>
      <c r="DN304" s="28"/>
      <c r="DO304" s="28"/>
      <c r="DP304" s="28"/>
      <c r="DQ304" s="28"/>
      <c r="DR304" s="28"/>
      <c r="DS304" s="28"/>
      <c r="DT304" s="28"/>
      <c r="DU304" s="28"/>
      <c r="DV304" s="28"/>
      <c r="DW304" s="28"/>
      <c r="DX304" s="28"/>
      <c r="DY304" s="28"/>
      <c r="DZ304" s="28"/>
      <c r="EA304" s="28"/>
      <c r="EB304" s="28"/>
      <c r="EC304" s="28"/>
      <c r="ED304" s="28"/>
      <c r="EE304" s="28"/>
    </row>
    <row r="305" spans="1:135" x14ac:dyDescent="0.2">
      <c r="A305" s="28"/>
      <c r="B305" s="29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  <c r="AZ305" s="28"/>
      <c r="BA305" s="28"/>
      <c r="BB305" s="28"/>
      <c r="BC305" s="28"/>
      <c r="BD305" s="28"/>
      <c r="BE305" s="28"/>
      <c r="BF305" s="28"/>
      <c r="BG305" s="28"/>
      <c r="BH305" s="28"/>
      <c r="BI305" s="28"/>
      <c r="BJ305" s="28"/>
      <c r="BK305" s="28"/>
      <c r="BL305" s="28"/>
      <c r="BM305" s="28"/>
      <c r="BN305" s="28"/>
      <c r="BO305" s="28"/>
      <c r="BP305" s="28"/>
      <c r="BQ305" s="28"/>
      <c r="BR305" s="28"/>
      <c r="BS305" s="28"/>
      <c r="BT305" s="28"/>
      <c r="BU305" s="28"/>
      <c r="BV305" s="28"/>
      <c r="BW305" s="28"/>
      <c r="BX305" s="28"/>
      <c r="BY305" s="28"/>
      <c r="BZ305" s="28"/>
      <c r="CA305" s="28"/>
      <c r="CB305" s="28"/>
      <c r="CC305" s="28"/>
      <c r="CD305" s="28"/>
      <c r="CE305" s="28"/>
      <c r="CF305" s="28"/>
      <c r="CG305" s="28"/>
      <c r="CH305" s="28"/>
      <c r="CI305" s="28"/>
      <c r="CJ305" s="28"/>
      <c r="CK305" s="28"/>
      <c r="CL305" s="28"/>
      <c r="CM305" s="28"/>
      <c r="CN305" s="28"/>
      <c r="CO305" s="28"/>
      <c r="CP305" s="28"/>
      <c r="CQ305" s="28"/>
      <c r="CR305" s="28"/>
      <c r="CS305" s="28"/>
      <c r="CT305" s="28"/>
      <c r="CU305" s="28"/>
      <c r="CV305" s="28"/>
      <c r="CW305" s="28"/>
      <c r="CX305" s="28"/>
      <c r="CY305" s="28"/>
      <c r="CZ305" s="28"/>
      <c r="DA305" s="28"/>
      <c r="DB305" s="28"/>
      <c r="DC305" s="28"/>
      <c r="DD305" s="28"/>
      <c r="DE305" s="28"/>
      <c r="DF305" s="28"/>
      <c r="DG305" s="28"/>
      <c r="DH305" s="28"/>
      <c r="DI305" s="28"/>
      <c r="DJ305" s="28"/>
      <c r="DK305" s="28"/>
      <c r="DL305" s="28"/>
      <c r="DM305" s="28"/>
      <c r="DN305" s="28"/>
      <c r="DO305" s="28"/>
      <c r="DP305" s="28"/>
      <c r="DQ305" s="28"/>
      <c r="DR305" s="28"/>
      <c r="DS305" s="28"/>
      <c r="DT305" s="28"/>
      <c r="DU305" s="28"/>
      <c r="DV305" s="28"/>
      <c r="DW305" s="28"/>
      <c r="DX305" s="28"/>
      <c r="DY305" s="28"/>
      <c r="DZ305" s="28"/>
      <c r="EA305" s="28"/>
      <c r="EB305" s="28"/>
      <c r="EC305" s="28"/>
      <c r="ED305" s="28"/>
      <c r="EE305" s="28"/>
    </row>
    <row r="306" spans="1:135" x14ac:dyDescent="0.2">
      <c r="A306" s="28"/>
      <c r="B306" s="29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28"/>
      <c r="BE306" s="28"/>
      <c r="BF306" s="28"/>
      <c r="BG306" s="28"/>
      <c r="BH306" s="28"/>
      <c r="BI306" s="28"/>
      <c r="BJ306" s="28"/>
      <c r="BK306" s="28"/>
      <c r="BL306" s="28"/>
      <c r="BM306" s="28"/>
      <c r="BN306" s="28"/>
      <c r="BO306" s="28"/>
      <c r="BP306" s="28"/>
      <c r="BQ306" s="28"/>
      <c r="BR306" s="28"/>
      <c r="BS306" s="28"/>
      <c r="BT306" s="28"/>
      <c r="BU306" s="28"/>
      <c r="BV306" s="28"/>
      <c r="BW306" s="28"/>
      <c r="BX306" s="28"/>
      <c r="BY306" s="28"/>
      <c r="BZ306" s="28"/>
      <c r="CA306" s="28"/>
      <c r="CB306" s="28"/>
      <c r="CC306" s="28"/>
      <c r="CD306" s="28"/>
      <c r="CE306" s="28"/>
      <c r="CF306" s="28"/>
      <c r="CG306" s="28"/>
      <c r="CH306" s="28"/>
      <c r="CI306" s="28"/>
      <c r="CJ306" s="28"/>
      <c r="CK306" s="28"/>
      <c r="CL306" s="28"/>
      <c r="CM306" s="28"/>
      <c r="CN306" s="28"/>
      <c r="CO306" s="28"/>
      <c r="CP306" s="28"/>
      <c r="CQ306" s="28"/>
      <c r="CR306" s="28"/>
      <c r="CS306" s="28"/>
      <c r="CT306" s="28"/>
      <c r="CU306" s="28"/>
      <c r="CV306" s="28"/>
      <c r="CW306" s="28"/>
      <c r="CX306" s="28"/>
      <c r="CY306" s="28"/>
      <c r="CZ306" s="28"/>
      <c r="DA306" s="28"/>
      <c r="DB306" s="28"/>
      <c r="DC306" s="28"/>
      <c r="DD306" s="28"/>
      <c r="DE306" s="28"/>
      <c r="DF306" s="28"/>
      <c r="DG306" s="28"/>
      <c r="DH306" s="28"/>
      <c r="DI306" s="28"/>
      <c r="DJ306" s="28"/>
      <c r="DK306" s="28"/>
      <c r="DL306" s="28"/>
      <c r="DM306" s="28"/>
      <c r="DN306" s="28"/>
      <c r="DO306" s="28"/>
      <c r="DP306" s="28"/>
      <c r="DQ306" s="28"/>
      <c r="DR306" s="28"/>
      <c r="DS306" s="28"/>
      <c r="DT306" s="28"/>
      <c r="DU306" s="28"/>
      <c r="DV306" s="28"/>
      <c r="DW306" s="28"/>
      <c r="DX306" s="28"/>
      <c r="DY306" s="28"/>
      <c r="DZ306" s="28"/>
      <c r="EA306" s="28"/>
      <c r="EB306" s="28"/>
      <c r="EC306" s="28"/>
      <c r="ED306" s="28"/>
      <c r="EE306" s="28"/>
    </row>
    <row r="307" spans="1:135" x14ac:dyDescent="0.2">
      <c r="A307" s="28"/>
      <c r="B307" s="29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28"/>
      <c r="BE307" s="28"/>
      <c r="BF307" s="28"/>
      <c r="BG307" s="28"/>
      <c r="BH307" s="28"/>
      <c r="BI307" s="28"/>
      <c r="BJ307" s="28"/>
      <c r="BK307" s="28"/>
      <c r="BL307" s="28"/>
      <c r="BM307" s="28"/>
      <c r="BN307" s="28"/>
      <c r="BO307" s="28"/>
      <c r="BP307" s="28"/>
      <c r="BQ307" s="28"/>
      <c r="BR307" s="28"/>
      <c r="BS307" s="28"/>
      <c r="BT307" s="28"/>
      <c r="BU307" s="28"/>
      <c r="BV307" s="28"/>
      <c r="BW307" s="28"/>
      <c r="BX307" s="28"/>
      <c r="BY307" s="28"/>
      <c r="BZ307" s="28"/>
      <c r="CA307" s="28"/>
      <c r="CB307" s="28"/>
      <c r="CC307" s="28"/>
      <c r="CD307" s="28"/>
      <c r="CE307" s="28"/>
      <c r="CF307" s="28"/>
      <c r="CG307" s="28"/>
      <c r="CH307" s="28"/>
      <c r="CI307" s="28"/>
      <c r="CJ307" s="28"/>
      <c r="CK307" s="28"/>
      <c r="CL307" s="28"/>
      <c r="CM307" s="28"/>
      <c r="CN307" s="28"/>
      <c r="CO307" s="28"/>
      <c r="CP307" s="28"/>
      <c r="CQ307" s="28"/>
      <c r="CR307" s="28"/>
      <c r="CS307" s="28"/>
      <c r="CT307" s="28"/>
      <c r="CU307" s="28"/>
      <c r="CV307" s="28"/>
      <c r="CW307" s="28"/>
      <c r="CX307" s="28"/>
      <c r="CY307" s="28"/>
      <c r="CZ307" s="28"/>
      <c r="DA307" s="28"/>
      <c r="DB307" s="28"/>
      <c r="DC307" s="28"/>
      <c r="DD307" s="28"/>
      <c r="DE307" s="28"/>
      <c r="DF307" s="28"/>
      <c r="DG307" s="28"/>
      <c r="DH307" s="28"/>
      <c r="DI307" s="28"/>
      <c r="DJ307" s="28"/>
      <c r="DK307" s="28"/>
      <c r="DL307" s="28"/>
      <c r="DM307" s="28"/>
      <c r="DN307" s="28"/>
      <c r="DO307" s="28"/>
      <c r="DP307" s="28"/>
      <c r="DQ307" s="28"/>
      <c r="DR307" s="28"/>
      <c r="DS307" s="28"/>
      <c r="DT307" s="28"/>
      <c r="DU307" s="28"/>
      <c r="DV307" s="28"/>
      <c r="DW307" s="28"/>
      <c r="DX307" s="28"/>
      <c r="DY307" s="28"/>
      <c r="DZ307" s="28"/>
      <c r="EA307" s="28"/>
      <c r="EB307" s="28"/>
      <c r="EC307" s="28"/>
      <c r="ED307" s="28"/>
      <c r="EE307" s="28"/>
    </row>
    <row r="308" spans="1:135" x14ac:dyDescent="0.2">
      <c r="A308" s="28"/>
      <c r="B308" s="29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  <c r="BC308" s="28"/>
      <c r="BD308" s="28"/>
      <c r="BE308" s="28"/>
      <c r="BF308" s="28"/>
      <c r="BG308" s="28"/>
      <c r="BH308" s="28"/>
      <c r="BI308" s="28"/>
      <c r="BJ308" s="28"/>
      <c r="BK308" s="28"/>
      <c r="BL308" s="28"/>
      <c r="BM308" s="28"/>
      <c r="BN308" s="28"/>
      <c r="BO308" s="28"/>
      <c r="BP308" s="28"/>
      <c r="BQ308" s="28"/>
      <c r="BR308" s="28"/>
      <c r="BS308" s="28"/>
      <c r="BT308" s="28"/>
      <c r="BU308" s="28"/>
      <c r="BV308" s="28"/>
      <c r="BW308" s="28"/>
      <c r="BX308" s="28"/>
      <c r="BY308" s="28"/>
      <c r="BZ308" s="28"/>
      <c r="CA308" s="28"/>
      <c r="CB308" s="28"/>
      <c r="CC308" s="28"/>
      <c r="CD308" s="28"/>
      <c r="CE308" s="28"/>
      <c r="CF308" s="28"/>
      <c r="CG308" s="28"/>
      <c r="CH308" s="28"/>
      <c r="CI308" s="28"/>
      <c r="CJ308" s="28"/>
      <c r="CK308" s="28"/>
      <c r="CL308" s="28"/>
      <c r="CM308" s="28"/>
      <c r="CN308" s="28"/>
      <c r="CO308" s="28"/>
      <c r="CP308" s="28"/>
      <c r="CQ308" s="28"/>
      <c r="CR308" s="28"/>
      <c r="CS308" s="28"/>
      <c r="CT308" s="28"/>
      <c r="CU308" s="28"/>
      <c r="CV308" s="28"/>
      <c r="CW308" s="28"/>
      <c r="CX308" s="28"/>
      <c r="CY308" s="28"/>
      <c r="CZ308" s="28"/>
      <c r="DA308" s="28"/>
      <c r="DB308" s="28"/>
      <c r="DC308" s="28"/>
      <c r="DD308" s="28"/>
      <c r="DE308" s="28"/>
      <c r="DF308" s="28"/>
      <c r="DG308" s="28"/>
      <c r="DH308" s="28"/>
      <c r="DI308" s="28"/>
      <c r="DJ308" s="28"/>
      <c r="DK308" s="28"/>
      <c r="DL308" s="28"/>
      <c r="DM308" s="28"/>
      <c r="DN308" s="28"/>
      <c r="DO308" s="28"/>
      <c r="DP308" s="28"/>
      <c r="DQ308" s="28"/>
      <c r="DR308" s="28"/>
      <c r="DS308" s="28"/>
      <c r="DT308" s="28"/>
      <c r="DU308" s="28"/>
      <c r="DV308" s="28"/>
      <c r="DW308" s="28"/>
      <c r="DX308" s="28"/>
      <c r="DY308" s="28"/>
      <c r="DZ308" s="28"/>
      <c r="EA308" s="28"/>
      <c r="EB308" s="28"/>
      <c r="EC308" s="28"/>
      <c r="ED308" s="28"/>
      <c r="EE308" s="28"/>
    </row>
    <row r="309" spans="1:135" x14ac:dyDescent="0.2">
      <c r="B309" s="4"/>
    </row>
    <row r="310" spans="1:135" x14ac:dyDescent="0.2">
      <c r="B310" s="4"/>
    </row>
    <row r="311" spans="1:135" x14ac:dyDescent="0.2">
      <c r="B311" s="4"/>
    </row>
    <row r="312" spans="1:135" x14ac:dyDescent="0.2">
      <c r="B312" s="4"/>
    </row>
    <row r="313" spans="1:135" x14ac:dyDescent="0.2">
      <c r="B313" s="4"/>
    </row>
    <row r="314" spans="1:135" x14ac:dyDescent="0.2">
      <c r="B314" s="4"/>
    </row>
    <row r="315" spans="1:135" x14ac:dyDescent="0.2">
      <c r="B315" s="4"/>
    </row>
    <row r="316" spans="1:135" x14ac:dyDescent="0.2">
      <c r="B316" s="4"/>
    </row>
    <row r="317" spans="1:135" x14ac:dyDescent="0.2">
      <c r="B317" s="4"/>
    </row>
    <row r="318" spans="1:135" x14ac:dyDescent="0.2">
      <c r="B318" s="4"/>
    </row>
    <row r="319" spans="1:135" x14ac:dyDescent="0.2">
      <c r="B319" s="4"/>
    </row>
    <row r="320" spans="1:135" x14ac:dyDescent="0.2">
      <c r="B320" s="4"/>
    </row>
    <row r="321" spans="2:2" x14ac:dyDescent="0.2">
      <c r="B321" s="4"/>
    </row>
    <row r="322" spans="2:2" x14ac:dyDescent="0.2">
      <c r="B322" s="4"/>
    </row>
    <row r="323" spans="2:2" x14ac:dyDescent="0.2">
      <c r="B323" s="4"/>
    </row>
    <row r="324" spans="2:2" x14ac:dyDescent="0.2">
      <c r="B324" s="4"/>
    </row>
    <row r="325" spans="2:2" x14ac:dyDescent="0.2">
      <c r="B325" s="4"/>
    </row>
    <row r="326" spans="2:2" x14ac:dyDescent="0.2">
      <c r="B326" s="4"/>
    </row>
    <row r="327" spans="2:2" x14ac:dyDescent="0.2">
      <c r="B327" s="4"/>
    </row>
    <row r="328" spans="2:2" x14ac:dyDescent="0.2">
      <c r="B328" s="4"/>
    </row>
    <row r="329" spans="2:2" x14ac:dyDescent="0.2">
      <c r="B329" s="4"/>
    </row>
    <row r="330" spans="2:2" x14ac:dyDescent="0.2">
      <c r="B330" s="4"/>
    </row>
    <row r="331" spans="2:2" x14ac:dyDescent="0.2">
      <c r="B331" s="4"/>
    </row>
    <row r="332" spans="2:2" x14ac:dyDescent="0.2">
      <c r="B332" s="4"/>
    </row>
    <row r="333" spans="2:2" x14ac:dyDescent="0.2">
      <c r="B333" s="4"/>
    </row>
    <row r="334" spans="2:2" x14ac:dyDescent="0.2">
      <c r="B334" s="4"/>
    </row>
    <row r="335" spans="2:2" x14ac:dyDescent="0.2">
      <c r="B335" s="4"/>
    </row>
    <row r="336" spans="2:2" x14ac:dyDescent="0.2">
      <c r="B336" s="4"/>
    </row>
    <row r="337" spans="2:2" x14ac:dyDescent="0.2">
      <c r="B337" s="4"/>
    </row>
    <row r="338" spans="2:2" x14ac:dyDescent="0.2">
      <c r="B338" s="4"/>
    </row>
    <row r="339" spans="2:2" x14ac:dyDescent="0.2">
      <c r="B339" s="4"/>
    </row>
    <row r="340" spans="2:2" x14ac:dyDescent="0.2">
      <c r="B340" s="4"/>
    </row>
    <row r="341" spans="2:2" x14ac:dyDescent="0.2">
      <c r="B341" s="4"/>
    </row>
    <row r="342" spans="2:2" x14ac:dyDescent="0.2">
      <c r="B342" s="4"/>
    </row>
    <row r="343" spans="2:2" x14ac:dyDescent="0.2">
      <c r="B343" s="4"/>
    </row>
    <row r="344" spans="2:2" x14ac:dyDescent="0.2">
      <c r="B344" s="4"/>
    </row>
    <row r="345" spans="2:2" x14ac:dyDescent="0.2">
      <c r="B345" s="4"/>
    </row>
    <row r="346" spans="2:2" x14ac:dyDescent="0.2">
      <c r="B346" s="4"/>
    </row>
    <row r="347" spans="2:2" x14ac:dyDescent="0.2">
      <c r="B347" s="4"/>
    </row>
    <row r="348" spans="2:2" x14ac:dyDescent="0.2">
      <c r="B348" s="4"/>
    </row>
    <row r="349" spans="2:2" x14ac:dyDescent="0.2">
      <c r="B349" s="4"/>
    </row>
    <row r="350" spans="2:2" x14ac:dyDescent="0.2">
      <c r="B350" s="4"/>
    </row>
    <row r="351" spans="2:2" x14ac:dyDescent="0.2">
      <c r="B351" s="4"/>
    </row>
    <row r="352" spans="2:2" x14ac:dyDescent="0.2">
      <c r="B352" s="4"/>
    </row>
    <row r="353" spans="2:2" x14ac:dyDescent="0.2">
      <c r="B353" s="4"/>
    </row>
    <row r="354" spans="2:2" x14ac:dyDescent="0.2">
      <c r="B354" s="4"/>
    </row>
    <row r="355" spans="2:2" x14ac:dyDescent="0.2">
      <c r="B355" s="4"/>
    </row>
    <row r="356" spans="2:2" x14ac:dyDescent="0.2">
      <c r="B356" s="4"/>
    </row>
    <row r="357" spans="2:2" x14ac:dyDescent="0.2">
      <c r="B357" s="4"/>
    </row>
    <row r="358" spans="2:2" x14ac:dyDescent="0.2">
      <c r="B358" s="4"/>
    </row>
    <row r="359" spans="2:2" x14ac:dyDescent="0.2">
      <c r="B359" s="4"/>
    </row>
    <row r="360" spans="2:2" x14ac:dyDescent="0.2">
      <c r="B360" s="4"/>
    </row>
    <row r="361" spans="2:2" x14ac:dyDescent="0.2">
      <c r="B361" s="4"/>
    </row>
    <row r="362" spans="2:2" x14ac:dyDescent="0.2">
      <c r="B362" s="4"/>
    </row>
    <row r="363" spans="2:2" x14ac:dyDescent="0.2">
      <c r="B363" s="4"/>
    </row>
    <row r="364" spans="2:2" x14ac:dyDescent="0.2">
      <c r="B364" s="4"/>
    </row>
    <row r="365" spans="2:2" x14ac:dyDescent="0.2">
      <c r="B365" s="4"/>
    </row>
    <row r="366" spans="2:2" x14ac:dyDescent="0.2">
      <c r="B366" s="4"/>
    </row>
    <row r="367" spans="2:2" x14ac:dyDescent="0.2">
      <c r="B367" s="4"/>
    </row>
    <row r="368" spans="2:2" x14ac:dyDescent="0.2">
      <c r="B368" s="4"/>
    </row>
    <row r="369" spans="2:2" x14ac:dyDescent="0.2">
      <c r="B369" s="4"/>
    </row>
    <row r="370" spans="2:2" x14ac:dyDescent="0.2">
      <c r="B370" s="4"/>
    </row>
    <row r="371" spans="2:2" x14ac:dyDescent="0.2">
      <c r="B371" s="4"/>
    </row>
    <row r="372" spans="2:2" x14ac:dyDescent="0.2">
      <c r="B372" s="4"/>
    </row>
    <row r="373" spans="2:2" x14ac:dyDescent="0.2">
      <c r="B373" s="4"/>
    </row>
    <row r="374" spans="2:2" x14ac:dyDescent="0.2">
      <c r="B374" s="4"/>
    </row>
    <row r="375" spans="2:2" x14ac:dyDescent="0.2">
      <c r="B375" s="4"/>
    </row>
    <row r="376" spans="2:2" x14ac:dyDescent="0.2">
      <c r="B376" s="4"/>
    </row>
    <row r="377" spans="2:2" x14ac:dyDescent="0.2">
      <c r="B377" s="4"/>
    </row>
    <row r="378" spans="2:2" x14ac:dyDescent="0.2">
      <c r="B378" s="4"/>
    </row>
    <row r="379" spans="2:2" x14ac:dyDescent="0.2">
      <c r="B379" s="4"/>
    </row>
    <row r="380" spans="2:2" x14ac:dyDescent="0.2">
      <c r="B380" s="4"/>
    </row>
    <row r="381" spans="2:2" x14ac:dyDescent="0.2">
      <c r="B381" s="4"/>
    </row>
    <row r="382" spans="2:2" x14ac:dyDescent="0.2">
      <c r="B382" s="4"/>
    </row>
    <row r="383" spans="2:2" x14ac:dyDescent="0.2">
      <c r="B383" s="4"/>
    </row>
    <row r="384" spans="2:2" x14ac:dyDescent="0.2">
      <c r="B384" s="4"/>
    </row>
    <row r="385" spans="2:2" x14ac:dyDescent="0.2">
      <c r="B385" s="4"/>
    </row>
    <row r="386" spans="2:2" x14ac:dyDescent="0.2">
      <c r="B386" s="4"/>
    </row>
    <row r="387" spans="2:2" x14ac:dyDescent="0.2">
      <c r="B387" s="4"/>
    </row>
    <row r="388" spans="2:2" x14ac:dyDescent="0.2">
      <c r="B388" s="4"/>
    </row>
    <row r="389" spans="2:2" x14ac:dyDescent="0.2">
      <c r="B389" s="4"/>
    </row>
    <row r="390" spans="2:2" x14ac:dyDescent="0.2">
      <c r="B390" s="4"/>
    </row>
    <row r="391" spans="2:2" x14ac:dyDescent="0.2">
      <c r="B391" s="4"/>
    </row>
    <row r="392" spans="2:2" x14ac:dyDescent="0.2">
      <c r="B392" s="4"/>
    </row>
    <row r="393" spans="2:2" x14ac:dyDescent="0.2">
      <c r="B393" s="4"/>
    </row>
    <row r="394" spans="2:2" x14ac:dyDescent="0.2">
      <c r="B394" s="4"/>
    </row>
    <row r="395" spans="2:2" x14ac:dyDescent="0.2">
      <c r="B395" s="4"/>
    </row>
    <row r="396" spans="2:2" x14ac:dyDescent="0.2">
      <c r="B396" s="4"/>
    </row>
    <row r="397" spans="2:2" x14ac:dyDescent="0.2">
      <c r="B397" s="4"/>
    </row>
    <row r="398" spans="2:2" x14ac:dyDescent="0.2">
      <c r="B398" s="4"/>
    </row>
    <row r="399" spans="2:2" x14ac:dyDescent="0.2">
      <c r="B399" s="4"/>
    </row>
    <row r="400" spans="2:2" x14ac:dyDescent="0.2">
      <c r="B400" s="4"/>
    </row>
    <row r="401" spans="2:2" x14ac:dyDescent="0.2">
      <c r="B401" s="4"/>
    </row>
    <row r="402" spans="2:2" x14ac:dyDescent="0.2">
      <c r="B402" s="4"/>
    </row>
    <row r="403" spans="2:2" x14ac:dyDescent="0.2">
      <c r="B403" s="4"/>
    </row>
    <row r="404" spans="2:2" x14ac:dyDescent="0.2">
      <c r="B404" s="4"/>
    </row>
    <row r="405" spans="2:2" x14ac:dyDescent="0.2">
      <c r="B405" s="4"/>
    </row>
    <row r="406" spans="2:2" x14ac:dyDescent="0.2">
      <c r="B406" s="4"/>
    </row>
    <row r="407" spans="2:2" x14ac:dyDescent="0.2">
      <c r="B407" s="4"/>
    </row>
    <row r="408" spans="2:2" x14ac:dyDescent="0.2">
      <c r="B408" s="4"/>
    </row>
    <row r="409" spans="2:2" x14ac:dyDescent="0.2">
      <c r="B409" s="4"/>
    </row>
    <row r="410" spans="2:2" x14ac:dyDescent="0.2">
      <c r="B410" s="4"/>
    </row>
    <row r="411" spans="2:2" x14ac:dyDescent="0.2">
      <c r="B411" s="4"/>
    </row>
    <row r="412" spans="2:2" x14ac:dyDescent="0.2">
      <c r="B412" s="4"/>
    </row>
    <row r="413" spans="2:2" x14ac:dyDescent="0.2">
      <c r="B413" s="4"/>
    </row>
    <row r="414" spans="2:2" x14ac:dyDescent="0.2">
      <c r="B414" s="4"/>
    </row>
    <row r="415" spans="2:2" x14ac:dyDescent="0.2">
      <c r="B415" s="4"/>
    </row>
    <row r="416" spans="2:2" x14ac:dyDescent="0.2">
      <c r="B416" s="4"/>
    </row>
    <row r="417" spans="2:2" x14ac:dyDescent="0.2">
      <c r="B417" s="4"/>
    </row>
    <row r="418" spans="2:2" x14ac:dyDescent="0.2">
      <c r="B418" s="4"/>
    </row>
    <row r="419" spans="2:2" x14ac:dyDescent="0.2">
      <c r="B419" s="4"/>
    </row>
    <row r="420" spans="2:2" x14ac:dyDescent="0.2">
      <c r="B420" s="4"/>
    </row>
    <row r="421" spans="2:2" x14ac:dyDescent="0.2">
      <c r="B421" s="4"/>
    </row>
    <row r="422" spans="2:2" x14ac:dyDescent="0.2">
      <c r="B422" s="4"/>
    </row>
    <row r="423" spans="2:2" x14ac:dyDescent="0.2">
      <c r="B423" s="4"/>
    </row>
    <row r="424" spans="2:2" x14ac:dyDescent="0.2">
      <c r="B424" s="4"/>
    </row>
    <row r="425" spans="2:2" x14ac:dyDescent="0.2">
      <c r="B425" s="4"/>
    </row>
    <row r="426" spans="2:2" x14ac:dyDescent="0.2">
      <c r="B426" s="4"/>
    </row>
    <row r="427" spans="2:2" x14ac:dyDescent="0.2">
      <c r="B427" s="4"/>
    </row>
    <row r="428" spans="2:2" x14ac:dyDescent="0.2">
      <c r="B428" s="4"/>
    </row>
    <row r="429" spans="2:2" x14ac:dyDescent="0.2">
      <c r="B429" s="4"/>
    </row>
    <row r="430" spans="2:2" x14ac:dyDescent="0.2">
      <c r="B430" s="4"/>
    </row>
    <row r="431" spans="2:2" x14ac:dyDescent="0.2">
      <c r="B431" s="4"/>
    </row>
    <row r="432" spans="2:2" x14ac:dyDescent="0.2">
      <c r="B432" s="4"/>
    </row>
    <row r="433" spans="2:2" x14ac:dyDescent="0.2">
      <c r="B433" s="4"/>
    </row>
    <row r="434" spans="2:2" x14ac:dyDescent="0.2">
      <c r="B434" s="4"/>
    </row>
    <row r="435" spans="2:2" x14ac:dyDescent="0.2">
      <c r="B435" s="4"/>
    </row>
    <row r="436" spans="2:2" x14ac:dyDescent="0.2">
      <c r="B436" s="4"/>
    </row>
    <row r="437" spans="2:2" x14ac:dyDescent="0.2">
      <c r="B437" s="4"/>
    </row>
    <row r="438" spans="2:2" x14ac:dyDescent="0.2">
      <c r="B438" s="4"/>
    </row>
    <row r="439" spans="2:2" x14ac:dyDescent="0.2">
      <c r="B439" s="4"/>
    </row>
    <row r="440" spans="2:2" x14ac:dyDescent="0.2">
      <c r="B440" s="4"/>
    </row>
    <row r="441" spans="2:2" x14ac:dyDescent="0.2">
      <c r="B441" s="4"/>
    </row>
    <row r="442" spans="2:2" x14ac:dyDescent="0.2">
      <c r="B442" s="4"/>
    </row>
    <row r="443" spans="2:2" x14ac:dyDescent="0.2">
      <c r="B443" s="4"/>
    </row>
    <row r="444" spans="2:2" x14ac:dyDescent="0.2">
      <c r="B444" s="4"/>
    </row>
    <row r="445" spans="2:2" x14ac:dyDescent="0.2">
      <c r="B445" s="4"/>
    </row>
    <row r="446" spans="2:2" x14ac:dyDescent="0.2">
      <c r="B446" s="4"/>
    </row>
    <row r="447" spans="2:2" x14ac:dyDescent="0.2">
      <c r="B447" s="4"/>
    </row>
    <row r="448" spans="2:2" x14ac:dyDescent="0.2">
      <c r="B448" s="4"/>
    </row>
    <row r="449" spans="2:2" x14ac:dyDescent="0.2">
      <c r="B449" s="4"/>
    </row>
    <row r="450" spans="2:2" x14ac:dyDescent="0.2">
      <c r="B450" s="4"/>
    </row>
    <row r="451" spans="2:2" x14ac:dyDescent="0.2">
      <c r="B451" s="4"/>
    </row>
    <row r="452" spans="2:2" x14ac:dyDescent="0.2">
      <c r="B452" s="4"/>
    </row>
    <row r="453" spans="2:2" x14ac:dyDescent="0.2">
      <c r="B453" s="4"/>
    </row>
    <row r="454" spans="2:2" x14ac:dyDescent="0.2">
      <c r="B454" s="4"/>
    </row>
    <row r="455" spans="2:2" x14ac:dyDescent="0.2">
      <c r="B455" s="4"/>
    </row>
    <row r="456" spans="2:2" x14ac:dyDescent="0.2">
      <c r="B456" s="4"/>
    </row>
    <row r="457" spans="2:2" x14ac:dyDescent="0.2">
      <c r="B457" s="4"/>
    </row>
    <row r="458" spans="2:2" x14ac:dyDescent="0.2">
      <c r="B458" s="4"/>
    </row>
    <row r="459" spans="2:2" x14ac:dyDescent="0.2">
      <c r="B459" s="4"/>
    </row>
    <row r="460" spans="2:2" x14ac:dyDescent="0.2">
      <c r="B460" s="4"/>
    </row>
    <row r="461" spans="2:2" x14ac:dyDescent="0.2">
      <c r="B461" s="4"/>
    </row>
    <row r="462" spans="2:2" x14ac:dyDescent="0.2">
      <c r="B462" s="4"/>
    </row>
    <row r="463" spans="2:2" x14ac:dyDescent="0.2">
      <c r="B463" s="4"/>
    </row>
    <row r="464" spans="2:2" x14ac:dyDescent="0.2">
      <c r="B464" s="4"/>
    </row>
    <row r="465" spans="2:2" x14ac:dyDescent="0.2">
      <c r="B465" s="4"/>
    </row>
    <row r="466" spans="2:2" x14ac:dyDescent="0.2">
      <c r="B466" s="4"/>
    </row>
    <row r="467" spans="2:2" x14ac:dyDescent="0.2">
      <c r="B467" s="4"/>
    </row>
    <row r="468" spans="2:2" x14ac:dyDescent="0.2">
      <c r="B468" s="4"/>
    </row>
    <row r="469" spans="2:2" x14ac:dyDescent="0.2">
      <c r="B469" s="4"/>
    </row>
    <row r="470" spans="2:2" x14ac:dyDescent="0.2">
      <c r="B470" s="4"/>
    </row>
    <row r="471" spans="2:2" x14ac:dyDescent="0.2">
      <c r="B471" s="4"/>
    </row>
    <row r="472" spans="2:2" x14ac:dyDescent="0.2">
      <c r="B472" s="4"/>
    </row>
    <row r="473" spans="2:2" x14ac:dyDescent="0.2">
      <c r="B473" s="4"/>
    </row>
    <row r="474" spans="2:2" x14ac:dyDescent="0.2">
      <c r="B474" s="4"/>
    </row>
    <row r="475" spans="2:2" x14ac:dyDescent="0.2">
      <c r="B475" s="4"/>
    </row>
    <row r="476" spans="2:2" x14ac:dyDescent="0.2">
      <c r="B476" s="4"/>
    </row>
    <row r="477" spans="2:2" x14ac:dyDescent="0.2">
      <c r="B477" s="4"/>
    </row>
    <row r="478" spans="2:2" x14ac:dyDescent="0.2">
      <c r="B478" s="4"/>
    </row>
    <row r="479" spans="2:2" x14ac:dyDescent="0.2">
      <c r="B479" s="4"/>
    </row>
    <row r="480" spans="2:2" x14ac:dyDescent="0.2">
      <c r="B480" s="4"/>
    </row>
    <row r="481" spans="2:2" x14ac:dyDescent="0.2">
      <c r="B481" s="4"/>
    </row>
    <row r="482" spans="2:2" x14ac:dyDescent="0.2">
      <c r="B482" s="4"/>
    </row>
    <row r="483" spans="2:2" x14ac:dyDescent="0.2">
      <c r="B483" s="4"/>
    </row>
    <row r="484" spans="2:2" x14ac:dyDescent="0.2">
      <c r="B484" s="4"/>
    </row>
    <row r="485" spans="2:2" x14ac:dyDescent="0.2">
      <c r="B485" s="4"/>
    </row>
    <row r="486" spans="2:2" x14ac:dyDescent="0.2">
      <c r="B486" s="4"/>
    </row>
    <row r="487" spans="2:2" x14ac:dyDescent="0.2">
      <c r="B487" s="4"/>
    </row>
    <row r="488" spans="2:2" x14ac:dyDescent="0.2">
      <c r="B488" s="4"/>
    </row>
    <row r="489" spans="2:2" x14ac:dyDescent="0.2">
      <c r="B489" s="4"/>
    </row>
    <row r="490" spans="2:2" x14ac:dyDescent="0.2">
      <c r="B490" s="4"/>
    </row>
    <row r="491" spans="2:2" x14ac:dyDescent="0.2">
      <c r="B491" s="4"/>
    </row>
    <row r="492" spans="2:2" x14ac:dyDescent="0.2">
      <c r="B492" s="4"/>
    </row>
    <row r="493" spans="2:2" x14ac:dyDescent="0.2">
      <c r="B493" s="4"/>
    </row>
    <row r="494" spans="2:2" x14ac:dyDescent="0.2">
      <c r="B494" s="4"/>
    </row>
    <row r="495" spans="2:2" x14ac:dyDescent="0.2">
      <c r="B495" s="4"/>
    </row>
    <row r="496" spans="2:2" x14ac:dyDescent="0.2">
      <c r="B496" s="4"/>
    </row>
    <row r="497" spans="2:2" x14ac:dyDescent="0.2">
      <c r="B497" s="4"/>
    </row>
    <row r="498" spans="2:2" x14ac:dyDescent="0.2">
      <c r="B498" s="4"/>
    </row>
    <row r="499" spans="2:2" x14ac:dyDescent="0.2">
      <c r="B499" s="4"/>
    </row>
    <row r="500" spans="2:2" x14ac:dyDescent="0.2">
      <c r="B500" s="4"/>
    </row>
    <row r="501" spans="2:2" x14ac:dyDescent="0.2">
      <c r="B501" s="4"/>
    </row>
    <row r="502" spans="2:2" x14ac:dyDescent="0.2">
      <c r="B502" s="4"/>
    </row>
    <row r="503" spans="2:2" x14ac:dyDescent="0.2">
      <c r="B503" s="4"/>
    </row>
    <row r="504" spans="2:2" x14ac:dyDescent="0.2">
      <c r="B504" s="4"/>
    </row>
    <row r="505" spans="2:2" x14ac:dyDescent="0.2">
      <c r="B505" s="4"/>
    </row>
    <row r="506" spans="2:2" x14ac:dyDescent="0.2">
      <c r="B506" s="4"/>
    </row>
    <row r="507" spans="2:2" x14ac:dyDescent="0.2">
      <c r="B507" s="4"/>
    </row>
    <row r="508" spans="2:2" x14ac:dyDescent="0.2">
      <c r="B508" s="4"/>
    </row>
    <row r="509" spans="2:2" x14ac:dyDescent="0.2">
      <c r="B509" s="4"/>
    </row>
    <row r="510" spans="2:2" x14ac:dyDescent="0.2">
      <c r="B510" s="4"/>
    </row>
    <row r="511" spans="2:2" x14ac:dyDescent="0.2">
      <c r="B511" s="4"/>
    </row>
    <row r="512" spans="2:2" x14ac:dyDescent="0.2">
      <c r="B512" s="4"/>
    </row>
    <row r="513" spans="2:2" x14ac:dyDescent="0.2">
      <c r="B513" s="4"/>
    </row>
    <row r="514" spans="2:2" x14ac:dyDescent="0.2">
      <c r="B514" s="4"/>
    </row>
    <row r="515" spans="2:2" x14ac:dyDescent="0.2">
      <c r="B515" s="4"/>
    </row>
    <row r="516" spans="2:2" x14ac:dyDescent="0.2">
      <c r="B516" s="4"/>
    </row>
    <row r="517" spans="2:2" x14ac:dyDescent="0.2">
      <c r="B517" s="4"/>
    </row>
    <row r="518" spans="2:2" x14ac:dyDescent="0.2">
      <c r="B518" s="4"/>
    </row>
    <row r="519" spans="2:2" x14ac:dyDescent="0.2">
      <c r="B519" s="4"/>
    </row>
    <row r="520" spans="2:2" x14ac:dyDescent="0.2">
      <c r="B520" s="4"/>
    </row>
    <row r="521" spans="2:2" x14ac:dyDescent="0.2">
      <c r="B521" s="4"/>
    </row>
    <row r="522" spans="2:2" x14ac:dyDescent="0.2">
      <c r="B522" s="4"/>
    </row>
    <row r="523" spans="2:2" x14ac:dyDescent="0.2">
      <c r="B523" s="4"/>
    </row>
    <row r="524" spans="2:2" x14ac:dyDescent="0.2">
      <c r="B524" s="4"/>
    </row>
    <row r="525" spans="2:2" x14ac:dyDescent="0.2">
      <c r="B525" s="4"/>
    </row>
    <row r="526" spans="2:2" x14ac:dyDescent="0.2">
      <c r="B526" s="4"/>
    </row>
    <row r="527" spans="2:2" x14ac:dyDescent="0.2">
      <c r="B527" s="4"/>
    </row>
    <row r="528" spans="2:2" x14ac:dyDescent="0.2">
      <c r="B528" s="4"/>
    </row>
    <row r="529" spans="2:2" x14ac:dyDescent="0.2">
      <c r="B529" s="4"/>
    </row>
    <row r="530" spans="2:2" x14ac:dyDescent="0.2">
      <c r="B530" s="4"/>
    </row>
    <row r="531" spans="2:2" x14ac:dyDescent="0.2">
      <c r="B531" s="4"/>
    </row>
    <row r="532" spans="2:2" x14ac:dyDescent="0.2">
      <c r="B532" s="4"/>
    </row>
    <row r="533" spans="2:2" x14ac:dyDescent="0.2">
      <c r="B533" s="4"/>
    </row>
    <row r="534" spans="2:2" x14ac:dyDescent="0.2">
      <c r="B534" s="4"/>
    </row>
    <row r="535" spans="2:2" x14ac:dyDescent="0.2">
      <c r="B535" s="4"/>
    </row>
    <row r="536" spans="2:2" x14ac:dyDescent="0.2">
      <c r="B536" s="4"/>
    </row>
    <row r="537" spans="2:2" x14ac:dyDescent="0.2">
      <c r="B537" s="4"/>
    </row>
    <row r="538" spans="2:2" x14ac:dyDescent="0.2">
      <c r="B538" s="4"/>
    </row>
    <row r="539" spans="2:2" x14ac:dyDescent="0.2">
      <c r="B539" s="4"/>
    </row>
    <row r="540" spans="2:2" x14ac:dyDescent="0.2">
      <c r="B540" s="4"/>
    </row>
    <row r="541" spans="2:2" x14ac:dyDescent="0.2">
      <c r="B541" s="4"/>
    </row>
    <row r="542" spans="2:2" x14ac:dyDescent="0.2">
      <c r="B542" s="4"/>
    </row>
    <row r="543" spans="2:2" x14ac:dyDescent="0.2">
      <c r="B543" s="4"/>
    </row>
    <row r="544" spans="2:2" x14ac:dyDescent="0.2">
      <c r="B544" s="4"/>
    </row>
    <row r="545" spans="2:2" x14ac:dyDescent="0.2">
      <c r="B545" s="4"/>
    </row>
    <row r="546" spans="2:2" x14ac:dyDescent="0.2">
      <c r="B546" s="4"/>
    </row>
    <row r="547" spans="2:2" x14ac:dyDescent="0.2">
      <c r="B547" s="4"/>
    </row>
    <row r="548" spans="2:2" x14ac:dyDescent="0.2">
      <c r="B548" s="4"/>
    </row>
    <row r="549" spans="2:2" x14ac:dyDescent="0.2">
      <c r="B549" s="4"/>
    </row>
    <row r="550" spans="2:2" x14ac:dyDescent="0.2">
      <c r="B550" s="4"/>
    </row>
    <row r="551" spans="2:2" x14ac:dyDescent="0.2">
      <c r="B551" s="4"/>
    </row>
    <row r="552" spans="2:2" x14ac:dyDescent="0.2">
      <c r="B552" s="4"/>
    </row>
    <row r="553" spans="2:2" x14ac:dyDescent="0.2">
      <c r="B553" s="4"/>
    </row>
    <row r="554" spans="2:2" x14ac:dyDescent="0.2">
      <c r="B554" s="4"/>
    </row>
    <row r="555" spans="2:2" x14ac:dyDescent="0.2">
      <c r="B555" s="4"/>
    </row>
    <row r="556" spans="2:2" x14ac:dyDescent="0.2">
      <c r="B556" s="4"/>
    </row>
    <row r="557" spans="2:2" x14ac:dyDescent="0.2">
      <c r="B557" s="4"/>
    </row>
    <row r="558" spans="2:2" x14ac:dyDescent="0.2">
      <c r="B558" s="4"/>
    </row>
    <row r="559" spans="2:2" x14ac:dyDescent="0.2">
      <c r="B559" s="4"/>
    </row>
    <row r="560" spans="2:2" x14ac:dyDescent="0.2">
      <c r="B560" s="4"/>
    </row>
    <row r="561" spans="2:2" x14ac:dyDescent="0.2">
      <c r="B561" s="4"/>
    </row>
    <row r="562" spans="2:2" x14ac:dyDescent="0.2">
      <c r="B562" s="4"/>
    </row>
    <row r="563" spans="2:2" x14ac:dyDescent="0.2">
      <c r="B563" s="4"/>
    </row>
    <row r="564" spans="2:2" x14ac:dyDescent="0.2">
      <c r="B564" s="4"/>
    </row>
    <row r="565" spans="2:2" x14ac:dyDescent="0.2">
      <c r="B565" s="4"/>
    </row>
    <row r="566" spans="2:2" x14ac:dyDescent="0.2">
      <c r="B566" s="4"/>
    </row>
    <row r="567" spans="2:2" x14ac:dyDescent="0.2">
      <c r="B567" s="4"/>
    </row>
    <row r="568" spans="2:2" x14ac:dyDescent="0.2">
      <c r="B568" s="4"/>
    </row>
    <row r="569" spans="2:2" x14ac:dyDescent="0.2">
      <c r="B569" s="4"/>
    </row>
    <row r="570" spans="2:2" x14ac:dyDescent="0.2">
      <c r="B570" s="4"/>
    </row>
    <row r="571" spans="2:2" x14ac:dyDescent="0.2">
      <c r="B571" s="4"/>
    </row>
    <row r="572" spans="2:2" x14ac:dyDescent="0.2">
      <c r="B572" s="4"/>
    </row>
    <row r="573" spans="2:2" x14ac:dyDescent="0.2">
      <c r="B573" s="4"/>
    </row>
    <row r="574" spans="2:2" x14ac:dyDescent="0.2">
      <c r="B574" s="4"/>
    </row>
    <row r="575" spans="2:2" x14ac:dyDescent="0.2">
      <c r="B575" s="4"/>
    </row>
    <row r="576" spans="2:2" x14ac:dyDescent="0.2">
      <c r="B576" s="4"/>
    </row>
    <row r="577" spans="2:2" x14ac:dyDescent="0.2">
      <c r="B577" s="4"/>
    </row>
    <row r="578" spans="2:2" x14ac:dyDescent="0.2">
      <c r="B578" s="4"/>
    </row>
    <row r="579" spans="2:2" x14ac:dyDescent="0.2">
      <c r="B579" s="4"/>
    </row>
    <row r="580" spans="2:2" x14ac:dyDescent="0.2">
      <c r="B580" s="4"/>
    </row>
    <row r="581" spans="2:2" x14ac:dyDescent="0.2">
      <c r="B581" s="4"/>
    </row>
    <row r="582" spans="2:2" x14ac:dyDescent="0.2">
      <c r="B582" s="4"/>
    </row>
    <row r="583" spans="2:2" x14ac:dyDescent="0.2">
      <c r="B583" s="4"/>
    </row>
    <row r="584" spans="2:2" x14ac:dyDescent="0.2">
      <c r="B584" s="4"/>
    </row>
    <row r="585" spans="2:2" x14ac:dyDescent="0.2">
      <c r="B585" s="4"/>
    </row>
    <row r="586" spans="2:2" x14ac:dyDescent="0.2">
      <c r="B586" s="4"/>
    </row>
    <row r="587" spans="2:2" x14ac:dyDescent="0.2">
      <c r="B587" s="4"/>
    </row>
    <row r="588" spans="2:2" x14ac:dyDescent="0.2">
      <c r="B588" s="4"/>
    </row>
    <row r="589" spans="2:2" x14ac:dyDescent="0.2">
      <c r="B589" s="4"/>
    </row>
    <row r="590" spans="2:2" x14ac:dyDescent="0.2">
      <c r="B590" s="4"/>
    </row>
    <row r="591" spans="2:2" x14ac:dyDescent="0.2">
      <c r="B591" s="4"/>
    </row>
    <row r="592" spans="2:2" x14ac:dyDescent="0.2">
      <c r="B592" s="4"/>
    </row>
    <row r="593" spans="2:2" x14ac:dyDescent="0.2">
      <c r="B593" s="4"/>
    </row>
    <row r="594" spans="2:2" x14ac:dyDescent="0.2">
      <c r="B594" s="4"/>
    </row>
    <row r="595" spans="2:2" x14ac:dyDescent="0.2">
      <c r="B595" s="4"/>
    </row>
    <row r="596" spans="2:2" x14ac:dyDescent="0.2">
      <c r="B596" s="4"/>
    </row>
    <row r="597" spans="2:2" x14ac:dyDescent="0.2">
      <c r="B597" s="4"/>
    </row>
    <row r="598" spans="2:2" x14ac:dyDescent="0.2">
      <c r="B598" s="4"/>
    </row>
    <row r="599" spans="2:2" x14ac:dyDescent="0.2">
      <c r="B599" s="4"/>
    </row>
    <row r="600" spans="2:2" x14ac:dyDescent="0.2">
      <c r="B600" s="4"/>
    </row>
    <row r="601" spans="2:2" x14ac:dyDescent="0.2">
      <c r="B601" s="4"/>
    </row>
    <row r="602" spans="2:2" x14ac:dyDescent="0.2">
      <c r="B602" s="4"/>
    </row>
    <row r="603" spans="2:2" x14ac:dyDescent="0.2">
      <c r="B603" s="4"/>
    </row>
    <row r="604" spans="2:2" x14ac:dyDescent="0.2">
      <c r="B604" s="4"/>
    </row>
    <row r="605" spans="2:2" x14ac:dyDescent="0.2">
      <c r="B605" s="4"/>
    </row>
    <row r="606" spans="2:2" x14ac:dyDescent="0.2">
      <c r="B606" s="4"/>
    </row>
    <row r="607" spans="2:2" x14ac:dyDescent="0.2">
      <c r="B607" s="4"/>
    </row>
    <row r="608" spans="2:2" x14ac:dyDescent="0.2">
      <c r="B608" s="4"/>
    </row>
    <row r="609" spans="2:2" x14ac:dyDescent="0.2">
      <c r="B609" s="4"/>
    </row>
    <row r="610" spans="2:2" x14ac:dyDescent="0.2">
      <c r="B610" s="4"/>
    </row>
    <row r="611" spans="2:2" x14ac:dyDescent="0.2">
      <c r="B611" s="4"/>
    </row>
    <row r="612" spans="2:2" x14ac:dyDescent="0.2">
      <c r="B612" s="4"/>
    </row>
    <row r="613" spans="2:2" x14ac:dyDescent="0.2">
      <c r="B613" s="4"/>
    </row>
    <row r="614" spans="2:2" x14ac:dyDescent="0.2">
      <c r="B614" s="4"/>
    </row>
    <row r="615" spans="2:2" x14ac:dyDescent="0.2">
      <c r="B615" s="4"/>
    </row>
    <row r="616" spans="2:2" x14ac:dyDescent="0.2">
      <c r="B616" s="4"/>
    </row>
    <row r="617" spans="2:2" x14ac:dyDescent="0.2">
      <c r="B617" s="4"/>
    </row>
    <row r="618" spans="2:2" x14ac:dyDescent="0.2">
      <c r="B618" s="4"/>
    </row>
    <row r="619" spans="2:2" x14ac:dyDescent="0.2">
      <c r="B619" s="4"/>
    </row>
    <row r="620" spans="2:2" x14ac:dyDescent="0.2">
      <c r="B620" s="4"/>
    </row>
    <row r="621" spans="2:2" x14ac:dyDescent="0.2">
      <c r="B621" s="4"/>
    </row>
    <row r="622" spans="2:2" x14ac:dyDescent="0.2">
      <c r="B622" s="4"/>
    </row>
    <row r="623" spans="2:2" x14ac:dyDescent="0.2">
      <c r="B623" s="4"/>
    </row>
    <row r="624" spans="2:2" x14ac:dyDescent="0.2">
      <c r="B624" s="4"/>
    </row>
    <row r="625" spans="2:2" x14ac:dyDescent="0.2">
      <c r="B625" s="4"/>
    </row>
    <row r="626" spans="2:2" x14ac:dyDescent="0.2">
      <c r="B626" s="4"/>
    </row>
    <row r="627" spans="2:2" x14ac:dyDescent="0.2">
      <c r="B627" s="4"/>
    </row>
    <row r="628" spans="2:2" x14ac:dyDescent="0.2">
      <c r="B628" s="4"/>
    </row>
    <row r="629" spans="2:2" x14ac:dyDescent="0.2">
      <c r="B629" s="4"/>
    </row>
    <row r="630" spans="2:2" x14ac:dyDescent="0.2">
      <c r="B630" s="4"/>
    </row>
    <row r="631" spans="2:2" x14ac:dyDescent="0.2">
      <c r="B631" s="4"/>
    </row>
    <row r="632" spans="2:2" x14ac:dyDescent="0.2">
      <c r="B632" s="4"/>
    </row>
    <row r="633" spans="2:2" x14ac:dyDescent="0.2">
      <c r="B633" s="4"/>
    </row>
    <row r="634" spans="2:2" x14ac:dyDescent="0.2">
      <c r="B634" s="4"/>
    </row>
    <row r="635" spans="2:2" x14ac:dyDescent="0.2">
      <c r="B635" s="4"/>
    </row>
    <row r="636" spans="2:2" x14ac:dyDescent="0.2">
      <c r="B636" s="4"/>
    </row>
    <row r="637" spans="2:2" x14ac:dyDescent="0.2">
      <c r="B637" s="4"/>
    </row>
    <row r="638" spans="2:2" x14ac:dyDescent="0.2">
      <c r="B638" s="4"/>
    </row>
    <row r="639" spans="2:2" x14ac:dyDescent="0.2">
      <c r="B639" s="4"/>
    </row>
    <row r="640" spans="2:2" x14ac:dyDescent="0.2">
      <c r="B640" s="4"/>
    </row>
    <row r="641" spans="2:2" x14ac:dyDescent="0.2">
      <c r="B641" s="4"/>
    </row>
    <row r="642" spans="2:2" x14ac:dyDescent="0.2">
      <c r="B642" s="4"/>
    </row>
    <row r="643" spans="2:2" x14ac:dyDescent="0.2">
      <c r="B643" s="4"/>
    </row>
    <row r="644" spans="2:2" x14ac:dyDescent="0.2">
      <c r="B644" s="4"/>
    </row>
    <row r="645" spans="2:2" x14ac:dyDescent="0.2">
      <c r="B645" s="4"/>
    </row>
    <row r="646" spans="2:2" x14ac:dyDescent="0.2">
      <c r="B646" s="4"/>
    </row>
    <row r="647" spans="2:2" x14ac:dyDescent="0.2">
      <c r="B647" s="4"/>
    </row>
    <row r="648" spans="2:2" x14ac:dyDescent="0.2">
      <c r="B648" s="4"/>
    </row>
    <row r="649" spans="2:2" x14ac:dyDescent="0.2">
      <c r="B649" s="4"/>
    </row>
    <row r="650" spans="2:2" x14ac:dyDescent="0.2">
      <c r="B650" s="4"/>
    </row>
    <row r="651" spans="2:2" x14ac:dyDescent="0.2">
      <c r="B651" s="4"/>
    </row>
    <row r="652" spans="2:2" x14ac:dyDescent="0.2">
      <c r="B652" s="4"/>
    </row>
    <row r="653" spans="2:2" x14ac:dyDescent="0.2">
      <c r="B653" s="4"/>
    </row>
    <row r="654" spans="2:2" x14ac:dyDescent="0.2">
      <c r="B654" s="4"/>
    </row>
    <row r="655" spans="2:2" x14ac:dyDescent="0.2">
      <c r="B655" s="4"/>
    </row>
    <row r="656" spans="2:2" x14ac:dyDescent="0.2">
      <c r="B656" s="4"/>
    </row>
    <row r="657" spans="2:2" x14ac:dyDescent="0.2">
      <c r="B657" s="4"/>
    </row>
    <row r="658" spans="2:2" x14ac:dyDescent="0.2">
      <c r="B658" s="4"/>
    </row>
    <row r="659" spans="2:2" x14ac:dyDescent="0.2">
      <c r="B659" s="4"/>
    </row>
    <row r="660" spans="2:2" x14ac:dyDescent="0.2">
      <c r="B660" s="4"/>
    </row>
    <row r="661" spans="2:2" x14ac:dyDescent="0.2">
      <c r="B661" s="4"/>
    </row>
    <row r="662" spans="2:2" x14ac:dyDescent="0.2">
      <c r="B662" s="4"/>
    </row>
    <row r="663" spans="2:2" x14ac:dyDescent="0.2">
      <c r="B663" s="4"/>
    </row>
    <row r="664" spans="2:2" x14ac:dyDescent="0.2">
      <c r="B664" s="4"/>
    </row>
    <row r="665" spans="2:2" x14ac:dyDescent="0.2">
      <c r="B665" s="4"/>
    </row>
    <row r="666" spans="2:2" x14ac:dyDescent="0.2">
      <c r="B666" s="4"/>
    </row>
    <row r="667" spans="2:2" x14ac:dyDescent="0.2">
      <c r="B667" s="4"/>
    </row>
    <row r="668" spans="2:2" x14ac:dyDescent="0.2">
      <c r="B668" s="4"/>
    </row>
    <row r="669" spans="2:2" x14ac:dyDescent="0.2">
      <c r="B669" s="4"/>
    </row>
    <row r="670" spans="2:2" x14ac:dyDescent="0.2">
      <c r="B670" s="4"/>
    </row>
    <row r="671" spans="2:2" x14ac:dyDescent="0.2">
      <c r="B671" s="4"/>
    </row>
    <row r="672" spans="2:2" x14ac:dyDescent="0.2">
      <c r="B672" s="4"/>
    </row>
    <row r="673" spans="2:2" x14ac:dyDescent="0.2">
      <c r="B673" s="4"/>
    </row>
    <row r="674" spans="2:2" x14ac:dyDescent="0.2">
      <c r="B674" s="4"/>
    </row>
    <row r="675" spans="2:2" x14ac:dyDescent="0.2">
      <c r="B675" s="4"/>
    </row>
    <row r="676" spans="2:2" x14ac:dyDescent="0.2">
      <c r="B676" s="4"/>
    </row>
    <row r="677" spans="2:2" x14ac:dyDescent="0.2">
      <c r="B677" s="4"/>
    </row>
    <row r="678" spans="2:2" x14ac:dyDescent="0.2">
      <c r="B678" s="4"/>
    </row>
    <row r="679" spans="2:2" x14ac:dyDescent="0.2">
      <c r="B679" s="4"/>
    </row>
    <row r="680" spans="2:2" x14ac:dyDescent="0.2">
      <c r="B680" s="4"/>
    </row>
    <row r="681" spans="2:2" x14ac:dyDescent="0.2">
      <c r="B681" s="4"/>
    </row>
    <row r="682" spans="2:2" x14ac:dyDescent="0.2">
      <c r="B682" s="4"/>
    </row>
    <row r="683" spans="2:2" x14ac:dyDescent="0.2">
      <c r="B683" s="4"/>
    </row>
    <row r="684" spans="2:2" x14ac:dyDescent="0.2">
      <c r="B684" s="4"/>
    </row>
    <row r="685" spans="2:2" x14ac:dyDescent="0.2">
      <c r="B685" s="4"/>
    </row>
    <row r="686" spans="2:2" x14ac:dyDescent="0.2">
      <c r="B686" s="4"/>
    </row>
    <row r="687" spans="2:2" x14ac:dyDescent="0.2">
      <c r="B687" s="4"/>
    </row>
    <row r="688" spans="2:2" x14ac:dyDescent="0.2">
      <c r="B688" s="4"/>
    </row>
    <row r="689" spans="2:2" x14ac:dyDescent="0.2">
      <c r="B689" s="4"/>
    </row>
    <row r="690" spans="2:2" x14ac:dyDescent="0.2">
      <c r="B690" s="4"/>
    </row>
    <row r="691" spans="2:2" x14ac:dyDescent="0.2">
      <c r="B691" s="4"/>
    </row>
    <row r="692" spans="2:2" x14ac:dyDescent="0.2">
      <c r="B692" s="4"/>
    </row>
    <row r="693" spans="2:2" x14ac:dyDescent="0.2">
      <c r="B693" s="4"/>
    </row>
    <row r="694" spans="2:2" x14ac:dyDescent="0.2">
      <c r="B694" s="4"/>
    </row>
    <row r="695" spans="2:2" x14ac:dyDescent="0.2">
      <c r="B695" s="4"/>
    </row>
    <row r="696" spans="2:2" x14ac:dyDescent="0.2">
      <c r="B696" s="4"/>
    </row>
    <row r="697" spans="2:2" x14ac:dyDescent="0.2">
      <c r="B697" s="4"/>
    </row>
    <row r="698" spans="2:2" x14ac:dyDescent="0.2">
      <c r="B698" s="4"/>
    </row>
    <row r="699" spans="2:2" x14ac:dyDescent="0.2">
      <c r="B699" s="4"/>
    </row>
    <row r="700" spans="2:2" x14ac:dyDescent="0.2">
      <c r="B700" s="4"/>
    </row>
    <row r="701" spans="2:2" x14ac:dyDescent="0.2">
      <c r="B701" s="4"/>
    </row>
    <row r="702" spans="2:2" x14ac:dyDescent="0.2">
      <c r="B702" s="4"/>
    </row>
    <row r="703" spans="2:2" x14ac:dyDescent="0.2">
      <c r="B703" s="4"/>
    </row>
    <row r="704" spans="2:2" x14ac:dyDescent="0.2">
      <c r="B704" s="4"/>
    </row>
    <row r="705" spans="2:2" x14ac:dyDescent="0.2">
      <c r="B705" s="4"/>
    </row>
    <row r="706" spans="2:2" x14ac:dyDescent="0.2">
      <c r="B706" s="4"/>
    </row>
    <row r="707" spans="2:2" x14ac:dyDescent="0.2">
      <c r="B707" s="4"/>
    </row>
    <row r="708" spans="2:2" x14ac:dyDescent="0.2">
      <c r="B708" s="4"/>
    </row>
    <row r="709" spans="2:2" x14ac:dyDescent="0.2">
      <c r="B709" s="4"/>
    </row>
    <row r="710" spans="2:2" x14ac:dyDescent="0.2">
      <c r="B710" s="4"/>
    </row>
    <row r="711" spans="2:2" x14ac:dyDescent="0.2">
      <c r="B711" s="4"/>
    </row>
    <row r="712" spans="2:2" x14ac:dyDescent="0.2">
      <c r="B712" s="4"/>
    </row>
    <row r="713" spans="2:2" x14ac:dyDescent="0.2">
      <c r="B713" s="4"/>
    </row>
    <row r="714" spans="2:2" x14ac:dyDescent="0.2">
      <c r="B714" s="4"/>
    </row>
    <row r="715" spans="2:2" x14ac:dyDescent="0.2">
      <c r="B715" s="4"/>
    </row>
    <row r="716" spans="2:2" x14ac:dyDescent="0.2">
      <c r="B716" s="4"/>
    </row>
    <row r="717" spans="2:2" x14ac:dyDescent="0.2">
      <c r="B717" s="4"/>
    </row>
    <row r="718" spans="2:2" x14ac:dyDescent="0.2">
      <c r="B718" s="4"/>
    </row>
    <row r="719" spans="2:2" x14ac:dyDescent="0.2">
      <c r="B719" s="4"/>
    </row>
    <row r="720" spans="2:2" x14ac:dyDescent="0.2">
      <c r="B720" s="4"/>
    </row>
    <row r="721" spans="2:2" x14ac:dyDescent="0.2">
      <c r="B721" s="4"/>
    </row>
    <row r="722" spans="2:2" x14ac:dyDescent="0.2">
      <c r="B722" s="4"/>
    </row>
    <row r="723" spans="2:2" x14ac:dyDescent="0.2">
      <c r="B723" s="4"/>
    </row>
    <row r="724" spans="2:2" x14ac:dyDescent="0.2">
      <c r="B724" s="4"/>
    </row>
    <row r="725" spans="2:2" x14ac:dyDescent="0.2">
      <c r="B725" s="4"/>
    </row>
    <row r="726" spans="2:2" x14ac:dyDescent="0.2">
      <c r="B726" s="4"/>
    </row>
    <row r="727" spans="2:2" x14ac:dyDescent="0.2">
      <c r="B727" s="4"/>
    </row>
    <row r="728" spans="2:2" x14ac:dyDescent="0.2">
      <c r="B728" s="4"/>
    </row>
    <row r="729" spans="2:2" x14ac:dyDescent="0.2">
      <c r="B729" s="4"/>
    </row>
    <row r="730" spans="2:2" x14ac:dyDescent="0.2">
      <c r="B730" s="4"/>
    </row>
    <row r="731" spans="2:2" x14ac:dyDescent="0.2">
      <c r="B731" s="4"/>
    </row>
    <row r="732" spans="2:2" x14ac:dyDescent="0.2">
      <c r="B732" s="4"/>
    </row>
    <row r="733" spans="2:2" x14ac:dyDescent="0.2">
      <c r="B733" s="4"/>
    </row>
    <row r="734" spans="2:2" x14ac:dyDescent="0.2">
      <c r="B734" s="4"/>
    </row>
    <row r="735" spans="2:2" x14ac:dyDescent="0.2">
      <c r="B735" s="4"/>
    </row>
    <row r="736" spans="2:2" x14ac:dyDescent="0.2">
      <c r="B736" s="4"/>
    </row>
    <row r="737" spans="2:2" x14ac:dyDescent="0.2">
      <c r="B737" s="4"/>
    </row>
    <row r="738" spans="2:2" x14ac:dyDescent="0.2">
      <c r="B738" s="4"/>
    </row>
    <row r="739" spans="2:2" x14ac:dyDescent="0.2">
      <c r="B739" s="4"/>
    </row>
    <row r="740" spans="2:2" x14ac:dyDescent="0.2">
      <c r="B740" s="4"/>
    </row>
    <row r="741" spans="2:2" x14ac:dyDescent="0.2">
      <c r="B741" s="4"/>
    </row>
    <row r="742" spans="2:2" x14ac:dyDescent="0.2">
      <c r="B742" s="4"/>
    </row>
    <row r="743" spans="2:2" x14ac:dyDescent="0.2">
      <c r="B743" s="4"/>
    </row>
    <row r="744" spans="2:2" x14ac:dyDescent="0.2">
      <c r="B744" s="4"/>
    </row>
    <row r="745" spans="2:2" x14ac:dyDescent="0.2">
      <c r="B745" s="4"/>
    </row>
    <row r="746" spans="2:2" x14ac:dyDescent="0.2">
      <c r="B746" s="4"/>
    </row>
    <row r="747" spans="2:2" x14ac:dyDescent="0.2">
      <c r="B747" s="4"/>
    </row>
    <row r="748" spans="2:2" x14ac:dyDescent="0.2">
      <c r="B748" s="4"/>
    </row>
    <row r="749" spans="2:2" x14ac:dyDescent="0.2">
      <c r="B749" s="4"/>
    </row>
    <row r="750" spans="2:2" x14ac:dyDescent="0.2">
      <c r="B750" s="4"/>
    </row>
    <row r="751" spans="2:2" x14ac:dyDescent="0.2">
      <c r="B751" s="4"/>
    </row>
    <row r="752" spans="2:2" x14ac:dyDescent="0.2">
      <c r="B752" s="4"/>
    </row>
    <row r="753" spans="2:2" x14ac:dyDescent="0.2">
      <c r="B753" s="4"/>
    </row>
    <row r="754" spans="2:2" x14ac:dyDescent="0.2">
      <c r="B754" s="4"/>
    </row>
    <row r="755" spans="2:2" x14ac:dyDescent="0.2">
      <c r="B755" s="4"/>
    </row>
    <row r="756" spans="2:2" x14ac:dyDescent="0.2">
      <c r="B756" s="4"/>
    </row>
    <row r="757" spans="2:2" x14ac:dyDescent="0.2">
      <c r="B757" s="4"/>
    </row>
    <row r="758" spans="2:2" x14ac:dyDescent="0.2">
      <c r="B758" s="4"/>
    </row>
    <row r="759" spans="2:2" x14ac:dyDescent="0.2">
      <c r="B759" s="4"/>
    </row>
    <row r="760" spans="2:2" x14ac:dyDescent="0.2">
      <c r="B760" s="4"/>
    </row>
    <row r="761" spans="2:2" x14ac:dyDescent="0.2">
      <c r="B761" s="4"/>
    </row>
    <row r="762" spans="2:2" x14ac:dyDescent="0.2">
      <c r="B762" s="4"/>
    </row>
    <row r="763" spans="2:2" x14ac:dyDescent="0.2">
      <c r="B763" s="4"/>
    </row>
    <row r="764" spans="2:2" x14ac:dyDescent="0.2">
      <c r="B764" s="4"/>
    </row>
    <row r="765" spans="2:2" x14ac:dyDescent="0.2">
      <c r="B765" s="4"/>
    </row>
    <row r="766" spans="2:2" x14ac:dyDescent="0.2">
      <c r="B766" s="4"/>
    </row>
    <row r="767" spans="2:2" x14ac:dyDescent="0.2">
      <c r="B767" s="4"/>
    </row>
    <row r="768" spans="2:2" x14ac:dyDescent="0.2">
      <c r="B768" s="4"/>
    </row>
    <row r="769" spans="2:2" x14ac:dyDescent="0.2">
      <c r="B769" s="4"/>
    </row>
    <row r="770" spans="2:2" x14ac:dyDescent="0.2">
      <c r="B770" s="4"/>
    </row>
    <row r="771" spans="2:2" x14ac:dyDescent="0.2">
      <c r="B771" s="4"/>
    </row>
    <row r="772" spans="2:2" x14ac:dyDescent="0.2">
      <c r="B772" s="4"/>
    </row>
    <row r="773" spans="2:2" x14ac:dyDescent="0.2">
      <c r="B773" s="4"/>
    </row>
    <row r="774" spans="2:2" x14ac:dyDescent="0.2">
      <c r="B774" s="4"/>
    </row>
    <row r="775" spans="2:2" x14ac:dyDescent="0.2">
      <c r="B775" s="4"/>
    </row>
    <row r="776" spans="2:2" x14ac:dyDescent="0.2">
      <c r="B776" s="4"/>
    </row>
    <row r="777" spans="2:2" x14ac:dyDescent="0.2">
      <c r="B777" s="4"/>
    </row>
    <row r="778" spans="2:2" x14ac:dyDescent="0.2">
      <c r="B778" s="4"/>
    </row>
    <row r="779" spans="2:2" x14ac:dyDescent="0.2">
      <c r="B779" s="4"/>
    </row>
    <row r="780" spans="2:2" x14ac:dyDescent="0.2">
      <c r="B780" s="4"/>
    </row>
    <row r="781" spans="2:2" x14ac:dyDescent="0.2">
      <c r="B781" s="4"/>
    </row>
    <row r="782" spans="2:2" x14ac:dyDescent="0.2">
      <c r="B782" s="4"/>
    </row>
    <row r="783" spans="2:2" x14ac:dyDescent="0.2">
      <c r="B783" s="4"/>
    </row>
    <row r="784" spans="2:2" x14ac:dyDescent="0.2">
      <c r="B784" s="4"/>
    </row>
    <row r="785" spans="2:2" x14ac:dyDescent="0.2">
      <c r="B785" s="4"/>
    </row>
    <row r="786" spans="2:2" x14ac:dyDescent="0.2">
      <c r="B786" s="4"/>
    </row>
    <row r="787" spans="2:2" x14ac:dyDescent="0.2">
      <c r="B787" s="4"/>
    </row>
    <row r="788" spans="2:2" x14ac:dyDescent="0.2">
      <c r="B788" s="4"/>
    </row>
    <row r="789" spans="2:2" x14ac:dyDescent="0.2">
      <c r="B789" s="4"/>
    </row>
    <row r="790" spans="2:2" x14ac:dyDescent="0.2">
      <c r="B790" s="4"/>
    </row>
    <row r="791" spans="2:2" x14ac:dyDescent="0.2">
      <c r="B791" s="4"/>
    </row>
    <row r="792" spans="2:2" x14ac:dyDescent="0.2">
      <c r="B792" s="4"/>
    </row>
    <row r="793" spans="2:2" x14ac:dyDescent="0.2">
      <c r="B793" s="4"/>
    </row>
    <row r="794" spans="2:2" x14ac:dyDescent="0.2">
      <c r="B794" s="4"/>
    </row>
    <row r="795" spans="2:2" x14ac:dyDescent="0.2">
      <c r="B795" s="4"/>
    </row>
    <row r="796" spans="2:2" x14ac:dyDescent="0.2">
      <c r="B796" s="4"/>
    </row>
    <row r="797" spans="2:2" x14ac:dyDescent="0.2">
      <c r="B797" s="4"/>
    </row>
    <row r="798" spans="2:2" x14ac:dyDescent="0.2">
      <c r="B798" s="4"/>
    </row>
    <row r="799" spans="2:2" x14ac:dyDescent="0.2">
      <c r="B799" s="4"/>
    </row>
    <row r="800" spans="2:2" x14ac:dyDescent="0.2">
      <c r="B800" s="4"/>
    </row>
    <row r="801" spans="2:2" x14ac:dyDescent="0.2">
      <c r="B801" s="4"/>
    </row>
    <row r="802" spans="2:2" x14ac:dyDescent="0.2">
      <c r="B802" s="4"/>
    </row>
    <row r="803" spans="2:2" x14ac:dyDescent="0.2">
      <c r="B803" s="4"/>
    </row>
    <row r="804" spans="2:2" x14ac:dyDescent="0.2">
      <c r="B804" s="4"/>
    </row>
    <row r="805" spans="2:2" x14ac:dyDescent="0.2">
      <c r="B805" s="4"/>
    </row>
    <row r="806" spans="2:2" x14ac:dyDescent="0.2">
      <c r="B806" s="4"/>
    </row>
    <row r="807" spans="2:2" x14ac:dyDescent="0.2">
      <c r="B807" s="4"/>
    </row>
    <row r="808" spans="2:2" x14ac:dyDescent="0.2">
      <c r="B808" s="4"/>
    </row>
    <row r="809" spans="2:2" x14ac:dyDescent="0.2">
      <c r="B809" s="4"/>
    </row>
    <row r="810" spans="2:2" x14ac:dyDescent="0.2">
      <c r="B810" s="4"/>
    </row>
    <row r="811" spans="2:2" x14ac:dyDescent="0.2">
      <c r="B811" s="4"/>
    </row>
    <row r="812" spans="2:2" x14ac:dyDescent="0.2">
      <c r="B812" s="4"/>
    </row>
    <row r="813" spans="2:2" x14ac:dyDescent="0.2">
      <c r="B813" s="4"/>
    </row>
    <row r="814" spans="2:2" x14ac:dyDescent="0.2">
      <c r="B814" s="4"/>
    </row>
    <row r="815" spans="2:2" x14ac:dyDescent="0.2">
      <c r="B815" s="4"/>
    </row>
    <row r="816" spans="2:2" x14ac:dyDescent="0.2">
      <c r="B816" s="4"/>
    </row>
    <row r="817" spans="2:2" x14ac:dyDescent="0.2">
      <c r="B817" s="4"/>
    </row>
    <row r="818" spans="2:2" x14ac:dyDescent="0.2">
      <c r="B818" s="4"/>
    </row>
    <row r="819" spans="2:2" x14ac:dyDescent="0.2">
      <c r="B819" s="4"/>
    </row>
    <row r="820" spans="2:2" x14ac:dyDescent="0.2">
      <c r="B820" s="4"/>
    </row>
    <row r="821" spans="2:2" x14ac:dyDescent="0.2">
      <c r="B821" s="4"/>
    </row>
    <row r="822" spans="2:2" x14ac:dyDescent="0.2">
      <c r="B822" s="4"/>
    </row>
    <row r="823" spans="2:2" x14ac:dyDescent="0.2">
      <c r="B823" s="4"/>
    </row>
    <row r="824" spans="2:2" x14ac:dyDescent="0.2">
      <c r="B824" s="4"/>
    </row>
    <row r="825" spans="2:2" x14ac:dyDescent="0.2">
      <c r="B825" s="4"/>
    </row>
    <row r="826" spans="2:2" x14ac:dyDescent="0.2">
      <c r="B826" s="4"/>
    </row>
    <row r="827" spans="2:2" x14ac:dyDescent="0.2">
      <c r="B827" s="4"/>
    </row>
    <row r="828" spans="2:2" x14ac:dyDescent="0.2">
      <c r="B828" s="4"/>
    </row>
    <row r="829" spans="2:2" x14ac:dyDescent="0.2">
      <c r="B829" s="4"/>
    </row>
    <row r="830" spans="2:2" x14ac:dyDescent="0.2">
      <c r="B830" s="4"/>
    </row>
    <row r="831" spans="2:2" x14ac:dyDescent="0.2">
      <c r="B831" s="4"/>
    </row>
    <row r="832" spans="2:2" x14ac:dyDescent="0.2">
      <c r="B832" s="4"/>
    </row>
    <row r="833" spans="2:2" x14ac:dyDescent="0.2">
      <c r="B833" s="4"/>
    </row>
    <row r="834" spans="2:2" x14ac:dyDescent="0.2">
      <c r="B834" s="4"/>
    </row>
    <row r="835" spans="2:2" x14ac:dyDescent="0.2">
      <c r="B835" s="4"/>
    </row>
    <row r="836" spans="2:2" x14ac:dyDescent="0.2">
      <c r="B836" s="4"/>
    </row>
    <row r="837" spans="2:2" x14ac:dyDescent="0.2">
      <c r="B837" s="4"/>
    </row>
    <row r="838" spans="2:2" x14ac:dyDescent="0.2">
      <c r="B838" s="4"/>
    </row>
    <row r="839" spans="2:2" x14ac:dyDescent="0.2">
      <c r="B839" s="4"/>
    </row>
    <row r="840" spans="2:2" x14ac:dyDescent="0.2">
      <c r="B840" s="4"/>
    </row>
    <row r="841" spans="2:2" x14ac:dyDescent="0.2">
      <c r="B841" s="4"/>
    </row>
    <row r="842" spans="2:2" x14ac:dyDescent="0.2">
      <c r="B842" s="4"/>
    </row>
    <row r="843" spans="2:2" x14ac:dyDescent="0.2">
      <c r="B843" s="4"/>
    </row>
    <row r="844" spans="2:2" x14ac:dyDescent="0.2">
      <c r="B844" s="4"/>
    </row>
    <row r="845" spans="2:2" x14ac:dyDescent="0.2">
      <c r="B845" s="4"/>
    </row>
    <row r="846" spans="2:2" x14ac:dyDescent="0.2">
      <c r="B846" s="4"/>
    </row>
    <row r="847" spans="2:2" x14ac:dyDescent="0.2">
      <c r="B847" s="4"/>
    </row>
    <row r="848" spans="2:2" x14ac:dyDescent="0.2">
      <c r="B848" s="4"/>
    </row>
    <row r="849" spans="2:2" x14ac:dyDescent="0.2">
      <c r="B849" s="4"/>
    </row>
    <row r="850" spans="2:2" x14ac:dyDescent="0.2">
      <c r="B850" s="4"/>
    </row>
    <row r="851" spans="2:2" x14ac:dyDescent="0.2">
      <c r="B851" s="4"/>
    </row>
    <row r="852" spans="2:2" x14ac:dyDescent="0.2">
      <c r="B852" s="4"/>
    </row>
    <row r="853" spans="2:2" x14ac:dyDescent="0.2">
      <c r="B853" s="4"/>
    </row>
    <row r="854" spans="2:2" x14ac:dyDescent="0.2">
      <c r="B854" s="4"/>
    </row>
    <row r="855" spans="2:2" x14ac:dyDescent="0.2">
      <c r="B855" s="4"/>
    </row>
    <row r="856" spans="2:2" x14ac:dyDescent="0.2">
      <c r="B856" s="4"/>
    </row>
    <row r="857" spans="2:2" x14ac:dyDescent="0.2">
      <c r="B857" s="4"/>
    </row>
    <row r="858" spans="2:2" x14ac:dyDescent="0.2">
      <c r="B858" s="4"/>
    </row>
    <row r="859" spans="2:2" x14ac:dyDescent="0.2">
      <c r="B859" s="4"/>
    </row>
    <row r="860" spans="2:2" x14ac:dyDescent="0.2">
      <c r="B860" s="4"/>
    </row>
    <row r="861" spans="2:2" x14ac:dyDescent="0.2">
      <c r="B861" s="4"/>
    </row>
    <row r="862" spans="2:2" x14ac:dyDescent="0.2">
      <c r="B862" s="4"/>
    </row>
    <row r="863" spans="2:2" x14ac:dyDescent="0.2">
      <c r="B863" s="4"/>
    </row>
    <row r="864" spans="2:2" x14ac:dyDescent="0.2">
      <c r="B864" s="4"/>
    </row>
    <row r="865" spans="2:2" x14ac:dyDescent="0.2">
      <c r="B865" s="4"/>
    </row>
    <row r="866" spans="2:2" x14ac:dyDescent="0.2">
      <c r="B866" s="4"/>
    </row>
    <row r="867" spans="2:2" x14ac:dyDescent="0.2">
      <c r="B867" s="4"/>
    </row>
    <row r="868" spans="2:2" x14ac:dyDescent="0.2">
      <c r="B868" s="4"/>
    </row>
    <row r="869" spans="2:2" x14ac:dyDescent="0.2">
      <c r="B869" s="4"/>
    </row>
    <row r="870" spans="2:2" x14ac:dyDescent="0.2">
      <c r="B870" s="4"/>
    </row>
    <row r="871" spans="2:2" x14ac:dyDescent="0.2">
      <c r="B871" s="4"/>
    </row>
    <row r="872" spans="2:2" x14ac:dyDescent="0.2">
      <c r="B872" s="4"/>
    </row>
    <row r="873" spans="2:2" x14ac:dyDescent="0.2">
      <c r="B873" s="4"/>
    </row>
    <row r="874" spans="2:2" x14ac:dyDescent="0.2">
      <c r="B874" s="4"/>
    </row>
    <row r="875" spans="2:2" x14ac:dyDescent="0.2">
      <c r="B875" s="4"/>
    </row>
    <row r="876" spans="2:2" x14ac:dyDescent="0.2">
      <c r="B876" s="4"/>
    </row>
    <row r="877" spans="2:2" x14ac:dyDescent="0.2">
      <c r="B877" s="4"/>
    </row>
    <row r="878" spans="2:2" x14ac:dyDescent="0.2">
      <c r="B878" s="4"/>
    </row>
    <row r="879" spans="2:2" x14ac:dyDescent="0.2">
      <c r="B879" s="4"/>
    </row>
    <row r="880" spans="2:2" x14ac:dyDescent="0.2">
      <c r="B880" s="4"/>
    </row>
    <row r="881" spans="2:2" x14ac:dyDescent="0.2">
      <c r="B881" s="4"/>
    </row>
    <row r="882" spans="2:2" x14ac:dyDescent="0.2">
      <c r="B882" s="4"/>
    </row>
    <row r="883" spans="2:2" x14ac:dyDescent="0.2">
      <c r="B883" s="4"/>
    </row>
    <row r="884" spans="2:2" x14ac:dyDescent="0.2">
      <c r="B884" s="4"/>
    </row>
    <row r="885" spans="2:2" x14ac:dyDescent="0.2">
      <c r="B885" s="4"/>
    </row>
    <row r="886" spans="2:2" x14ac:dyDescent="0.2">
      <c r="B886" s="4"/>
    </row>
    <row r="887" spans="2:2" x14ac:dyDescent="0.2">
      <c r="B887" s="4"/>
    </row>
    <row r="888" spans="2:2" x14ac:dyDescent="0.2">
      <c r="B888" s="4"/>
    </row>
    <row r="889" spans="2:2" x14ac:dyDescent="0.2">
      <c r="B889" s="4"/>
    </row>
    <row r="890" spans="2:2" x14ac:dyDescent="0.2">
      <c r="B890" s="4"/>
    </row>
    <row r="891" spans="2:2" x14ac:dyDescent="0.2">
      <c r="B891" s="4"/>
    </row>
    <row r="892" spans="2:2" x14ac:dyDescent="0.2">
      <c r="B892" s="4"/>
    </row>
    <row r="893" spans="2:2" x14ac:dyDescent="0.2">
      <c r="B893" s="4"/>
    </row>
    <row r="894" spans="2:2" x14ac:dyDescent="0.2">
      <c r="B894" s="4"/>
    </row>
    <row r="895" spans="2:2" x14ac:dyDescent="0.2">
      <c r="B895" s="4"/>
    </row>
    <row r="896" spans="2:2" x14ac:dyDescent="0.2">
      <c r="B896" s="4"/>
    </row>
    <row r="897" spans="2:2" x14ac:dyDescent="0.2">
      <c r="B897" s="4"/>
    </row>
    <row r="898" spans="2:2" x14ac:dyDescent="0.2">
      <c r="B898" s="4"/>
    </row>
    <row r="899" spans="2:2" x14ac:dyDescent="0.2">
      <c r="B899" s="4"/>
    </row>
    <row r="900" spans="2:2" x14ac:dyDescent="0.2">
      <c r="B900" s="4"/>
    </row>
    <row r="901" spans="2:2" x14ac:dyDescent="0.2">
      <c r="B901" s="4"/>
    </row>
    <row r="902" spans="2:2" x14ac:dyDescent="0.2">
      <c r="B902" s="4"/>
    </row>
    <row r="903" spans="2:2" x14ac:dyDescent="0.2">
      <c r="B903" s="4"/>
    </row>
    <row r="904" spans="2:2" x14ac:dyDescent="0.2">
      <c r="B904" s="4"/>
    </row>
    <row r="905" spans="2:2" x14ac:dyDescent="0.2">
      <c r="B905" s="4"/>
    </row>
    <row r="906" spans="2:2" x14ac:dyDescent="0.2">
      <c r="B906" s="4"/>
    </row>
    <row r="907" spans="2:2" x14ac:dyDescent="0.2">
      <c r="B907" s="4"/>
    </row>
    <row r="908" spans="2:2" x14ac:dyDescent="0.2">
      <c r="B908" s="4"/>
    </row>
    <row r="909" spans="2:2" x14ac:dyDescent="0.2">
      <c r="B909" s="4"/>
    </row>
    <row r="910" spans="2:2" x14ac:dyDescent="0.2">
      <c r="B910" s="4"/>
    </row>
    <row r="911" spans="2:2" x14ac:dyDescent="0.2">
      <c r="B911" s="4"/>
    </row>
    <row r="912" spans="2:2" x14ac:dyDescent="0.2">
      <c r="B912" s="4"/>
    </row>
    <row r="913" spans="2:2" x14ac:dyDescent="0.2">
      <c r="B913" s="4"/>
    </row>
    <row r="914" spans="2:2" x14ac:dyDescent="0.2">
      <c r="B914" s="4"/>
    </row>
    <row r="915" spans="2:2" x14ac:dyDescent="0.2">
      <c r="B915" s="4"/>
    </row>
    <row r="916" spans="2:2" x14ac:dyDescent="0.2">
      <c r="B916" s="4"/>
    </row>
    <row r="917" spans="2:2" x14ac:dyDescent="0.2">
      <c r="B917" s="4"/>
    </row>
    <row r="918" spans="2:2" x14ac:dyDescent="0.2">
      <c r="B918" s="4"/>
    </row>
    <row r="919" spans="2:2" x14ac:dyDescent="0.2">
      <c r="B919" s="4"/>
    </row>
    <row r="920" spans="2:2" x14ac:dyDescent="0.2">
      <c r="B920" s="4"/>
    </row>
    <row r="921" spans="2:2" x14ac:dyDescent="0.2">
      <c r="B921" s="4"/>
    </row>
    <row r="922" spans="2:2" x14ac:dyDescent="0.2">
      <c r="B922" s="4"/>
    </row>
    <row r="923" spans="2:2" x14ac:dyDescent="0.2">
      <c r="B923" s="4"/>
    </row>
    <row r="924" spans="2:2" x14ac:dyDescent="0.2">
      <c r="B924" s="4"/>
    </row>
    <row r="925" spans="2:2" x14ac:dyDescent="0.2">
      <c r="B925" s="4"/>
    </row>
    <row r="926" spans="2:2" x14ac:dyDescent="0.2">
      <c r="B926" s="4"/>
    </row>
    <row r="927" spans="2:2" x14ac:dyDescent="0.2">
      <c r="B927" s="4"/>
    </row>
    <row r="928" spans="2:2" x14ac:dyDescent="0.2">
      <c r="B928" s="4"/>
    </row>
    <row r="929" spans="2:2" x14ac:dyDescent="0.2">
      <c r="B929" s="4"/>
    </row>
    <row r="930" spans="2:2" x14ac:dyDescent="0.2">
      <c r="B930" s="4"/>
    </row>
    <row r="931" spans="2:2" x14ac:dyDescent="0.2">
      <c r="B931" s="4"/>
    </row>
    <row r="932" spans="2:2" x14ac:dyDescent="0.2">
      <c r="B932" s="4"/>
    </row>
    <row r="933" spans="2:2" x14ac:dyDescent="0.2">
      <c r="B933" s="4"/>
    </row>
    <row r="934" spans="2:2" x14ac:dyDescent="0.2">
      <c r="B934" s="4"/>
    </row>
    <row r="935" spans="2:2" x14ac:dyDescent="0.2">
      <c r="B935" s="4"/>
    </row>
    <row r="936" spans="2:2" x14ac:dyDescent="0.2">
      <c r="B936" s="4"/>
    </row>
    <row r="937" spans="2:2" x14ac:dyDescent="0.2">
      <c r="B937" s="4"/>
    </row>
    <row r="938" spans="2:2" x14ac:dyDescent="0.2">
      <c r="B938" s="4"/>
    </row>
    <row r="939" spans="2:2" x14ac:dyDescent="0.2">
      <c r="B939" s="4"/>
    </row>
    <row r="940" spans="2:2" x14ac:dyDescent="0.2">
      <c r="B940" s="4"/>
    </row>
    <row r="941" spans="2:2" x14ac:dyDescent="0.2">
      <c r="B941" s="4"/>
    </row>
    <row r="942" spans="2:2" x14ac:dyDescent="0.2">
      <c r="B942" s="4"/>
    </row>
    <row r="943" spans="2:2" x14ac:dyDescent="0.2">
      <c r="B943" s="4"/>
    </row>
    <row r="944" spans="2:2" x14ac:dyDescent="0.2">
      <c r="B944" s="4"/>
    </row>
    <row r="945" spans="2:2" x14ac:dyDescent="0.2">
      <c r="B945" s="4"/>
    </row>
    <row r="946" spans="2:2" x14ac:dyDescent="0.2">
      <c r="B946" s="4"/>
    </row>
    <row r="947" spans="2:2" x14ac:dyDescent="0.2">
      <c r="B947" s="4"/>
    </row>
    <row r="948" spans="2:2" x14ac:dyDescent="0.2">
      <c r="B948" s="4"/>
    </row>
    <row r="949" spans="2:2" x14ac:dyDescent="0.2">
      <c r="B949" s="4"/>
    </row>
    <row r="950" spans="2:2" x14ac:dyDescent="0.2">
      <c r="B950" s="4"/>
    </row>
    <row r="951" spans="2:2" x14ac:dyDescent="0.2">
      <c r="B951" s="4"/>
    </row>
    <row r="952" spans="2:2" x14ac:dyDescent="0.2">
      <c r="B952" s="4"/>
    </row>
    <row r="953" spans="2:2" x14ac:dyDescent="0.2">
      <c r="B953" s="4"/>
    </row>
    <row r="954" spans="2:2" x14ac:dyDescent="0.2">
      <c r="B954" s="4"/>
    </row>
    <row r="955" spans="2:2" x14ac:dyDescent="0.2">
      <c r="B955" s="4"/>
    </row>
    <row r="956" spans="2:2" x14ac:dyDescent="0.2">
      <c r="B956" s="4"/>
    </row>
    <row r="957" spans="2:2" x14ac:dyDescent="0.2">
      <c r="B957" s="4"/>
    </row>
    <row r="958" spans="2:2" x14ac:dyDescent="0.2">
      <c r="B958" s="4"/>
    </row>
    <row r="959" spans="2:2" x14ac:dyDescent="0.2">
      <c r="B959" s="4"/>
    </row>
    <row r="960" spans="2:2" x14ac:dyDescent="0.2">
      <c r="B960" s="4"/>
    </row>
    <row r="961" spans="2:2" x14ac:dyDescent="0.2">
      <c r="B961" s="4"/>
    </row>
    <row r="962" spans="2:2" x14ac:dyDescent="0.2">
      <c r="B962" s="4"/>
    </row>
    <row r="963" spans="2:2" x14ac:dyDescent="0.2">
      <c r="B963" s="4"/>
    </row>
    <row r="964" spans="2:2" x14ac:dyDescent="0.2">
      <c r="B964" s="4"/>
    </row>
    <row r="965" spans="2:2" x14ac:dyDescent="0.2">
      <c r="B965" s="4"/>
    </row>
    <row r="966" spans="2:2" x14ac:dyDescent="0.2">
      <c r="B966" s="4"/>
    </row>
    <row r="967" spans="2:2" x14ac:dyDescent="0.2">
      <c r="B967" s="4"/>
    </row>
    <row r="968" spans="2:2" x14ac:dyDescent="0.2">
      <c r="B968" s="4"/>
    </row>
    <row r="969" spans="2:2" x14ac:dyDescent="0.2">
      <c r="B969" s="4"/>
    </row>
    <row r="970" spans="2:2" x14ac:dyDescent="0.2">
      <c r="B970" s="4"/>
    </row>
    <row r="971" spans="2:2" x14ac:dyDescent="0.2">
      <c r="B971" s="4"/>
    </row>
    <row r="972" spans="2:2" x14ac:dyDescent="0.2">
      <c r="B972" s="4"/>
    </row>
    <row r="973" spans="2:2" x14ac:dyDescent="0.2">
      <c r="B973" s="4"/>
    </row>
    <row r="974" spans="2:2" x14ac:dyDescent="0.2">
      <c r="B974" s="4"/>
    </row>
    <row r="975" spans="2:2" x14ac:dyDescent="0.2">
      <c r="B975" s="4"/>
    </row>
    <row r="976" spans="2:2" x14ac:dyDescent="0.2">
      <c r="B976" s="4"/>
    </row>
    <row r="977" spans="2:2" x14ac:dyDescent="0.2">
      <c r="B977" s="4"/>
    </row>
    <row r="978" spans="2:2" x14ac:dyDescent="0.2">
      <c r="B978" s="4"/>
    </row>
    <row r="979" spans="2:2" x14ac:dyDescent="0.2">
      <c r="B979" s="4"/>
    </row>
    <row r="980" spans="2:2" x14ac:dyDescent="0.2">
      <c r="B980" s="4"/>
    </row>
    <row r="981" spans="2:2" x14ac:dyDescent="0.2">
      <c r="B981" s="4"/>
    </row>
    <row r="982" spans="2:2" x14ac:dyDescent="0.2">
      <c r="B982" s="4"/>
    </row>
    <row r="983" spans="2:2" x14ac:dyDescent="0.2">
      <c r="B983" s="4"/>
    </row>
    <row r="984" spans="2:2" x14ac:dyDescent="0.2">
      <c r="B984" s="4"/>
    </row>
    <row r="985" spans="2:2" x14ac:dyDescent="0.2">
      <c r="B985" s="4"/>
    </row>
    <row r="986" spans="2:2" x14ac:dyDescent="0.2">
      <c r="B986" s="4"/>
    </row>
    <row r="987" spans="2:2" x14ac:dyDescent="0.2">
      <c r="B987" s="4"/>
    </row>
    <row r="988" spans="2:2" x14ac:dyDescent="0.2">
      <c r="B988" s="4"/>
    </row>
    <row r="989" spans="2:2" x14ac:dyDescent="0.2">
      <c r="B989" s="4"/>
    </row>
    <row r="990" spans="2:2" x14ac:dyDescent="0.2">
      <c r="B990" s="4"/>
    </row>
    <row r="991" spans="2:2" x14ac:dyDescent="0.2">
      <c r="B991" s="4"/>
    </row>
    <row r="992" spans="2:2" x14ac:dyDescent="0.2">
      <c r="B992" s="4"/>
    </row>
    <row r="993" spans="2:2" x14ac:dyDescent="0.2">
      <c r="B993" s="4"/>
    </row>
    <row r="994" spans="2:2" x14ac:dyDescent="0.2">
      <c r="B994" s="4"/>
    </row>
    <row r="995" spans="2:2" x14ac:dyDescent="0.2">
      <c r="B995" s="4"/>
    </row>
    <row r="996" spans="2:2" x14ac:dyDescent="0.2">
      <c r="B996" s="4"/>
    </row>
    <row r="997" spans="2:2" x14ac:dyDescent="0.2">
      <c r="B997" s="4"/>
    </row>
    <row r="998" spans="2:2" x14ac:dyDescent="0.2">
      <c r="B998" s="4"/>
    </row>
    <row r="999" spans="2:2" x14ac:dyDescent="0.2">
      <c r="B999" s="4"/>
    </row>
    <row r="1000" spans="2:2" x14ac:dyDescent="0.2">
      <c r="B1000" s="4"/>
    </row>
    <row r="1001" spans="2:2" x14ac:dyDescent="0.2">
      <c r="B1001" s="4"/>
    </row>
    <row r="1002" spans="2:2" x14ac:dyDescent="0.2">
      <c r="B1002" s="4"/>
    </row>
    <row r="1003" spans="2:2" x14ac:dyDescent="0.2">
      <c r="B1003" s="4"/>
    </row>
    <row r="1004" spans="2:2" x14ac:dyDescent="0.2">
      <c r="B1004" s="4"/>
    </row>
    <row r="1005" spans="2:2" x14ac:dyDescent="0.2">
      <c r="B1005" s="4"/>
    </row>
    <row r="1006" spans="2:2" x14ac:dyDescent="0.2">
      <c r="B1006" s="4"/>
    </row>
    <row r="1007" spans="2:2" x14ac:dyDescent="0.2">
      <c r="B1007" s="4"/>
    </row>
    <row r="1008" spans="2:2" x14ac:dyDescent="0.2">
      <c r="B1008" s="4"/>
    </row>
    <row r="1009" spans="2:2" x14ac:dyDescent="0.2">
      <c r="B1009" s="4"/>
    </row>
    <row r="1010" spans="2:2" x14ac:dyDescent="0.2">
      <c r="B1010" s="4"/>
    </row>
    <row r="1011" spans="2:2" x14ac:dyDescent="0.2">
      <c r="B1011" s="4"/>
    </row>
    <row r="1012" spans="2:2" x14ac:dyDescent="0.2">
      <c r="B1012" s="4"/>
    </row>
    <row r="1013" spans="2:2" x14ac:dyDescent="0.2">
      <c r="B1013" s="4"/>
    </row>
    <row r="1014" spans="2:2" x14ac:dyDescent="0.2">
      <c r="B1014" s="4"/>
    </row>
    <row r="1015" spans="2:2" x14ac:dyDescent="0.2">
      <c r="B1015" s="4"/>
    </row>
    <row r="1016" spans="2:2" x14ac:dyDescent="0.2">
      <c r="B1016" s="4"/>
    </row>
    <row r="1017" spans="2:2" x14ac:dyDescent="0.2">
      <c r="B1017" s="4"/>
    </row>
    <row r="1018" spans="2:2" x14ac:dyDescent="0.2">
      <c r="B1018" s="4"/>
    </row>
    <row r="1019" spans="2:2" x14ac:dyDescent="0.2">
      <c r="B1019" s="4"/>
    </row>
    <row r="1020" spans="2:2" x14ac:dyDescent="0.2">
      <c r="B1020" s="4"/>
    </row>
    <row r="1021" spans="2:2" x14ac:dyDescent="0.2">
      <c r="B1021" s="4"/>
    </row>
    <row r="1022" spans="2:2" x14ac:dyDescent="0.2">
      <c r="B1022" s="4"/>
    </row>
    <row r="1023" spans="2:2" x14ac:dyDescent="0.2">
      <c r="B1023" s="4"/>
    </row>
    <row r="1024" spans="2:2" x14ac:dyDescent="0.2">
      <c r="B1024" s="4"/>
    </row>
    <row r="1025" spans="2:2" x14ac:dyDescent="0.2">
      <c r="B1025" s="4"/>
    </row>
    <row r="1026" spans="2:2" x14ac:dyDescent="0.2">
      <c r="B1026" s="4"/>
    </row>
    <row r="1027" spans="2:2" x14ac:dyDescent="0.2">
      <c r="B1027" s="4"/>
    </row>
    <row r="1028" spans="2:2" x14ac:dyDescent="0.2">
      <c r="B1028" s="4"/>
    </row>
    <row r="1029" spans="2:2" x14ac:dyDescent="0.2">
      <c r="B1029" s="4"/>
    </row>
    <row r="1030" spans="2:2" x14ac:dyDescent="0.2">
      <c r="B1030" s="4"/>
    </row>
    <row r="1031" spans="2:2" x14ac:dyDescent="0.2">
      <c r="B1031" s="4"/>
    </row>
    <row r="1032" spans="2:2" x14ac:dyDescent="0.2">
      <c r="B1032" s="4"/>
    </row>
    <row r="1033" spans="2:2" x14ac:dyDescent="0.2">
      <c r="B1033" s="4"/>
    </row>
    <row r="1034" spans="2:2" x14ac:dyDescent="0.2">
      <c r="B1034" s="4"/>
    </row>
    <row r="1035" spans="2:2" x14ac:dyDescent="0.2">
      <c r="B1035" s="4"/>
    </row>
    <row r="1036" spans="2:2" x14ac:dyDescent="0.2">
      <c r="B1036" s="4"/>
    </row>
    <row r="1037" spans="2:2" x14ac:dyDescent="0.2">
      <c r="B1037" s="4"/>
    </row>
    <row r="1038" spans="2:2" x14ac:dyDescent="0.2">
      <c r="B1038" s="4"/>
    </row>
    <row r="1039" spans="2:2" x14ac:dyDescent="0.2">
      <c r="B1039" s="4"/>
    </row>
    <row r="1040" spans="2:2" x14ac:dyDescent="0.2">
      <c r="B1040" s="4"/>
    </row>
    <row r="1041" spans="2:2" x14ac:dyDescent="0.2">
      <c r="B1041" s="4"/>
    </row>
    <row r="1042" spans="2:2" x14ac:dyDescent="0.2">
      <c r="B1042" s="4"/>
    </row>
    <row r="1043" spans="2:2" x14ac:dyDescent="0.2">
      <c r="B1043" s="4"/>
    </row>
    <row r="1044" spans="2:2" x14ac:dyDescent="0.2">
      <c r="B1044" s="4"/>
    </row>
    <row r="1045" spans="2:2" x14ac:dyDescent="0.2">
      <c r="B1045" s="4"/>
    </row>
    <row r="1046" spans="2:2" x14ac:dyDescent="0.2">
      <c r="B1046" s="4"/>
    </row>
    <row r="1047" spans="2:2" x14ac:dyDescent="0.2">
      <c r="B1047" s="4"/>
    </row>
    <row r="1048" spans="2:2" x14ac:dyDescent="0.2">
      <c r="B1048" s="4"/>
    </row>
    <row r="1049" spans="2:2" x14ac:dyDescent="0.2">
      <c r="B1049" s="4"/>
    </row>
    <row r="1050" spans="2:2" x14ac:dyDescent="0.2">
      <c r="B1050" s="4"/>
    </row>
    <row r="1051" spans="2:2" x14ac:dyDescent="0.2">
      <c r="B1051" s="4"/>
    </row>
    <row r="1052" spans="2:2" x14ac:dyDescent="0.2">
      <c r="B1052" s="4"/>
    </row>
    <row r="1053" spans="2:2" x14ac:dyDescent="0.2">
      <c r="B1053" s="4"/>
    </row>
    <row r="1054" spans="2:2" x14ac:dyDescent="0.2">
      <c r="B1054" s="4"/>
    </row>
    <row r="1055" spans="2:2" x14ac:dyDescent="0.2">
      <c r="B1055" s="4"/>
    </row>
    <row r="1056" spans="2:2" x14ac:dyDescent="0.2">
      <c r="B1056" s="4"/>
    </row>
    <row r="1057" spans="2:2" x14ac:dyDescent="0.2">
      <c r="B1057" s="4"/>
    </row>
    <row r="1058" spans="2:2" x14ac:dyDescent="0.2">
      <c r="B1058" s="4"/>
    </row>
    <row r="1059" spans="2:2" x14ac:dyDescent="0.2">
      <c r="B1059" s="4"/>
    </row>
    <row r="1060" spans="2:2" x14ac:dyDescent="0.2">
      <c r="B1060" s="4"/>
    </row>
    <row r="1061" spans="2:2" x14ac:dyDescent="0.2">
      <c r="B1061" s="4"/>
    </row>
    <row r="1062" spans="2:2" x14ac:dyDescent="0.2">
      <c r="B1062" s="4"/>
    </row>
    <row r="1063" spans="2:2" x14ac:dyDescent="0.2">
      <c r="B1063" s="4"/>
    </row>
    <row r="1064" spans="2:2" x14ac:dyDescent="0.2">
      <c r="B1064" s="4"/>
    </row>
    <row r="1065" spans="2:2" x14ac:dyDescent="0.2">
      <c r="B1065" s="4"/>
    </row>
    <row r="1066" spans="2:2" x14ac:dyDescent="0.2">
      <c r="B1066" s="4"/>
    </row>
    <row r="1067" spans="2:2" x14ac:dyDescent="0.2">
      <c r="B1067" s="4"/>
    </row>
    <row r="1068" spans="2:2" x14ac:dyDescent="0.2">
      <c r="B1068" s="4"/>
    </row>
    <row r="1069" spans="2:2" x14ac:dyDescent="0.2">
      <c r="B1069" s="4"/>
    </row>
    <row r="1070" spans="2:2" x14ac:dyDescent="0.2">
      <c r="B1070" s="4"/>
    </row>
    <row r="1071" spans="2:2" x14ac:dyDescent="0.2">
      <c r="B1071" s="4"/>
    </row>
    <row r="1072" spans="2:2" x14ac:dyDescent="0.2">
      <c r="B1072" s="4"/>
    </row>
    <row r="1073" spans="2:2" x14ac:dyDescent="0.2">
      <c r="B1073" s="4"/>
    </row>
    <row r="1074" spans="2:2" x14ac:dyDescent="0.2">
      <c r="B1074" s="4"/>
    </row>
    <row r="1075" spans="2:2" x14ac:dyDescent="0.2">
      <c r="B1075" s="4"/>
    </row>
    <row r="1076" spans="2:2" x14ac:dyDescent="0.2">
      <c r="B1076" s="4"/>
    </row>
    <row r="1077" spans="2:2" x14ac:dyDescent="0.2">
      <c r="B1077" s="4"/>
    </row>
    <row r="1078" spans="2:2" x14ac:dyDescent="0.2">
      <c r="B1078" s="4"/>
    </row>
    <row r="1079" spans="2:2" x14ac:dyDescent="0.2">
      <c r="B1079" s="4"/>
    </row>
    <row r="1080" spans="2:2" x14ac:dyDescent="0.2">
      <c r="B1080" s="4"/>
    </row>
    <row r="1081" spans="2:2" x14ac:dyDescent="0.2">
      <c r="B1081" s="4"/>
    </row>
    <row r="1082" spans="2:2" x14ac:dyDescent="0.2">
      <c r="B1082" s="4"/>
    </row>
    <row r="1083" spans="2:2" x14ac:dyDescent="0.2">
      <c r="B1083" s="4"/>
    </row>
    <row r="1084" spans="2:2" x14ac:dyDescent="0.2">
      <c r="B1084" s="4"/>
    </row>
    <row r="1085" spans="2:2" x14ac:dyDescent="0.2">
      <c r="B1085" s="4"/>
    </row>
    <row r="1086" spans="2:2" x14ac:dyDescent="0.2">
      <c r="B1086" s="4"/>
    </row>
    <row r="1087" spans="2:2" x14ac:dyDescent="0.2">
      <c r="B1087" s="4"/>
    </row>
    <row r="1088" spans="2:2" x14ac:dyDescent="0.2">
      <c r="B1088" s="4"/>
    </row>
    <row r="1089" spans="2:2" x14ac:dyDescent="0.2">
      <c r="B1089" s="4"/>
    </row>
    <row r="1090" spans="2:2" x14ac:dyDescent="0.2">
      <c r="B1090" s="4"/>
    </row>
    <row r="1091" spans="2:2" x14ac:dyDescent="0.2">
      <c r="B1091" s="4"/>
    </row>
    <row r="1092" spans="2:2" x14ac:dyDescent="0.2">
      <c r="B1092" s="4"/>
    </row>
    <row r="1093" spans="2:2" x14ac:dyDescent="0.2">
      <c r="B1093" s="4"/>
    </row>
    <row r="1094" spans="2:2" x14ac:dyDescent="0.2">
      <c r="B1094" s="4"/>
    </row>
    <row r="1095" spans="2:2" x14ac:dyDescent="0.2">
      <c r="B1095" s="4"/>
    </row>
    <row r="1096" spans="2:2" x14ac:dyDescent="0.2">
      <c r="B1096" s="4"/>
    </row>
    <row r="1097" spans="2:2" x14ac:dyDescent="0.2">
      <c r="B1097" s="4"/>
    </row>
    <row r="1098" spans="2:2" x14ac:dyDescent="0.2">
      <c r="B1098" s="4"/>
    </row>
    <row r="1099" spans="2:2" x14ac:dyDescent="0.2">
      <c r="B1099" s="4"/>
    </row>
    <row r="1100" spans="2:2" x14ac:dyDescent="0.2">
      <c r="B1100" s="4"/>
    </row>
    <row r="1101" spans="2:2" x14ac:dyDescent="0.2">
      <c r="B1101" s="4"/>
    </row>
    <row r="1102" spans="2:2" x14ac:dyDescent="0.2">
      <c r="B1102" s="4"/>
    </row>
    <row r="1103" spans="2:2" x14ac:dyDescent="0.2">
      <c r="B1103" s="4"/>
    </row>
    <row r="1104" spans="2:2" x14ac:dyDescent="0.2">
      <c r="B1104" s="4"/>
    </row>
    <row r="1105" spans="2:2" x14ac:dyDescent="0.2">
      <c r="B1105" s="4"/>
    </row>
    <row r="1106" spans="2:2" x14ac:dyDescent="0.2">
      <c r="B1106" s="4"/>
    </row>
    <row r="1107" spans="2:2" x14ac:dyDescent="0.2">
      <c r="B1107" s="4"/>
    </row>
    <row r="1108" spans="2:2" x14ac:dyDescent="0.2">
      <c r="B1108" s="4"/>
    </row>
    <row r="1109" spans="2:2" x14ac:dyDescent="0.2">
      <c r="B1109" s="4"/>
    </row>
    <row r="1110" spans="2:2" x14ac:dyDescent="0.2">
      <c r="B1110" s="4"/>
    </row>
    <row r="1111" spans="2:2" x14ac:dyDescent="0.2">
      <c r="B1111" s="4"/>
    </row>
    <row r="1112" spans="2:2" x14ac:dyDescent="0.2">
      <c r="B1112" s="4"/>
    </row>
    <row r="1113" spans="2:2" x14ac:dyDescent="0.2">
      <c r="B1113" s="4"/>
    </row>
    <row r="1114" spans="2:2" x14ac:dyDescent="0.2">
      <c r="B1114" s="4"/>
    </row>
    <row r="1115" spans="2:2" x14ac:dyDescent="0.2">
      <c r="B1115" s="4"/>
    </row>
    <row r="1116" spans="2:2" x14ac:dyDescent="0.2">
      <c r="B1116" s="4"/>
    </row>
    <row r="1117" spans="2:2" x14ac:dyDescent="0.2">
      <c r="B1117" s="4"/>
    </row>
    <row r="1118" spans="2:2" x14ac:dyDescent="0.2">
      <c r="B1118" s="4"/>
    </row>
    <row r="1119" spans="2:2" x14ac:dyDescent="0.2">
      <c r="B1119" s="4"/>
    </row>
    <row r="1120" spans="2:2" x14ac:dyDescent="0.2">
      <c r="B1120" s="4"/>
    </row>
    <row r="1121" spans="2:2" x14ac:dyDescent="0.2">
      <c r="B1121" s="4"/>
    </row>
    <row r="1122" spans="2:2" x14ac:dyDescent="0.2">
      <c r="B1122" s="4"/>
    </row>
    <row r="1123" spans="2:2" x14ac:dyDescent="0.2">
      <c r="B1123" s="4"/>
    </row>
    <row r="1124" spans="2:2" x14ac:dyDescent="0.2">
      <c r="B1124" s="4"/>
    </row>
    <row r="1125" spans="2:2" x14ac:dyDescent="0.2">
      <c r="B1125" s="4"/>
    </row>
    <row r="1126" spans="2:2" x14ac:dyDescent="0.2">
      <c r="B1126" s="4"/>
    </row>
    <row r="1127" spans="2:2" x14ac:dyDescent="0.2">
      <c r="B1127" s="4"/>
    </row>
    <row r="1128" spans="2:2" x14ac:dyDescent="0.2">
      <c r="B1128" s="4"/>
    </row>
    <row r="1129" spans="2:2" x14ac:dyDescent="0.2">
      <c r="B1129" s="4"/>
    </row>
    <row r="1130" spans="2:2" x14ac:dyDescent="0.2">
      <c r="B1130" s="4"/>
    </row>
    <row r="1131" spans="2:2" x14ac:dyDescent="0.2">
      <c r="B1131" s="4"/>
    </row>
    <row r="1132" spans="2:2" x14ac:dyDescent="0.2">
      <c r="B1132" s="4"/>
    </row>
    <row r="1133" spans="2:2" x14ac:dyDescent="0.2">
      <c r="B1133" s="4"/>
    </row>
    <row r="1134" spans="2:2" x14ac:dyDescent="0.2">
      <c r="B1134" s="4"/>
    </row>
    <row r="1135" spans="2:2" x14ac:dyDescent="0.2">
      <c r="B1135" s="4"/>
    </row>
    <row r="1136" spans="2:2" x14ac:dyDescent="0.2">
      <c r="B1136" s="4"/>
    </row>
    <row r="1137" spans="2:2" x14ac:dyDescent="0.2">
      <c r="B1137" s="4"/>
    </row>
    <row r="1138" spans="2:2" x14ac:dyDescent="0.2">
      <c r="B1138" s="4"/>
    </row>
    <row r="1139" spans="2:2" x14ac:dyDescent="0.2">
      <c r="B1139" s="4"/>
    </row>
    <row r="1140" spans="2:2" x14ac:dyDescent="0.2">
      <c r="B1140" s="4"/>
    </row>
    <row r="1141" spans="2:2" x14ac:dyDescent="0.2">
      <c r="B1141" s="4"/>
    </row>
    <row r="1142" spans="2:2" x14ac:dyDescent="0.2">
      <c r="B1142" s="4"/>
    </row>
    <row r="1143" spans="2:2" x14ac:dyDescent="0.2">
      <c r="B1143" s="4"/>
    </row>
    <row r="1144" spans="2:2" x14ac:dyDescent="0.2">
      <c r="B1144" s="4"/>
    </row>
    <row r="1145" spans="2:2" x14ac:dyDescent="0.2">
      <c r="B1145" s="4"/>
    </row>
    <row r="1146" spans="2:2" x14ac:dyDescent="0.2">
      <c r="B1146" s="4"/>
    </row>
    <row r="1147" spans="2:2" x14ac:dyDescent="0.2">
      <c r="B1147" s="4"/>
    </row>
    <row r="1148" spans="2:2" x14ac:dyDescent="0.2">
      <c r="B1148" s="4"/>
    </row>
    <row r="1149" spans="2:2" x14ac:dyDescent="0.2">
      <c r="B1149" s="4"/>
    </row>
    <row r="1150" spans="2:2" x14ac:dyDescent="0.2">
      <c r="B1150" s="4"/>
    </row>
    <row r="1151" spans="2:2" x14ac:dyDescent="0.2">
      <c r="B1151" s="4"/>
    </row>
    <row r="1152" spans="2:2" x14ac:dyDescent="0.2">
      <c r="B1152" s="4"/>
    </row>
    <row r="1153" spans="2:2" x14ac:dyDescent="0.2">
      <c r="B1153" s="4"/>
    </row>
    <row r="1154" spans="2:2" x14ac:dyDescent="0.2">
      <c r="B1154" s="4"/>
    </row>
    <row r="1155" spans="2:2" x14ac:dyDescent="0.2">
      <c r="B1155" s="4"/>
    </row>
    <row r="1156" spans="2:2" x14ac:dyDescent="0.2">
      <c r="B1156" s="4"/>
    </row>
    <row r="1157" spans="2:2" x14ac:dyDescent="0.2">
      <c r="B1157" s="4"/>
    </row>
    <row r="1158" spans="2:2" x14ac:dyDescent="0.2">
      <c r="B1158" s="4"/>
    </row>
    <row r="1159" spans="2:2" x14ac:dyDescent="0.2">
      <c r="B1159" s="4"/>
    </row>
    <row r="1160" spans="2:2" x14ac:dyDescent="0.2">
      <c r="B1160" s="4"/>
    </row>
    <row r="1161" spans="2:2" x14ac:dyDescent="0.2">
      <c r="B1161" s="4"/>
    </row>
    <row r="1162" spans="2:2" x14ac:dyDescent="0.2">
      <c r="B1162" s="4"/>
    </row>
    <row r="1163" spans="2:2" x14ac:dyDescent="0.2">
      <c r="B1163" s="4"/>
    </row>
    <row r="1164" spans="2:2" x14ac:dyDescent="0.2">
      <c r="B1164" s="4"/>
    </row>
    <row r="1165" spans="2:2" x14ac:dyDescent="0.2">
      <c r="B1165" s="4"/>
    </row>
    <row r="1166" spans="2:2" x14ac:dyDescent="0.2">
      <c r="B1166" s="4"/>
    </row>
    <row r="1167" spans="2:2" x14ac:dyDescent="0.2">
      <c r="B1167" s="4"/>
    </row>
    <row r="1168" spans="2:2" x14ac:dyDescent="0.2">
      <c r="B1168" s="4"/>
    </row>
    <row r="1169" spans="2:2" x14ac:dyDescent="0.2">
      <c r="B1169" s="4"/>
    </row>
    <row r="1170" spans="2:2" x14ac:dyDescent="0.2">
      <c r="B1170" s="4"/>
    </row>
    <row r="1171" spans="2:2" x14ac:dyDescent="0.2">
      <c r="B1171" s="4"/>
    </row>
    <row r="1172" spans="2:2" x14ac:dyDescent="0.2">
      <c r="B1172" s="4"/>
    </row>
    <row r="1173" spans="2:2" x14ac:dyDescent="0.2">
      <c r="B1173" s="4"/>
    </row>
    <row r="1174" spans="2:2" x14ac:dyDescent="0.2">
      <c r="B1174" s="4"/>
    </row>
    <row r="1175" spans="2:2" x14ac:dyDescent="0.2">
      <c r="B1175" s="4"/>
    </row>
    <row r="1176" spans="2:2" x14ac:dyDescent="0.2">
      <c r="B1176" s="4"/>
    </row>
    <row r="1177" spans="2:2" x14ac:dyDescent="0.2">
      <c r="B1177" s="4"/>
    </row>
    <row r="1178" spans="2:2" x14ac:dyDescent="0.2">
      <c r="B1178" s="4"/>
    </row>
    <row r="1179" spans="2:2" x14ac:dyDescent="0.2">
      <c r="B1179" s="4"/>
    </row>
    <row r="1180" spans="2:2" x14ac:dyDescent="0.2">
      <c r="B1180" s="4"/>
    </row>
    <row r="1181" spans="2:2" x14ac:dyDescent="0.2">
      <c r="B1181" s="4"/>
    </row>
    <row r="1182" spans="2:2" x14ac:dyDescent="0.2">
      <c r="B1182" s="4"/>
    </row>
    <row r="1183" spans="2:2" x14ac:dyDescent="0.2">
      <c r="B1183" s="4"/>
    </row>
    <row r="1184" spans="2:2" x14ac:dyDescent="0.2">
      <c r="B1184" s="4"/>
    </row>
    <row r="1185" spans="2:2" x14ac:dyDescent="0.2">
      <c r="B1185" s="4"/>
    </row>
    <row r="1186" spans="2:2" x14ac:dyDescent="0.2">
      <c r="B1186" s="4"/>
    </row>
    <row r="1187" spans="2:2" x14ac:dyDescent="0.2">
      <c r="B1187" s="4"/>
    </row>
    <row r="1188" spans="2:2" x14ac:dyDescent="0.2">
      <c r="B1188" s="4"/>
    </row>
    <row r="1189" spans="2:2" x14ac:dyDescent="0.2">
      <c r="B1189" s="4"/>
    </row>
    <row r="1190" spans="2:2" x14ac:dyDescent="0.2">
      <c r="B1190" s="4"/>
    </row>
    <row r="1191" spans="2:2" x14ac:dyDescent="0.2">
      <c r="B1191" s="4"/>
    </row>
    <row r="1192" spans="2:2" x14ac:dyDescent="0.2">
      <c r="B1192" s="4"/>
    </row>
    <row r="1193" spans="2:2" x14ac:dyDescent="0.2">
      <c r="B1193" s="4"/>
    </row>
    <row r="1194" spans="2:2" x14ac:dyDescent="0.2">
      <c r="B1194" s="4"/>
    </row>
    <row r="1195" spans="2:2" x14ac:dyDescent="0.2">
      <c r="B1195" s="4"/>
    </row>
    <row r="1196" spans="2:2" x14ac:dyDescent="0.2">
      <c r="B1196" s="4"/>
    </row>
    <row r="1197" spans="2:2" x14ac:dyDescent="0.2">
      <c r="B1197" s="4"/>
    </row>
    <row r="1198" spans="2:2" x14ac:dyDescent="0.2">
      <c r="B1198" s="4"/>
    </row>
    <row r="1199" spans="2:2" x14ac:dyDescent="0.2">
      <c r="B1199" s="4"/>
    </row>
    <row r="1200" spans="2:2" x14ac:dyDescent="0.2">
      <c r="B1200" s="4"/>
    </row>
    <row r="1201" spans="2:2" x14ac:dyDescent="0.2">
      <c r="B1201" s="4"/>
    </row>
    <row r="1202" spans="2:2" x14ac:dyDescent="0.2">
      <c r="B1202" s="4"/>
    </row>
    <row r="1203" spans="2:2" x14ac:dyDescent="0.2">
      <c r="B1203" s="4"/>
    </row>
    <row r="1204" spans="2:2" x14ac:dyDescent="0.2">
      <c r="B1204" s="4"/>
    </row>
    <row r="1205" spans="2:2" x14ac:dyDescent="0.2">
      <c r="B1205" s="4"/>
    </row>
    <row r="1206" spans="2:2" x14ac:dyDescent="0.2">
      <c r="B1206" s="4"/>
    </row>
    <row r="1207" spans="2:2" x14ac:dyDescent="0.2">
      <c r="B1207" s="4"/>
    </row>
    <row r="1208" spans="2:2" x14ac:dyDescent="0.2">
      <c r="B1208" s="4"/>
    </row>
    <row r="1209" spans="2:2" x14ac:dyDescent="0.2">
      <c r="B1209" s="4"/>
    </row>
    <row r="1210" spans="2:2" x14ac:dyDescent="0.2">
      <c r="B1210" s="4"/>
    </row>
    <row r="1211" spans="2:2" x14ac:dyDescent="0.2">
      <c r="B1211" s="4"/>
    </row>
    <row r="1212" spans="2:2" x14ac:dyDescent="0.2">
      <c r="B1212" s="4"/>
    </row>
    <row r="1213" spans="2:2" x14ac:dyDescent="0.2">
      <c r="B1213" s="4"/>
    </row>
    <row r="1214" spans="2:2" x14ac:dyDescent="0.2">
      <c r="B1214" s="4"/>
    </row>
    <row r="1215" spans="2:2" x14ac:dyDescent="0.2">
      <c r="B1215" s="4"/>
    </row>
    <row r="1216" spans="2:2" x14ac:dyDescent="0.2">
      <c r="B1216" s="4"/>
    </row>
    <row r="1217" spans="2:2" x14ac:dyDescent="0.2">
      <c r="B1217" s="4"/>
    </row>
    <row r="1218" spans="2:2" x14ac:dyDescent="0.2">
      <c r="B1218" s="4"/>
    </row>
    <row r="1219" spans="2:2" x14ac:dyDescent="0.2">
      <c r="B1219" s="4"/>
    </row>
    <row r="1220" spans="2:2" x14ac:dyDescent="0.2">
      <c r="B1220" s="4"/>
    </row>
    <row r="1221" spans="2:2" x14ac:dyDescent="0.2">
      <c r="B1221" s="4"/>
    </row>
    <row r="1222" spans="2:2" x14ac:dyDescent="0.2">
      <c r="B1222" s="4"/>
    </row>
    <row r="1223" spans="2:2" x14ac:dyDescent="0.2">
      <c r="B1223" s="4"/>
    </row>
    <row r="1224" spans="2:2" x14ac:dyDescent="0.2">
      <c r="B1224" s="4"/>
    </row>
    <row r="1225" spans="2:2" x14ac:dyDescent="0.2">
      <c r="B1225" s="4"/>
    </row>
    <row r="1226" spans="2:2" x14ac:dyDescent="0.2">
      <c r="B1226" s="4"/>
    </row>
    <row r="1227" spans="2:2" x14ac:dyDescent="0.2">
      <c r="B1227" s="4"/>
    </row>
    <row r="1228" spans="2:2" x14ac:dyDescent="0.2">
      <c r="B1228" s="4"/>
    </row>
    <row r="1229" spans="2:2" x14ac:dyDescent="0.2">
      <c r="B1229" s="4"/>
    </row>
    <row r="1230" spans="2:2" x14ac:dyDescent="0.2">
      <c r="B1230" s="4"/>
    </row>
    <row r="1231" spans="2:2" x14ac:dyDescent="0.2">
      <c r="B1231" s="4"/>
    </row>
    <row r="1232" spans="2:2" x14ac:dyDescent="0.2">
      <c r="B1232" s="4"/>
    </row>
    <row r="1233" spans="2:2" x14ac:dyDescent="0.2">
      <c r="B1233" s="4"/>
    </row>
    <row r="1234" spans="2:2" x14ac:dyDescent="0.2">
      <c r="B1234" s="4"/>
    </row>
    <row r="1235" spans="2:2" x14ac:dyDescent="0.2">
      <c r="B1235" s="4"/>
    </row>
    <row r="1236" spans="2:2" x14ac:dyDescent="0.2">
      <c r="B1236" s="4"/>
    </row>
    <row r="1237" spans="2:2" x14ac:dyDescent="0.2">
      <c r="B1237" s="4"/>
    </row>
    <row r="1238" spans="2:2" x14ac:dyDescent="0.2">
      <c r="B1238" s="4"/>
    </row>
    <row r="1239" spans="2:2" x14ac:dyDescent="0.2">
      <c r="B1239" s="4"/>
    </row>
    <row r="1240" spans="2:2" x14ac:dyDescent="0.2">
      <c r="B1240" s="4"/>
    </row>
    <row r="1241" spans="2:2" x14ac:dyDescent="0.2">
      <c r="B1241" s="4"/>
    </row>
    <row r="1242" spans="2:2" x14ac:dyDescent="0.2">
      <c r="B1242" s="4"/>
    </row>
    <row r="1243" spans="2:2" x14ac:dyDescent="0.2">
      <c r="B1243" s="4"/>
    </row>
    <row r="1244" spans="2:2" x14ac:dyDescent="0.2">
      <c r="B1244" s="4"/>
    </row>
    <row r="1245" spans="2:2" x14ac:dyDescent="0.2">
      <c r="B1245" s="4"/>
    </row>
    <row r="1246" spans="2:2" x14ac:dyDescent="0.2">
      <c r="B1246" s="4"/>
    </row>
    <row r="1247" spans="2:2" x14ac:dyDescent="0.2">
      <c r="B1247" s="4"/>
    </row>
    <row r="1248" spans="2:2" x14ac:dyDescent="0.2">
      <c r="B1248" s="4"/>
    </row>
    <row r="1249" spans="2:2" x14ac:dyDescent="0.2">
      <c r="B1249" s="4"/>
    </row>
    <row r="1250" spans="2:2" x14ac:dyDescent="0.2">
      <c r="B1250" s="4"/>
    </row>
    <row r="1251" spans="2:2" x14ac:dyDescent="0.2">
      <c r="B1251" s="4"/>
    </row>
    <row r="1252" spans="2:2" x14ac:dyDescent="0.2">
      <c r="B1252" s="4"/>
    </row>
    <row r="1253" spans="2:2" x14ac:dyDescent="0.2">
      <c r="B1253" s="4"/>
    </row>
    <row r="1254" spans="2:2" x14ac:dyDescent="0.2">
      <c r="B1254" s="4"/>
    </row>
    <row r="1255" spans="2:2" x14ac:dyDescent="0.2">
      <c r="B1255" s="4"/>
    </row>
    <row r="1256" spans="2:2" x14ac:dyDescent="0.2">
      <c r="B1256" s="4"/>
    </row>
    <row r="1257" spans="2:2" x14ac:dyDescent="0.2">
      <c r="B1257" s="4"/>
    </row>
    <row r="1258" spans="2:2" x14ac:dyDescent="0.2">
      <c r="B1258" s="4"/>
    </row>
    <row r="1259" spans="2:2" x14ac:dyDescent="0.2">
      <c r="B1259" s="4"/>
    </row>
    <row r="1260" spans="2:2" x14ac:dyDescent="0.2">
      <c r="B1260" s="4"/>
    </row>
    <row r="1261" spans="2:2" x14ac:dyDescent="0.2">
      <c r="B1261" s="4"/>
    </row>
    <row r="1262" spans="2:2" x14ac:dyDescent="0.2">
      <c r="B1262" s="4"/>
    </row>
    <row r="1263" spans="2:2" x14ac:dyDescent="0.2">
      <c r="B1263" s="4"/>
    </row>
    <row r="1264" spans="2:2" x14ac:dyDescent="0.2">
      <c r="B1264" s="4"/>
    </row>
    <row r="1265" spans="2:2" x14ac:dyDescent="0.2">
      <c r="B1265" s="4"/>
    </row>
    <row r="1266" spans="2:2" x14ac:dyDescent="0.2">
      <c r="B1266" s="4"/>
    </row>
    <row r="1267" spans="2:2" x14ac:dyDescent="0.2">
      <c r="B1267" s="4"/>
    </row>
    <row r="1268" spans="2:2" x14ac:dyDescent="0.2">
      <c r="B1268" s="4"/>
    </row>
    <row r="1269" spans="2:2" x14ac:dyDescent="0.2">
      <c r="B1269" s="4"/>
    </row>
    <row r="1270" spans="2:2" x14ac:dyDescent="0.2">
      <c r="B1270" s="4"/>
    </row>
    <row r="1271" spans="2:2" x14ac:dyDescent="0.2">
      <c r="B1271" s="4"/>
    </row>
    <row r="1272" spans="2:2" x14ac:dyDescent="0.2">
      <c r="B1272" s="4"/>
    </row>
    <row r="1273" spans="2:2" x14ac:dyDescent="0.2">
      <c r="B1273" s="4"/>
    </row>
    <row r="1274" spans="2:2" x14ac:dyDescent="0.2">
      <c r="B1274" s="4"/>
    </row>
    <row r="1275" spans="2:2" x14ac:dyDescent="0.2">
      <c r="B1275" s="4"/>
    </row>
    <row r="1276" spans="2:2" x14ac:dyDescent="0.2">
      <c r="B1276" s="4"/>
    </row>
    <row r="1277" spans="2:2" x14ac:dyDescent="0.2">
      <c r="B1277" s="4"/>
    </row>
    <row r="1278" spans="2:2" x14ac:dyDescent="0.2">
      <c r="B1278" s="4"/>
    </row>
    <row r="1279" spans="2:2" x14ac:dyDescent="0.2">
      <c r="B1279" s="4"/>
    </row>
    <row r="1280" spans="2:2" x14ac:dyDescent="0.2">
      <c r="B1280" s="4"/>
    </row>
    <row r="1281" spans="2:2" x14ac:dyDescent="0.2">
      <c r="B1281" s="4"/>
    </row>
    <row r="1282" spans="2:2" x14ac:dyDescent="0.2">
      <c r="B1282" s="4"/>
    </row>
    <row r="1283" spans="2:2" x14ac:dyDescent="0.2">
      <c r="B1283" s="4"/>
    </row>
    <row r="1284" spans="2:2" x14ac:dyDescent="0.2">
      <c r="B1284" s="4"/>
    </row>
    <row r="1285" spans="2:2" x14ac:dyDescent="0.2">
      <c r="B1285" s="4"/>
    </row>
    <row r="1286" spans="2:2" x14ac:dyDescent="0.2">
      <c r="B1286" s="4"/>
    </row>
    <row r="1287" spans="2:2" x14ac:dyDescent="0.2">
      <c r="B1287" s="4"/>
    </row>
    <row r="1288" spans="2:2" x14ac:dyDescent="0.2">
      <c r="B1288" s="4"/>
    </row>
    <row r="1289" spans="2:2" x14ac:dyDescent="0.2">
      <c r="B1289" s="4"/>
    </row>
    <row r="1290" spans="2:2" x14ac:dyDescent="0.2">
      <c r="B1290" s="4"/>
    </row>
    <row r="1291" spans="2:2" x14ac:dyDescent="0.2">
      <c r="B1291" s="4"/>
    </row>
    <row r="1292" spans="2:2" x14ac:dyDescent="0.2">
      <c r="B1292" s="4"/>
    </row>
    <row r="1293" spans="2:2" x14ac:dyDescent="0.2">
      <c r="B1293" s="4"/>
    </row>
    <row r="1294" spans="2:2" x14ac:dyDescent="0.2">
      <c r="B1294" s="4"/>
    </row>
    <row r="1295" spans="2:2" x14ac:dyDescent="0.2">
      <c r="B1295" s="4"/>
    </row>
    <row r="1296" spans="2:2" x14ac:dyDescent="0.2">
      <c r="B1296" s="4"/>
    </row>
    <row r="1297" spans="2:2" x14ac:dyDescent="0.2">
      <c r="B1297" s="4"/>
    </row>
    <row r="1298" spans="2:2" x14ac:dyDescent="0.2">
      <c r="B1298" s="4"/>
    </row>
    <row r="1299" spans="2:2" x14ac:dyDescent="0.2">
      <c r="B1299" s="4"/>
    </row>
    <row r="1300" spans="2:2" x14ac:dyDescent="0.2">
      <c r="B1300" s="4"/>
    </row>
    <row r="1301" spans="2:2" x14ac:dyDescent="0.2">
      <c r="B1301" s="4"/>
    </row>
    <row r="1302" spans="2:2" x14ac:dyDescent="0.2">
      <c r="B1302" s="4"/>
    </row>
    <row r="1303" spans="2:2" x14ac:dyDescent="0.2">
      <c r="B1303" s="4"/>
    </row>
    <row r="1304" spans="2:2" x14ac:dyDescent="0.2">
      <c r="B1304" s="4"/>
    </row>
    <row r="1305" spans="2:2" x14ac:dyDescent="0.2">
      <c r="B1305" s="4"/>
    </row>
    <row r="1306" spans="2:2" x14ac:dyDescent="0.2">
      <c r="B1306" s="4"/>
    </row>
    <row r="1307" spans="2:2" x14ac:dyDescent="0.2">
      <c r="B1307" s="4"/>
    </row>
    <row r="1308" spans="2:2" x14ac:dyDescent="0.2">
      <c r="B1308" s="4"/>
    </row>
    <row r="1309" spans="2:2" x14ac:dyDescent="0.2">
      <c r="B1309" s="4"/>
    </row>
    <row r="1310" spans="2:2" x14ac:dyDescent="0.2">
      <c r="B1310" s="4"/>
    </row>
    <row r="1311" spans="2:2" x14ac:dyDescent="0.2">
      <c r="B1311" s="4"/>
    </row>
    <row r="1312" spans="2:2" x14ac:dyDescent="0.2">
      <c r="B1312" s="4"/>
    </row>
    <row r="1313" spans="2:2" x14ac:dyDescent="0.2">
      <c r="B1313" s="4"/>
    </row>
    <row r="1314" spans="2:2" x14ac:dyDescent="0.2">
      <c r="B1314" s="4"/>
    </row>
    <row r="1315" spans="2:2" x14ac:dyDescent="0.2">
      <c r="B1315" s="4"/>
    </row>
    <row r="1316" spans="2:2" x14ac:dyDescent="0.2">
      <c r="B1316" s="4"/>
    </row>
    <row r="1317" spans="2:2" x14ac:dyDescent="0.2">
      <c r="B1317" s="4"/>
    </row>
    <row r="1318" spans="2:2" x14ac:dyDescent="0.2">
      <c r="B1318" s="4"/>
    </row>
    <row r="1319" spans="2:2" x14ac:dyDescent="0.2">
      <c r="B1319" s="4"/>
    </row>
    <row r="1320" spans="2:2" x14ac:dyDescent="0.2">
      <c r="B1320" s="4"/>
    </row>
    <row r="1321" spans="2:2" x14ac:dyDescent="0.2">
      <c r="B1321" s="4"/>
    </row>
    <row r="1322" spans="2:2" x14ac:dyDescent="0.2">
      <c r="B1322" s="4"/>
    </row>
    <row r="1323" spans="2:2" x14ac:dyDescent="0.2">
      <c r="B1323" s="4"/>
    </row>
    <row r="1324" spans="2:2" x14ac:dyDescent="0.2">
      <c r="B1324" s="4"/>
    </row>
    <row r="1325" spans="2:2" x14ac:dyDescent="0.2">
      <c r="B1325" s="4"/>
    </row>
    <row r="1326" spans="2:2" x14ac:dyDescent="0.2">
      <c r="B1326" s="4"/>
    </row>
    <row r="1327" spans="2:2" x14ac:dyDescent="0.2">
      <c r="B1327" s="4"/>
    </row>
    <row r="1328" spans="2:2" x14ac:dyDescent="0.2">
      <c r="B1328" s="4"/>
    </row>
    <row r="1329" spans="2:2" x14ac:dyDescent="0.2">
      <c r="B1329" s="4"/>
    </row>
    <row r="1330" spans="2:2" x14ac:dyDescent="0.2">
      <c r="B1330" s="4"/>
    </row>
    <row r="1331" spans="2:2" x14ac:dyDescent="0.2">
      <c r="B1331" s="4"/>
    </row>
    <row r="1332" spans="2:2" x14ac:dyDescent="0.2">
      <c r="B1332" s="4"/>
    </row>
    <row r="1333" spans="2:2" x14ac:dyDescent="0.2">
      <c r="B1333" s="4"/>
    </row>
    <row r="1334" spans="2:2" x14ac:dyDescent="0.2">
      <c r="B1334" s="4"/>
    </row>
    <row r="1335" spans="2:2" x14ac:dyDescent="0.2">
      <c r="B1335" s="4"/>
    </row>
    <row r="1336" spans="2:2" x14ac:dyDescent="0.2">
      <c r="B1336" s="4"/>
    </row>
    <row r="1337" spans="2:2" x14ac:dyDescent="0.2">
      <c r="B1337" s="4"/>
    </row>
    <row r="1338" spans="2:2" x14ac:dyDescent="0.2">
      <c r="B1338" s="4"/>
    </row>
    <row r="1339" spans="2:2" x14ac:dyDescent="0.2">
      <c r="B1339" s="4"/>
    </row>
    <row r="1340" spans="2:2" x14ac:dyDescent="0.2">
      <c r="B1340" s="4"/>
    </row>
    <row r="1341" spans="2:2" x14ac:dyDescent="0.2">
      <c r="B1341" s="4"/>
    </row>
    <row r="1342" spans="2:2" x14ac:dyDescent="0.2">
      <c r="B1342" s="4"/>
    </row>
    <row r="1343" spans="2:2" x14ac:dyDescent="0.2">
      <c r="B1343" s="4"/>
    </row>
    <row r="1344" spans="2:2" x14ac:dyDescent="0.2">
      <c r="B1344" s="4"/>
    </row>
    <row r="1345" spans="2:2" x14ac:dyDescent="0.2">
      <c r="B1345" s="4"/>
    </row>
    <row r="1346" spans="2:2" x14ac:dyDescent="0.2">
      <c r="B1346" s="4"/>
    </row>
    <row r="1347" spans="2:2" x14ac:dyDescent="0.2">
      <c r="B1347" s="4"/>
    </row>
    <row r="1348" spans="2:2" x14ac:dyDescent="0.2">
      <c r="B1348" s="4"/>
    </row>
    <row r="1349" spans="2:2" x14ac:dyDescent="0.2">
      <c r="B1349" s="4"/>
    </row>
    <row r="1350" spans="2:2" x14ac:dyDescent="0.2">
      <c r="B1350" s="4"/>
    </row>
    <row r="1351" spans="2:2" x14ac:dyDescent="0.2">
      <c r="B1351" s="4"/>
    </row>
    <row r="1352" spans="2:2" x14ac:dyDescent="0.2">
      <c r="B1352" s="4"/>
    </row>
    <row r="1353" spans="2:2" x14ac:dyDescent="0.2">
      <c r="B1353" s="4"/>
    </row>
    <row r="1354" spans="2:2" x14ac:dyDescent="0.2">
      <c r="B1354" s="4"/>
    </row>
    <row r="1355" spans="2:2" x14ac:dyDescent="0.2">
      <c r="B1355" s="4"/>
    </row>
    <row r="1356" spans="2:2" x14ac:dyDescent="0.2">
      <c r="B1356" s="4"/>
    </row>
    <row r="1357" spans="2:2" x14ac:dyDescent="0.2">
      <c r="B1357" s="4"/>
    </row>
    <row r="1358" spans="2:2" x14ac:dyDescent="0.2">
      <c r="B1358" s="4"/>
    </row>
    <row r="1359" spans="2:2" x14ac:dyDescent="0.2">
      <c r="B1359" s="4"/>
    </row>
  </sheetData>
  <phoneticPr fontId="8" type="noConversion"/>
  <hyperlinks>
    <hyperlink ref="H3702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0"/>
  <sheetViews>
    <sheetView topLeftCell="A46" workbookViewId="0">
      <selection activeCell="A52" sqref="A52:D93"/>
    </sheetView>
  </sheetViews>
  <sheetFormatPr defaultRowHeight="12.75" x14ac:dyDescent="0.2"/>
  <cols>
    <col min="1" max="1" width="19.7109375" style="49" customWidth="1"/>
    <col min="2" max="2" width="4.42578125" style="10" customWidth="1"/>
    <col min="3" max="3" width="12.7109375" style="49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49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8" t="s">
        <v>78</v>
      </c>
      <c r="I1" s="50" t="s">
        <v>79</v>
      </c>
      <c r="J1" s="51" t="s">
        <v>80</v>
      </c>
    </row>
    <row r="2" spans="1:16" x14ac:dyDescent="0.2">
      <c r="I2" s="52" t="s">
        <v>81</v>
      </c>
      <c r="J2" s="53" t="s">
        <v>82</v>
      </c>
    </row>
    <row r="3" spans="1:16" x14ac:dyDescent="0.2">
      <c r="A3" s="54" t="s">
        <v>83</v>
      </c>
      <c r="I3" s="52" t="s">
        <v>84</v>
      </c>
      <c r="J3" s="53" t="s">
        <v>85</v>
      </c>
    </row>
    <row r="4" spans="1:16" x14ac:dyDescent="0.2">
      <c r="I4" s="52" t="s">
        <v>86</v>
      </c>
      <c r="J4" s="53" t="s">
        <v>85</v>
      </c>
    </row>
    <row r="5" spans="1:16" ht="13.5" thickBot="1" x14ac:dyDescent="0.25">
      <c r="I5" s="55" t="s">
        <v>87</v>
      </c>
      <c r="J5" s="56" t="s">
        <v>71</v>
      </c>
    </row>
    <row r="10" spans="1:16" ht="13.5" thickBot="1" x14ac:dyDescent="0.25"/>
    <row r="11" spans="1:16" ht="12.75" customHeight="1" thickBot="1" x14ac:dyDescent="0.25">
      <c r="A11" s="49" t="str">
        <f t="shared" ref="A11:A42" si="0">P11</f>
        <v> MSAI 31.23 </v>
      </c>
      <c r="B11" s="4" t="str">
        <f t="shared" ref="B11:B42" si="1">IF(H11=INT(H11),"I","II")</f>
        <v>I</v>
      </c>
      <c r="C11" s="49">
        <f t="shared" ref="C11:C42" si="2">1*G11</f>
        <v>36818.400000000001</v>
      </c>
      <c r="D11" s="10" t="str">
        <f t="shared" ref="D11:D42" si="3">VLOOKUP(F11,I$1:J$5,2,FALSE)</f>
        <v>vis</v>
      </c>
      <c r="E11" s="57">
        <f>VLOOKUP(C11,Active!C$21:E$972,3,FALSE)</f>
        <v>0</v>
      </c>
      <c r="F11" s="4" t="s">
        <v>87</v>
      </c>
      <c r="G11" s="10" t="str">
        <f t="shared" ref="G11:G42" si="4">MID(I11,3,LEN(I11)-3)</f>
        <v>36818.40</v>
      </c>
      <c r="H11" s="49">
        <f t="shared" ref="H11:H42" si="5">1*K11</f>
        <v>-9606</v>
      </c>
      <c r="I11" s="58" t="s">
        <v>118</v>
      </c>
      <c r="J11" s="59" t="s">
        <v>119</v>
      </c>
      <c r="K11" s="58">
        <v>-9606</v>
      </c>
      <c r="L11" s="58" t="s">
        <v>120</v>
      </c>
      <c r="M11" s="59" t="s">
        <v>91</v>
      </c>
      <c r="N11" s="59"/>
      <c r="O11" s="60" t="s">
        <v>92</v>
      </c>
      <c r="P11" s="60" t="s">
        <v>93</v>
      </c>
    </row>
    <row r="12" spans="1:16" ht="12.75" customHeight="1" thickBot="1" x14ac:dyDescent="0.25">
      <c r="A12" s="49" t="str">
        <f t="shared" si="0"/>
        <v> BBS 50 </v>
      </c>
      <c r="B12" s="4" t="str">
        <f t="shared" si="1"/>
        <v>I</v>
      </c>
      <c r="C12" s="49">
        <f t="shared" si="2"/>
        <v>44499.353000000003</v>
      </c>
      <c r="D12" s="10" t="str">
        <f t="shared" si="3"/>
        <v>vis</v>
      </c>
      <c r="E12" s="57">
        <f>VLOOKUP(C12,Active!C$21:E$972,3,FALSE)</f>
        <v>4704.99598777343</v>
      </c>
      <c r="F12" s="4" t="s">
        <v>87</v>
      </c>
      <c r="G12" s="10" t="str">
        <f t="shared" si="4"/>
        <v>44499.353</v>
      </c>
      <c r="H12" s="49">
        <f t="shared" si="5"/>
        <v>-4901</v>
      </c>
      <c r="I12" s="58" t="s">
        <v>134</v>
      </c>
      <c r="J12" s="59" t="s">
        <v>135</v>
      </c>
      <c r="K12" s="58">
        <v>-4901</v>
      </c>
      <c r="L12" s="58" t="s">
        <v>136</v>
      </c>
      <c r="M12" s="59" t="s">
        <v>124</v>
      </c>
      <c r="N12" s="59"/>
      <c r="O12" s="60" t="s">
        <v>125</v>
      </c>
      <c r="P12" s="60" t="s">
        <v>137</v>
      </c>
    </row>
    <row r="13" spans="1:16" ht="12.75" customHeight="1" thickBot="1" x14ac:dyDescent="0.25">
      <c r="A13" s="49" t="str">
        <f t="shared" si="0"/>
        <v> BBS 51 </v>
      </c>
      <c r="B13" s="4" t="str">
        <f t="shared" si="1"/>
        <v>I</v>
      </c>
      <c r="C13" s="49">
        <f t="shared" si="2"/>
        <v>44566.284</v>
      </c>
      <c r="D13" s="10" t="str">
        <f t="shared" si="3"/>
        <v>vis</v>
      </c>
      <c r="E13" s="57">
        <f>VLOOKUP(C13,Active!C$21:E$972,3,FALSE)</f>
        <v>4745.9948177959086</v>
      </c>
      <c r="F13" s="4" t="s">
        <v>87</v>
      </c>
      <c r="G13" s="10" t="str">
        <f t="shared" si="4"/>
        <v>44566.284</v>
      </c>
      <c r="H13" s="49">
        <f t="shared" si="5"/>
        <v>-4860</v>
      </c>
      <c r="I13" s="58" t="s">
        <v>138</v>
      </c>
      <c r="J13" s="59" t="s">
        <v>139</v>
      </c>
      <c r="K13" s="58">
        <v>-4860</v>
      </c>
      <c r="L13" s="58" t="s">
        <v>140</v>
      </c>
      <c r="M13" s="59" t="s">
        <v>124</v>
      </c>
      <c r="N13" s="59"/>
      <c r="O13" s="60" t="s">
        <v>125</v>
      </c>
      <c r="P13" s="60" t="s">
        <v>141</v>
      </c>
    </row>
    <row r="14" spans="1:16" ht="12.75" customHeight="1" thickBot="1" x14ac:dyDescent="0.25">
      <c r="A14" s="49" t="str">
        <f t="shared" si="0"/>
        <v> BBS 56 </v>
      </c>
      <c r="B14" s="4" t="str">
        <f t="shared" si="1"/>
        <v>I</v>
      </c>
      <c r="C14" s="49">
        <f t="shared" si="2"/>
        <v>44791.57</v>
      </c>
      <c r="D14" s="10" t="str">
        <f t="shared" si="3"/>
        <v>vis</v>
      </c>
      <c r="E14" s="57">
        <f>VLOOKUP(C14,Active!C$21:E$972,3,FALSE)</f>
        <v>4883.9945850255117</v>
      </c>
      <c r="F14" s="4" t="s">
        <v>87</v>
      </c>
      <c r="G14" s="10" t="str">
        <f t="shared" si="4"/>
        <v>44791.570</v>
      </c>
      <c r="H14" s="49">
        <f t="shared" si="5"/>
        <v>-4722</v>
      </c>
      <c r="I14" s="58" t="s">
        <v>142</v>
      </c>
      <c r="J14" s="59" t="s">
        <v>143</v>
      </c>
      <c r="K14" s="58">
        <v>-4722</v>
      </c>
      <c r="L14" s="58" t="s">
        <v>136</v>
      </c>
      <c r="M14" s="59" t="s">
        <v>124</v>
      </c>
      <c r="N14" s="59"/>
      <c r="O14" s="60" t="s">
        <v>125</v>
      </c>
      <c r="P14" s="60" t="s">
        <v>144</v>
      </c>
    </row>
    <row r="15" spans="1:16" ht="12.75" customHeight="1" thickBot="1" x14ac:dyDescent="0.25">
      <c r="A15" s="49" t="str">
        <f t="shared" si="0"/>
        <v> BBS 56 </v>
      </c>
      <c r="B15" s="4" t="str">
        <f t="shared" si="1"/>
        <v>I</v>
      </c>
      <c r="C15" s="49">
        <f t="shared" si="2"/>
        <v>44809.52</v>
      </c>
      <c r="D15" s="10" t="str">
        <f t="shared" si="3"/>
        <v>vis</v>
      </c>
      <c r="E15" s="57">
        <f>VLOOKUP(C15,Active!C$21:E$972,3,FALSE)</f>
        <v>4894.9899234920431</v>
      </c>
      <c r="F15" s="4" t="s">
        <v>87</v>
      </c>
      <c r="G15" s="10" t="str">
        <f t="shared" si="4"/>
        <v>44809.520</v>
      </c>
      <c r="H15" s="49">
        <f t="shared" si="5"/>
        <v>-4711</v>
      </c>
      <c r="I15" s="58" t="s">
        <v>145</v>
      </c>
      <c r="J15" s="59" t="s">
        <v>146</v>
      </c>
      <c r="K15" s="58">
        <v>-4711</v>
      </c>
      <c r="L15" s="58" t="s">
        <v>147</v>
      </c>
      <c r="M15" s="59" t="s">
        <v>124</v>
      </c>
      <c r="N15" s="59"/>
      <c r="O15" s="60" t="s">
        <v>148</v>
      </c>
      <c r="P15" s="60" t="s">
        <v>144</v>
      </c>
    </row>
    <row r="16" spans="1:16" ht="12.75" customHeight="1" thickBot="1" x14ac:dyDescent="0.25">
      <c r="A16" s="49" t="str">
        <f t="shared" si="0"/>
        <v> BBS 56 </v>
      </c>
      <c r="B16" s="4" t="str">
        <f t="shared" si="1"/>
        <v>I</v>
      </c>
      <c r="C16" s="49">
        <f t="shared" si="2"/>
        <v>44809.531999999999</v>
      </c>
      <c r="D16" s="10" t="str">
        <f t="shared" si="3"/>
        <v>vis</v>
      </c>
      <c r="E16" s="57">
        <f>VLOOKUP(C16,Active!C$21:E$972,3,FALSE)</f>
        <v>4894.9972741361453</v>
      </c>
      <c r="F16" s="4" t="s">
        <v>87</v>
      </c>
      <c r="G16" s="10" t="str">
        <f t="shared" si="4"/>
        <v>44809.532</v>
      </c>
      <c r="H16" s="49">
        <f t="shared" si="5"/>
        <v>-4711</v>
      </c>
      <c r="I16" s="58" t="s">
        <v>149</v>
      </c>
      <c r="J16" s="59" t="s">
        <v>150</v>
      </c>
      <c r="K16" s="58">
        <v>-4711</v>
      </c>
      <c r="L16" s="58" t="s">
        <v>151</v>
      </c>
      <c r="M16" s="59" t="s">
        <v>124</v>
      </c>
      <c r="N16" s="59"/>
      <c r="O16" s="60" t="s">
        <v>125</v>
      </c>
      <c r="P16" s="60" t="s">
        <v>144</v>
      </c>
    </row>
    <row r="17" spans="1:16" ht="12.75" customHeight="1" thickBot="1" x14ac:dyDescent="0.25">
      <c r="A17" s="49" t="str">
        <f t="shared" si="0"/>
        <v> BBS 56 </v>
      </c>
      <c r="B17" s="4" t="str">
        <f t="shared" si="1"/>
        <v>I</v>
      </c>
      <c r="C17" s="49">
        <f t="shared" si="2"/>
        <v>44871.555999999997</v>
      </c>
      <c r="D17" s="10" t="str">
        <f t="shared" si="3"/>
        <v>vis</v>
      </c>
      <c r="E17" s="57">
        <f>VLOOKUP(C17,Active!C$21:E$972,3,FALSE)</f>
        <v>4932.9903032753218</v>
      </c>
      <c r="F17" s="4" t="s">
        <v>87</v>
      </c>
      <c r="G17" s="10" t="str">
        <f t="shared" si="4"/>
        <v>44871.556</v>
      </c>
      <c r="H17" s="49">
        <f t="shared" si="5"/>
        <v>-4673</v>
      </c>
      <c r="I17" s="58" t="s">
        <v>152</v>
      </c>
      <c r="J17" s="59" t="s">
        <v>153</v>
      </c>
      <c r="K17" s="58">
        <v>-4673</v>
      </c>
      <c r="L17" s="58" t="s">
        <v>154</v>
      </c>
      <c r="M17" s="59" t="s">
        <v>124</v>
      </c>
      <c r="N17" s="59"/>
      <c r="O17" s="60" t="s">
        <v>125</v>
      </c>
      <c r="P17" s="60" t="s">
        <v>144</v>
      </c>
    </row>
    <row r="18" spans="1:16" ht="12.75" customHeight="1" thickBot="1" x14ac:dyDescent="0.25">
      <c r="A18" s="49" t="str">
        <f t="shared" si="0"/>
        <v> BBS 57 </v>
      </c>
      <c r="B18" s="4" t="str">
        <f t="shared" si="1"/>
        <v>I</v>
      </c>
      <c r="C18" s="49">
        <f t="shared" si="2"/>
        <v>44902.586000000003</v>
      </c>
      <c r="D18" s="10" t="str">
        <f t="shared" si="3"/>
        <v>vis</v>
      </c>
      <c r="E18" s="57">
        <f>VLOOKUP(C18,Active!C$21:E$972,3,FALSE)</f>
        <v>4951.9978438110647</v>
      </c>
      <c r="F18" s="4" t="s">
        <v>87</v>
      </c>
      <c r="G18" s="10" t="str">
        <f t="shared" si="4"/>
        <v>44902.586</v>
      </c>
      <c r="H18" s="49">
        <f t="shared" si="5"/>
        <v>-4654</v>
      </c>
      <c r="I18" s="58" t="s">
        <v>155</v>
      </c>
      <c r="J18" s="59" t="s">
        <v>156</v>
      </c>
      <c r="K18" s="58">
        <v>-4654</v>
      </c>
      <c r="L18" s="58" t="s">
        <v>157</v>
      </c>
      <c r="M18" s="59" t="s">
        <v>124</v>
      </c>
      <c r="N18" s="59"/>
      <c r="O18" s="60" t="s">
        <v>125</v>
      </c>
      <c r="P18" s="60" t="s">
        <v>158</v>
      </c>
    </row>
    <row r="19" spans="1:16" ht="12.75" customHeight="1" thickBot="1" x14ac:dyDescent="0.25">
      <c r="A19" s="49" t="str">
        <f t="shared" si="0"/>
        <v> BBS 59 </v>
      </c>
      <c r="B19" s="4" t="str">
        <f t="shared" si="1"/>
        <v>I</v>
      </c>
      <c r="C19" s="49">
        <f t="shared" si="2"/>
        <v>45010.328999999998</v>
      </c>
      <c r="D19" s="10" t="str">
        <f t="shared" si="3"/>
        <v>vis</v>
      </c>
      <c r="E19" s="57">
        <f>VLOOKUP(C19,Active!C$21:E$972,3,FALSE)</f>
        <v>5017.9962144182864</v>
      </c>
      <c r="F19" s="4" t="s">
        <v>87</v>
      </c>
      <c r="G19" s="10" t="str">
        <f t="shared" si="4"/>
        <v>45010.329</v>
      </c>
      <c r="H19" s="49">
        <f t="shared" si="5"/>
        <v>-4588</v>
      </c>
      <c r="I19" s="58" t="s">
        <v>159</v>
      </c>
      <c r="J19" s="59" t="s">
        <v>160</v>
      </c>
      <c r="K19" s="58">
        <v>-4588</v>
      </c>
      <c r="L19" s="58" t="s">
        <v>151</v>
      </c>
      <c r="M19" s="59" t="s">
        <v>124</v>
      </c>
      <c r="N19" s="59"/>
      <c r="O19" s="60" t="s">
        <v>125</v>
      </c>
      <c r="P19" s="60" t="s">
        <v>161</v>
      </c>
    </row>
    <row r="20" spans="1:16" ht="12.75" customHeight="1" thickBot="1" x14ac:dyDescent="0.25">
      <c r="A20" s="49" t="str">
        <f t="shared" si="0"/>
        <v> BBS 60 </v>
      </c>
      <c r="B20" s="4" t="str">
        <f t="shared" si="1"/>
        <v>I</v>
      </c>
      <c r="C20" s="49">
        <f t="shared" si="2"/>
        <v>45080.529000000002</v>
      </c>
      <c r="D20" s="10" t="str">
        <f t="shared" si="3"/>
        <v>vis</v>
      </c>
      <c r="E20" s="57">
        <f>VLOOKUP(C20,Active!C$21:E$972,3,FALSE)</f>
        <v>5060.9974824043966</v>
      </c>
      <c r="F20" s="4" t="s">
        <v>87</v>
      </c>
      <c r="G20" s="10" t="str">
        <f t="shared" si="4"/>
        <v>45080.529</v>
      </c>
      <c r="H20" s="49">
        <f t="shared" si="5"/>
        <v>-4545</v>
      </c>
      <c r="I20" s="58" t="s">
        <v>162</v>
      </c>
      <c r="J20" s="59" t="s">
        <v>163</v>
      </c>
      <c r="K20" s="58">
        <v>-4545</v>
      </c>
      <c r="L20" s="58" t="s">
        <v>157</v>
      </c>
      <c r="M20" s="59" t="s">
        <v>124</v>
      </c>
      <c r="N20" s="59"/>
      <c r="O20" s="60" t="s">
        <v>125</v>
      </c>
      <c r="P20" s="60" t="s">
        <v>164</v>
      </c>
    </row>
    <row r="21" spans="1:16" ht="12.75" customHeight="1" thickBot="1" x14ac:dyDescent="0.25">
      <c r="A21" s="49" t="str">
        <f t="shared" si="0"/>
        <v> BBS 60 </v>
      </c>
      <c r="B21" s="4" t="str">
        <f t="shared" si="1"/>
        <v>I</v>
      </c>
      <c r="C21" s="49">
        <f t="shared" si="2"/>
        <v>45111.553999999996</v>
      </c>
      <c r="D21" s="10" t="str">
        <f t="shared" si="3"/>
        <v>vis</v>
      </c>
      <c r="E21" s="57">
        <f>VLOOKUP(C21,Active!C$21:E$972,3,FALSE)</f>
        <v>5080.0019601717577</v>
      </c>
      <c r="F21" s="4" t="s">
        <v>87</v>
      </c>
      <c r="G21" s="10" t="str">
        <f t="shared" si="4"/>
        <v>45111.554</v>
      </c>
      <c r="H21" s="49">
        <f t="shared" si="5"/>
        <v>-4526</v>
      </c>
      <c r="I21" s="58" t="s">
        <v>165</v>
      </c>
      <c r="J21" s="59" t="s">
        <v>166</v>
      </c>
      <c r="K21" s="58">
        <v>-4526</v>
      </c>
      <c r="L21" s="58" t="s">
        <v>167</v>
      </c>
      <c r="M21" s="59" t="s">
        <v>124</v>
      </c>
      <c r="N21" s="59"/>
      <c r="O21" s="60" t="s">
        <v>125</v>
      </c>
      <c r="P21" s="60" t="s">
        <v>164</v>
      </c>
    </row>
    <row r="22" spans="1:16" ht="12.75" customHeight="1" thickBot="1" x14ac:dyDescent="0.25">
      <c r="A22" s="49" t="str">
        <f t="shared" si="0"/>
        <v> BBS 62 </v>
      </c>
      <c r="B22" s="4" t="str">
        <f t="shared" si="1"/>
        <v>I</v>
      </c>
      <c r="C22" s="49">
        <f t="shared" si="2"/>
        <v>45196.436000000002</v>
      </c>
      <c r="D22" s="10" t="str">
        <f t="shared" si="3"/>
        <v>vis</v>
      </c>
      <c r="E22" s="57">
        <f>VLOOKUP(C22,Active!C$21:E$972,3,FALSE)</f>
        <v>5131.9967412144497</v>
      </c>
      <c r="F22" s="4" t="s">
        <v>87</v>
      </c>
      <c r="G22" s="10" t="str">
        <f t="shared" si="4"/>
        <v>45196.436</v>
      </c>
      <c r="H22" s="49">
        <f t="shared" si="5"/>
        <v>-4474</v>
      </c>
      <c r="I22" s="58" t="s">
        <v>168</v>
      </c>
      <c r="J22" s="59" t="s">
        <v>169</v>
      </c>
      <c r="K22" s="58">
        <v>-4474</v>
      </c>
      <c r="L22" s="58" t="s">
        <v>157</v>
      </c>
      <c r="M22" s="59" t="s">
        <v>124</v>
      </c>
      <c r="N22" s="59"/>
      <c r="O22" s="60" t="s">
        <v>148</v>
      </c>
      <c r="P22" s="60" t="s">
        <v>170</v>
      </c>
    </row>
    <row r="23" spans="1:16" ht="12.75" customHeight="1" thickBot="1" x14ac:dyDescent="0.25">
      <c r="A23" s="49" t="str">
        <f t="shared" si="0"/>
        <v> BBS 62 </v>
      </c>
      <c r="B23" s="4" t="str">
        <f t="shared" si="1"/>
        <v>I</v>
      </c>
      <c r="C23" s="49">
        <f t="shared" si="2"/>
        <v>45196.436000000002</v>
      </c>
      <c r="D23" s="10" t="str">
        <f t="shared" si="3"/>
        <v>vis</v>
      </c>
      <c r="E23" s="57">
        <f>VLOOKUP(C23,Active!C$21:E$972,3,FALSE)</f>
        <v>5131.9967412144497</v>
      </c>
      <c r="F23" s="4" t="s">
        <v>87</v>
      </c>
      <c r="G23" s="10" t="str">
        <f t="shared" si="4"/>
        <v>45196.436</v>
      </c>
      <c r="H23" s="49">
        <f t="shared" si="5"/>
        <v>-4474</v>
      </c>
      <c r="I23" s="58" t="s">
        <v>168</v>
      </c>
      <c r="J23" s="59" t="s">
        <v>169</v>
      </c>
      <c r="K23" s="58">
        <v>-4474</v>
      </c>
      <c r="L23" s="58" t="s">
        <v>157</v>
      </c>
      <c r="M23" s="59" t="s">
        <v>124</v>
      </c>
      <c r="N23" s="59"/>
      <c r="O23" s="60" t="s">
        <v>125</v>
      </c>
      <c r="P23" s="60" t="s">
        <v>170</v>
      </c>
    </row>
    <row r="24" spans="1:16" ht="12.75" customHeight="1" thickBot="1" x14ac:dyDescent="0.25">
      <c r="A24" s="49" t="str">
        <f t="shared" si="0"/>
        <v> BBS 63 </v>
      </c>
      <c r="B24" s="4" t="str">
        <f t="shared" si="1"/>
        <v>I</v>
      </c>
      <c r="C24" s="49">
        <f t="shared" si="2"/>
        <v>45258.472000000002</v>
      </c>
      <c r="D24" s="10" t="str">
        <f t="shared" si="3"/>
        <v>vis</v>
      </c>
      <c r="E24" s="57">
        <f>VLOOKUP(C24,Active!C$21:E$972,3,FALSE)</f>
        <v>5169.9971209977275</v>
      </c>
      <c r="F24" s="4" t="s">
        <v>87</v>
      </c>
      <c r="G24" s="10" t="str">
        <f t="shared" si="4"/>
        <v>45258.472</v>
      </c>
      <c r="H24" s="49">
        <f t="shared" si="5"/>
        <v>-4436</v>
      </c>
      <c r="I24" s="58" t="s">
        <v>171</v>
      </c>
      <c r="J24" s="59" t="s">
        <v>172</v>
      </c>
      <c r="K24" s="58">
        <v>-4436</v>
      </c>
      <c r="L24" s="58" t="s">
        <v>173</v>
      </c>
      <c r="M24" s="59" t="s">
        <v>124</v>
      </c>
      <c r="N24" s="59"/>
      <c r="O24" s="60" t="s">
        <v>125</v>
      </c>
      <c r="P24" s="60" t="s">
        <v>174</v>
      </c>
    </row>
    <row r="25" spans="1:16" ht="12.75" customHeight="1" thickBot="1" x14ac:dyDescent="0.25">
      <c r="A25" s="49" t="str">
        <f t="shared" si="0"/>
        <v> BBS 63 </v>
      </c>
      <c r="B25" s="4" t="str">
        <f t="shared" si="1"/>
        <v>I</v>
      </c>
      <c r="C25" s="49">
        <f t="shared" si="2"/>
        <v>45258.474000000002</v>
      </c>
      <c r="D25" s="10" t="str">
        <f t="shared" si="3"/>
        <v>vis</v>
      </c>
      <c r="E25" s="57">
        <f>VLOOKUP(C25,Active!C$21:E$972,3,FALSE)</f>
        <v>5169.9983461050779</v>
      </c>
      <c r="F25" s="4" t="s">
        <v>87</v>
      </c>
      <c r="G25" s="10" t="str">
        <f t="shared" si="4"/>
        <v>45258.474</v>
      </c>
      <c r="H25" s="49">
        <f t="shared" si="5"/>
        <v>-4436</v>
      </c>
      <c r="I25" s="58" t="s">
        <v>175</v>
      </c>
      <c r="J25" s="59" t="s">
        <v>176</v>
      </c>
      <c r="K25" s="58">
        <v>-4436</v>
      </c>
      <c r="L25" s="58" t="s">
        <v>177</v>
      </c>
      <c r="M25" s="59" t="s">
        <v>124</v>
      </c>
      <c r="N25" s="59"/>
      <c r="O25" s="60" t="s">
        <v>178</v>
      </c>
      <c r="P25" s="60" t="s">
        <v>174</v>
      </c>
    </row>
    <row r="26" spans="1:16" ht="12.75" customHeight="1" thickBot="1" x14ac:dyDescent="0.25">
      <c r="A26" s="49" t="str">
        <f t="shared" si="0"/>
        <v> BBS 64 </v>
      </c>
      <c r="B26" s="4" t="str">
        <f t="shared" si="1"/>
        <v>I</v>
      </c>
      <c r="C26" s="49">
        <f t="shared" si="2"/>
        <v>45294.392999999996</v>
      </c>
      <c r="D26" s="10" t="str">
        <f t="shared" si="3"/>
        <v>vis</v>
      </c>
      <c r="E26" s="57">
        <f>VLOOKUP(C26,Active!C$21:E$972,3,FALSE)</f>
        <v>5192.0006615579659</v>
      </c>
      <c r="F26" s="4" t="s">
        <v>87</v>
      </c>
      <c r="G26" s="10" t="str">
        <f t="shared" si="4"/>
        <v>45294.393</v>
      </c>
      <c r="H26" s="49">
        <f t="shared" si="5"/>
        <v>-4414</v>
      </c>
      <c r="I26" s="58" t="s">
        <v>179</v>
      </c>
      <c r="J26" s="59" t="s">
        <v>180</v>
      </c>
      <c r="K26" s="58">
        <v>-4414</v>
      </c>
      <c r="L26" s="58" t="s">
        <v>181</v>
      </c>
      <c r="M26" s="59" t="s">
        <v>124</v>
      </c>
      <c r="N26" s="59"/>
      <c r="O26" s="60" t="s">
        <v>125</v>
      </c>
      <c r="P26" s="60" t="s">
        <v>182</v>
      </c>
    </row>
    <row r="27" spans="1:16" ht="12.75" customHeight="1" thickBot="1" x14ac:dyDescent="0.25">
      <c r="A27" s="49" t="str">
        <f t="shared" si="0"/>
        <v> BBS 69 </v>
      </c>
      <c r="B27" s="4" t="str">
        <f t="shared" si="1"/>
        <v>I</v>
      </c>
      <c r="C27" s="49">
        <f t="shared" si="2"/>
        <v>45635.587</v>
      </c>
      <c r="D27" s="10" t="str">
        <f t="shared" si="3"/>
        <v>vis</v>
      </c>
      <c r="E27" s="57">
        <f>VLOOKUP(C27,Active!C$21:E$972,3,FALSE)</f>
        <v>5401.0003001512996</v>
      </c>
      <c r="F27" s="4" t="s">
        <v>87</v>
      </c>
      <c r="G27" s="10" t="str">
        <f t="shared" si="4"/>
        <v>45635.587</v>
      </c>
      <c r="H27" s="49">
        <f t="shared" si="5"/>
        <v>-4205</v>
      </c>
      <c r="I27" s="58" t="s">
        <v>185</v>
      </c>
      <c r="J27" s="59" t="s">
        <v>186</v>
      </c>
      <c r="K27" s="58">
        <v>-4205</v>
      </c>
      <c r="L27" s="58" t="s">
        <v>187</v>
      </c>
      <c r="M27" s="59" t="s">
        <v>124</v>
      </c>
      <c r="N27" s="59"/>
      <c r="O27" s="60" t="s">
        <v>125</v>
      </c>
      <c r="P27" s="60" t="s">
        <v>188</v>
      </c>
    </row>
    <row r="28" spans="1:16" ht="12.75" customHeight="1" thickBot="1" x14ac:dyDescent="0.25">
      <c r="A28" s="49" t="str">
        <f t="shared" si="0"/>
        <v> BBS 70 </v>
      </c>
      <c r="B28" s="4" t="str">
        <f t="shared" si="1"/>
        <v>I</v>
      </c>
      <c r="C28" s="49">
        <f t="shared" si="2"/>
        <v>45725.375</v>
      </c>
      <c r="D28" s="10" t="str">
        <f t="shared" si="3"/>
        <v>vis</v>
      </c>
      <c r="E28" s="57">
        <f>VLOOKUP(C28,Active!C$21:E$972,3,FALSE)</f>
        <v>5456.0002695236162</v>
      </c>
      <c r="F28" s="4" t="s">
        <v>87</v>
      </c>
      <c r="G28" s="10" t="str">
        <f t="shared" si="4"/>
        <v>45725.375</v>
      </c>
      <c r="H28" s="49">
        <f t="shared" si="5"/>
        <v>-4150</v>
      </c>
      <c r="I28" s="58" t="s">
        <v>189</v>
      </c>
      <c r="J28" s="59" t="s">
        <v>190</v>
      </c>
      <c r="K28" s="58">
        <v>-4150</v>
      </c>
      <c r="L28" s="58" t="s">
        <v>191</v>
      </c>
      <c r="M28" s="59" t="s">
        <v>124</v>
      </c>
      <c r="N28" s="59"/>
      <c r="O28" s="60" t="s">
        <v>125</v>
      </c>
      <c r="P28" s="60" t="s">
        <v>192</v>
      </c>
    </row>
    <row r="29" spans="1:16" ht="12.75" customHeight="1" thickBot="1" x14ac:dyDescent="0.25">
      <c r="A29" s="49" t="str">
        <f t="shared" si="0"/>
        <v> BBS 73 </v>
      </c>
      <c r="B29" s="4" t="str">
        <f t="shared" si="1"/>
        <v>I</v>
      </c>
      <c r="C29" s="49">
        <f t="shared" si="2"/>
        <v>45893.519</v>
      </c>
      <c r="D29" s="10" t="str">
        <f t="shared" si="3"/>
        <v>vis</v>
      </c>
      <c r="E29" s="57">
        <f>VLOOKUP(C29,Active!C$21:E$972,3,FALSE)</f>
        <v>5558.9974946554685</v>
      </c>
      <c r="F29" s="4" t="s">
        <v>87</v>
      </c>
      <c r="G29" s="10" t="str">
        <f t="shared" si="4"/>
        <v>45893.519</v>
      </c>
      <c r="H29" s="49">
        <f t="shared" si="5"/>
        <v>-4047</v>
      </c>
      <c r="I29" s="58" t="s">
        <v>193</v>
      </c>
      <c r="J29" s="59" t="s">
        <v>194</v>
      </c>
      <c r="K29" s="58">
        <v>-4047</v>
      </c>
      <c r="L29" s="58" t="s">
        <v>195</v>
      </c>
      <c r="M29" s="59" t="s">
        <v>124</v>
      </c>
      <c r="N29" s="59"/>
      <c r="O29" s="60" t="s">
        <v>125</v>
      </c>
      <c r="P29" s="60" t="s">
        <v>196</v>
      </c>
    </row>
    <row r="30" spans="1:16" ht="12.75" customHeight="1" thickBot="1" x14ac:dyDescent="0.25">
      <c r="A30" s="49" t="str">
        <f t="shared" si="0"/>
        <v> BBS 73 </v>
      </c>
      <c r="B30" s="4" t="str">
        <f t="shared" si="1"/>
        <v>I</v>
      </c>
      <c r="C30" s="49">
        <f t="shared" si="2"/>
        <v>45906.584000000003</v>
      </c>
      <c r="D30" s="10" t="str">
        <f t="shared" si="3"/>
        <v>vis</v>
      </c>
      <c r="E30" s="57">
        <f>VLOOKUP(C30,Active!C$21:E$972,3,FALSE)</f>
        <v>5567.0005084195509</v>
      </c>
      <c r="F30" s="4" t="s">
        <v>87</v>
      </c>
      <c r="G30" s="10" t="str">
        <f t="shared" si="4"/>
        <v>45906.584</v>
      </c>
      <c r="H30" s="49">
        <f t="shared" si="5"/>
        <v>-4039</v>
      </c>
      <c r="I30" s="58" t="s">
        <v>197</v>
      </c>
      <c r="J30" s="59" t="s">
        <v>198</v>
      </c>
      <c r="K30" s="58">
        <v>-4039</v>
      </c>
      <c r="L30" s="58" t="s">
        <v>199</v>
      </c>
      <c r="M30" s="59" t="s">
        <v>124</v>
      </c>
      <c r="N30" s="59"/>
      <c r="O30" s="60" t="s">
        <v>125</v>
      </c>
      <c r="P30" s="60" t="s">
        <v>196</v>
      </c>
    </row>
    <row r="31" spans="1:16" ht="12.75" customHeight="1" thickBot="1" x14ac:dyDescent="0.25">
      <c r="A31" s="49" t="str">
        <f t="shared" si="0"/>
        <v> BBS 74 </v>
      </c>
      <c r="B31" s="4" t="str">
        <f t="shared" si="1"/>
        <v>I</v>
      </c>
      <c r="C31" s="49">
        <f t="shared" si="2"/>
        <v>46977.512000000002</v>
      </c>
      <c r="D31" s="10" t="str">
        <f t="shared" si="3"/>
        <v>vis</v>
      </c>
      <c r="E31" s="57">
        <f>VLOOKUP(C31,Active!C$21:E$972,3,FALSE)</f>
        <v>6223.0013904968437</v>
      </c>
      <c r="F31" s="4" t="s">
        <v>87</v>
      </c>
      <c r="G31" s="10" t="str">
        <f t="shared" si="4"/>
        <v>46977.512</v>
      </c>
      <c r="H31" s="49">
        <f t="shared" si="5"/>
        <v>-3383</v>
      </c>
      <c r="I31" s="58" t="s">
        <v>217</v>
      </c>
      <c r="J31" s="59" t="s">
        <v>218</v>
      </c>
      <c r="K31" s="58">
        <v>-3383</v>
      </c>
      <c r="L31" s="58" t="s">
        <v>219</v>
      </c>
      <c r="M31" s="59" t="s">
        <v>124</v>
      </c>
      <c r="N31" s="59"/>
      <c r="O31" s="60" t="s">
        <v>125</v>
      </c>
      <c r="P31" s="60" t="s">
        <v>220</v>
      </c>
    </row>
    <row r="32" spans="1:16" ht="12.75" customHeight="1" thickBot="1" x14ac:dyDescent="0.25">
      <c r="A32" s="49" t="str">
        <f t="shared" si="0"/>
        <v> BBS 90 </v>
      </c>
      <c r="B32" s="4" t="str">
        <f t="shared" si="1"/>
        <v>I</v>
      </c>
      <c r="C32" s="49">
        <f t="shared" si="2"/>
        <v>47524.402999999998</v>
      </c>
      <c r="D32" s="10" t="str">
        <f t="shared" si="3"/>
        <v>vis</v>
      </c>
      <c r="E32" s="57">
        <f>VLOOKUP(C32,Active!C$21:E$972,3,FALSE)</f>
        <v>6558.001482379892</v>
      </c>
      <c r="F32" s="4" t="s">
        <v>87</v>
      </c>
      <c r="G32" s="10" t="str">
        <f t="shared" si="4"/>
        <v>47524.403</v>
      </c>
      <c r="H32" s="49">
        <f t="shared" si="5"/>
        <v>-3048</v>
      </c>
      <c r="I32" s="58" t="s">
        <v>234</v>
      </c>
      <c r="J32" s="59" t="s">
        <v>235</v>
      </c>
      <c r="K32" s="58">
        <v>-3048</v>
      </c>
      <c r="L32" s="58" t="s">
        <v>236</v>
      </c>
      <c r="M32" s="59" t="s">
        <v>124</v>
      </c>
      <c r="N32" s="59"/>
      <c r="O32" s="60" t="s">
        <v>125</v>
      </c>
      <c r="P32" s="60" t="s">
        <v>237</v>
      </c>
    </row>
    <row r="33" spans="1:16" ht="12.75" customHeight="1" thickBot="1" x14ac:dyDescent="0.25">
      <c r="A33" s="49" t="str">
        <f t="shared" si="0"/>
        <v> BBS 92 </v>
      </c>
      <c r="B33" s="4" t="str">
        <f t="shared" si="1"/>
        <v>I</v>
      </c>
      <c r="C33" s="49">
        <f t="shared" si="2"/>
        <v>47692.542000000001</v>
      </c>
      <c r="D33" s="10" t="str">
        <f t="shared" si="3"/>
        <v>vis</v>
      </c>
      <c r="E33" s="57">
        <f>VLOOKUP(C33,Active!C$21:E$972,3,FALSE)</f>
        <v>6660.9956447433706</v>
      </c>
      <c r="F33" s="4" t="s">
        <v>87</v>
      </c>
      <c r="G33" s="10" t="str">
        <f t="shared" si="4"/>
        <v>47692.542</v>
      </c>
      <c r="H33" s="49">
        <f t="shared" si="5"/>
        <v>-2945</v>
      </c>
      <c r="I33" s="58" t="s">
        <v>238</v>
      </c>
      <c r="J33" s="59" t="s">
        <v>239</v>
      </c>
      <c r="K33" s="58">
        <v>-2945</v>
      </c>
      <c r="L33" s="58" t="s">
        <v>207</v>
      </c>
      <c r="M33" s="59" t="s">
        <v>124</v>
      </c>
      <c r="N33" s="59"/>
      <c r="O33" s="60" t="s">
        <v>125</v>
      </c>
      <c r="P33" s="60" t="s">
        <v>240</v>
      </c>
    </row>
    <row r="34" spans="1:16" ht="12.75" customHeight="1" thickBot="1" x14ac:dyDescent="0.25">
      <c r="A34" s="49" t="str">
        <f t="shared" si="0"/>
        <v> BBS 96 </v>
      </c>
      <c r="B34" s="4" t="str">
        <f t="shared" si="1"/>
        <v>I</v>
      </c>
      <c r="C34" s="49">
        <f t="shared" si="2"/>
        <v>48123.525999999998</v>
      </c>
      <c r="D34" s="10" t="str">
        <f t="shared" si="3"/>
        <v>vis</v>
      </c>
      <c r="E34" s="57">
        <f>VLOOKUP(C34,Active!C$21:E$972,3,FALSE)</f>
        <v>6924.9964778163667</v>
      </c>
      <c r="F34" s="4" t="s">
        <v>87</v>
      </c>
      <c r="G34" s="10" t="str">
        <f t="shared" si="4"/>
        <v>48123.526</v>
      </c>
      <c r="H34" s="49">
        <f t="shared" si="5"/>
        <v>-2681</v>
      </c>
      <c r="I34" s="58" t="s">
        <v>241</v>
      </c>
      <c r="J34" s="59" t="s">
        <v>242</v>
      </c>
      <c r="K34" s="58">
        <v>-2681</v>
      </c>
      <c r="L34" s="58" t="s">
        <v>219</v>
      </c>
      <c r="M34" s="59" t="s">
        <v>124</v>
      </c>
      <c r="N34" s="59"/>
      <c r="O34" s="60" t="s">
        <v>125</v>
      </c>
      <c r="P34" s="60" t="s">
        <v>243</v>
      </c>
    </row>
    <row r="35" spans="1:16" ht="12.75" customHeight="1" thickBot="1" x14ac:dyDescent="0.25">
      <c r="A35" s="49" t="str">
        <f t="shared" si="0"/>
        <v> BBS 99 </v>
      </c>
      <c r="B35" s="4" t="str">
        <f t="shared" si="1"/>
        <v>I</v>
      </c>
      <c r="C35" s="49">
        <f t="shared" si="2"/>
        <v>48621.442999999999</v>
      </c>
      <c r="D35" s="10" t="str">
        <f t="shared" si="3"/>
        <v>vis</v>
      </c>
      <c r="E35" s="57">
        <f>VLOOKUP(C35,Active!C$21:E$972,3,FALSE)</f>
        <v>7229.9973660191963</v>
      </c>
      <c r="F35" s="4" t="s">
        <v>87</v>
      </c>
      <c r="G35" s="10" t="str">
        <f t="shared" si="4"/>
        <v>48621.443</v>
      </c>
      <c r="H35" s="49">
        <f t="shared" si="5"/>
        <v>-2376</v>
      </c>
      <c r="I35" s="58" t="s">
        <v>244</v>
      </c>
      <c r="J35" s="59" t="s">
        <v>245</v>
      </c>
      <c r="K35" s="58">
        <v>-2376</v>
      </c>
      <c r="L35" s="58" t="s">
        <v>246</v>
      </c>
      <c r="M35" s="59" t="s">
        <v>124</v>
      </c>
      <c r="N35" s="59"/>
      <c r="O35" s="60" t="s">
        <v>125</v>
      </c>
      <c r="P35" s="60" t="s">
        <v>247</v>
      </c>
    </row>
    <row r="36" spans="1:16" ht="12.75" customHeight="1" thickBot="1" x14ac:dyDescent="0.25">
      <c r="A36" s="49" t="str">
        <f t="shared" si="0"/>
        <v> BBS 110 </v>
      </c>
      <c r="B36" s="4" t="str">
        <f t="shared" si="1"/>
        <v>I</v>
      </c>
      <c r="C36" s="49">
        <f t="shared" si="2"/>
        <v>49945.404000000002</v>
      </c>
      <c r="D36" s="10" t="str">
        <f t="shared" si="3"/>
        <v>vis</v>
      </c>
      <c r="E36" s="57">
        <f>VLOOKUP(C36,Active!C$21:E$972,3,FALSE)</f>
        <v>8040.9945421467564</v>
      </c>
      <c r="F36" s="4" t="s">
        <v>87</v>
      </c>
      <c r="G36" s="10" t="str">
        <f t="shared" si="4"/>
        <v>49945.404</v>
      </c>
      <c r="H36" s="49">
        <f t="shared" si="5"/>
        <v>-1565</v>
      </c>
      <c r="I36" s="58" t="s">
        <v>253</v>
      </c>
      <c r="J36" s="59" t="s">
        <v>254</v>
      </c>
      <c r="K36" s="58">
        <v>-1565</v>
      </c>
      <c r="L36" s="58" t="s">
        <v>255</v>
      </c>
      <c r="M36" s="59" t="s">
        <v>124</v>
      </c>
      <c r="N36" s="59"/>
      <c r="O36" s="60" t="s">
        <v>125</v>
      </c>
      <c r="P36" s="60" t="s">
        <v>256</v>
      </c>
    </row>
    <row r="37" spans="1:16" ht="12.75" customHeight="1" thickBot="1" x14ac:dyDescent="0.25">
      <c r="A37" s="49" t="str">
        <f t="shared" si="0"/>
        <v> BBS 112 </v>
      </c>
      <c r="B37" s="4" t="str">
        <f t="shared" si="1"/>
        <v>I</v>
      </c>
      <c r="C37" s="49">
        <f t="shared" si="2"/>
        <v>50061.307000000001</v>
      </c>
      <c r="D37" s="10" t="str">
        <f t="shared" si="3"/>
        <v>vis</v>
      </c>
      <c r="E37" s="57">
        <f>VLOOKUP(C37,Active!C$21:E$972,3,FALSE)</f>
        <v>8111.9913507421088</v>
      </c>
      <c r="F37" s="4" t="s">
        <v>87</v>
      </c>
      <c r="G37" s="10" t="str">
        <f t="shared" si="4"/>
        <v>50061.307</v>
      </c>
      <c r="H37" s="49">
        <f t="shared" si="5"/>
        <v>-1494</v>
      </c>
      <c r="I37" s="58" t="s">
        <v>257</v>
      </c>
      <c r="J37" s="59" t="s">
        <v>258</v>
      </c>
      <c r="K37" s="58">
        <v>-1494</v>
      </c>
      <c r="L37" s="58" t="s">
        <v>259</v>
      </c>
      <c r="M37" s="59" t="s">
        <v>260</v>
      </c>
      <c r="N37" s="59" t="s">
        <v>261</v>
      </c>
      <c r="O37" s="60" t="s">
        <v>262</v>
      </c>
      <c r="P37" s="60" t="s">
        <v>263</v>
      </c>
    </row>
    <row r="38" spans="1:16" ht="12.75" customHeight="1" thickBot="1" x14ac:dyDescent="0.25">
      <c r="A38" s="49" t="str">
        <f t="shared" si="0"/>
        <v> BBS 112 </v>
      </c>
      <c r="B38" s="4" t="str">
        <f t="shared" si="1"/>
        <v>I</v>
      </c>
      <c r="C38" s="49">
        <f t="shared" si="2"/>
        <v>50278.446000000004</v>
      </c>
      <c r="D38" s="10" t="str">
        <f t="shared" si="3"/>
        <v>vis</v>
      </c>
      <c r="E38" s="57">
        <f>VLOOKUP(C38,Active!C$21:E$972,3,FALSE)</f>
        <v>8245.0006431813599</v>
      </c>
      <c r="F38" s="4" t="s">
        <v>87</v>
      </c>
      <c r="G38" s="10" t="str">
        <f t="shared" si="4"/>
        <v>50278.446</v>
      </c>
      <c r="H38" s="49">
        <f t="shared" si="5"/>
        <v>-1361</v>
      </c>
      <c r="I38" s="58" t="s">
        <v>264</v>
      </c>
      <c r="J38" s="59" t="s">
        <v>265</v>
      </c>
      <c r="K38" s="58">
        <v>-1361</v>
      </c>
      <c r="L38" s="58" t="s">
        <v>266</v>
      </c>
      <c r="M38" s="59" t="s">
        <v>124</v>
      </c>
      <c r="N38" s="59"/>
      <c r="O38" s="60" t="s">
        <v>125</v>
      </c>
      <c r="P38" s="60" t="s">
        <v>263</v>
      </c>
    </row>
    <row r="39" spans="1:16" ht="12.75" customHeight="1" thickBot="1" x14ac:dyDescent="0.25">
      <c r="A39" s="49" t="str">
        <f t="shared" si="0"/>
        <v> BBS 114 </v>
      </c>
      <c r="B39" s="4" t="str">
        <f t="shared" si="1"/>
        <v>I</v>
      </c>
      <c r="C39" s="49">
        <f t="shared" si="2"/>
        <v>50425.364000000001</v>
      </c>
      <c r="D39" s="10" t="str">
        <f t="shared" si="3"/>
        <v>vis</v>
      </c>
      <c r="E39" s="57">
        <f>VLOOKUP(C39,Active!C$21:E$972,3,FALSE)</f>
        <v>8334.995804007327</v>
      </c>
      <c r="F39" s="4" t="s">
        <v>87</v>
      </c>
      <c r="G39" s="10" t="str">
        <f t="shared" si="4"/>
        <v>50425.364</v>
      </c>
      <c r="H39" s="49">
        <f t="shared" si="5"/>
        <v>-1271</v>
      </c>
      <c r="I39" s="58" t="s">
        <v>267</v>
      </c>
      <c r="J39" s="59" t="s">
        <v>268</v>
      </c>
      <c r="K39" s="58">
        <v>-1271</v>
      </c>
      <c r="L39" s="58" t="s">
        <v>269</v>
      </c>
      <c r="M39" s="59" t="s">
        <v>124</v>
      </c>
      <c r="N39" s="59"/>
      <c r="O39" s="60" t="s">
        <v>125</v>
      </c>
      <c r="P39" s="60" t="s">
        <v>270</v>
      </c>
    </row>
    <row r="40" spans="1:16" ht="12.75" customHeight="1" thickBot="1" x14ac:dyDescent="0.25">
      <c r="A40" s="49" t="str">
        <f t="shared" si="0"/>
        <v> BBS 116 </v>
      </c>
      <c r="B40" s="4" t="str">
        <f t="shared" si="1"/>
        <v>I</v>
      </c>
      <c r="C40" s="49">
        <f t="shared" si="2"/>
        <v>50727.375999999997</v>
      </c>
      <c r="D40" s="10" t="str">
        <f t="shared" si="3"/>
        <v>vis</v>
      </c>
      <c r="E40" s="57">
        <f>VLOOKUP(C40,Active!C$21:E$972,3,FALSE)</f>
        <v>8519.9943645061867</v>
      </c>
      <c r="F40" s="4" t="s">
        <v>87</v>
      </c>
      <c r="G40" s="10" t="str">
        <f t="shared" si="4"/>
        <v>50727.376</v>
      </c>
      <c r="H40" s="49">
        <f t="shared" si="5"/>
        <v>-1086</v>
      </c>
      <c r="I40" s="58" t="s">
        <v>271</v>
      </c>
      <c r="J40" s="59" t="s">
        <v>272</v>
      </c>
      <c r="K40" s="58">
        <v>-1086</v>
      </c>
      <c r="L40" s="58" t="s">
        <v>269</v>
      </c>
      <c r="M40" s="59" t="s">
        <v>124</v>
      </c>
      <c r="N40" s="59"/>
      <c r="O40" s="60" t="s">
        <v>273</v>
      </c>
      <c r="P40" s="60" t="s">
        <v>274</v>
      </c>
    </row>
    <row r="41" spans="1:16" ht="12.75" customHeight="1" thickBot="1" x14ac:dyDescent="0.25">
      <c r="A41" s="49" t="str">
        <f t="shared" si="0"/>
        <v> BBS 118 </v>
      </c>
      <c r="B41" s="4" t="str">
        <f t="shared" si="1"/>
        <v>I</v>
      </c>
      <c r="C41" s="49">
        <f t="shared" si="2"/>
        <v>50789.41</v>
      </c>
      <c r="D41" s="10" t="str">
        <f t="shared" si="3"/>
        <v>vis</v>
      </c>
      <c r="E41" s="57">
        <f>VLOOKUP(C41,Active!C$21:E$972,3,FALSE)</f>
        <v>8557.9935191821205</v>
      </c>
      <c r="F41" s="4" t="s">
        <v>87</v>
      </c>
      <c r="G41" s="10" t="str">
        <f t="shared" si="4"/>
        <v>50789.410</v>
      </c>
      <c r="H41" s="49">
        <f t="shared" si="5"/>
        <v>-1048</v>
      </c>
      <c r="I41" s="58" t="s">
        <v>275</v>
      </c>
      <c r="J41" s="59" t="s">
        <v>276</v>
      </c>
      <c r="K41" s="58">
        <v>-1048</v>
      </c>
      <c r="L41" s="58" t="s">
        <v>277</v>
      </c>
      <c r="M41" s="59" t="s">
        <v>260</v>
      </c>
      <c r="N41" s="59" t="s">
        <v>261</v>
      </c>
      <c r="O41" s="60" t="s">
        <v>262</v>
      </c>
      <c r="P41" s="60" t="s">
        <v>278</v>
      </c>
    </row>
    <row r="42" spans="1:16" ht="12.75" customHeight="1" thickBot="1" x14ac:dyDescent="0.25">
      <c r="A42" s="49" t="str">
        <f t="shared" si="0"/>
        <v>OEJV 0074 </v>
      </c>
      <c r="B42" s="4" t="str">
        <f t="shared" si="1"/>
        <v>I</v>
      </c>
      <c r="C42" s="49">
        <f t="shared" si="2"/>
        <v>51780.336629999998</v>
      </c>
      <c r="D42" s="10" t="str">
        <f t="shared" si="3"/>
        <v>vis</v>
      </c>
      <c r="E42" s="57">
        <f>VLOOKUP(C42,Active!C$21:E$972,3,FALSE)</f>
        <v>9164.9892680596113</v>
      </c>
      <c r="F42" s="4" t="s">
        <v>87</v>
      </c>
      <c r="G42" s="10" t="str">
        <f t="shared" si="4"/>
        <v>51780.33663</v>
      </c>
      <c r="H42" s="49">
        <f t="shared" si="5"/>
        <v>-441</v>
      </c>
      <c r="I42" s="58" t="s">
        <v>279</v>
      </c>
      <c r="J42" s="59" t="s">
        <v>280</v>
      </c>
      <c r="K42" s="58">
        <v>-441</v>
      </c>
      <c r="L42" s="58" t="s">
        <v>281</v>
      </c>
      <c r="M42" s="59" t="s">
        <v>282</v>
      </c>
      <c r="N42" s="59" t="s">
        <v>283</v>
      </c>
      <c r="O42" s="60" t="s">
        <v>284</v>
      </c>
      <c r="P42" s="61" t="s">
        <v>285</v>
      </c>
    </row>
    <row r="43" spans="1:16" ht="12.75" customHeight="1" thickBot="1" x14ac:dyDescent="0.25">
      <c r="A43" s="49" t="str">
        <f t="shared" ref="A43:A74" si="6">P43</f>
        <v>OEJV 0074 </v>
      </c>
      <c r="B43" s="4" t="str">
        <f t="shared" ref="B43:B74" si="7">IF(H43=INT(H43),"I","II")</f>
        <v>I</v>
      </c>
      <c r="C43" s="49">
        <f t="shared" ref="C43:C74" si="8">1*G43</f>
        <v>51878.284670000001</v>
      </c>
      <c r="D43" s="10" t="str">
        <f t="shared" ref="D43:D74" si="9">VLOOKUP(F43,I$1:J$5,2,FALSE)</f>
        <v>vis</v>
      </c>
      <c r="E43" s="57">
        <f>VLOOKUP(C43,Active!C$21:E$972,3,FALSE)</f>
        <v>9224.9876999222051</v>
      </c>
      <c r="F43" s="4" t="s">
        <v>87</v>
      </c>
      <c r="G43" s="10" t="str">
        <f t="shared" ref="G43:G74" si="10">MID(I43,3,LEN(I43)-3)</f>
        <v>51878.28467</v>
      </c>
      <c r="H43" s="49">
        <f t="shared" ref="H43:H74" si="11">1*K43</f>
        <v>-381</v>
      </c>
      <c r="I43" s="58" t="s">
        <v>290</v>
      </c>
      <c r="J43" s="59" t="s">
        <v>291</v>
      </c>
      <c r="K43" s="58">
        <v>-381</v>
      </c>
      <c r="L43" s="58" t="s">
        <v>292</v>
      </c>
      <c r="M43" s="59" t="s">
        <v>282</v>
      </c>
      <c r="N43" s="59" t="s">
        <v>283</v>
      </c>
      <c r="O43" s="60" t="s">
        <v>284</v>
      </c>
      <c r="P43" s="61" t="s">
        <v>285</v>
      </c>
    </row>
    <row r="44" spans="1:16" ht="12.75" customHeight="1" thickBot="1" x14ac:dyDescent="0.25">
      <c r="A44" s="49" t="str">
        <f t="shared" si="6"/>
        <v>IBVS 5603 </v>
      </c>
      <c r="B44" s="4" t="str">
        <f t="shared" si="7"/>
        <v>I</v>
      </c>
      <c r="C44" s="49">
        <f t="shared" si="8"/>
        <v>53329.576800000003</v>
      </c>
      <c r="D44" s="10" t="str">
        <f t="shared" si="9"/>
        <v>vis</v>
      </c>
      <c r="E44" s="57">
        <f>VLOOKUP(C44,Active!C$21:E$972,3,FALSE)</f>
        <v>10113.982027675176</v>
      </c>
      <c r="F44" s="4" t="s">
        <v>87</v>
      </c>
      <c r="G44" s="10" t="str">
        <f t="shared" si="10"/>
        <v>53329.5768</v>
      </c>
      <c r="H44" s="49">
        <f t="shared" si="11"/>
        <v>508</v>
      </c>
      <c r="I44" s="58" t="s">
        <v>312</v>
      </c>
      <c r="J44" s="59" t="s">
        <v>313</v>
      </c>
      <c r="K44" s="58">
        <v>508</v>
      </c>
      <c r="L44" s="58" t="s">
        <v>314</v>
      </c>
      <c r="M44" s="59" t="s">
        <v>260</v>
      </c>
      <c r="N44" s="59" t="s">
        <v>261</v>
      </c>
      <c r="O44" s="60" t="s">
        <v>315</v>
      </c>
      <c r="P44" s="61" t="s">
        <v>316</v>
      </c>
    </row>
    <row r="45" spans="1:16" ht="12.75" customHeight="1" thickBot="1" x14ac:dyDescent="0.25">
      <c r="A45" s="49" t="str">
        <f t="shared" si="6"/>
        <v>BAVM 178 </v>
      </c>
      <c r="B45" s="4" t="str">
        <f t="shared" si="7"/>
        <v>I</v>
      </c>
      <c r="C45" s="49">
        <f t="shared" si="8"/>
        <v>53618.529799999997</v>
      </c>
      <c r="D45" s="10" t="str">
        <f t="shared" si="9"/>
        <v>vis</v>
      </c>
      <c r="E45" s="57">
        <f>VLOOKUP(C45,Active!C$21:E$972,3,FALSE)</f>
        <v>10290.981249732005</v>
      </c>
      <c r="F45" s="4" t="s">
        <v>87</v>
      </c>
      <c r="G45" s="10" t="str">
        <f t="shared" si="10"/>
        <v>53618.5298</v>
      </c>
      <c r="H45" s="49">
        <f t="shared" si="11"/>
        <v>685</v>
      </c>
      <c r="I45" s="58" t="s">
        <v>317</v>
      </c>
      <c r="J45" s="59" t="s">
        <v>318</v>
      </c>
      <c r="K45" s="58">
        <v>685</v>
      </c>
      <c r="L45" s="58" t="s">
        <v>319</v>
      </c>
      <c r="M45" s="59" t="s">
        <v>282</v>
      </c>
      <c r="N45" s="59" t="s">
        <v>320</v>
      </c>
      <c r="O45" s="60" t="s">
        <v>321</v>
      </c>
      <c r="P45" s="61" t="s">
        <v>322</v>
      </c>
    </row>
    <row r="46" spans="1:16" ht="12.75" customHeight="1" thickBot="1" x14ac:dyDescent="0.25">
      <c r="A46" s="49" t="str">
        <f t="shared" si="6"/>
        <v>BAVM 183 </v>
      </c>
      <c r="B46" s="4" t="str">
        <f t="shared" si="7"/>
        <v>I</v>
      </c>
      <c r="C46" s="49">
        <f t="shared" si="8"/>
        <v>54026.655299999999</v>
      </c>
      <c r="D46" s="10" t="str">
        <f t="shared" si="9"/>
        <v>vis</v>
      </c>
      <c r="E46" s="57">
        <f>VLOOKUP(C46,Active!C$21:E$972,3,FALSE)</f>
        <v>10540.980024624656</v>
      </c>
      <c r="F46" s="4" t="s">
        <v>87</v>
      </c>
      <c r="G46" s="10" t="str">
        <f t="shared" si="10"/>
        <v>54026.6553</v>
      </c>
      <c r="H46" s="49">
        <f t="shared" si="11"/>
        <v>935</v>
      </c>
      <c r="I46" s="58" t="s">
        <v>323</v>
      </c>
      <c r="J46" s="59" t="s">
        <v>324</v>
      </c>
      <c r="K46" s="58" t="s">
        <v>325</v>
      </c>
      <c r="L46" s="58" t="s">
        <v>326</v>
      </c>
      <c r="M46" s="59" t="s">
        <v>282</v>
      </c>
      <c r="N46" s="59" t="s">
        <v>320</v>
      </c>
      <c r="O46" s="60" t="s">
        <v>321</v>
      </c>
      <c r="P46" s="61" t="s">
        <v>327</v>
      </c>
    </row>
    <row r="47" spans="1:16" ht="12.75" customHeight="1" thickBot="1" x14ac:dyDescent="0.25">
      <c r="A47" s="49" t="str">
        <f t="shared" si="6"/>
        <v>BAVM 215 </v>
      </c>
      <c r="B47" s="4" t="str">
        <f t="shared" si="7"/>
        <v>I</v>
      </c>
      <c r="C47" s="49">
        <f t="shared" si="8"/>
        <v>55386.523999999998</v>
      </c>
      <c r="D47" s="10" t="str">
        <f t="shared" si="9"/>
        <v>vis</v>
      </c>
      <c r="E47" s="57">
        <f>VLOOKUP(C47,Active!C$21:E$972,3,FALSE)</f>
        <v>11373.972594348577</v>
      </c>
      <c r="F47" s="4" t="s">
        <v>87</v>
      </c>
      <c r="G47" s="10" t="str">
        <f t="shared" si="10"/>
        <v>55386.5240</v>
      </c>
      <c r="H47" s="49">
        <f t="shared" si="11"/>
        <v>1768</v>
      </c>
      <c r="I47" s="58" t="s">
        <v>333</v>
      </c>
      <c r="J47" s="59" t="s">
        <v>334</v>
      </c>
      <c r="K47" s="58" t="s">
        <v>335</v>
      </c>
      <c r="L47" s="58" t="s">
        <v>336</v>
      </c>
      <c r="M47" s="59" t="s">
        <v>282</v>
      </c>
      <c r="N47" s="59" t="s">
        <v>320</v>
      </c>
      <c r="O47" s="60" t="s">
        <v>321</v>
      </c>
      <c r="P47" s="61" t="s">
        <v>337</v>
      </c>
    </row>
    <row r="48" spans="1:16" ht="12.75" customHeight="1" thickBot="1" x14ac:dyDescent="0.25">
      <c r="A48" s="49" t="str">
        <f t="shared" si="6"/>
        <v>OEJV 0160 </v>
      </c>
      <c r="B48" s="4" t="str">
        <f t="shared" si="7"/>
        <v>II</v>
      </c>
      <c r="C48" s="49">
        <f t="shared" si="8"/>
        <v>55795.463949999998</v>
      </c>
      <c r="D48" s="10" t="str">
        <f t="shared" si="9"/>
        <v>CCD</v>
      </c>
      <c r="E48" s="57">
        <f>VLOOKUP(C48,Active!C$21:E$972,3,FALSE)</f>
        <v>11624.470263581845</v>
      </c>
      <c r="F48" s="4" t="str">
        <f>LEFT(M48,1)</f>
        <v>C</v>
      </c>
      <c r="G48" s="10" t="str">
        <f t="shared" si="10"/>
        <v>55795.46395</v>
      </c>
      <c r="H48" s="49">
        <f t="shared" si="11"/>
        <v>2018.5</v>
      </c>
      <c r="I48" s="58" t="s">
        <v>338</v>
      </c>
      <c r="J48" s="59" t="s">
        <v>339</v>
      </c>
      <c r="K48" s="58" t="s">
        <v>340</v>
      </c>
      <c r="L48" s="58" t="s">
        <v>341</v>
      </c>
      <c r="M48" s="59" t="s">
        <v>282</v>
      </c>
      <c r="N48" s="59" t="s">
        <v>79</v>
      </c>
      <c r="O48" s="60" t="s">
        <v>342</v>
      </c>
      <c r="P48" s="61" t="s">
        <v>343</v>
      </c>
    </row>
    <row r="49" spans="1:16" ht="12.75" customHeight="1" thickBot="1" x14ac:dyDescent="0.25">
      <c r="A49" s="49" t="str">
        <f t="shared" si="6"/>
        <v>BAVM 231 </v>
      </c>
      <c r="B49" s="4" t="str">
        <f t="shared" si="7"/>
        <v>II</v>
      </c>
      <c r="C49" s="49">
        <f t="shared" si="8"/>
        <v>56159.511400000003</v>
      </c>
      <c r="D49" s="10" t="str">
        <f t="shared" si="9"/>
        <v>CCD</v>
      </c>
      <c r="E49" s="57">
        <f>VLOOKUP(C49,Active!C$21:E$972,3,FALSE)</f>
        <v>11847.468866959469</v>
      </c>
      <c r="F49" s="4" t="str">
        <f>LEFT(M49,1)</f>
        <v>C</v>
      </c>
      <c r="G49" s="10" t="str">
        <f t="shared" si="10"/>
        <v>56159.5114</v>
      </c>
      <c r="H49" s="49">
        <f t="shared" si="11"/>
        <v>2241.5</v>
      </c>
      <c r="I49" s="58" t="s">
        <v>344</v>
      </c>
      <c r="J49" s="59" t="s">
        <v>345</v>
      </c>
      <c r="K49" s="58" t="s">
        <v>346</v>
      </c>
      <c r="L49" s="58" t="s">
        <v>347</v>
      </c>
      <c r="M49" s="59" t="s">
        <v>282</v>
      </c>
      <c r="N49" s="59" t="s">
        <v>320</v>
      </c>
      <c r="O49" s="60" t="s">
        <v>321</v>
      </c>
      <c r="P49" s="61" t="s">
        <v>348</v>
      </c>
    </row>
    <row r="50" spans="1:16" ht="12.75" customHeight="1" thickBot="1" x14ac:dyDescent="0.25">
      <c r="A50" s="49" t="str">
        <f t="shared" si="6"/>
        <v>OEJV 0160 </v>
      </c>
      <c r="B50" s="4" t="str">
        <f t="shared" si="7"/>
        <v>I</v>
      </c>
      <c r="C50" s="49">
        <f t="shared" si="8"/>
        <v>56212.56566</v>
      </c>
      <c r="D50" s="10" t="str">
        <f t="shared" si="9"/>
        <v>CCD</v>
      </c>
      <c r="E50" s="57">
        <f>VLOOKUP(C50,Active!C$21:E$972,3,FALSE)</f>
        <v>11879.967448897709</v>
      </c>
      <c r="F50" s="4" t="str">
        <f>LEFT(M50,1)</f>
        <v>C</v>
      </c>
      <c r="G50" s="10" t="str">
        <f t="shared" si="10"/>
        <v>56212.56566</v>
      </c>
      <c r="H50" s="49">
        <f t="shared" si="11"/>
        <v>2274</v>
      </c>
      <c r="I50" s="58" t="s">
        <v>349</v>
      </c>
      <c r="J50" s="59" t="s">
        <v>350</v>
      </c>
      <c r="K50" s="58" t="s">
        <v>351</v>
      </c>
      <c r="L50" s="58" t="s">
        <v>352</v>
      </c>
      <c r="M50" s="59" t="s">
        <v>282</v>
      </c>
      <c r="N50" s="59" t="s">
        <v>79</v>
      </c>
      <c r="O50" s="60" t="s">
        <v>342</v>
      </c>
      <c r="P50" s="61" t="s">
        <v>343</v>
      </c>
    </row>
    <row r="51" spans="1:16" ht="12.75" customHeight="1" thickBot="1" x14ac:dyDescent="0.25">
      <c r="A51" s="49" t="str">
        <f t="shared" si="6"/>
        <v>IBVS 6042 </v>
      </c>
      <c r="B51" s="4" t="str">
        <f t="shared" si="7"/>
        <v>I</v>
      </c>
      <c r="C51" s="49">
        <f t="shared" si="8"/>
        <v>56238.6878</v>
      </c>
      <c r="D51" s="10" t="str">
        <f t="shared" si="9"/>
        <v>CCD</v>
      </c>
      <c r="E51" s="57">
        <f>VLOOKUP(C51,Active!C$21:E$972,3,FALSE)</f>
        <v>11895.968661753986</v>
      </c>
      <c r="F51" s="4" t="str">
        <f>LEFT(M51,1)</f>
        <v>C</v>
      </c>
      <c r="G51" s="10" t="str">
        <f t="shared" si="10"/>
        <v>56238.6878</v>
      </c>
      <c r="H51" s="49">
        <f t="shared" si="11"/>
        <v>2290</v>
      </c>
      <c r="I51" s="58" t="s">
        <v>353</v>
      </c>
      <c r="J51" s="59" t="s">
        <v>354</v>
      </c>
      <c r="K51" s="58" t="s">
        <v>355</v>
      </c>
      <c r="L51" s="58" t="s">
        <v>310</v>
      </c>
      <c r="M51" s="59" t="s">
        <v>282</v>
      </c>
      <c r="N51" s="59" t="s">
        <v>87</v>
      </c>
      <c r="O51" s="60" t="s">
        <v>304</v>
      </c>
      <c r="P51" s="61" t="s">
        <v>356</v>
      </c>
    </row>
    <row r="52" spans="1:16" ht="12.75" customHeight="1" thickBot="1" x14ac:dyDescent="0.25">
      <c r="A52" s="49" t="str">
        <f t="shared" si="6"/>
        <v> MSAI 31.23 </v>
      </c>
      <c r="B52" s="4" t="str">
        <f t="shared" si="7"/>
        <v>I</v>
      </c>
      <c r="C52" s="49">
        <f t="shared" si="8"/>
        <v>35747.43</v>
      </c>
      <c r="D52" s="10" t="str">
        <f t="shared" si="9"/>
        <v>vis</v>
      </c>
      <c r="E52" s="57">
        <f>VLOOKUP(C52,Active!C$21:E$972,3,FALSE)</f>
        <v>-656.02660933164339</v>
      </c>
      <c r="F52" s="4" t="s">
        <v>87</v>
      </c>
      <c r="G52" s="10" t="str">
        <f t="shared" si="10"/>
        <v>35747.43</v>
      </c>
      <c r="H52" s="49">
        <f t="shared" si="11"/>
        <v>-10262</v>
      </c>
      <c r="I52" s="58" t="s">
        <v>88</v>
      </c>
      <c r="J52" s="59" t="s">
        <v>89</v>
      </c>
      <c r="K52" s="58">
        <v>-10262</v>
      </c>
      <c r="L52" s="58" t="s">
        <v>90</v>
      </c>
      <c r="M52" s="59" t="s">
        <v>91</v>
      </c>
      <c r="N52" s="59"/>
      <c r="O52" s="60" t="s">
        <v>92</v>
      </c>
      <c r="P52" s="60" t="s">
        <v>93</v>
      </c>
    </row>
    <row r="53" spans="1:16" ht="12.75" customHeight="1" thickBot="1" x14ac:dyDescent="0.25">
      <c r="A53" s="49" t="str">
        <f t="shared" si="6"/>
        <v> MSAI 31.23 </v>
      </c>
      <c r="B53" s="4" t="str">
        <f t="shared" si="7"/>
        <v>I</v>
      </c>
      <c r="C53" s="49">
        <f t="shared" si="8"/>
        <v>36072.370000000003</v>
      </c>
      <c r="D53" s="10" t="str">
        <f t="shared" si="9"/>
        <v>vis</v>
      </c>
      <c r="E53" s="57">
        <f>VLOOKUP(C53,Active!C$21:E$972,3,FALSE)</f>
        <v>-456.98341817201663</v>
      </c>
      <c r="F53" s="4" t="s">
        <v>87</v>
      </c>
      <c r="G53" s="10" t="str">
        <f t="shared" si="10"/>
        <v>36072.37</v>
      </c>
      <c r="H53" s="49">
        <f t="shared" si="11"/>
        <v>-10063</v>
      </c>
      <c r="I53" s="58" t="s">
        <v>94</v>
      </c>
      <c r="J53" s="59" t="s">
        <v>95</v>
      </c>
      <c r="K53" s="58">
        <v>-10063</v>
      </c>
      <c r="L53" s="58" t="s">
        <v>96</v>
      </c>
      <c r="M53" s="59" t="s">
        <v>91</v>
      </c>
      <c r="N53" s="59"/>
      <c r="O53" s="60" t="s">
        <v>92</v>
      </c>
      <c r="P53" s="60" t="s">
        <v>93</v>
      </c>
    </row>
    <row r="54" spans="1:16" ht="12.75" customHeight="1" thickBot="1" x14ac:dyDescent="0.25">
      <c r="A54" s="49" t="str">
        <f t="shared" si="6"/>
        <v> MSAI 31.23 </v>
      </c>
      <c r="B54" s="4" t="str">
        <f t="shared" si="7"/>
        <v>I</v>
      </c>
      <c r="C54" s="49">
        <f t="shared" si="8"/>
        <v>36080.44</v>
      </c>
      <c r="D54" s="10" t="str">
        <f t="shared" si="9"/>
        <v>vis</v>
      </c>
      <c r="E54" s="57">
        <f>VLOOKUP(C54,Active!C$21:E$972,3,FALSE)</f>
        <v>-452.04011001463954</v>
      </c>
      <c r="F54" s="4" t="s">
        <v>87</v>
      </c>
      <c r="G54" s="10" t="str">
        <f t="shared" si="10"/>
        <v>36080.44</v>
      </c>
      <c r="H54" s="49">
        <f t="shared" si="11"/>
        <v>-10058</v>
      </c>
      <c r="I54" s="58" t="s">
        <v>97</v>
      </c>
      <c r="J54" s="59" t="s">
        <v>98</v>
      </c>
      <c r="K54" s="58">
        <v>-10058</v>
      </c>
      <c r="L54" s="58" t="s">
        <v>99</v>
      </c>
      <c r="M54" s="59" t="s">
        <v>91</v>
      </c>
      <c r="N54" s="59"/>
      <c r="O54" s="60" t="s">
        <v>92</v>
      </c>
      <c r="P54" s="60" t="s">
        <v>93</v>
      </c>
    </row>
    <row r="55" spans="1:16" ht="12.75" customHeight="1" thickBot="1" x14ac:dyDescent="0.25">
      <c r="A55" s="49" t="str">
        <f t="shared" si="6"/>
        <v> MSAI 31.23 </v>
      </c>
      <c r="B55" s="4" t="str">
        <f t="shared" si="7"/>
        <v>I</v>
      </c>
      <c r="C55" s="49">
        <f t="shared" si="8"/>
        <v>36436.36</v>
      </c>
      <c r="D55" s="10" t="str">
        <f t="shared" si="9"/>
        <v>vis</v>
      </c>
      <c r="E55" s="57">
        <f>VLOOKUP(C55,Active!C$21:E$972,3,FALSE)</f>
        <v>-234.02000600302657</v>
      </c>
      <c r="F55" s="4" t="s">
        <v>87</v>
      </c>
      <c r="G55" s="10" t="str">
        <f t="shared" si="10"/>
        <v>36436.36</v>
      </c>
      <c r="H55" s="49">
        <f t="shared" si="11"/>
        <v>-9840</v>
      </c>
      <c r="I55" s="58" t="s">
        <v>100</v>
      </c>
      <c r="J55" s="59" t="s">
        <v>101</v>
      </c>
      <c r="K55" s="58">
        <v>-9840</v>
      </c>
      <c r="L55" s="58" t="s">
        <v>102</v>
      </c>
      <c r="M55" s="59" t="s">
        <v>91</v>
      </c>
      <c r="N55" s="59"/>
      <c r="O55" s="60" t="s">
        <v>92</v>
      </c>
      <c r="P55" s="60" t="s">
        <v>93</v>
      </c>
    </row>
    <row r="56" spans="1:16" ht="12.75" customHeight="1" thickBot="1" x14ac:dyDescent="0.25">
      <c r="A56" s="49" t="str">
        <f t="shared" si="6"/>
        <v> MSAI 31.23 </v>
      </c>
      <c r="B56" s="4" t="str">
        <f t="shared" si="7"/>
        <v>I</v>
      </c>
      <c r="C56" s="49">
        <f t="shared" si="8"/>
        <v>36454.400000000001</v>
      </c>
      <c r="D56" s="10" t="str">
        <f t="shared" si="9"/>
        <v>vis</v>
      </c>
      <c r="E56" s="57">
        <f>VLOOKUP(C56,Active!C$21:E$972,3,FALSE)</f>
        <v>-222.96953770574149</v>
      </c>
      <c r="F56" s="4" t="s">
        <v>87</v>
      </c>
      <c r="G56" s="10" t="str">
        <f t="shared" si="10"/>
        <v>36454.40</v>
      </c>
      <c r="H56" s="49">
        <f t="shared" si="11"/>
        <v>-9829</v>
      </c>
      <c r="I56" s="58" t="s">
        <v>103</v>
      </c>
      <c r="J56" s="59" t="s">
        <v>104</v>
      </c>
      <c r="K56" s="58">
        <v>-9829</v>
      </c>
      <c r="L56" s="58" t="s">
        <v>105</v>
      </c>
      <c r="M56" s="59" t="s">
        <v>91</v>
      </c>
      <c r="N56" s="59"/>
      <c r="O56" s="60" t="s">
        <v>92</v>
      </c>
      <c r="P56" s="60" t="s">
        <v>93</v>
      </c>
    </row>
    <row r="57" spans="1:16" ht="12.75" customHeight="1" thickBot="1" x14ac:dyDescent="0.25">
      <c r="A57" s="49" t="str">
        <f t="shared" si="6"/>
        <v> MSAI 31.23 </v>
      </c>
      <c r="B57" s="4" t="str">
        <f t="shared" si="7"/>
        <v>I</v>
      </c>
      <c r="C57" s="49">
        <f t="shared" si="8"/>
        <v>36544.21</v>
      </c>
      <c r="D57" s="10" t="str">
        <f t="shared" si="9"/>
        <v>vis</v>
      </c>
      <c r="E57" s="57">
        <f>VLOOKUP(C57,Active!C$21:E$972,3,FALSE)</f>
        <v>-167.9560921525763</v>
      </c>
      <c r="F57" s="4" t="s">
        <v>87</v>
      </c>
      <c r="G57" s="10" t="str">
        <f t="shared" si="10"/>
        <v>36544.21</v>
      </c>
      <c r="H57" s="49">
        <f t="shared" si="11"/>
        <v>-9774</v>
      </c>
      <c r="I57" s="58" t="s">
        <v>106</v>
      </c>
      <c r="J57" s="59" t="s">
        <v>107</v>
      </c>
      <c r="K57" s="58">
        <v>-9774</v>
      </c>
      <c r="L57" s="58" t="s">
        <v>108</v>
      </c>
      <c r="M57" s="59" t="s">
        <v>91</v>
      </c>
      <c r="N57" s="59"/>
      <c r="O57" s="60" t="s">
        <v>92</v>
      </c>
      <c r="P57" s="60" t="s">
        <v>93</v>
      </c>
    </row>
    <row r="58" spans="1:16" ht="12.75" customHeight="1" thickBot="1" x14ac:dyDescent="0.25">
      <c r="A58" s="49" t="str">
        <f t="shared" si="6"/>
        <v> MSAI 31.23 </v>
      </c>
      <c r="B58" s="4" t="str">
        <f t="shared" si="7"/>
        <v>I</v>
      </c>
      <c r="C58" s="49">
        <f t="shared" si="8"/>
        <v>36570.25</v>
      </c>
      <c r="D58" s="10" t="str">
        <f t="shared" si="9"/>
        <v>vis</v>
      </c>
      <c r="E58" s="57">
        <f>VLOOKUP(C58,Active!C$21:E$972,3,FALSE)</f>
        <v>-152.00519445516503</v>
      </c>
      <c r="F58" s="4" t="s">
        <v>87</v>
      </c>
      <c r="G58" s="10" t="str">
        <f t="shared" si="10"/>
        <v>36570.25</v>
      </c>
      <c r="H58" s="49">
        <f t="shared" si="11"/>
        <v>-9758</v>
      </c>
      <c r="I58" s="58" t="s">
        <v>109</v>
      </c>
      <c r="J58" s="59" t="s">
        <v>110</v>
      </c>
      <c r="K58" s="58">
        <v>-9758</v>
      </c>
      <c r="L58" s="58" t="s">
        <v>111</v>
      </c>
      <c r="M58" s="59" t="s">
        <v>91</v>
      </c>
      <c r="N58" s="59"/>
      <c r="O58" s="60" t="s">
        <v>92</v>
      </c>
      <c r="P58" s="60" t="s">
        <v>93</v>
      </c>
    </row>
    <row r="59" spans="1:16" ht="12.75" customHeight="1" thickBot="1" x14ac:dyDescent="0.25">
      <c r="A59" s="49" t="str">
        <f t="shared" si="6"/>
        <v> MSAI 31.23 </v>
      </c>
      <c r="B59" s="4" t="str">
        <f t="shared" si="7"/>
        <v>I</v>
      </c>
      <c r="C59" s="49">
        <f t="shared" si="8"/>
        <v>36805.35</v>
      </c>
      <c r="D59" s="10" t="str">
        <f t="shared" si="9"/>
        <v>vis</v>
      </c>
      <c r="E59" s="57">
        <f>VLOOKUP(C59,Active!C$21:E$972,3,FALSE)</f>
        <v>-7.9938254589576241</v>
      </c>
      <c r="F59" s="4" t="s">
        <v>87</v>
      </c>
      <c r="G59" s="10" t="str">
        <f t="shared" si="10"/>
        <v>36805.35</v>
      </c>
      <c r="H59" s="49">
        <f t="shared" si="11"/>
        <v>-9614</v>
      </c>
      <c r="I59" s="58" t="s">
        <v>112</v>
      </c>
      <c r="J59" s="59" t="s">
        <v>113</v>
      </c>
      <c r="K59" s="58">
        <v>-9614</v>
      </c>
      <c r="L59" s="58" t="s">
        <v>114</v>
      </c>
      <c r="M59" s="59" t="s">
        <v>91</v>
      </c>
      <c r="N59" s="59"/>
      <c r="O59" s="60" t="s">
        <v>92</v>
      </c>
      <c r="P59" s="60" t="s">
        <v>93</v>
      </c>
    </row>
    <row r="60" spans="1:16" ht="12.75" customHeight="1" thickBot="1" x14ac:dyDescent="0.25">
      <c r="A60" s="49" t="str">
        <f t="shared" si="6"/>
        <v> MSAI 31.23 </v>
      </c>
      <c r="B60" s="4" t="str">
        <f t="shared" si="7"/>
        <v>I</v>
      </c>
      <c r="C60" s="49">
        <f t="shared" si="8"/>
        <v>36813.47</v>
      </c>
      <c r="D60" s="10" t="str">
        <f t="shared" si="9"/>
        <v>vis</v>
      </c>
      <c r="E60" s="57">
        <f>VLOOKUP(C60,Active!C$21:E$972,3,FALSE)</f>
        <v>-3.0198896178279404</v>
      </c>
      <c r="F60" s="4" t="s">
        <v>87</v>
      </c>
      <c r="G60" s="10" t="str">
        <f t="shared" si="10"/>
        <v>36813.47</v>
      </c>
      <c r="H60" s="49">
        <f t="shared" si="11"/>
        <v>-9609</v>
      </c>
      <c r="I60" s="58" t="s">
        <v>115</v>
      </c>
      <c r="J60" s="59" t="s">
        <v>116</v>
      </c>
      <c r="K60" s="58">
        <v>-9609</v>
      </c>
      <c r="L60" s="58" t="s">
        <v>117</v>
      </c>
      <c r="M60" s="59" t="s">
        <v>91</v>
      </c>
      <c r="N60" s="59"/>
      <c r="O60" s="60" t="s">
        <v>92</v>
      </c>
      <c r="P60" s="60" t="s">
        <v>93</v>
      </c>
    </row>
    <row r="61" spans="1:16" ht="12.75" customHeight="1" thickBot="1" x14ac:dyDescent="0.25">
      <c r="A61" s="49" t="str">
        <f t="shared" si="6"/>
        <v> BBS 45 </v>
      </c>
      <c r="B61" s="4" t="str">
        <f t="shared" si="7"/>
        <v>I</v>
      </c>
      <c r="C61" s="49">
        <f t="shared" si="8"/>
        <v>44135.334000000003</v>
      </c>
      <c r="D61" s="10" t="str">
        <f t="shared" si="9"/>
        <v>vis</v>
      </c>
      <c r="E61" s="57">
        <f>VLOOKUP(C61,Active!C$21:E$972,3,FALSE)</f>
        <v>4482.0148115478632</v>
      </c>
      <c r="F61" s="4" t="s">
        <v>87</v>
      </c>
      <c r="G61" s="10" t="str">
        <f t="shared" si="10"/>
        <v>44135.334</v>
      </c>
      <c r="H61" s="49">
        <f t="shared" si="11"/>
        <v>-5124</v>
      </c>
      <c r="I61" s="58" t="s">
        <v>121</v>
      </c>
      <c r="J61" s="59" t="s">
        <v>122</v>
      </c>
      <c r="K61" s="58">
        <v>-5124</v>
      </c>
      <c r="L61" s="58" t="s">
        <v>123</v>
      </c>
      <c r="M61" s="59" t="s">
        <v>124</v>
      </c>
      <c r="N61" s="59"/>
      <c r="O61" s="60" t="s">
        <v>125</v>
      </c>
      <c r="P61" s="60" t="s">
        <v>126</v>
      </c>
    </row>
    <row r="62" spans="1:16" ht="12.75" customHeight="1" thickBot="1" x14ac:dyDescent="0.25">
      <c r="A62" s="49" t="str">
        <f t="shared" si="6"/>
        <v> BBS 45 </v>
      </c>
      <c r="B62" s="4" t="str">
        <f t="shared" si="7"/>
        <v>I</v>
      </c>
      <c r="C62" s="49">
        <f t="shared" si="8"/>
        <v>44143.487000000001</v>
      </c>
      <c r="D62" s="10" t="str">
        <f t="shared" si="9"/>
        <v>vis</v>
      </c>
      <c r="E62" s="57">
        <f>VLOOKUP(C62,Active!C$21:E$972,3,FALSE)</f>
        <v>4487.0089616602654</v>
      </c>
      <c r="F62" s="4" t="s">
        <v>87</v>
      </c>
      <c r="G62" s="10" t="str">
        <f t="shared" si="10"/>
        <v>44143.487</v>
      </c>
      <c r="H62" s="49">
        <f t="shared" si="11"/>
        <v>-5119</v>
      </c>
      <c r="I62" s="58" t="s">
        <v>127</v>
      </c>
      <c r="J62" s="59" t="s">
        <v>128</v>
      </c>
      <c r="K62" s="58">
        <v>-5119</v>
      </c>
      <c r="L62" s="58" t="s">
        <v>129</v>
      </c>
      <c r="M62" s="59" t="s">
        <v>124</v>
      </c>
      <c r="N62" s="59"/>
      <c r="O62" s="60" t="s">
        <v>125</v>
      </c>
      <c r="P62" s="60" t="s">
        <v>126</v>
      </c>
    </row>
    <row r="63" spans="1:16" ht="12.75" customHeight="1" thickBot="1" x14ac:dyDescent="0.25">
      <c r="A63" s="49" t="str">
        <f t="shared" si="6"/>
        <v> BBS 48 </v>
      </c>
      <c r="B63" s="4" t="str">
        <f t="shared" si="7"/>
        <v>I</v>
      </c>
      <c r="C63" s="49">
        <f t="shared" si="8"/>
        <v>44396.514000000003</v>
      </c>
      <c r="D63" s="10" t="str">
        <f t="shared" si="9"/>
        <v>vis</v>
      </c>
      <c r="E63" s="57">
        <f>VLOOKUP(C63,Active!C$21:E$972,3,FALSE)</f>
        <v>4642.0015803884826</v>
      </c>
      <c r="F63" s="4" t="s">
        <v>87</v>
      </c>
      <c r="G63" s="10" t="str">
        <f t="shared" si="10"/>
        <v>44396.514</v>
      </c>
      <c r="H63" s="49">
        <f t="shared" si="11"/>
        <v>-4964</v>
      </c>
      <c r="I63" s="58" t="s">
        <v>130</v>
      </c>
      <c r="J63" s="59" t="s">
        <v>131</v>
      </c>
      <c r="K63" s="58">
        <v>-4964</v>
      </c>
      <c r="L63" s="58" t="s">
        <v>132</v>
      </c>
      <c r="M63" s="59" t="s">
        <v>124</v>
      </c>
      <c r="N63" s="59"/>
      <c r="O63" s="60" t="s">
        <v>125</v>
      </c>
      <c r="P63" s="60" t="s">
        <v>133</v>
      </c>
    </row>
    <row r="64" spans="1:16" ht="12.75" customHeight="1" thickBot="1" x14ac:dyDescent="0.25">
      <c r="A64" s="49" t="str">
        <f t="shared" si="6"/>
        <v> BBS 64 </v>
      </c>
      <c r="B64" s="4" t="str">
        <f t="shared" si="7"/>
        <v>I</v>
      </c>
      <c r="C64" s="49">
        <f t="shared" si="8"/>
        <v>45356.421000000002</v>
      </c>
      <c r="D64" s="10" t="str">
        <f t="shared" si="9"/>
        <v>vis</v>
      </c>
      <c r="E64" s="57">
        <f>VLOOKUP(C64,Active!C$21:E$972,3,FALSE)</f>
        <v>5229.9961409118478</v>
      </c>
      <c r="F64" s="4" t="s">
        <v>87</v>
      </c>
      <c r="G64" s="10" t="str">
        <f t="shared" si="10"/>
        <v>45356.421</v>
      </c>
      <c r="H64" s="49">
        <f t="shared" si="11"/>
        <v>-4376</v>
      </c>
      <c r="I64" s="58" t="s">
        <v>183</v>
      </c>
      <c r="J64" s="59" t="s">
        <v>184</v>
      </c>
      <c r="K64" s="58">
        <v>-4376</v>
      </c>
      <c r="L64" s="58" t="s">
        <v>157</v>
      </c>
      <c r="M64" s="59" t="s">
        <v>124</v>
      </c>
      <c r="N64" s="59"/>
      <c r="O64" s="60" t="s">
        <v>125</v>
      </c>
      <c r="P64" s="60" t="s">
        <v>182</v>
      </c>
    </row>
    <row r="65" spans="1:16" ht="12.75" customHeight="1" thickBot="1" x14ac:dyDescent="0.25">
      <c r="A65" s="49" t="str">
        <f t="shared" si="6"/>
        <v> BRNO 27 </v>
      </c>
      <c r="B65" s="4" t="str">
        <f t="shared" si="7"/>
        <v>I</v>
      </c>
      <c r="C65" s="49">
        <f t="shared" si="8"/>
        <v>46360.421000000002</v>
      </c>
      <c r="D65" s="10" t="str">
        <f t="shared" si="9"/>
        <v>vis</v>
      </c>
      <c r="E65" s="57">
        <f>VLOOKUP(C65,Active!C$21:E$972,3,FALSE)</f>
        <v>5845.0000306276843</v>
      </c>
      <c r="F65" s="4" t="s">
        <v>87</v>
      </c>
      <c r="G65" s="10" t="str">
        <f t="shared" si="10"/>
        <v>46360.421</v>
      </c>
      <c r="H65" s="49">
        <f t="shared" si="11"/>
        <v>-3761</v>
      </c>
      <c r="I65" s="58" t="s">
        <v>200</v>
      </c>
      <c r="J65" s="59" t="s">
        <v>201</v>
      </c>
      <c r="K65" s="58">
        <v>-3761</v>
      </c>
      <c r="L65" s="58" t="s">
        <v>202</v>
      </c>
      <c r="M65" s="59" t="s">
        <v>124</v>
      </c>
      <c r="N65" s="59"/>
      <c r="O65" s="60" t="s">
        <v>203</v>
      </c>
      <c r="P65" s="60" t="s">
        <v>204</v>
      </c>
    </row>
    <row r="66" spans="1:16" ht="12.75" customHeight="1" thickBot="1" x14ac:dyDescent="0.25">
      <c r="A66" s="49" t="str">
        <f t="shared" si="6"/>
        <v> BRNO 27 </v>
      </c>
      <c r="B66" s="4" t="str">
        <f t="shared" si="7"/>
        <v>I</v>
      </c>
      <c r="C66" s="49">
        <f t="shared" si="8"/>
        <v>46360.423999999999</v>
      </c>
      <c r="D66" s="10" t="str">
        <f t="shared" si="9"/>
        <v>vis</v>
      </c>
      <c r="E66" s="57">
        <f>VLOOKUP(C66,Active!C$21:E$972,3,FALSE)</f>
        <v>5845.0018682887076</v>
      </c>
      <c r="F66" s="4" t="s">
        <v>87</v>
      </c>
      <c r="G66" s="10" t="str">
        <f t="shared" si="10"/>
        <v>46360.424</v>
      </c>
      <c r="H66" s="49">
        <f t="shared" si="11"/>
        <v>-3761</v>
      </c>
      <c r="I66" s="58" t="s">
        <v>205</v>
      </c>
      <c r="J66" s="59" t="s">
        <v>206</v>
      </c>
      <c r="K66" s="58">
        <v>-3761</v>
      </c>
      <c r="L66" s="58" t="s">
        <v>207</v>
      </c>
      <c r="M66" s="59" t="s">
        <v>124</v>
      </c>
      <c r="N66" s="59"/>
      <c r="O66" s="60" t="s">
        <v>208</v>
      </c>
      <c r="P66" s="60" t="s">
        <v>204</v>
      </c>
    </row>
    <row r="67" spans="1:16" ht="12.75" customHeight="1" thickBot="1" x14ac:dyDescent="0.25">
      <c r="A67" s="49" t="str">
        <f t="shared" si="6"/>
        <v> BRNO 27 </v>
      </c>
      <c r="B67" s="4" t="str">
        <f t="shared" si="7"/>
        <v>I</v>
      </c>
      <c r="C67" s="49">
        <f t="shared" si="8"/>
        <v>46360.425000000003</v>
      </c>
      <c r="D67" s="10" t="str">
        <f t="shared" si="9"/>
        <v>vis</v>
      </c>
      <c r="E67" s="57">
        <f>VLOOKUP(C67,Active!C$21:E$972,3,FALSE)</f>
        <v>5845.002480842385</v>
      </c>
      <c r="F67" s="4" t="s">
        <v>87</v>
      </c>
      <c r="G67" s="10" t="str">
        <f t="shared" si="10"/>
        <v>46360.425</v>
      </c>
      <c r="H67" s="49">
        <f t="shared" si="11"/>
        <v>-3761</v>
      </c>
      <c r="I67" s="58" t="s">
        <v>209</v>
      </c>
      <c r="J67" s="59" t="s">
        <v>210</v>
      </c>
      <c r="K67" s="58">
        <v>-3761</v>
      </c>
      <c r="L67" s="58" t="s">
        <v>211</v>
      </c>
      <c r="M67" s="59" t="s">
        <v>124</v>
      </c>
      <c r="N67" s="59"/>
      <c r="O67" s="60" t="s">
        <v>212</v>
      </c>
      <c r="P67" s="60" t="s">
        <v>204</v>
      </c>
    </row>
    <row r="68" spans="1:16" ht="12.75" customHeight="1" thickBot="1" x14ac:dyDescent="0.25">
      <c r="A68" s="49" t="str">
        <f t="shared" si="6"/>
        <v> BRNO 27 </v>
      </c>
      <c r="B68" s="4" t="str">
        <f t="shared" si="7"/>
        <v>I</v>
      </c>
      <c r="C68" s="49">
        <f t="shared" si="8"/>
        <v>46360.425000000003</v>
      </c>
      <c r="D68" s="10" t="str">
        <f t="shared" si="9"/>
        <v>vis</v>
      </c>
      <c r="E68" s="57">
        <f>VLOOKUP(C68,Active!C$21:E$972,3,FALSE)</f>
        <v>5845.002480842385</v>
      </c>
      <c r="F68" s="4" t="s">
        <v>87</v>
      </c>
      <c r="G68" s="10" t="str">
        <f t="shared" si="10"/>
        <v>46360.425</v>
      </c>
      <c r="H68" s="49">
        <f t="shared" si="11"/>
        <v>-3761</v>
      </c>
      <c r="I68" s="58" t="s">
        <v>209</v>
      </c>
      <c r="J68" s="59" t="s">
        <v>210</v>
      </c>
      <c r="K68" s="58">
        <v>-3761</v>
      </c>
      <c r="L68" s="58" t="s">
        <v>211</v>
      </c>
      <c r="M68" s="59" t="s">
        <v>124</v>
      </c>
      <c r="N68" s="59"/>
      <c r="O68" s="60" t="s">
        <v>213</v>
      </c>
      <c r="P68" s="60" t="s">
        <v>204</v>
      </c>
    </row>
    <row r="69" spans="1:16" ht="12.75" customHeight="1" thickBot="1" x14ac:dyDescent="0.25">
      <c r="A69" s="49" t="str">
        <f t="shared" si="6"/>
        <v> BRNO 27 </v>
      </c>
      <c r="B69" s="4" t="str">
        <f t="shared" si="7"/>
        <v>I</v>
      </c>
      <c r="C69" s="49">
        <f t="shared" si="8"/>
        <v>46373.485999999997</v>
      </c>
      <c r="D69" s="10" t="str">
        <f t="shared" si="9"/>
        <v>vis</v>
      </c>
      <c r="E69" s="57">
        <f>VLOOKUP(C69,Active!C$21:E$972,3,FALSE)</f>
        <v>5853.0030443917622</v>
      </c>
      <c r="F69" s="4" t="s">
        <v>87</v>
      </c>
      <c r="G69" s="10" t="str">
        <f t="shared" si="10"/>
        <v>46373.486</v>
      </c>
      <c r="H69" s="49">
        <f t="shared" si="11"/>
        <v>-3753</v>
      </c>
      <c r="I69" s="58" t="s">
        <v>214</v>
      </c>
      <c r="J69" s="59" t="s">
        <v>215</v>
      </c>
      <c r="K69" s="58">
        <v>-3753</v>
      </c>
      <c r="L69" s="58" t="s">
        <v>216</v>
      </c>
      <c r="M69" s="59" t="s">
        <v>124</v>
      </c>
      <c r="N69" s="59"/>
      <c r="O69" s="60" t="s">
        <v>203</v>
      </c>
      <c r="P69" s="60" t="s">
        <v>204</v>
      </c>
    </row>
    <row r="70" spans="1:16" ht="12.75" customHeight="1" thickBot="1" x14ac:dyDescent="0.25">
      <c r="A70" s="49" t="str">
        <f t="shared" si="6"/>
        <v> BRNO 30 </v>
      </c>
      <c r="B70" s="4" t="str">
        <f t="shared" si="7"/>
        <v>I</v>
      </c>
      <c r="C70" s="49">
        <f t="shared" si="8"/>
        <v>46995.468000000001</v>
      </c>
      <c r="D70" s="10" t="str">
        <f t="shared" si="9"/>
        <v>vis</v>
      </c>
      <c r="E70" s="57">
        <f>VLOOKUP(C70,Active!C$21:E$972,3,FALSE)</f>
        <v>6234.0004042854252</v>
      </c>
      <c r="F70" s="4" t="s">
        <v>87</v>
      </c>
      <c r="G70" s="10" t="str">
        <f t="shared" si="10"/>
        <v>46995.468</v>
      </c>
      <c r="H70" s="49">
        <f t="shared" si="11"/>
        <v>-3372</v>
      </c>
      <c r="I70" s="58" t="s">
        <v>221</v>
      </c>
      <c r="J70" s="59" t="s">
        <v>222</v>
      </c>
      <c r="K70" s="58">
        <v>-3372</v>
      </c>
      <c r="L70" s="58" t="s">
        <v>216</v>
      </c>
      <c r="M70" s="59" t="s">
        <v>124</v>
      </c>
      <c r="N70" s="59"/>
      <c r="O70" s="60" t="s">
        <v>213</v>
      </c>
      <c r="P70" s="60" t="s">
        <v>223</v>
      </c>
    </row>
    <row r="71" spans="1:16" ht="12.75" customHeight="1" thickBot="1" x14ac:dyDescent="0.25">
      <c r="A71" s="49" t="str">
        <f t="shared" si="6"/>
        <v> BRNO 30 </v>
      </c>
      <c r="B71" s="4" t="str">
        <f t="shared" si="7"/>
        <v>I</v>
      </c>
      <c r="C71" s="49">
        <f t="shared" si="8"/>
        <v>46995.472000000002</v>
      </c>
      <c r="D71" s="10" t="str">
        <f t="shared" si="9"/>
        <v>vis</v>
      </c>
      <c r="E71" s="57">
        <f>VLOOKUP(C71,Active!C$21:E$972,3,FALSE)</f>
        <v>6234.002854500126</v>
      </c>
      <c r="F71" s="4" t="s">
        <v>87</v>
      </c>
      <c r="G71" s="10" t="str">
        <f t="shared" si="10"/>
        <v>46995.472</v>
      </c>
      <c r="H71" s="49">
        <f t="shared" si="11"/>
        <v>-3372</v>
      </c>
      <c r="I71" s="58" t="s">
        <v>224</v>
      </c>
      <c r="J71" s="59" t="s">
        <v>225</v>
      </c>
      <c r="K71" s="58">
        <v>-3372</v>
      </c>
      <c r="L71" s="58" t="s">
        <v>226</v>
      </c>
      <c r="M71" s="59" t="s">
        <v>124</v>
      </c>
      <c r="N71" s="59"/>
      <c r="O71" s="60" t="s">
        <v>203</v>
      </c>
      <c r="P71" s="60" t="s">
        <v>223</v>
      </c>
    </row>
    <row r="72" spans="1:16" ht="12.75" customHeight="1" thickBot="1" x14ac:dyDescent="0.25">
      <c r="A72" s="49" t="str">
        <f t="shared" si="6"/>
        <v> BRNO 30 </v>
      </c>
      <c r="B72" s="4" t="str">
        <f t="shared" si="7"/>
        <v>I</v>
      </c>
      <c r="C72" s="49">
        <f t="shared" si="8"/>
        <v>47470.527000000002</v>
      </c>
      <c r="D72" s="10" t="str">
        <f t="shared" si="9"/>
        <v>vis</v>
      </c>
      <c r="E72" s="57">
        <f>VLOOKUP(C72,Active!C$21:E$972,3,FALSE)</f>
        <v>6524.999540584744</v>
      </c>
      <c r="F72" s="4" t="s">
        <v>87</v>
      </c>
      <c r="G72" s="10" t="str">
        <f t="shared" si="10"/>
        <v>47470.527</v>
      </c>
      <c r="H72" s="49">
        <f t="shared" si="11"/>
        <v>-3081</v>
      </c>
      <c r="I72" s="58" t="s">
        <v>227</v>
      </c>
      <c r="J72" s="59" t="s">
        <v>228</v>
      </c>
      <c r="K72" s="58">
        <v>-3081</v>
      </c>
      <c r="L72" s="58" t="s">
        <v>219</v>
      </c>
      <c r="M72" s="59" t="s">
        <v>124</v>
      </c>
      <c r="N72" s="59"/>
      <c r="O72" s="60" t="s">
        <v>229</v>
      </c>
      <c r="P72" s="60" t="s">
        <v>223</v>
      </c>
    </row>
    <row r="73" spans="1:16" ht="12.75" customHeight="1" thickBot="1" x14ac:dyDescent="0.25">
      <c r="A73" s="49" t="str">
        <f t="shared" si="6"/>
        <v> BRNO 30 </v>
      </c>
      <c r="B73" s="4" t="str">
        <f t="shared" si="7"/>
        <v>I</v>
      </c>
      <c r="C73" s="49">
        <f t="shared" si="8"/>
        <v>47470.536</v>
      </c>
      <c r="D73" s="10" t="str">
        <f t="shared" si="9"/>
        <v>vis</v>
      </c>
      <c r="E73" s="57">
        <f>VLOOKUP(C73,Active!C$21:E$972,3,FALSE)</f>
        <v>6525.0050535678183</v>
      </c>
      <c r="F73" s="4" t="s">
        <v>87</v>
      </c>
      <c r="G73" s="10" t="str">
        <f t="shared" si="10"/>
        <v>47470.536</v>
      </c>
      <c r="H73" s="49">
        <f t="shared" si="11"/>
        <v>-3081</v>
      </c>
      <c r="I73" s="58" t="s">
        <v>230</v>
      </c>
      <c r="J73" s="59" t="s">
        <v>231</v>
      </c>
      <c r="K73" s="58">
        <v>-3081</v>
      </c>
      <c r="L73" s="58" t="s">
        <v>232</v>
      </c>
      <c r="M73" s="59" t="s">
        <v>124</v>
      </c>
      <c r="N73" s="59"/>
      <c r="O73" s="60" t="s">
        <v>233</v>
      </c>
      <c r="P73" s="60" t="s">
        <v>223</v>
      </c>
    </row>
    <row r="74" spans="1:16" ht="12.75" customHeight="1" thickBot="1" x14ac:dyDescent="0.25">
      <c r="A74" s="49" t="str">
        <f t="shared" si="6"/>
        <v> BRNO 31 </v>
      </c>
      <c r="B74" s="4" t="str">
        <f t="shared" si="7"/>
        <v>I</v>
      </c>
      <c r="C74" s="49">
        <f t="shared" si="8"/>
        <v>48861.436000000002</v>
      </c>
      <c r="D74" s="10" t="str">
        <f t="shared" si="9"/>
        <v>vis</v>
      </c>
      <c r="E74" s="57">
        <f>VLOOKUP(C74,Active!C$21:E$972,3,FALSE)</f>
        <v>7377.0059601472585</v>
      </c>
      <c r="F74" s="4" t="s">
        <v>87</v>
      </c>
      <c r="G74" s="10" t="str">
        <f t="shared" si="10"/>
        <v>48861.436</v>
      </c>
      <c r="H74" s="49">
        <f t="shared" si="11"/>
        <v>-2229</v>
      </c>
      <c r="I74" s="58" t="s">
        <v>248</v>
      </c>
      <c r="J74" s="59" t="s">
        <v>249</v>
      </c>
      <c r="K74" s="58">
        <v>-2229</v>
      </c>
      <c r="L74" s="58" t="s">
        <v>250</v>
      </c>
      <c r="M74" s="59" t="s">
        <v>124</v>
      </c>
      <c r="N74" s="59"/>
      <c r="O74" s="60" t="s">
        <v>251</v>
      </c>
      <c r="P74" s="60" t="s">
        <v>252</v>
      </c>
    </row>
    <row r="75" spans="1:16" ht="12.75" customHeight="1" thickBot="1" x14ac:dyDescent="0.25">
      <c r="A75" s="49" t="str">
        <f t="shared" ref="A75:A81" si="12">P75</f>
        <v> BBS 123 </v>
      </c>
      <c r="B75" s="4" t="str">
        <f t="shared" ref="B75:B81" si="13">IF(H75=INT(H75),"I","II")</f>
        <v>I</v>
      </c>
      <c r="C75" s="49">
        <f t="shared" ref="C75:C81" si="14">1*G75</f>
        <v>51806.459000000003</v>
      </c>
      <c r="D75" s="10" t="str">
        <f t="shared" ref="D75:D81" si="15">VLOOKUP(F75,I$1:J$5,2,FALSE)</f>
        <v>vis</v>
      </c>
      <c r="E75" s="57">
        <f>VLOOKUP(C75,Active!C$21:E$972,3,FALSE)</f>
        <v>9180.9906218032374</v>
      </c>
      <c r="F75" s="4" t="s">
        <v>87</v>
      </c>
      <c r="G75" s="10" t="str">
        <f t="shared" ref="G75:G81" si="16">MID(I75,3,LEN(I75)-3)</f>
        <v>51806.459</v>
      </c>
      <c r="H75" s="49">
        <f t="shared" ref="H75:H81" si="17">1*K75</f>
        <v>-425</v>
      </c>
      <c r="I75" s="58" t="s">
        <v>286</v>
      </c>
      <c r="J75" s="59" t="s">
        <v>287</v>
      </c>
      <c r="K75" s="58">
        <v>-425</v>
      </c>
      <c r="L75" s="58" t="s">
        <v>288</v>
      </c>
      <c r="M75" s="59" t="s">
        <v>124</v>
      </c>
      <c r="N75" s="59"/>
      <c r="O75" s="60" t="s">
        <v>125</v>
      </c>
      <c r="P75" s="60" t="s">
        <v>289</v>
      </c>
    </row>
    <row r="76" spans="1:16" ht="12.75" customHeight="1" thickBot="1" x14ac:dyDescent="0.25">
      <c r="A76" s="49" t="str">
        <f t="shared" si="12"/>
        <v> BBS 125 </v>
      </c>
      <c r="B76" s="4" t="str">
        <f t="shared" si="13"/>
        <v>I</v>
      </c>
      <c r="C76" s="49">
        <f t="shared" si="14"/>
        <v>52072.555</v>
      </c>
      <c r="D76" s="10" t="str">
        <f t="shared" si="15"/>
        <v>vis</v>
      </c>
      <c r="E76" s="57">
        <f>VLOOKUP(C76,Active!C$21:E$972,3,FALSE)</f>
        <v>9343.9887045102332</v>
      </c>
      <c r="F76" s="4" t="s">
        <v>87</v>
      </c>
      <c r="G76" s="10" t="str">
        <f t="shared" si="16"/>
        <v>52072.555</v>
      </c>
      <c r="H76" s="49">
        <f t="shared" si="17"/>
        <v>-262</v>
      </c>
      <c r="I76" s="58" t="s">
        <v>293</v>
      </c>
      <c r="J76" s="59" t="s">
        <v>294</v>
      </c>
      <c r="K76" s="58">
        <v>-262</v>
      </c>
      <c r="L76" s="58" t="s">
        <v>269</v>
      </c>
      <c r="M76" s="59" t="s">
        <v>124</v>
      </c>
      <c r="N76" s="59"/>
      <c r="O76" s="60" t="s">
        <v>125</v>
      </c>
      <c r="P76" s="60" t="s">
        <v>295</v>
      </c>
    </row>
    <row r="77" spans="1:16" ht="12.75" customHeight="1" thickBot="1" x14ac:dyDescent="0.25">
      <c r="A77" s="49" t="str">
        <f t="shared" si="12"/>
        <v> BBS 127 </v>
      </c>
      <c r="B77" s="4" t="str">
        <f t="shared" si="13"/>
        <v>I</v>
      </c>
      <c r="C77" s="49">
        <f t="shared" si="14"/>
        <v>52224.375899999999</v>
      </c>
      <c r="D77" s="10" t="str">
        <f t="shared" si="15"/>
        <v>vis</v>
      </c>
      <c r="E77" s="57">
        <f>VLOOKUP(C77,Active!C$21:E$972,3,FALSE)</f>
        <v>9436.9871547494349</v>
      </c>
      <c r="F77" s="4" t="s">
        <v>87</v>
      </c>
      <c r="G77" s="10" t="str">
        <f t="shared" si="16"/>
        <v>52224.3759</v>
      </c>
      <c r="H77" s="49">
        <f t="shared" si="17"/>
        <v>-169</v>
      </c>
      <c r="I77" s="58" t="s">
        <v>296</v>
      </c>
      <c r="J77" s="59" t="s">
        <v>297</v>
      </c>
      <c r="K77" s="58">
        <v>-169</v>
      </c>
      <c r="L77" s="58" t="s">
        <v>298</v>
      </c>
      <c r="M77" s="59" t="s">
        <v>260</v>
      </c>
      <c r="N77" s="59" t="s">
        <v>261</v>
      </c>
      <c r="O77" s="60" t="s">
        <v>299</v>
      </c>
      <c r="P77" s="60" t="s">
        <v>300</v>
      </c>
    </row>
    <row r="78" spans="1:16" ht="12.75" customHeight="1" thickBot="1" x14ac:dyDescent="0.25">
      <c r="A78" s="49" t="str">
        <f t="shared" si="12"/>
        <v> BBS 127 </v>
      </c>
      <c r="B78" s="4" t="str">
        <f t="shared" si="13"/>
        <v>I</v>
      </c>
      <c r="C78" s="49">
        <f t="shared" si="14"/>
        <v>52229.271800000002</v>
      </c>
      <c r="D78" s="10" t="str">
        <f t="shared" si="15"/>
        <v>vis</v>
      </c>
      <c r="E78" s="57">
        <f>VLOOKUP(C78,Active!C$21:E$972,3,FALSE)</f>
        <v>9439.9861562869464</v>
      </c>
      <c r="F78" s="4" t="s">
        <v>87</v>
      </c>
      <c r="G78" s="10" t="str">
        <f t="shared" si="16"/>
        <v>52229.2718</v>
      </c>
      <c r="H78" s="49">
        <f t="shared" si="17"/>
        <v>-166</v>
      </c>
      <c r="I78" s="58" t="s">
        <v>301</v>
      </c>
      <c r="J78" s="59" t="s">
        <v>302</v>
      </c>
      <c r="K78" s="58">
        <v>-166</v>
      </c>
      <c r="L78" s="58" t="s">
        <v>303</v>
      </c>
      <c r="M78" s="59" t="s">
        <v>260</v>
      </c>
      <c r="N78" s="59" t="s">
        <v>261</v>
      </c>
      <c r="O78" s="60" t="s">
        <v>304</v>
      </c>
      <c r="P78" s="60" t="s">
        <v>300</v>
      </c>
    </row>
    <row r="79" spans="1:16" ht="12.75" customHeight="1" thickBot="1" x14ac:dyDescent="0.25">
      <c r="A79" s="49" t="str">
        <f t="shared" si="12"/>
        <v>OEJV 0074 </v>
      </c>
      <c r="B79" s="4" t="str">
        <f t="shared" si="13"/>
        <v>I</v>
      </c>
      <c r="C79" s="49">
        <f t="shared" si="14"/>
        <v>52490.476000000002</v>
      </c>
      <c r="D79" s="10" t="str">
        <f t="shared" si="15"/>
        <v>vis</v>
      </c>
      <c r="E79" s="57">
        <f>VLOOKUP(C79,Active!C$21:E$972,3,FALSE)</f>
        <v>9599.9877489265</v>
      </c>
      <c r="F79" s="4" t="s">
        <v>87</v>
      </c>
      <c r="G79" s="10" t="str">
        <f t="shared" si="16"/>
        <v>52490.476</v>
      </c>
      <c r="H79" s="49">
        <f t="shared" si="17"/>
        <v>-6</v>
      </c>
      <c r="I79" s="58" t="s">
        <v>305</v>
      </c>
      <c r="J79" s="59" t="s">
        <v>306</v>
      </c>
      <c r="K79" s="58">
        <v>-6</v>
      </c>
      <c r="L79" s="58" t="s">
        <v>288</v>
      </c>
      <c r="M79" s="59" t="s">
        <v>124</v>
      </c>
      <c r="N79" s="59"/>
      <c r="O79" s="60" t="s">
        <v>307</v>
      </c>
      <c r="P79" s="61" t="s">
        <v>285</v>
      </c>
    </row>
    <row r="80" spans="1:16" ht="12.75" customHeight="1" thickBot="1" x14ac:dyDescent="0.25">
      <c r="A80" s="49" t="str">
        <f t="shared" si="12"/>
        <v> BBS 128 </v>
      </c>
      <c r="B80" s="4" t="str">
        <f t="shared" si="13"/>
        <v>I</v>
      </c>
      <c r="C80" s="49">
        <f t="shared" si="14"/>
        <v>52503.532399999996</v>
      </c>
      <c r="D80" s="10" t="str">
        <f t="shared" si="15"/>
        <v>vis</v>
      </c>
      <c r="E80" s="57">
        <f>VLOOKUP(C80,Active!C$21:E$972,3,FALSE)</f>
        <v>9607.9854947289732</v>
      </c>
      <c r="F80" s="4" t="s">
        <v>87</v>
      </c>
      <c r="G80" s="10" t="str">
        <f t="shared" si="16"/>
        <v>52503.5324</v>
      </c>
      <c r="H80" s="49">
        <f t="shared" si="17"/>
        <v>2</v>
      </c>
      <c r="I80" s="58" t="s">
        <v>308</v>
      </c>
      <c r="J80" s="59" t="s">
        <v>309</v>
      </c>
      <c r="K80" s="58">
        <v>2</v>
      </c>
      <c r="L80" s="58" t="s">
        <v>310</v>
      </c>
      <c r="M80" s="59" t="s">
        <v>260</v>
      </c>
      <c r="N80" s="59" t="s">
        <v>261</v>
      </c>
      <c r="O80" s="60" t="s">
        <v>304</v>
      </c>
      <c r="P80" s="60" t="s">
        <v>311</v>
      </c>
    </row>
    <row r="81" spans="1:16" ht="12.75" customHeight="1" thickBot="1" x14ac:dyDescent="0.25">
      <c r="A81" s="49" t="str">
        <f t="shared" si="12"/>
        <v>BAVM 193 </v>
      </c>
      <c r="B81" s="4" t="str">
        <f t="shared" si="13"/>
        <v>II</v>
      </c>
      <c r="C81" s="49">
        <f t="shared" si="14"/>
        <v>54360.497900000002</v>
      </c>
      <c r="D81" s="10" t="str">
        <f t="shared" si="15"/>
        <v>vis</v>
      </c>
      <c r="E81" s="57">
        <f>VLOOKUP(C81,Active!C$21:E$972,3,FALSE)</f>
        <v>10745.47653613148</v>
      </c>
      <c r="F81" s="4" t="s">
        <v>87</v>
      </c>
      <c r="G81" s="10" t="str">
        <f t="shared" si="16"/>
        <v>54360.4979</v>
      </c>
      <c r="H81" s="49">
        <f t="shared" si="17"/>
        <v>1139.5</v>
      </c>
      <c r="I81" s="58" t="s">
        <v>328</v>
      </c>
      <c r="J81" s="59" t="s">
        <v>329</v>
      </c>
      <c r="K81" s="58" t="s">
        <v>330</v>
      </c>
      <c r="L81" s="58" t="s">
        <v>331</v>
      </c>
      <c r="M81" s="59" t="s">
        <v>282</v>
      </c>
      <c r="N81" s="59" t="s">
        <v>320</v>
      </c>
      <c r="O81" s="60" t="s">
        <v>321</v>
      </c>
      <c r="P81" s="61" t="s">
        <v>332</v>
      </c>
    </row>
    <row r="82" spans="1:16" x14ac:dyDescent="0.2">
      <c r="B82" s="4"/>
      <c r="F82" s="4"/>
    </row>
    <row r="83" spans="1:16" x14ac:dyDescent="0.2">
      <c r="B83" s="4"/>
      <c r="F83" s="4"/>
    </row>
    <row r="84" spans="1:16" x14ac:dyDescent="0.2">
      <c r="B84" s="4"/>
      <c r="F84" s="4"/>
    </row>
    <row r="85" spans="1:16" x14ac:dyDescent="0.2">
      <c r="B85" s="4"/>
      <c r="F85" s="4"/>
    </row>
    <row r="86" spans="1:16" x14ac:dyDescent="0.2">
      <c r="B86" s="4"/>
      <c r="F86" s="4"/>
    </row>
    <row r="87" spans="1:16" x14ac:dyDescent="0.2">
      <c r="B87" s="4"/>
      <c r="F87" s="4"/>
    </row>
    <row r="88" spans="1:16" x14ac:dyDescent="0.2">
      <c r="B88" s="4"/>
      <c r="F88" s="4"/>
    </row>
    <row r="89" spans="1:16" x14ac:dyDescent="0.2">
      <c r="B89" s="4"/>
      <c r="F89" s="4"/>
    </row>
    <row r="90" spans="1:16" x14ac:dyDescent="0.2">
      <c r="B90" s="4"/>
      <c r="F90" s="4"/>
    </row>
    <row r="91" spans="1:16" x14ac:dyDescent="0.2">
      <c r="B91" s="4"/>
      <c r="F91" s="4"/>
    </row>
    <row r="92" spans="1:16" x14ac:dyDescent="0.2">
      <c r="B92" s="4"/>
      <c r="F92" s="4"/>
    </row>
    <row r="93" spans="1:16" x14ac:dyDescent="0.2">
      <c r="B93" s="4"/>
      <c r="F93" s="4"/>
    </row>
    <row r="94" spans="1:16" x14ac:dyDescent="0.2">
      <c r="B94" s="4"/>
      <c r="F94" s="4"/>
    </row>
    <row r="95" spans="1:16" x14ac:dyDescent="0.2">
      <c r="B95" s="4"/>
      <c r="F95" s="4"/>
    </row>
    <row r="96" spans="1:16" x14ac:dyDescent="0.2">
      <c r="B96" s="4"/>
      <c r="F96" s="4"/>
    </row>
    <row r="97" spans="2:6" x14ac:dyDescent="0.2">
      <c r="B97" s="4"/>
      <c r="F97" s="4"/>
    </row>
    <row r="98" spans="2:6" x14ac:dyDescent="0.2">
      <c r="B98" s="4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  <row r="810" spans="2:6" x14ac:dyDescent="0.2">
      <c r="B810" s="4"/>
      <c r="F810" s="4"/>
    </row>
  </sheetData>
  <phoneticPr fontId="8" type="noConversion"/>
  <hyperlinks>
    <hyperlink ref="A3" r:id="rId1"/>
    <hyperlink ref="P42" r:id="rId2" display="http://var.astro.cz/oejv/issues/oejv0074.pdf"/>
    <hyperlink ref="P43" r:id="rId3" display="http://var.astro.cz/oejv/issues/oejv0074.pdf"/>
    <hyperlink ref="P79" r:id="rId4" display="http://var.astro.cz/oejv/issues/oejv0074.pdf"/>
    <hyperlink ref="P44" r:id="rId5" display="http://www.konkoly.hu/cgi-bin/IBVS?5603"/>
    <hyperlink ref="P45" r:id="rId6" display="http://www.bav-astro.de/sfs/BAVM_link.php?BAVMnr=178"/>
    <hyperlink ref="P46" r:id="rId7" display="http://www.bav-astro.de/sfs/BAVM_link.php?BAVMnr=183"/>
    <hyperlink ref="P81" r:id="rId8" display="http://www.bav-astro.de/sfs/BAVM_link.php?BAVMnr=193"/>
    <hyperlink ref="P47" r:id="rId9" display="http://www.bav-astro.de/sfs/BAVM_link.php?BAVMnr=215"/>
    <hyperlink ref="P48" r:id="rId10" display="http://var.astro.cz/oejv/issues/oejv0160.pdf"/>
    <hyperlink ref="P49" r:id="rId11" display="http://www.bav-astro.de/sfs/BAVM_link.php?BAVMnr=231"/>
    <hyperlink ref="P50" r:id="rId12" display="http://var.astro.cz/oejv/issues/oejv0160.pdf"/>
    <hyperlink ref="P51" r:id="rId13" display="http://www.konkoly.hu/cgi-bin/IBVS?604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2023-05-30T08:33:32Z</dcterms:modified>
</cp:coreProperties>
</file>