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47C7E40-5313-4F84-887B-1E3DAE3F508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11" i="1" l="1"/>
  <c r="F11" i="1"/>
  <c r="E21" i="1"/>
  <c r="F21" i="1"/>
  <c r="G21" i="1"/>
  <c r="H21" i="1"/>
  <c r="E14" i="1"/>
  <c r="E15" i="1" s="1"/>
  <c r="C17" i="1"/>
  <c r="R22" i="1"/>
  <c r="Q21" i="1"/>
  <c r="C12" i="1"/>
  <c r="C16" i="1" l="1"/>
  <c r="D18" i="1" s="1"/>
  <c r="C11" i="1"/>
  <c r="C15" i="1" l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<sst xmlns="http://schemas.openxmlformats.org/spreadsheetml/2006/main" count="49" uniqueCount="48">
  <si>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</si>
  <si>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</si>
  <si>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</si>
  <si>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</si>
  <si>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</si>
  <si>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</si>
  <si>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</si>
  <si>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</si>
  <si>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</si>
  <si>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</si>
  <si>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</si>
  <si>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</si>
  <si>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</si>
  <si>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</si>
  <si>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</si>
  <si>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</si>
  <si>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</si>
  <si>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</si>
  <si>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</si>
  <si>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</si>
  <si>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</si>
  <si>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</si>
  <si>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</si>
  <si>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</si>
  <si>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</si>
  <si>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</si>
  <si>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</si>
  <si>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</si>
  <si>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</si>
  <si>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</si>
  <si>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</si>
  <si>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</si>
  <si>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</si>
  <si>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</si>
  <si>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</si>
  <si>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</si>
  <si>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</si>
  <si>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</si>
  <si>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</si>
  <si>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</si>
  <si>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</si>
  <si>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</si>
  <si>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</si>
  <si>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GCVS 4</t>
  </si>
  <si>
    <t>GCVS</t>
  </si>
  <si>
    <t>BRNO?</t>
  </si>
  <si>
    <t>FY And / na</t>
  </si>
  <si>
    <t>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</si>
</sst>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 Unicode MS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FY And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476-4465-8021-5C2E37655FD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476-4465-8021-5C2E37655FD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476-4465-8021-5C2E37655FD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476-4465-8021-5C2E37655FD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476-4465-8021-5C2E37655FD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476-4465-8021-5C2E37655FD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476-4465-8021-5C2E37655FD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476-4465-8021-5C2E37655FD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476-4465-8021-5C2E37655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7426816"/>
        <c:axId val="1"/>
      </c:scatterChart>
      <c:valAx>
        <c:axId val="797426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74268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0</xdr:row>
      <xdr:rowOff>0</xdr:rowOff>
    </xdr:from>
    <xdr:to>
      <xdr:col>16</xdr:col>
      <xdr:colOff>190500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FBCA9A6-3B28-8029-1664-AD797A1B89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F11" sqref="F11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46</v>
      </c>
    </row>
    <row r="2" spans="1:7">
      <c r="A2" t="s">
        <v>24</v>
      </c>
      <c r="B2" t="s">
        <v>47</v>
      </c>
      <c r="C2" s="3"/>
      <c r="D2" s="3"/>
    </row>
    <row r="3" spans="1:7" ht="13.5" thickBot="1"/>
    <row r="4" spans="1:7" ht="14.25" thickTop="1" thickBot="1">
      <c r="A4" s="5" t="s">
        <v>0</v>
      </c>
      <c r="C4" s="28">
        <v>47269.461000000003</v>
      </c>
      <c r="D4" s="29" t="s">
        <v>41</v>
      </c>
    </row>
    <row r="6" spans="1:7">
      <c r="A6" s="5" t="s">
        <v>1</v>
      </c>
    </row>
    <row r="7" spans="1:7">
      <c r="A7" t="s">
        <v>2</v>
      </c>
      <c r="C7" s="31">
        <v>47269.461000000003</v>
      </c>
      <c r="D7" s="30" t="s">
        <v>44</v>
      </c>
    </row>
    <row r="8" spans="1:7">
      <c r="A8" t="s">
        <v>3</v>
      </c>
      <c r="C8" s="8">
        <v>1.3744160000000001</v>
      </c>
      <c r="D8" s="30" t="s">
        <v>45</v>
      </c>
    </row>
    <row r="9" spans="1:7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>
      <c r="A10" s="10"/>
      <c r="B10" s="10"/>
      <c r="C10" s="4" t="s">
        <v>20</v>
      </c>
      <c r="D10" s="4" t="s">
        <v>21</v>
      </c>
      <c r="E10" s="10"/>
    </row>
    <row r="11" spans="1:7">
      <c r="A11" s="10" t="s">
        <v>15</v>
      </c>
      <c r="B11" s="10"/>
      <c r="C11" s="22" t="e">
        <f ca="1">INTERCEPT(INDIRECT($G$11):G992,INDIRECT($F$11):F992)</f>
        <v>#DIV/0!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>
      <c r="A12" s="10" t="s">
        <v>16</v>
      </c>
      <c r="B12" s="10"/>
      <c r="C12" s="22" t="e">
        <f ca="1">SLOPE(INDIRECT($G$11):G992,INDIRECT($F$11):F992)</f>
        <v>#DIV/0!</v>
      </c>
      <c r="D12" s="3"/>
      <c r="E12" s="10"/>
    </row>
    <row r="13" spans="1:7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>
      <c r="A14" s="10"/>
      <c r="B14" s="10"/>
      <c r="C14" s="10"/>
      <c r="D14" s="14" t="s">
        <v>33</v>
      </c>
      <c r="E14" s="15">
        <f ca="1">NOW()+15018.5+$C$9/24</f>
        <v>60094.858295138889</v>
      </c>
    </row>
    <row r="15" spans="1:7">
      <c r="A15" s="12" t="s">
        <v>17</v>
      </c>
      <c r="B15" s="10"/>
      <c r="C15" s="13" t="e">
        <f ca="1">(C7+C11)+(C8+C12)*INT(MAX(F21:F3533))</f>
        <v>#DIV/0!</v>
      </c>
      <c r="D15" s="14" t="s">
        <v>39</v>
      </c>
      <c r="E15" s="15">
        <f ca="1">ROUND(2*(E14-$C$7)/$C$8,0)/2+E13</f>
        <v>9332.5</v>
      </c>
    </row>
    <row r="16" spans="1:7">
      <c r="A16" s="16" t="s">
        <v>4</v>
      </c>
      <c r="B16" s="10"/>
      <c r="C16" s="17" t="e">
        <f ca="1">+C8+C12</f>
        <v>#DIV/0!</v>
      </c>
      <c r="D16" s="14" t="s">
        <v>40</v>
      </c>
      <c r="E16" s="24" t="e">
        <f ca="1">ROUND(2*(E14-$C$15)/$C$16,0)/2+E13</f>
        <v>#DIV/0!</v>
      </c>
    </row>
    <row r="17" spans="1:18" ht="13.5" thickBot="1">
      <c r="A17" s="14" t="s">
        <v>30</v>
      </c>
      <c r="B17" s="10"/>
      <c r="C17" s="10">
        <f>COUNT(C21:C2191)</f>
        <v>1</v>
      </c>
      <c r="D17" s="14" t="s">
        <v>34</v>
      </c>
      <c r="E17" s="18" t="e">
        <f ca="1">+$C$15+$C$16*E16-15018.5-$C$9/24</f>
        <v>#DIV/0!</v>
      </c>
    </row>
    <row r="18" spans="1:18" ht="14.25" thickTop="1" thickBot="1">
      <c r="A18" s="16" t="s">
        <v>5</v>
      </c>
      <c r="B18" s="10"/>
      <c r="C18" s="19" t="e">
        <f ca="1">+C15</f>
        <v>#DIV/0!</v>
      </c>
      <c r="D18" s="20" t="e">
        <f ca="1">+C16</f>
        <v>#DIV/0!</v>
      </c>
      <c r="E18" s="21" t="s">
        <v>35</v>
      </c>
    </row>
    <row r="19" spans="1:18" ht="13.5" thickTop="1">
      <c r="A19" s="25" t="s">
        <v>36</v>
      </c>
      <c r="E19" s="26">
        <v>21</v>
      </c>
    </row>
    <row r="20" spans="1:18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42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8">
      <c r="A21" t="s">
        <v>43</v>
      </c>
      <c r="C21" s="8">
        <v>47269.461000000003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32250.961000000003</v>
      </c>
    </row>
    <row r="22" spans="1:18">
      <c r="C22" s="8"/>
      <c r="D22" s="8"/>
      <c r="Q22" s="2"/>
      <c r="R22" t="str">
        <f>IF(ABS(C22-C21)&lt;0.00001,1,"")</f>
        <v/>
      </c>
    </row>
    <row r="23" spans="1:18">
      <c r="C23" s="8"/>
      <c r="D23" s="8"/>
      <c r="Q23" s="2"/>
    </row>
    <row r="24" spans="1:18">
      <c r="C24" s="8"/>
      <c r="D24" s="8"/>
      <c r="Q24" s="2"/>
    </row>
    <row r="25" spans="1:18">
      <c r="C25" s="8"/>
      <c r="D25" s="8"/>
      <c r="Q25" s="2"/>
    </row>
    <row r="26" spans="1:18">
      <c r="C26" s="8"/>
      <c r="D26" s="8"/>
      <c r="Q26" s="2"/>
    </row>
    <row r="27" spans="1:18">
      <c r="C27" s="8"/>
      <c r="D27" s="8"/>
      <c r="Q27" s="2"/>
    </row>
    <row r="28" spans="1:18">
      <c r="C28" s="8"/>
      <c r="D28" s="8"/>
      <c r="Q28" s="2"/>
    </row>
    <row r="29" spans="1:18">
      <c r="C29" s="8"/>
      <c r="D29" s="8"/>
      <c r="Q29" s="2"/>
    </row>
    <row r="30" spans="1:18">
      <c r="C30" s="8"/>
      <c r="D30" s="8"/>
      <c r="Q30" s="2"/>
    </row>
    <row r="31" spans="1:18">
      <c r="C31" s="8"/>
      <c r="D31" s="8"/>
      <c r="Q31" s="2"/>
    </row>
    <row r="32" spans="1:18">
      <c r="C32" s="8"/>
      <c r="D32" s="8"/>
      <c r="Q32" s="2"/>
    </row>
    <row r="33" spans="3:17">
      <c r="C33" s="8"/>
      <c r="D33" s="8"/>
      <c r="Q33" s="2"/>
    </row>
    <row r="34" spans="3:17">
      <c r="C34" s="8"/>
      <c r="D34" s="8"/>
    </row>
    <row r="35" spans="3:17">
      <c r="C35" s="8"/>
      <c r="D35" s="8"/>
    </row>
    <row r="36" spans="3:17">
      <c r="C36" s="8"/>
      <c r="D36" s="8"/>
    </row>
    <row r="37" spans="3:17">
      <c r="C37" s="8"/>
      <c r="D37" s="8"/>
    </row>
    <row r="38" spans="3:17">
      <c r="C38" s="8"/>
      <c r="D38" s="8"/>
    </row>
    <row r="39" spans="3:17">
      <c r="C39" s="8"/>
      <c r="D39" s="8"/>
    </row>
    <row r="40" spans="3:17">
      <c r="C40" s="8"/>
      <c r="D40" s="8"/>
    </row>
    <row r="41" spans="3:17">
      <c r="C41" s="8"/>
      <c r="D41" s="8"/>
    </row>
    <row r="42" spans="3:17">
      <c r="C42" s="8"/>
      <c r="D42" s="8"/>
    </row>
    <row r="43" spans="3:17">
      <c r="C43" s="8"/>
      <c r="D43" s="8"/>
    </row>
    <row r="44" spans="3:17">
      <c r="C44" s="8"/>
      <c r="D44" s="8"/>
    </row>
    <row r="45" spans="3:17">
      <c r="C45" s="8"/>
      <c r="D45" s="8"/>
    </row>
    <row r="46" spans="3:17">
      <c r="C46" s="8"/>
      <c r="D46" s="8"/>
    </row>
    <row r="47" spans="3:17">
      <c r="C47" s="8"/>
      <c r="D47" s="8"/>
    </row>
    <row r="48" spans="3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2023-05-30T08:35:56Z</dcterms:modified>
</cp:coreProperties>
</file>