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0A8B81B-3C32-4721-8B6F-766B68EAF3B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1" i="1"/>
  <c r="F21" i="1" s="1"/>
  <c r="G21" i="1" s="1"/>
  <c r="H21" i="1" s="1"/>
  <c r="D9" i="1"/>
  <c r="E9" i="1"/>
  <c r="F16" i="1"/>
  <c r="C17" i="1"/>
  <c r="Q21" i="1"/>
  <c r="E22" i="1"/>
  <c r="F22" i="1" s="1"/>
  <c r="G22" i="1" s="1"/>
  <c r="H22" i="1" s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<sst xmlns="http://schemas.openxmlformats.org/spreadsheetml/2006/main" count="53" uniqueCount="48">
  <si>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</si>
  <si>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</si>
  <si>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</si>
  <si>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</si>
  <si>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</si>
  <si>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</si>
  <si>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</si>
  <si>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</si>
  <si>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</si>
  <si>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</si>
  <si>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</si>
  <si>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</si>
  <si>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</si>
  <si>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</si>
  <si>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</si>
  <si>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</si>
  <si>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</si>
  <si>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</si>
  <si>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</si>
  <si>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</si>
  <si>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</si>
  <si>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</si>
  <si>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</si>
  <si>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</si>
  <si>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</si>
  <si>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</si>
  <si>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</si>
  <si>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</si>
  <si>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</si>
  <si>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</si>
  <si>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</si>
  <si>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</si>
  <si>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</si>
  <si>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</si>
  <si>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</si>
  <si>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</si>
  <si>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</si>
  <si>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</si>
  <si>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</si>
  <si>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</si>
  <si>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</si>
  <si>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GW And</t>
  </si>
  <si>
    <t>G2792-0912</t>
  </si>
  <si>
    <t>EA</t>
  </si>
  <si>
    <t>GW And / GSC 2792-0912</t>
  </si>
  <si>
    <t>GCVS</t>
  </si>
  <si>
    <t>IBVS 6011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</si>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</sst>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9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And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-0.48320599999715341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59-4174-A0B6-2F71C7D21B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59-4174-A0B6-2F71C7D21B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59-4174-A0B6-2F71C7D21B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59-4174-A0B6-2F71C7D21B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59-4174-A0B6-2F71C7D21B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59-4174-A0B6-2F71C7D21B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59-4174-A0B6-2F71C7D21B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-0.48320599999715341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59-4174-A0B6-2F71C7D21B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59-4174-A0B6-2F71C7D2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556000"/>
        <c:axId val="1"/>
      </c:scatterChart>
      <c:valAx>
        <c:axId val="82355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55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029899-75B6-BD46-D9CA-88CA3944C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31" t="s">
        <v>41</v>
      </c>
      <c r="G1" s="32">
        <v>0</v>
      </c>
      <c r="H1" s="33"/>
      <c r="I1" s="40" t="s">
        <v>42</v>
      </c>
      <c r="J1" s="41" t="s">
        <v>41</v>
      </c>
      <c r="K1" s="35">
        <v>0.35094000000000003</v>
      </c>
      <c r="L1" s="36">
        <v>41.400399999999998</v>
      </c>
      <c r="M1" s="37">
        <v>41278.328999999998</v>
      </c>
      <c r="N1" s="37">
        <v>2.2793540000000001</v>
      </c>
      <c r="O1" s="34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41278.328999999998</v>
      </c>
      <c r="D4" s="28">
        <v>2.2793540000000001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41278.328999999998</v>
      </c>
      <c r="D7" s="29" t="s">
        <v>45</v>
      </c>
    </row>
    <row r="8" spans="1:15" x14ac:dyDescent="0.2">
      <c r="A8" t="s">
        <v>3</v>
      </c>
      <c r="C8" s="8">
        <v>2.2793540000000001</v>
      </c>
      <c r="D8" s="29" t="s">
        <v>45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-7.5630928157325621E-5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55840.638500000001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2.2792783690718426</v>
      </c>
      <c r="E16" s="14" t="s">
        <v>30</v>
      </c>
      <c r="F16" s="39">
        <f ca="1">NOW()+15018.5+$C$5/24</f>
        <v>60094.862117013887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8256</v>
      </c>
    </row>
    <row r="18" spans="1:18" ht="14.25" thickTop="1" thickBot="1" x14ac:dyDescent="0.25">
      <c r="A18" s="16" t="s">
        <v>5</v>
      </c>
      <c r="B18" s="10"/>
      <c r="C18" s="19">
        <f ca="1">+C15</f>
        <v>55840.638500000001</v>
      </c>
      <c r="D18" s="20">
        <f ca="1">+C16</f>
        <v>2.2792783690718426</v>
      </c>
      <c r="E18" s="14" t="s">
        <v>36</v>
      </c>
      <c r="F18" s="23">
        <f ca="1">ROUND(2*(F16-$C$15)/$C$16,0)/2+F15</f>
        <v>1867.5</v>
      </c>
    </row>
    <row r="19" spans="1:18" ht="13.5" thickTop="1" x14ac:dyDescent="0.2">
      <c r="E19" s="14" t="s">
        <v>31</v>
      </c>
      <c r="F19" s="18">
        <f ca="1">+$C$15+$C$16*F18-15018.5-$C$5/24</f>
        <v>45079.086687575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C21" s="8">
        <v>41278.328999999998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26259.828999999998</v>
      </c>
    </row>
    <row r="22" spans="1:18" x14ac:dyDescent="0.2">
      <c r="A22" s="42" t="s">
        <v>46</v>
      </c>
      <c r="B22" s="42" t="s">
        <v>47</v>
      </c>
      <c r="C22" s="43">
        <v>55840.638500000001</v>
      </c>
      <c r="D22" s="43">
        <v>1.5E-3</v>
      </c>
      <c r="E22">
        <f>+(C22-C$7)/C$8</f>
        <v>6388.7880074793129</v>
      </c>
      <c r="F22">
        <f>ROUND(2*E22,0)/2</f>
        <v>6389</v>
      </c>
      <c r="G22">
        <f>+C22-(C$7+F22*C$8)</f>
        <v>-0.48320599999715341</v>
      </c>
      <c r="H22">
        <f>+G22</f>
        <v>-0.48320599999715341</v>
      </c>
      <c r="O22">
        <f ca="1">+C$11+C$12*$F22</f>
        <v>-0.48320599999715341</v>
      </c>
      <c r="Q22" s="2">
        <f>+C22-15018.5</f>
        <v>40822.138500000001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2023-05-30T08:41:26Z</dcterms:modified>
</cp:coreProperties>
</file>