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8AC168C-0F0F-4EA8-BF45-8121C56B756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E14" i="1"/>
  <c r="E15" i="1" s="1"/>
  <c r="C17" i="1"/>
  <c r="R22" i="1"/>
  <c r="Q21" i="1"/>
  <c r="H21" i="1"/>
  <c r="C11" i="1"/>
  <c r="C12" i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<sst xmlns="http://schemas.openxmlformats.org/spreadsheetml/2006/main" count="52" uniqueCount="47">
  <si>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</si>
  <si>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</si>
  <si>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</si>
  <si>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</si>
  <si>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</si>
  <si>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</si>
  <si>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</si>
  <si>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</si>
  <si>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</si>
  <si>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</si>
  <si>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</si>
  <si>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</si>
  <si>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</si>
  <si>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</si>
  <si>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</si>
  <si>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</si>
  <si>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</si>
  <si>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</si>
  <si>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</si>
  <si>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</si>
  <si>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</si>
  <si>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</si>
  <si>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</si>
  <si>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</si>
  <si>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</si>
  <si>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</si>
  <si>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</si>
  <si>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</si>
  <si>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</si>
  <si>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</si>
  <si>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</si>
  <si>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</si>
  <si>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</si>
  <si>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</si>
  <si>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</si>
  <si>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</si>
  <si>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</si>
  <si>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</si>
  <si>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</si>
  <si>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</si>
  <si>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IL And / GSC G2801-0434</t>
  </si>
  <si>
    <t>OEJV 0147</t>
  </si>
  <si>
    <t>I</t>
  </si>
  <si>
    <t>Malkov</t>
  </si>
  <si>
    <t>not avail.</t>
  </si>
  <si>
    <t>OEJV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</si>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</sst>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IL And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EC-4FA4-8F83-8242992382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3.9709999997285195E-2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EC-4FA4-8F83-82429923824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EC-4FA4-8F83-82429923824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EC-4FA4-8F83-82429923824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EC-4FA4-8F83-8242992382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EC-4FA4-8F83-8242992382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EC-4FA4-8F83-8242992382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3.9709999997285195E-2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EC-4FA4-8F83-82429923824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1EC-4FA4-8F83-824299238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984816"/>
        <c:axId val="1"/>
      </c:scatterChart>
      <c:valAx>
        <c:axId val="480984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0984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47368421052632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291D826-1E29-0E26-D32D-340B8DA487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s="33" t="s">
        <v>46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44</v>
      </c>
      <c r="D4" s="9" t="s">
        <v>44</v>
      </c>
    </row>
    <row r="6" spans="1:7" x14ac:dyDescent="0.2">
      <c r="A6" s="5" t="s">
        <v>1</v>
      </c>
    </row>
    <row r="7" spans="1:7" x14ac:dyDescent="0.2">
      <c r="A7" t="s">
        <v>2</v>
      </c>
      <c r="C7" s="10">
        <v>40827.4</v>
      </c>
      <c r="D7" s="34" t="s">
        <v>43</v>
      </c>
    </row>
    <row r="8" spans="1:7" x14ac:dyDescent="0.2">
      <c r="A8" t="s">
        <v>3</v>
      </c>
      <c r="C8" s="10">
        <v>0.86758999999999997</v>
      </c>
      <c r="D8" s="34" t="s">
        <v>43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2.677499831251109E-6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60095.773444328704</v>
      </c>
    </row>
    <row r="15" spans="1:7" x14ac:dyDescent="0.2">
      <c r="A15" s="14" t="s">
        <v>17</v>
      </c>
      <c r="B15" s="12"/>
      <c r="C15" s="15">
        <f ca="1">(C7+C11)+(C8+C12)*INT(MAX(F21:F3533))</f>
        <v>53694.667000000001</v>
      </c>
      <c r="D15" s="16" t="s">
        <v>38</v>
      </c>
      <c r="E15" s="17">
        <f ca="1">ROUND(2*(E14-$C$7)/$C$8,0)/2+E13</f>
        <v>22210</v>
      </c>
    </row>
    <row r="16" spans="1:7" x14ac:dyDescent="0.2">
      <c r="A16" s="18" t="s">
        <v>4</v>
      </c>
      <c r="B16" s="12"/>
      <c r="C16" s="19">
        <f ca="1">+C8+C12</f>
        <v>0.86759267749983127</v>
      </c>
      <c r="D16" s="16" t="s">
        <v>39</v>
      </c>
      <c r="E16" s="26">
        <f ca="1">ROUND(2*(E14-$C$15)/$C$16,0)/2+E13</f>
        <v>7379</v>
      </c>
    </row>
    <row r="17" spans="1:18" ht="13.5" thickBot="1" x14ac:dyDescent="0.25">
      <c r="A17" s="16" t="s">
        <v>29</v>
      </c>
      <c r="B17" s="12"/>
      <c r="C17" s="12">
        <f>COUNT(C21:C2191)</f>
        <v>2</v>
      </c>
      <c r="D17" s="16" t="s">
        <v>33</v>
      </c>
      <c r="E17" s="20">
        <f ca="1">+$C$15+$C$16*E16-15018.5-$C$9/24</f>
        <v>45078.529200604593</v>
      </c>
    </row>
    <row r="18" spans="1:18" ht="14.25" thickTop="1" thickBot="1" x14ac:dyDescent="0.25">
      <c r="A18" s="18" t="s">
        <v>5</v>
      </c>
      <c r="B18" s="12"/>
      <c r="C18" s="21">
        <f ca="1">+C15</f>
        <v>53694.667000000001</v>
      </c>
      <c r="D18" s="22">
        <f ca="1">+C16</f>
        <v>0.86759267749983127</v>
      </c>
      <c r="E18" s="23" t="s">
        <v>34</v>
      </c>
    </row>
    <row r="19" spans="1:18" ht="13.5" thickTop="1" x14ac:dyDescent="0.2">
      <c r="A19" s="27" t="s">
        <v>35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45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9" t="s">
        <v>36</v>
      </c>
    </row>
    <row r="21" spans="1:18" x14ac:dyDescent="0.2">
      <c r="A21" s="33" t="s">
        <v>43</v>
      </c>
      <c r="C21" s="10">
        <v>40827.4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25808.9</v>
      </c>
    </row>
    <row r="22" spans="1:18" x14ac:dyDescent="0.2">
      <c r="A22" s="30" t="s">
        <v>41</v>
      </c>
      <c r="B22" s="31" t="s">
        <v>42</v>
      </c>
      <c r="C22" s="32">
        <v>53694.667000000001</v>
      </c>
      <c r="D22" s="32">
        <v>0.01</v>
      </c>
      <c r="E22">
        <f>+(C22-C$7)/C$8</f>
        <v>14831.045770467617</v>
      </c>
      <c r="F22">
        <f>ROUND(2*E22,0)/2</f>
        <v>14831</v>
      </c>
      <c r="G22">
        <f>+C22-(C$7+F22*C$8)</f>
        <v>3.9709999997285195E-2</v>
      </c>
      <c r="I22">
        <f>+G22</f>
        <v>3.9709999997285195E-2</v>
      </c>
      <c r="O22">
        <f ca="1">+C$11+C$12*$F22</f>
        <v>3.9709999997285195E-2</v>
      </c>
      <c r="Q22" s="2">
        <f>+C22-15018.5</f>
        <v>38676.167000000001</v>
      </c>
      <c r="R22" t="str">
        <f>IF(ABS(C22-C21)&lt;0.00001,1,"")</f>
        <v/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2023-05-31T06:33:45Z</dcterms:modified>
</cp:coreProperties>
</file>