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E4B8500A-671B-4086-9A07-845A19C566AB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Q22" i="1"/>
  <c r="G11" i="1"/>
  <c r="F11" i="1"/>
  <c r="E21" i="1"/>
  <c r="F21" i="1"/>
  <c r="G21" i="1"/>
  <c r="H21" i="1"/>
  <c r="E14" i="1"/>
  <c r="E15" i="1" s="1"/>
  <c r="C17" i="1"/>
  <c r="Q21" i="1"/>
  <c r="C11" i="1"/>
  <c r="C12" i="1"/>
  <c r="C16" i="1" l="1"/>
  <c r="D18" i="1" s="1"/>
  <c r="C15" i="1"/>
  <c r="O21" i="1"/>
  <c r="O22" i="1"/>
  <c r="C18" i="1" l="1"/>
  <c r="E16" i="1"/>
  <c r="E17" i="1" s="1"/>
</calcChain>
</file>

<file path=xl/sharedStrings.xml><?xml version="1.0" encoding="utf-8"?>
<sst xmlns="http://schemas.openxmlformats.org/spreadsheetml/2006/main" count="50" uniqueCount="46">
  <si>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</si>
  <si>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</si>
  <si>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</si>
  <si>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</si>
  <si>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</si>
  <si>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</si>
  <si>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</si>
  <si>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</si>
  <si>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</si>
  <si>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</si>
  <si>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</si>
  <si>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</si>
  <si>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</si>
  <si>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</si>
  <si>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</si>
  <si>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</si>
  <si>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</si>
  <si>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</si>
  <si>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</si>
  <si>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</si>
  <si>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</si>
  <si>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</si>
  <si>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</si>
  <si>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</si>
  <si>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</si>
  <si>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</si>
  <si>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</si>
  <si>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</si>
  <si>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</si>
  <si>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</si>
  <si>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</si>
  <si>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</si>
  <si>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</si>
  <si>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</si>
  <si>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</si>
  <si>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</si>
  <si>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</si>
  <si>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</si>
  <si>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</si>
  <si>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</si>
  <si>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Malkov</t>
  </si>
  <si>
    <t>EA</t>
  </si>
  <si>
    <t>IP And / na</t>
  </si>
  <si>
    <t>OEJV 0147</t>
  </si>
  <si>
    <t>I</t>
  </si>
  <si>
    <t>OEJV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</si>
</sst>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color indexed="10"/>
      <name val="Arial"/>
    </font>
    <font>
      <sz val="10"/>
      <color indexed="10"/>
      <name val="Arial"/>
      <family val="2"/>
    </font>
    <font>
      <sz val="10"/>
      <color indexed="20"/>
      <name val="Arial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indexed="17"/>
      <name val="Arial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</cellStyleXfs>
  <cellXfs count="3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3" xfId="0" applyFont="1" applyFill="1" applyBorder="1" applyAlignment="1">
      <alignment horizontal="center"/>
    </xf>
    <xf numFmtId="0" fontId="15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IP And - O-C Diagr.</a:t>
            </a:r>
          </a:p>
        </c:rich>
      </c:tx>
      <c:layout>
        <c:manualLayout>
          <c:xMode val="edge"/>
          <c:yMode val="edge"/>
          <c:x val="0.3909774436090225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3909774436090223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Malkov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0.01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4631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F09-4134-8110-371990936B4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4631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0.74119999999675201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F09-4134-8110-371990936B4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4631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F09-4134-8110-371990936B4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4631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F09-4134-8110-371990936B4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4631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F09-4134-8110-371990936B4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4631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F09-4134-8110-371990936B4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4631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F09-4134-8110-371990936B4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4631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0.74119999999675201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F09-4134-8110-371990936B4A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4631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F09-4134-8110-371990936B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0521056"/>
        <c:axId val="1"/>
      </c:scatterChart>
      <c:valAx>
        <c:axId val="4805210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0075187969926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05210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646616541353384"/>
          <c:y val="0.92375366568914952"/>
          <c:w val="0.7548872180451129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</xdr:colOff>
      <xdr:row>0</xdr:row>
      <xdr:rowOff>0</xdr:rowOff>
    </xdr:from>
    <xdr:to>
      <xdr:col>16</xdr:col>
      <xdr:colOff>180975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E8E23382-AAF0-2D08-E3CD-EC0C9F32B2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selection activeCell="F11" sqref="F11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71093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42</v>
      </c>
    </row>
    <row r="2" spans="1:7" x14ac:dyDescent="0.2">
      <c r="A2" t="s">
        <v>24</v>
      </c>
      <c r="B2" s="30" t="s">
        <v>41</v>
      </c>
      <c r="C2" s="3"/>
      <c r="D2" s="3"/>
    </row>
    <row r="3" spans="1:7" ht="13.5" thickBot="1" x14ac:dyDescent="0.25"/>
    <row r="4" spans="1:7" ht="14.25" thickTop="1" thickBot="1" x14ac:dyDescent="0.25">
      <c r="A4" s="5" t="s">
        <v>0</v>
      </c>
      <c r="C4" s="8">
        <v>44444</v>
      </c>
      <c r="D4" s="9">
        <v>1.1111</v>
      </c>
    </row>
    <row r="6" spans="1:7" x14ac:dyDescent="0.2">
      <c r="A6" s="5" t="s">
        <v>1</v>
      </c>
    </row>
    <row r="7" spans="1:7" x14ac:dyDescent="0.2">
      <c r="A7" t="s">
        <v>2</v>
      </c>
      <c r="C7" s="10">
        <v>40837.5</v>
      </c>
      <c r="D7" s="31" t="s">
        <v>40</v>
      </c>
    </row>
    <row r="8" spans="1:7" x14ac:dyDescent="0.2">
      <c r="A8" t="s">
        <v>3</v>
      </c>
      <c r="C8" s="10">
        <v>3.0798000000000001</v>
      </c>
      <c r="D8" s="31" t="s">
        <v>40</v>
      </c>
    </row>
    <row r="9" spans="1:7" x14ac:dyDescent="0.2">
      <c r="A9" s="11" t="s">
        <v>30</v>
      </c>
      <c r="B9" s="12"/>
      <c r="C9" s="13">
        <v>-9.5</v>
      </c>
      <c r="D9" s="12" t="s">
        <v>31</v>
      </c>
      <c r="E9" s="12"/>
    </row>
    <row r="10" spans="1:7" ht="13.5" thickBot="1" x14ac:dyDescent="0.25">
      <c r="A10" s="12"/>
      <c r="B10" s="12"/>
      <c r="C10" s="4" t="s">
        <v>20</v>
      </c>
      <c r="D10" s="4" t="s">
        <v>21</v>
      </c>
      <c r="E10" s="12"/>
    </row>
    <row r="11" spans="1:7" x14ac:dyDescent="0.2">
      <c r="A11" s="12" t="s">
        <v>15</v>
      </c>
      <c r="B11" s="12"/>
      <c r="C11" s="24">
        <f ca="1">INTERCEPT(INDIRECT($G$11):G992,INDIRECT($F$11):F992)</f>
        <v>0</v>
      </c>
      <c r="D11" s="3"/>
      <c r="E11" s="12"/>
      <c r="F11" s="25" t="str">
        <f>"F"&amp;E19</f>
        <v>F21</v>
      </c>
      <c r="G11" s="26" t="str">
        <f>"G"&amp;E19</f>
        <v>G21</v>
      </c>
    </row>
    <row r="12" spans="1:7" x14ac:dyDescent="0.2">
      <c r="A12" s="12" t="s">
        <v>16</v>
      </c>
      <c r="B12" s="12"/>
      <c r="C12" s="24">
        <f ca="1">SLOPE(INDIRECT($G$11):G992,INDIRECT($F$11):F992)</f>
        <v>1.600518246591993E-4</v>
      </c>
      <c r="D12" s="3"/>
      <c r="E12" s="12"/>
    </row>
    <row r="13" spans="1:7" x14ac:dyDescent="0.2">
      <c r="A13" s="12" t="s">
        <v>19</v>
      </c>
      <c r="B13" s="12"/>
      <c r="C13" s="3" t="s">
        <v>13</v>
      </c>
      <c r="D13" s="16" t="s">
        <v>37</v>
      </c>
      <c r="E13" s="13">
        <v>1</v>
      </c>
    </row>
    <row r="14" spans="1:7" x14ac:dyDescent="0.2">
      <c r="A14" s="12"/>
      <c r="B14" s="12"/>
      <c r="C14" s="12"/>
      <c r="D14" s="16" t="s">
        <v>32</v>
      </c>
      <c r="E14" s="17">
        <f ca="1">NOW()+15018.5+$C$9/24</f>
        <v>60095.774405324075</v>
      </c>
    </row>
    <row r="15" spans="1:7" x14ac:dyDescent="0.2">
      <c r="A15" s="14" t="s">
        <v>17</v>
      </c>
      <c r="B15" s="12"/>
      <c r="C15" s="15">
        <f ca="1">(C7+C11)+(C8+C12)*INT(MAX(F21:F3533))</f>
        <v>55100.794999999998</v>
      </c>
      <c r="D15" s="16" t="s">
        <v>38</v>
      </c>
      <c r="E15" s="17">
        <f ca="1">ROUND(2*(E14-$C$7)/$C$8,0)/2+E13</f>
        <v>6254</v>
      </c>
    </row>
    <row r="16" spans="1:7" x14ac:dyDescent="0.2">
      <c r="A16" s="18" t="s">
        <v>4</v>
      </c>
      <c r="B16" s="12"/>
      <c r="C16" s="19">
        <f ca="1">+C8+C12</f>
        <v>3.0799600518246595</v>
      </c>
      <c r="D16" s="16" t="s">
        <v>39</v>
      </c>
      <c r="E16" s="26">
        <f ca="1">ROUND(2*(E14-$C$15)/$C$16,0)/2+E13</f>
        <v>1623</v>
      </c>
    </row>
    <row r="17" spans="1:18" ht="13.5" thickBot="1" x14ac:dyDescent="0.25">
      <c r="A17" s="16" t="s">
        <v>29</v>
      </c>
      <c r="B17" s="12"/>
      <c r="C17" s="12">
        <f>COUNT(C21:C2191)</f>
        <v>2</v>
      </c>
      <c r="D17" s="16" t="s">
        <v>33</v>
      </c>
      <c r="E17" s="20">
        <f ca="1">+$C$15+$C$16*E16-15018.5-$C$9/24</f>
        <v>45081.465997444757</v>
      </c>
    </row>
    <row r="18" spans="1:18" ht="14.25" thickTop="1" thickBot="1" x14ac:dyDescent="0.25">
      <c r="A18" s="18" t="s">
        <v>5</v>
      </c>
      <c r="B18" s="12"/>
      <c r="C18" s="21">
        <f ca="1">+C15</f>
        <v>55100.794999999998</v>
      </c>
      <c r="D18" s="22">
        <f ca="1">+C16</f>
        <v>3.0799600518246595</v>
      </c>
      <c r="E18" s="23" t="s">
        <v>34</v>
      </c>
    </row>
    <row r="19" spans="1:18" ht="13.5" thickTop="1" x14ac:dyDescent="0.2">
      <c r="A19" s="27" t="s">
        <v>35</v>
      </c>
      <c r="E19" s="28">
        <v>21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40</v>
      </c>
      <c r="I20" s="7" t="s">
        <v>45</v>
      </c>
      <c r="J20" s="7" t="s">
        <v>18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14</v>
      </c>
      <c r="R20" s="29" t="s">
        <v>36</v>
      </c>
    </row>
    <row r="21" spans="1:18" x14ac:dyDescent="0.2">
      <c r="A21" s="30" t="s">
        <v>40</v>
      </c>
      <c r="C21" s="10">
        <v>40837.5</v>
      </c>
      <c r="D21" s="10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</v>
      </c>
      <c r="Q21" s="2">
        <f>+C21-15018.5</f>
        <v>25819</v>
      </c>
    </row>
    <row r="22" spans="1:18" x14ac:dyDescent="0.2">
      <c r="A22" s="32" t="s">
        <v>43</v>
      </c>
      <c r="B22" s="33" t="s">
        <v>44</v>
      </c>
      <c r="C22" s="34">
        <v>55100.794999999998</v>
      </c>
      <c r="D22" s="34">
        <v>0.01</v>
      </c>
      <c r="E22">
        <f>+(C22-C$7)/C$8</f>
        <v>4631.2406649782442</v>
      </c>
      <c r="F22">
        <f>ROUND(2*E22,0)/2</f>
        <v>4631</v>
      </c>
      <c r="G22">
        <f>+C22-(C$7+F22*C$8)</f>
        <v>0.74119999999675201</v>
      </c>
      <c r="I22">
        <f>+G22</f>
        <v>0.74119999999675201</v>
      </c>
      <c r="O22">
        <f ca="1">+C$11+C$12*$F22</f>
        <v>0.74119999999675201</v>
      </c>
      <c r="Q22" s="2">
        <f>+C22-15018.5</f>
        <v>40082.294999999998</v>
      </c>
    </row>
    <row r="23" spans="1:18" x14ac:dyDescent="0.2">
      <c r="C23" s="10"/>
      <c r="D23" s="10"/>
      <c r="Q23" s="2"/>
    </row>
    <row r="24" spans="1:18" x14ac:dyDescent="0.2">
      <c r="C24" s="10"/>
      <c r="D24" s="10"/>
      <c r="Q24" s="2"/>
    </row>
    <row r="25" spans="1:18" x14ac:dyDescent="0.2">
      <c r="C25" s="10"/>
      <c r="D25" s="10"/>
      <c r="Q25" s="2"/>
    </row>
    <row r="26" spans="1:18" x14ac:dyDescent="0.2">
      <c r="C26" s="10"/>
      <c r="D26" s="10"/>
      <c r="Q26" s="2"/>
    </row>
    <row r="27" spans="1:18" x14ac:dyDescent="0.2">
      <c r="C27" s="10"/>
      <c r="D27" s="10"/>
      <c r="Q27" s="2"/>
    </row>
    <row r="28" spans="1:18" x14ac:dyDescent="0.2">
      <c r="C28" s="10"/>
      <c r="D28" s="10"/>
      <c r="Q28" s="2"/>
    </row>
    <row r="29" spans="1:18" x14ac:dyDescent="0.2">
      <c r="C29" s="10"/>
      <c r="D29" s="10"/>
      <c r="Q29" s="2"/>
    </row>
    <row r="30" spans="1:18" x14ac:dyDescent="0.2">
      <c r="C30" s="10"/>
      <c r="D30" s="10"/>
      <c r="Q30" s="2"/>
    </row>
    <row r="31" spans="1:18" x14ac:dyDescent="0.2">
      <c r="C31" s="10"/>
      <c r="D31" s="10"/>
      <c r="Q31" s="2"/>
    </row>
    <row r="32" spans="1:18" x14ac:dyDescent="0.2">
      <c r="C32" s="10"/>
      <c r="D32" s="10"/>
      <c r="Q32" s="2"/>
    </row>
    <row r="33" spans="3:17" x14ac:dyDescent="0.2">
      <c r="C33" s="10"/>
      <c r="D33" s="10"/>
      <c r="Q33" s="2"/>
    </row>
    <row r="34" spans="3:17" x14ac:dyDescent="0.2">
      <c r="C34" s="10"/>
      <c r="D34" s="10"/>
    </row>
    <row r="35" spans="3:17" x14ac:dyDescent="0.2">
      <c r="C35" s="10"/>
      <c r="D35" s="10"/>
    </row>
    <row r="36" spans="3:17" x14ac:dyDescent="0.2">
      <c r="C36" s="10"/>
      <c r="D36" s="10"/>
    </row>
    <row r="37" spans="3:17" x14ac:dyDescent="0.2">
      <c r="C37" s="10"/>
      <c r="D37" s="10"/>
    </row>
    <row r="38" spans="3:17" x14ac:dyDescent="0.2">
      <c r="C38" s="10"/>
      <c r="D38" s="10"/>
    </row>
    <row r="39" spans="3:17" x14ac:dyDescent="0.2">
      <c r="C39" s="10"/>
      <c r="D39" s="10"/>
    </row>
    <row r="40" spans="3:17" x14ac:dyDescent="0.2">
      <c r="C40" s="10"/>
      <c r="D40" s="10"/>
    </row>
    <row r="41" spans="3:17" x14ac:dyDescent="0.2">
      <c r="C41" s="10"/>
      <c r="D41" s="10"/>
    </row>
    <row r="42" spans="3:17" x14ac:dyDescent="0.2">
      <c r="C42" s="10"/>
      <c r="D42" s="10"/>
    </row>
    <row r="43" spans="3:17" x14ac:dyDescent="0.2">
      <c r="C43" s="10"/>
      <c r="D43" s="10"/>
    </row>
    <row r="44" spans="3:17" x14ac:dyDescent="0.2">
      <c r="C44" s="10"/>
      <c r="D44" s="10"/>
    </row>
    <row r="45" spans="3:17" x14ac:dyDescent="0.2">
      <c r="C45" s="10"/>
      <c r="D45" s="10"/>
    </row>
    <row r="46" spans="3:17" x14ac:dyDescent="0.2">
      <c r="C46" s="10"/>
      <c r="D46" s="10"/>
    </row>
    <row r="47" spans="3:17" x14ac:dyDescent="0.2">
      <c r="C47" s="10"/>
      <c r="D47" s="10"/>
    </row>
    <row r="48" spans="3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2023-05-31T06:35:08Z</dcterms:modified>
</cp:coreProperties>
</file>