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5F9F9238-7EFD-4AA0-A55F-30974DAB78F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H21" i="1"/>
  <c r="E22" i="1"/>
  <c r="F22" i="1"/>
  <c r="G22" i="1"/>
  <c r="H22" i="1"/>
  <c r="Q21" i="1"/>
  <c r="G11" i="1"/>
  <c r="F11" i="1"/>
  <c r="E14" i="1"/>
  <c r="E15" i="1" s="1"/>
  <c r="C17" i="1"/>
  <c r="Q22" i="1"/>
  <c r="C11" i="1"/>
  <c r="C12" i="1"/>
  <c r="C16" i="1" l="1"/>
  <c r="D18" i="1" s="1"/>
  <c r="O21" i="1"/>
  <c r="C15" i="1"/>
  <c r="O22" i="1"/>
  <c r="C18" i="1" l="1"/>
  <c r="E16" i="1"/>
  <c r="E17" i="1" s="1"/>
</calcChain>
</file>

<file path=xl/sharedStrings.xml><?xml version="1.0" encoding="utf-8"?>
<sst xmlns="http://schemas.openxmlformats.org/spreadsheetml/2006/main" count="52" uniqueCount="47">
  <si>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</si>
  <si>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</si>
  <si>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</si>
  <si>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</si>
  <si>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</si>
  <si>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</si>
  <si>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</si>
  <si>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</si>
  <si>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</si>
  <si>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</si>
  <si>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</si>
  <si>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</si>
  <si>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</si>
  <si>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</si>
  <si>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</si>
  <si>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</si>
  <si>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</si>
  <si>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</si>
  <si>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</si>
  <si>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</si>
  <si>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</si>
  <si>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</si>
  <si>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</si>
  <si>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</si>
  <si>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</si>
  <si>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</si>
  <si>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</si>
  <si>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</si>
  <si>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</si>
  <si>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</si>
  <si>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</si>
  <si>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</si>
  <si>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</si>
  <si>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</si>
  <si>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</si>
  <si>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</si>
  <si>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</si>
  <si>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</si>
  <si>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</si>
  <si>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</si>
  <si>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</si>
  <si>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</si>
  <si>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OEJV</t>
  </si>
  <si>
    <t>MT And / na</t>
  </si>
  <si>
    <t>EW</t>
  </si>
  <si>
    <t>OEJV 0147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</si>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</sst>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4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4" fillId="0" borderId="0" xfId="0" applyFont="1" applyAlignment="1">
      <alignment vertical="center"/>
    </xf>
    <xf numFmtId="0" fontId="15" fillId="0" borderId="1" xfId="0" applyFont="1" applyBorder="1">
      <alignment vertical="top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MT And - O-C Diagr.</a:t>
            </a:r>
          </a:p>
        </c:rich>
      </c:tx>
      <c:layout>
        <c:manualLayout>
          <c:xMode val="edge"/>
          <c:yMode val="edge"/>
          <c:x val="0.38496240601503762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20300751879698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5.0000000000000001E-3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5.0000000000000001E-3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-2196.5</c:v>
                </c:pt>
                <c:pt idx="1">
                  <c:v>0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4.2874999999185093E-3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422-4609-A564-238DFD58C5A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5.0000000000000001E-3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5.0000000000000001E-3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-2196.5</c:v>
                </c:pt>
                <c:pt idx="1">
                  <c:v>0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422-4609-A564-238DFD58C5A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5.0000000000000001E-3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5.0000000000000001E-3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-2196.5</c:v>
                </c:pt>
                <c:pt idx="1">
                  <c:v>0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422-4609-A564-238DFD58C5A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5.0000000000000001E-3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5.0000000000000001E-3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-2196.5</c:v>
                </c:pt>
                <c:pt idx="1">
                  <c:v>0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422-4609-A564-238DFD58C5A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5.0000000000000001E-3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5.0000000000000001E-3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-2196.5</c:v>
                </c:pt>
                <c:pt idx="1">
                  <c:v>0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422-4609-A564-238DFD58C5A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5.0000000000000001E-3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5.0000000000000001E-3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-2196.5</c:v>
                </c:pt>
                <c:pt idx="1">
                  <c:v>0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422-4609-A564-238DFD58C5A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5.0000000000000001E-3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5.0000000000000001E-3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-2196.5</c:v>
                </c:pt>
                <c:pt idx="1">
                  <c:v>0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422-4609-A564-238DFD58C5A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-2196.5</c:v>
                </c:pt>
                <c:pt idx="1">
                  <c:v>0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4.2874999999185093E-3</c:v>
                </c:pt>
                <c:pt idx="1">
                  <c:v>4.3368086899420177E-19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422-4609-A564-238DFD58C5AD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-2196.5</c:v>
                </c:pt>
                <c:pt idx="1">
                  <c:v>0</c:v>
                </c:pt>
              </c:numCache>
            </c:numRef>
          </c:xVal>
          <c:yVal>
            <c:numRef>
              <c:f>Active!$R$21:$R$998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422-4609-A564-238DFD58C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8212752"/>
        <c:axId val="1"/>
      </c:scatterChart>
      <c:valAx>
        <c:axId val="6182127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82127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451127819548873"/>
          <c:y val="0.92375366568914952"/>
          <c:w val="0.74135338345864665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0</xdr:row>
      <xdr:rowOff>0</xdr:rowOff>
    </xdr:from>
    <xdr:to>
      <xdr:col>16</xdr:col>
      <xdr:colOff>190500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7B6452B-8341-997D-3B63-D805364806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39"/>
  <sheetViews>
    <sheetView tabSelected="1" workbookViewId="0">
      <selection activeCell="E4" sqref="E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43</v>
      </c>
    </row>
    <row r="2" spans="1:7" x14ac:dyDescent="0.2">
      <c r="A2" t="s">
        <v>24</v>
      </c>
      <c r="B2" s="30" t="s">
        <v>44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8" t="s">
        <v>41</v>
      </c>
      <c r="D4" s="29" t="s">
        <v>41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55892.89</v>
      </c>
      <c r="D7" s="31" t="s">
        <v>45</v>
      </c>
    </row>
    <row r="8" spans="1:7" x14ac:dyDescent="0.2">
      <c r="A8" t="s">
        <v>3</v>
      </c>
      <c r="C8" s="8">
        <v>0.35877500000000001</v>
      </c>
      <c r="D8" s="31" t="s">
        <v>45</v>
      </c>
    </row>
    <row r="9" spans="1:7" x14ac:dyDescent="0.2">
      <c r="A9" s="9" t="s">
        <v>31</v>
      </c>
      <c r="B9" s="10"/>
      <c r="C9" s="11">
        <v>-9.5</v>
      </c>
      <c r="D9" s="10" t="s">
        <v>32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INTERCEPT(INDIRECT($G$11):G991,INDIRECT($F$11):F991)</f>
        <v>4.3368086899420177E-19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SLOPE(INDIRECT($G$11):G991,INDIRECT($F$11):F991)</f>
        <v>-1.9519690416200814E-6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 x14ac:dyDescent="0.2">
      <c r="A14" s="10"/>
      <c r="B14" s="10"/>
      <c r="C14" s="10"/>
      <c r="D14" s="14" t="s">
        <v>33</v>
      </c>
      <c r="E14" s="15">
        <f ca="1">NOW()+15018.5+$C$9/24</f>
        <v>60095.778750347221</v>
      </c>
    </row>
    <row r="15" spans="1:7" x14ac:dyDescent="0.2">
      <c r="A15" s="12" t="s">
        <v>17</v>
      </c>
      <c r="B15" s="10"/>
      <c r="C15" s="13">
        <f ca="1">(C7+C11)+(C8+C12)*INT(MAX(F21:F3532))</f>
        <v>55892.89</v>
      </c>
      <c r="D15" s="14" t="s">
        <v>39</v>
      </c>
      <c r="E15" s="15">
        <f ca="1">ROUND(2*(E14-$C$7)/$C$8,0)/2+E13</f>
        <v>11715.5</v>
      </c>
    </row>
    <row r="16" spans="1:7" x14ac:dyDescent="0.2">
      <c r="A16" s="16" t="s">
        <v>4</v>
      </c>
      <c r="B16" s="10"/>
      <c r="C16" s="17">
        <f ca="1">+C8+C12</f>
        <v>0.35877304803095839</v>
      </c>
      <c r="D16" s="14" t="s">
        <v>40</v>
      </c>
      <c r="E16" s="24">
        <f ca="1">ROUND(2*(E14-$C$15)/$C$16,0)/2+E13</f>
        <v>11715.5</v>
      </c>
    </row>
    <row r="17" spans="1:18" ht="13.5" thickBot="1" x14ac:dyDescent="0.25">
      <c r="A17" s="14" t="s">
        <v>30</v>
      </c>
      <c r="B17" s="10"/>
      <c r="C17" s="10">
        <f>COUNT(C21:C2190)</f>
        <v>2</v>
      </c>
      <c r="D17" s="14" t="s">
        <v>34</v>
      </c>
      <c r="E17" s="18">
        <f ca="1">+$C$15+$C$16*E16-15018.5-$C$9/24</f>
        <v>45077.991477540032</v>
      </c>
    </row>
    <row r="18" spans="1:18" ht="14.25" thickTop="1" thickBot="1" x14ac:dyDescent="0.25">
      <c r="A18" s="16" t="s">
        <v>5</v>
      </c>
      <c r="B18" s="10"/>
      <c r="C18" s="19">
        <f ca="1">+C15</f>
        <v>55892.89</v>
      </c>
      <c r="D18" s="20">
        <f ca="1">+C16</f>
        <v>0.35877304803095839</v>
      </c>
      <c r="E18" s="21" t="s">
        <v>35</v>
      </c>
    </row>
    <row r="19" spans="1:18" ht="13.5" thickTop="1" x14ac:dyDescent="0.2">
      <c r="A19" s="25" t="s">
        <v>36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42</v>
      </c>
      <c r="I20" s="7" t="s">
        <v>29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8" x14ac:dyDescent="0.2">
      <c r="A21" s="35" t="s">
        <v>45</v>
      </c>
      <c r="B21" s="32" t="s">
        <v>46</v>
      </c>
      <c r="C21" s="33">
        <v>55104.845000000001</v>
      </c>
      <c r="D21" s="33">
        <v>5.0000000000000001E-3</v>
      </c>
      <c r="E21">
        <f>+(C21-C$7)/C$8</f>
        <v>-2196.4880496132623</v>
      </c>
      <c r="F21">
        <f>ROUND(2*E21,0)/2</f>
        <v>-2196.5</v>
      </c>
      <c r="G21">
        <f>+C21-(C$7+F21*C$8)</f>
        <v>4.2874999999185093E-3</v>
      </c>
      <c r="H21">
        <f>+G21</f>
        <v>4.2874999999185093E-3</v>
      </c>
      <c r="O21">
        <f ca="1">+C$11+C$12*$F21</f>
        <v>4.2874999999185093E-3</v>
      </c>
      <c r="Q21" s="2">
        <f>+C21-15018.5</f>
        <v>40086.345000000001</v>
      </c>
    </row>
    <row r="22" spans="1:18" x14ac:dyDescent="0.2">
      <c r="A22" s="34" t="s">
        <v>45</v>
      </c>
      <c r="C22" s="8">
        <v>55892.89</v>
      </c>
      <c r="D22" s="8" t="s">
        <v>13</v>
      </c>
      <c r="E22">
        <f>+(C22-C$7)/C$8</f>
        <v>0</v>
      </c>
      <c r="F22">
        <f>ROUND(2*E22,0)/2</f>
        <v>0</v>
      </c>
      <c r="G22">
        <f>+C22-(C$7+F22*C$8)</f>
        <v>0</v>
      </c>
      <c r="H22">
        <f>+G22</f>
        <v>0</v>
      </c>
      <c r="O22">
        <f ca="1">+C$11+C$12*$F22</f>
        <v>4.3368086899420177E-19</v>
      </c>
      <c r="Q22" s="2">
        <f>+C22-15018.5</f>
        <v>40874.39</v>
      </c>
    </row>
    <row r="23" spans="1:18" x14ac:dyDescent="0.2"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4" x14ac:dyDescent="0.2">
      <c r="C33" s="8"/>
      <c r="D33" s="8"/>
    </row>
    <row r="34" spans="3:4" x14ac:dyDescent="0.2">
      <c r="C34" s="8"/>
      <c r="D34" s="8"/>
    </row>
    <row r="35" spans="3:4" x14ac:dyDescent="0.2">
      <c r="C35" s="8"/>
      <c r="D35" s="8"/>
    </row>
    <row r="36" spans="3:4" x14ac:dyDescent="0.2">
      <c r="C36" s="8"/>
      <c r="D36" s="8"/>
    </row>
    <row r="37" spans="3:4" x14ac:dyDescent="0.2">
      <c r="C37" s="8"/>
      <c r="D37" s="8"/>
    </row>
    <row r="38" spans="3:4" x14ac:dyDescent="0.2">
      <c r="C38" s="8"/>
      <c r="D38" s="8"/>
    </row>
    <row r="39" spans="3:4" x14ac:dyDescent="0.2">
      <c r="C39" s="8"/>
      <c r="D39" s="8"/>
    </row>
    <row r="40" spans="3:4" x14ac:dyDescent="0.2">
      <c r="C40" s="8"/>
      <c r="D40" s="8"/>
    </row>
    <row r="41" spans="3:4" x14ac:dyDescent="0.2">
      <c r="C41" s="8"/>
      <c r="D41" s="8"/>
    </row>
    <row r="42" spans="3:4" x14ac:dyDescent="0.2">
      <c r="C42" s="8"/>
      <c r="D42" s="8"/>
    </row>
    <row r="43" spans="3:4" x14ac:dyDescent="0.2">
      <c r="C43" s="8"/>
      <c r="D43" s="8"/>
    </row>
    <row r="44" spans="3:4" x14ac:dyDescent="0.2">
      <c r="C44" s="8"/>
      <c r="D44" s="8"/>
    </row>
    <row r="45" spans="3:4" x14ac:dyDescent="0.2">
      <c r="C45" s="8"/>
      <c r="D45" s="8"/>
    </row>
    <row r="46" spans="3:4" x14ac:dyDescent="0.2">
      <c r="C46" s="8"/>
      <c r="D46" s="8"/>
    </row>
    <row r="47" spans="3:4" x14ac:dyDescent="0.2">
      <c r="C47" s="8"/>
      <c r="D47" s="8"/>
    </row>
    <row r="48" spans="3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2023-05-31T06:41:24Z</dcterms:modified>
</cp:coreProperties>
</file>