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67FA2C5-ABEF-4B64-B868-1B0A72D97AE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Q27" i="1"/>
  <c r="Q28" i="1"/>
  <c r="Q29" i="1"/>
  <c r="Q30" i="1"/>
  <c r="Q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E30" i="1"/>
  <c r="F30" i="1"/>
  <c r="G30" i="1"/>
  <c r="H29" i="1"/>
  <c r="H30" i="1"/>
  <c r="E21" i="1"/>
  <c r="G11" i="1"/>
  <c r="F11" i="1"/>
  <c r="F21" i="1"/>
  <c r="G21" i="1"/>
  <c r="H21" i="1"/>
  <c r="E14" i="1"/>
  <c r="C17" i="1"/>
  <c r="C12" i="1"/>
  <c r="C11" i="1"/>
  <c r="O23" i="1" l="1"/>
  <c r="O25" i="1"/>
  <c r="O22" i="1"/>
  <c r="O29" i="1"/>
  <c r="O24" i="1"/>
  <c r="O26" i="1"/>
  <c r="O28" i="1"/>
  <c r="O30" i="1"/>
  <c r="O21" i="1"/>
  <c r="O27" i="1"/>
  <c r="C15" i="1"/>
  <c r="E16" i="1" s="1"/>
  <c r="C16" i="1"/>
  <c r="D18" i="1" s="1"/>
  <c r="E15" i="1"/>
  <c r="E17" i="1" l="1"/>
  <c r="C18" i="1"/>
</calcChain>
</file>

<file path=xl/sharedStrings.xml><?xml version="1.0" encoding="utf-8"?>
<sst xmlns="http://schemas.openxmlformats.org/spreadsheetml/2006/main" count="68" uniqueCount="49">
  <si>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</si>
  <si>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</si>
  <si>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</si>
  <si>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</si>
  <si>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</si>
  <si>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</si>
  <si>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</si>
  <si>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</si>
  <si>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</si>
  <si>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</si>
  <si>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</si>
  <si>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</si>
  <si>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</si>
  <si>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</si>
  <si>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</si>
  <si>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</si>
  <si>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</si>
  <si>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</si>
  <si>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</si>
  <si>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</si>
  <si>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</si>
  <si>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</si>
  <si>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</si>
  <si>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</si>
  <si>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</si>
  <si>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</si>
  <si>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</si>
  <si>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</si>
  <si>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</si>
  <si>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</si>
  <si>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</si>
  <si>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</si>
  <si>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</si>
  <si>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</si>
  <si>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</si>
  <si>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</si>
  <si>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</si>
  <si>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</si>
  <si>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</si>
  <si>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</si>
  <si>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</si>
  <si>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</si>
  <si>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</si>
  <si>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OEJV 0160</t>
  </si>
  <si>
    <t>I</t>
  </si>
  <si>
    <t>II</t>
  </si>
  <si>
    <t>V0413 And / GSC 3233-0166</t>
  </si>
  <si>
    <t>EA/RS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</si>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</sst>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1" xfId="0" applyBorder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V0413 And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315789473684210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1.1900000004970934E-2</c:v>
                </c:pt>
                <c:pt idx="2">
                  <c:v>1.2000000002444722E-2</c:v>
                </c:pt>
                <c:pt idx="3">
                  <c:v>1.2000000002444722E-2</c:v>
                </c:pt>
                <c:pt idx="4">
                  <c:v>3.4100000004400499E-2</c:v>
                </c:pt>
                <c:pt idx="5">
                  <c:v>-1.6370000004826579E-2</c:v>
                </c:pt>
                <c:pt idx="6">
                  <c:v>-1.6370000004826579E-2</c:v>
                </c:pt>
                <c:pt idx="7">
                  <c:v>-1.6370000004826579E-2</c:v>
                </c:pt>
                <c:pt idx="8">
                  <c:v>-1.6370000004826579E-2</c:v>
                </c:pt>
                <c:pt idx="9">
                  <c:v>-1.2370000004011672E-2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6C-45E9-8F1F-56D930333E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6C-45E9-8F1F-56D930333E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B6C-45E9-8F1F-56D930333E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B6C-45E9-8F1F-56D930333E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B6C-45E9-8F1F-56D930333E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B6C-45E9-8F1F-56D930333E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2.7E-2</c:v>
                  </c:pt>
                  <c:pt idx="1">
                    <c:v>1.9E-2</c:v>
                  </c:pt>
                  <c:pt idx="2">
                    <c:v>2.1999999999999999E-2</c:v>
                  </c:pt>
                  <c:pt idx="3">
                    <c:v>0.02</c:v>
                  </c:pt>
                  <c:pt idx="4">
                    <c:v>2.3E-3</c:v>
                  </c:pt>
                  <c:pt idx="5">
                    <c:v>4.7E-2</c:v>
                  </c:pt>
                  <c:pt idx="6">
                    <c:v>4.7E-2</c:v>
                  </c:pt>
                  <c:pt idx="7">
                    <c:v>4.7E-2</c:v>
                  </c:pt>
                  <c:pt idx="8">
                    <c:v>4.7E-2</c:v>
                  </c:pt>
                  <c:pt idx="9">
                    <c:v>3.6999999999999998E-2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B6C-45E9-8F1F-56D930333E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1.4000000002852175E-2</c:v>
                </c:pt>
                <c:pt idx="1">
                  <c:v>1.4000000002852175E-2</c:v>
                </c:pt>
                <c:pt idx="2">
                  <c:v>1.4000000002852175E-2</c:v>
                </c:pt>
                <c:pt idx="3">
                  <c:v>1.4000000002852175E-2</c:v>
                </c:pt>
                <c:pt idx="4">
                  <c:v>1.4000000002852175E-2</c:v>
                </c:pt>
                <c:pt idx="5">
                  <c:v>-1.5570000004663596E-2</c:v>
                </c:pt>
                <c:pt idx="6">
                  <c:v>-1.5570000004663596E-2</c:v>
                </c:pt>
                <c:pt idx="7">
                  <c:v>-1.5570000004663596E-2</c:v>
                </c:pt>
                <c:pt idx="8">
                  <c:v>-1.5570000004663596E-2</c:v>
                </c:pt>
                <c:pt idx="9">
                  <c:v>-1.5570000004663596E-2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B6C-45E9-8F1F-56D930333EC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B6C-45E9-8F1F-56D930333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411304"/>
        <c:axId val="1"/>
      </c:scatterChart>
      <c:valAx>
        <c:axId val="674411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4113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32C2385-B365-C6E7-F6B2-AC9CF0A39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46</v>
      </c>
    </row>
    <row r="2" spans="1:7" x14ac:dyDescent="0.2">
      <c r="A2" t="s">
        <v>24</v>
      </c>
      <c r="B2" s="34" t="s">
        <v>47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41</v>
      </c>
      <c r="D4" s="29" t="s">
        <v>41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55795.871169999999</v>
      </c>
      <c r="D7" s="30" t="s">
        <v>42</v>
      </c>
    </row>
    <row r="8" spans="1:7" x14ac:dyDescent="0.2">
      <c r="A8" t="s">
        <v>3</v>
      </c>
      <c r="C8" s="8">
        <v>50.119</v>
      </c>
      <c r="D8" s="30" t="s">
        <v>42</v>
      </c>
    </row>
    <row r="9" spans="1:7" x14ac:dyDescent="0.2">
      <c r="A9" s="9" t="s">
        <v>31</v>
      </c>
      <c r="B9" s="10"/>
      <c r="C9" s="11">
        <v>-9.5</v>
      </c>
      <c r="D9" s="10" t="s">
        <v>32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1.4000000002852175E-2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-5.9140000015031544E-2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38</v>
      </c>
      <c r="E13" s="11">
        <v>1</v>
      </c>
    </row>
    <row r="14" spans="1:7" x14ac:dyDescent="0.2">
      <c r="A14" s="10"/>
      <c r="B14" s="10"/>
      <c r="C14" s="10"/>
      <c r="D14" s="14" t="s">
        <v>33</v>
      </c>
      <c r="E14" s="15">
        <f ca="1">NOW()+15018.5+$C$9/24</f>
        <v>60095.795338194439</v>
      </c>
    </row>
    <row r="15" spans="1:7" x14ac:dyDescent="0.2">
      <c r="A15" s="12" t="s">
        <v>17</v>
      </c>
      <c r="B15" s="10"/>
      <c r="C15" s="13">
        <f ca="1">(C7+C11)+(C8+C12)*INT(MAX(F21:F3533))</f>
        <v>55795.885170000001</v>
      </c>
      <c r="D15" s="14" t="s">
        <v>39</v>
      </c>
      <c r="E15" s="15">
        <f ca="1">ROUND(2*(E14-$C$7)/$C$8,0)/2+E13</f>
        <v>87</v>
      </c>
    </row>
    <row r="16" spans="1:7" x14ac:dyDescent="0.2">
      <c r="A16" s="16" t="s">
        <v>4</v>
      </c>
      <c r="B16" s="10"/>
      <c r="C16" s="17">
        <f ca="1">+C8+C12</f>
        <v>50.059859999984965</v>
      </c>
      <c r="D16" s="14" t="s">
        <v>40</v>
      </c>
      <c r="E16" s="24">
        <f ca="1">ROUND(2*(E14-$C$15)/$C$16,0)/2+E13</f>
        <v>87</v>
      </c>
    </row>
    <row r="17" spans="1:18" ht="13.5" thickBot="1" x14ac:dyDescent="0.25">
      <c r="A17" s="14" t="s">
        <v>30</v>
      </c>
      <c r="B17" s="10"/>
      <c r="C17" s="10">
        <f>COUNT(C21:C2191)</f>
        <v>10</v>
      </c>
      <c r="D17" s="14" t="s">
        <v>34</v>
      </c>
      <c r="E17" s="18">
        <f ca="1">+$C$15+$C$16*E16-15018.5-$C$9/24</f>
        <v>45132.988823332031</v>
      </c>
    </row>
    <row r="18" spans="1:18" ht="14.25" thickTop="1" thickBot="1" x14ac:dyDescent="0.25">
      <c r="A18" s="16" t="s">
        <v>5</v>
      </c>
      <c r="B18" s="10"/>
      <c r="C18" s="19">
        <f ca="1">+C15</f>
        <v>55795.885170000001</v>
      </c>
      <c r="D18" s="20">
        <f ca="1">+C16</f>
        <v>50.059859999984965</v>
      </c>
      <c r="E18" s="21" t="s">
        <v>35</v>
      </c>
    </row>
    <row r="19" spans="1:18" ht="13.5" thickTop="1" x14ac:dyDescent="0.2">
      <c r="A19" s="25" t="s">
        <v>36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37</v>
      </c>
    </row>
    <row r="21" spans="1:18" x14ac:dyDescent="0.2">
      <c r="A21" s="31" t="s">
        <v>43</v>
      </c>
      <c r="B21" s="32" t="s">
        <v>44</v>
      </c>
      <c r="C21" s="33">
        <v>55795.871169999999</v>
      </c>
      <c r="D21" s="33">
        <v>2.7E-2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1.4000000002852175E-2</v>
      </c>
      <c r="Q21" s="2">
        <f>+C21-15018.5</f>
        <v>40777.371169999999</v>
      </c>
    </row>
    <row r="22" spans="1:18" x14ac:dyDescent="0.2">
      <c r="A22" s="31" t="s">
        <v>43</v>
      </c>
      <c r="B22" s="32" t="s">
        <v>44</v>
      </c>
      <c r="C22" s="33">
        <v>55795.883070000003</v>
      </c>
      <c r="D22" s="33">
        <v>1.9E-2</v>
      </c>
      <c r="E22">
        <f t="shared" ref="E22:E30" si="0">+(C22-C$7)/C$8</f>
        <v>2.374349050254581E-4</v>
      </c>
      <c r="F22">
        <f t="shared" ref="F22:F30" si="1">ROUND(2*E22,0)/2</f>
        <v>0</v>
      </c>
      <c r="G22">
        <f t="shared" ref="G22:G30" si="2">+C22-(C$7+F22*C$8)</f>
        <v>1.1900000004970934E-2</v>
      </c>
      <c r="H22">
        <f t="shared" ref="H22:H30" si="3">+G22</f>
        <v>1.1900000004970934E-2</v>
      </c>
      <c r="O22">
        <f t="shared" ref="O22:O30" ca="1" si="4">+C$11+C$12*$F22</f>
        <v>1.4000000002852175E-2</v>
      </c>
      <c r="Q22" s="2">
        <f t="shared" ref="Q22:Q30" si="5">+C22-15018.5</f>
        <v>40777.383070000003</v>
      </c>
    </row>
    <row r="23" spans="1:18" x14ac:dyDescent="0.2">
      <c r="A23" s="31" t="s">
        <v>43</v>
      </c>
      <c r="B23" s="32" t="s">
        <v>44</v>
      </c>
      <c r="C23" s="33">
        <v>55795.883170000001</v>
      </c>
      <c r="D23" s="33">
        <v>2.1999999999999999E-2</v>
      </c>
      <c r="E23">
        <f t="shared" si="0"/>
        <v>2.3943015627695527E-4</v>
      </c>
      <c r="F23">
        <f t="shared" si="1"/>
        <v>0</v>
      </c>
      <c r="G23">
        <f t="shared" si="2"/>
        <v>1.2000000002444722E-2</v>
      </c>
      <c r="H23">
        <f t="shared" si="3"/>
        <v>1.2000000002444722E-2</v>
      </c>
      <c r="O23">
        <f t="shared" ca="1" si="4"/>
        <v>1.4000000002852175E-2</v>
      </c>
      <c r="Q23" s="2">
        <f t="shared" si="5"/>
        <v>40777.383170000001</v>
      </c>
    </row>
    <row r="24" spans="1:18" x14ac:dyDescent="0.2">
      <c r="A24" s="31" t="s">
        <v>43</v>
      </c>
      <c r="B24" s="32" t="s">
        <v>44</v>
      </c>
      <c r="C24" s="33">
        <v>55795.883170000001</v>
      </c>
      <c r="D24" s="33">
        <v>0.02</v>
      </c>
      <c r="E24">
        <f t="shared" si="0"/>
        <v>2.3943015627695527E-4</v>
      </c>
      <c r="F24">
        <f t="shared" si="1"/>
        <v>0</v>
      </c>
      <c r="G24">
        <f t="shared" si="2"/>
        <v>1.2000000002444722E-2</v>
      </c>
      <c r="H24">
        <f t="shared" si="3"/>
        <v>1.2000000002444722E-2</v>
      </c>
      <c r="O24">
        <f t="shared" ca="1" si="4"/>
        <v>1.4000000002852175E-2</v>
      </c>
      <c r="Q24" s="2">
        <f t="shared" si="5"/>
        <v>40777.383170000001</v>
      </c>
    </row>
    <row r="25" spans="1:18" x14ac:dyDescent="0.2">
      <c r="A25" s="31" t="s">
        <v>43</v>
      </c>
      <c r="B25" s="32" t="s">
        <v>44</v>
      </c>
      <c r="C25" s="33">
        <v>55795.905270000003</v>
      </c>
      <c r="D25" s="33">
        <v>2.3E-3</v>
      </c>
      <c r="E25">
        <f t="shared" si="0"/>
        <v>6.8038069403620379E-4</v>
      </c>
      <c r="F25">
        <f t="shared" si="1"/>
        <v>0</v>
      </c>
      <c r="G25">
        <f t="shared" si="2"/>
        <v>3.4100000004400499E-2</v>
      </c>
      <c r="H25">
        <f t="shared" si="3"/>
        <v>3.4100000004400499E-2</v>
      </c>
      <c r="O25">
        <f t="shared" ca="1" si="4"/>
        <v>1.4000000002852175E-2</v>
      </c>
      <c r="Q25" s="2">
        <f t="shared" si="5"/>
        <v>40777.405270000003</v>
      </c>
    </row>
    <row r="26" spans="1:18" x14ac:dyDescent="0.2">
      <c r="A26" s="31" t="s">
        <v>43</v>
      </c>
      <c r="B26" s="32" t="s">
        <v>45</v>
      </c>
      <c r="C26" s="33">
        <v>55820.914299999997</v>
      </c>
      <c r="D26" s="33">
        <v>4.7E-2</v>
      </c>
      <c r="E26">
        <f t="shared" si="0"/>
        <v>0.49967337736184281</v>
      </c>
      <c r="F26">
        <f t="shared" si="1"/>
        <v>0.5</v>
      </c>
      <c r="G26">
        <f t="shared" si="2"/>
        <v>-1.6370000004826579E-2</v>
      </c>
      <c r="H26">
        <f t="shared" si="3"/>
        <v>-1.6370000004826579E-2</v>
      </c>
      <c r="O26">
        <f t="shared" ca="1" si="4"/>
        <v>-1.5570000004663596E-2</v>
      </c>
      <c r="Q26" s="2">
        <f t="shared" si="5"/>
        <v>40802.414299999997</v>
      </c>
    </row>
    <row r="27" spans="1:18" x14ac:dyDescent="0.2">
      <c r="A27" s="31" t="s">
        <v>43</v>
      </c>
      <c r="B27" s="32" t="s">
        <v>45</v>
      </c>
      <c r="C27" s="33">
        <v>55820.914299999997</v>
      </c>
      <c r="D27" s="33">
        <v>4.7E-2</v>
      </c>
      <c r="E27">
        <f t="shared" si="0"/>
        <v>0.49967337736184281</v>
      </c>
      <c r="F27">
        <f t="shared" si="1"/>
        <v>0.5</v>
      </c>
      <c r="G27">
        <f t="shared" si="2"/>
        <v>-1.6370000004826579E-2</v>
      </c>
      <c r="H27">
        <f t="shared" si="3"/>
        <v>-1.6370000004826579E-2</v>
      </c>
      <c r="O27">
        <f t="shared" ca="1" si="4"/>
        <v>-1.5570000004663596E-2</v>
      </c>
      <c r="Q27" s="2">
        <f t="shared" si="5"/>
        <v>40802.414299999997</v>
      </c>
    </row>
    <row r="28" spans="1:18" x14ac:dyDescent="0.2">
      <c r="A28" s="31" t="s">
        <v>43</v>
      </c>
      <c r="B28" s="32" t="s">
        <v>45</v>
      </c>
      <c r="C28" s="33">
        <v>55820.914299999997</v>
      </c>
      <c r="D28" s="33">
        <v>4.7E-2</v>
      </c>
      <c r="E28">
        <f t="shared" si="0"/>
        <v>0.49967337736184281</v>
      </c>
      <c r="F28">
        <f t="shared" si="1"/>
        <v>0.5</v>
      </c>
      <c r="G28">
        <f t="shared" si="2"/>
        <v>-1.6370000004826579E-2</v>
      </c>
      <c r="H28">
        <f t="shared" si="3"/>
        <v>-1.6370000004826579E-2</v>
      </c>
      <c r="O28">
        <f t="shared" ca="1" si="4"/>
        <v>-1.5570000004663596E-2</v>
      </c>
      <c r="Q28" s="2">
        <f t="shared" si="5"/>
        <v>40802.414299999997</v>
      </c>
    </row>
    <row r="29" spans="1:18" x14ac:dyDescent="0.2">
      <c r="A29" s="31" t="s">
        <v>43</v>
      </c>
      <c r="B29" s="32" t="s">
        <v>45</v>
      </c>
      <c r="C29" s="33">
        <v>55820.914299999997</v>
      </c>
      <c r="D29" s="33">
        <v>4.7E-2</v>
      </c>
      <c r="E29">
        <f t="shared" si="0"/>
        <v>0.49967337736184281</v>
      </c>
      <c r="F29">
        <f t="shared" si="1"/>
        <v>0.5</v>
      </c>
      <c r="G29">
        <f t="shared" si="2"/>
        <v>-1.6370000004826579E-2</v>
      </c>
      <c r="H29">
        <f t="shared" si="3"/>
        <v>-1.6370000004826579E-2</v>
      </c>
      <c r="O29">
        <f t="shared" ca="1" si="4"/>
        <v>-1.5570000004663596E-2</v>
      </c>
      <c r="Q29" s="2">
        <f t="shared" si="5"/>
        <v>40802.414299999997</v>
      </c>
    </row>
    <row r="30" spans="1:18" x14ac:dyDescent="0.2">
      <c r="A30" s="31" t="s">
        <v>43</v>
      </c>
      <c r="B30" s="32" t="s">
        <v>45</v>
      </c>
      <c r="C30" s="33">
        <v>55820.918299999998</v>
      </c>
      <c r="D30" s="33">
        <v>3.6999999999999998E-2</v>
      </c>
      <c r="E30">
        <f t="shared" si="0"/>
        <v>0.49975318741393515</v>
      </c>
      <c r="F30">
        <f t="shared" si="1"/>
        <v>0.5</v>
      </c>
      <c r="G30">
        <f t="shared" si="2"/>
        <v>-1.2370000004011672E-2</v>
      </c>
      <c r="H30">
        <f t="shared" si="3"/>
        <v>-1.2370000004011672E-2</v>
      </c>
      <c r="O30">
        <f t="shared" ca="1" si="4"/>
        <v>-1.5570000004663596E-2</v>
      </c>
      <c r="Q30" s="2">
        <f t="shared" si="5"/>
        <v>40802.418299999998</v>
      </c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2023-05-31T07:05:17Z</dcterms:modified>
</cp:coreProperties>
</file>