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40009_{F7707ECE-B978-401C-A1CD-2577CB9A90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R31" i="2" l="1"/>
  <c r="R30" i="2"/>
  <c r="R39" i="2"/>
  <c r="R41" i="2"/>
  <c r="R42" i="2"/>
  <c r="R23" i="2"/>
  <c r="E40" i="2"/>
  <c r="F40" i="2"/>
  <c r="G40" i="2"/>
  <c r="K40" i="2"/>
  <c r="E38" i="2"/>
  <c r="F38" i="2"/>
  <c r="G38" i="2"/>
  <c r="K38" i="2"/>
  <c r="E39" i="2"/>
  <c r="F39" i="2"/>
  <c r="G39" i="2"/>
  <c r="K39" i="2"/>
  <c r="E41" i="2"/>
  <c r="F41" i="2"/>
  <c r="G41" i="2"/>
  <c r="K41" i="2"/>
  <c r="E42" i="2"/>
  <c r="F42" i="2"/>
  <c r="G42" i="2"/>
  <c r="J42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9" i="2"/>
  <c r="D9" i="2"/>
  <c r="Q40" i="2"/>
  <c r="E24" i="2"/>
  <c r="E27" i="2"/>
  <c r="E13" i="3"/>
  <c r="E30" i="2"/>
  <c r="F30" i="2"/>
  <c r="G30" i="2"/>
  <c r="K30" i="2"/>
  <c r="E32" i="2"/>
  <c r="E33" i="2"/>
  <c r="F33" i="2"/>
  <c r="G33" i="2"/>
  <c r="K33" i="2"/>
  <c r="E17" i="3"/>
  <c r="E21" i="2"/>
  <c r="H24" i="3"/>
  <c r="B24" i="3"/>
  <c r="G24" i="3"/>
  <c r="C24" i="3"/>
  <c r="E24" i="3"/>
  <c r="D24" i="3"/>
  <c r="A24" i="3"/>
  <c r="H23" i="3"/>
  <c r="B23" i="3"/>
  <c r="G23" i="3"/>
  <c r="C23" i="3"/>
  <c r="E23" i="3"/>
  <c r="D23" i="3"/>
  <c r="A23" i="3"/>
  <c r="H22" i="3"/>
  <c r="G22" i="3"/>
  <c r="D22" i="3"/>
  <c r="C22" i="3"/>
  <c r="E22" i="3"/>
  <c r="B22" i="3"/>
  <c r="A22" i="3"/>
  <c r="H21" i="3"/>
  <c r="G21" i="3"/>
  <c r="D21" i="3"/>
  <c r="C21" i="3"/>
  <c r="E21" i="3"/>
  <c r="B21" i="3"/>
  <c r="A21" i="3"/>
  <c r="H20" i="3"/>
  <c r="B20" i="3"/>
  <c r="G20" i="3"/>
  <c r="C20" i="3"/>
  <c r="E20" i="3"/>
  <c r="D20" i="3"/>
  <c r="A20" i="3"/>
  <c r="H19" i="3"/>
  <c r="B19" i="3"/>
  <c r="G19" i="3"/>
  <c r="C19" i="3"/>
  <c r="E19" i="3"/>
  <c r="D19" i="3"/>
  <c r="A19" i="3"/>
  <c r="H18" i="3"/>
  <c r="G18" i="3"/>
  <c r="D18" i="3"/>
  <c r="C18" i="3"/>
  <c r="E18" i="3"/>
  <c r="B18" i="3"/>
  <c r="A18" i="3"/>
  <c r="H17" i="3"/>
  <c r="G17" i="3"/>
  <c r="D17" i="3"/>
  <c r="C17" i="3"/>
  <c r="B17" i="3"/>
  <c r="A17" i="3"/>
  <c r="H16" i="3"/>
  <c r="B16" i="3"/>
  <c r="G16" i="3"/>
  <c r="C16" i="3"/>
  <c r="E16" i="3"/>
  <c r="D16" i="3"/>
  <c r="A16" i="3"/>
  <c r="H15" i="3"/>
  <c r="B15" i="3"/>
  <c r="G15" i="3"/>
  <c r="C15" i="3"/>
  <c r="E15" i="3"/>
  <c r="D15" i="3"/>
  <c r="A15" i="3"/>
  <c r="H14" i="3"/>
  <c r="G14" i="3"/>
  <c r="D14" i="3"/>
  <c r="C14" i="3"/>
  <c r="E14" i="3"/>
  <c r="B14" i="3"/>
  <c r="A14" i="3"/>
  <c r="H13" i="3"/>
  <c r="G13" i="3"/>
  <c r="D13" i="3"/>
  <c r="C13" i="3"/>
  <c r="B13" i="3"/>
  <c r="A13" i="3"/>
  <c r="H12" i="3"/>
  <c r="B12" i="3"/>
  <c r="G12" i="3"/>
  <c r="C12" i="3"/>
  <c r="E12" i="3"/>
  <c r="D12" i="3"/>
  <c r="A12" i="3"/>
  <c r="H11" i="3"/>
  <c r="B11" i="3"/>
  <c r="G11" i="3"/>
  <c r="C11" i="3"/>
  <c r="E11" i="3"/>
  <c r="D11" i="3"/>
  <c r="A11" i="3"/>
  <c r="Q42" i="2"/>
  <c r="F21" i="2"/>
  <c r="G21" i="2"/>
  <c r="K21" i="2"/>
  <c r="E22" i="2"/>
  <c r="F22" i="2"/>
  <c r="G22" i="2"/>
  <c r="K22" i="2"/>
  <c r="E23" i="2"/>
  <c r="F23" i="2"/>
  <c r="F24" i="2"/>
  <c r="E25" i="2"/>
  <c r="F25" i="2"/>
  <c r="E26" i="2"/>
  <c r="F26" i="2"/>
  <c r="G26" i="2"/>
  <c r="K26" i="2"/>
  <c r="F27" i="2"/>
  <c r="G27" i="2"/>
  <c r="K27" i="2"/>
  <c r="E28" i="2"/>
  <c r="F28" i="2"/>
  <c r="E29" i="2"/>
  <c r="F29" i="2"/>
  <c r="E31" i="2"/>
  <c r="F31" i="2"/>
  <c r="G31" i="2"/>
  <c r="K31" i="2"/>
  <c r="F32" i="2"/>
  <c r="F16" i="2"/>
  <c r="Q41" i="2"/>
  <c r="Q38" i="2"/>
  <c r="G23" i="2"/>
  <c r="K23" i="2"/>
  <c r="G24" i="2"/>
  <c r="K24" i="2"/>
  <c r="G25" i="2"/>
  <c r="G28" i="2"/>
  <c r="G29" i="2"/>
  <c r="G32" i="2"/>
  <c r="K32" i="2"/>
  <c r="C17" i="2"/>
  <c r="Q21" i="2"/>
  <c r="Q22" i="2"/>
  <c r="Q23" i="2"/>
  <c r="Q24" i="2"/>
  <c r="K25" i="2"/>
  <c r="Q25" i="2"/>
  <c r="Q26" i="2"/>
  <c r="Q27" i="2"/>
  <c r="K28" i="2"/>
  <c r="Q28" i="2"/>
  <c r="K29" i="2"/>
  <c r="Q29" i="2"/>
  <c r="Q30" i="2"/>
  <c r="Q31" i="2"/>
  <c r="Q32" i="2"/>
  <c r="Q33" i="2"/>
  <c r="K34" i="2"/>
  <c r="Q34" i="2"/>
  <c r="Q35" i="2"/>
  <c r="Q36" i="2"/>
  <c r="K37" i="2"/>
  <c r="Q37" i="2"/>
  <c r="Q39" i="2"/>
  <c r="F11" i="1"/>
  <c r="Q21" i="1"/>
  <c r="Q24" i="1"/>
  <c r="Q25" i="1"/>
  <c r="Q26" i="1"/>
  <c r="Q27" i="1"/>
  <c r="Q28" i="1"/>
  <c r="Q29" i="1"/>
  <c r="Q32" i="1"/>
  <c r="Q33" i="1"/>
  <c r="Q34" i="1"/>
  <c r="Q35" i="1"/>
  <c r="Q36" i="1"/>
  <c r="Q37" i="1"/>
  <c r="Q38" i="1"/>
  <c r="G11" i="1"/>
  <c r="E15" i="1"/>
  <c r="C17" i="1"/>
  <c r="C7" i="1"/>
  <c r="C8" i="1"/>
  <c r="Q23" i="1"/>
  <c r="Q31" i="1"/>
  <c r="Q30" i="1"/>
  <c r="Q22" i="1"/>
  <c r="G21" i="1"/>
  <c r="E25" i="1"/>
  <c r="F25" i="1"/>
  <c r="G25" i="1"/>
  <c r="N25" i="1"/>
  <c r="E24" i="1"/>
  <c r="F24" i="1"/>
  <c r="G31" i="1"/>
  <c r="I31" i="1"/>
  <c r="G22" i="1"/>
  <c r="H22" i="1"/>
  <c r="E26" i="1"/>
  <c r="F26" i="1"/>
  <c r="G26" i="1"/>
  <c r="N26" i="1"/>
  <c r="E33" i="1"/>
  <c r="F33" i="1"/>
  <c r="G33" i="1"/>
  <c r="N33" i="1"/>
  <c r="E22" i="1"/>
  <c r="F22" i="1"/>
  <c r="E28" i="1"/>
  <c r="F28" i="1"/>
  <c r="G28" i="1"/>
  <c r="N28" i="1"/>
  <c r="E21" i="1"/>
  <c r="F21" i="1"/>
  <c r="E35" i="1"/>
  <c r="F35" i="1"/>
  <c r="G35" i="1"/>
  <c r="N35" i="1"/>
  <c r="G27" i="1"/>
  <c r="N27" i="1"/>
  <c r="E30" i="1"/>
  <c r="F30" i="1"/>
  <c r="G30" i="1"/>
  <c r="I30" i="1"/>
  <c r="E32" i="1"/>
  <c r="F32" i="1"/>
  <c r="G32" i="1"/>
  <c r="N32" i="1"/>
  <c r="G24" i="1"/>
  <c r="N24" i="1"/>
  <c r="E34" i="1"/>
  <c r="F34" i="1"/>
  <c r="G34" i="1"/>
  <c r="N34" i="1"/>
  <c r="E37" i="1"/>
  <c r="F37" i="1"/>
  <c r="G37" i="1"/>
  <c r="N37" i="1"/>
  <c r="E27" i="1"/>
  <c r="F27" i="1"/>
  <c r="G36" i="1"/>
  <c r="N36" i="1"/>
  <c r="E29" i="1"/>
  <c r="F29" i="1"/>
  <c r="G29" i="1"/>
  <c r="N29" i="1"/>
  <c r="E38" i="1"/>
  <c r="F38" i="1"/>
  <c r="G38" i="1"/>
  <c r="I38" i="1"/>
  <c r="E23" i="1"/>
  <c r="F23" i="1"/>
  <c r="G23" i="1"/>
  <c r="I23" i="1"/>
  <c r="E31" i="1"/>
  <c r="F31" i="1"/>
  <c r="E36" i="1"/>
  <c r="F36" i="1"/>
  <c r="N21" i="1"/>
  <c r="C12" i="1"/>
  <c r="C11" i="2"/>
  <c r="C11" i="1"/>
  <c r="C12" i="2"/>
  <c r="C16" i="2" l="1"/>
  <c r="D18" i="2" s="1"/>
  <c r="O31" i="1"/>
  <c r="O27" i="1"/>
  <c r="O33" i="1"/>
  <c r="O24" i="1"/>
  <c r="O22" i="1"/>
  <c r="O36" i="1"/>
  <c r="O25" i="1"/>
  <c r="O30" i="1"/>
  <c r="O28" i="1"/>
  <c r="O37" i="1"/>
  <c r="O29" i="1"/>
  <c r="O38" i="1"/>
  <c r="O32" i="1"/>
  <c r="C15" i="1"/>
  <c r="O23" i="1"/>
  <c r="O34" i="1"/>
  <c r="O35" i="1"/>
  <c r="O21" i="1"/>
  <c r="O26" i="1"/>
  <c r="O40" i="2"/>
  <c r="O38" i="2"/>
  <c r="O39" i="2"/>
  <c r="C15" i="2"/>
  <c r="O42" i="2"/>
  <c r="O41" i="2"/>
  <c r="C16" i="1"/>
  <c r="D18" i="1" s="1"/>
  <c r="F17" i="2"/>
  <c r="C18" i="2" l="1"/>
  <c r="C18" i="1"/>
  <c r="E16" i="1"/>
  <c r="E17" i="1" s="1"/>
  <c r="F18" i="2"/>
  <c r="F19" i="2" s="1"/>
</calcChain>
</file>

<file path=xl/sharedStrings.xml><?xml version="1.0" encoding="utf-8"?>
<sst xmlns="http://schemas.openxmlformats.org/spreadsheetml/2006/main" count="313" uniqueCount="127">
  <si>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</si>
  <si>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</si>
  <si>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</si>
  <si>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</si>
  <si>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</si>
  <si>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</si>
  <si>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</si>
  <si>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</si>
  <si>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</si>
  <si>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</si>
  <si>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</si>
  <si>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</si>
  <si>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</si>
  <si>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</si>
  <si>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</si>
  <si>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</si>
  <si>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</si>
  <si>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</si>
  <si>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</si>
  <si>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</si>
  <si>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</si>
  <si>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</si>
  <si>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</si>
  <si>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</si>
  <si>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</si>
  <si>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</si>
  <si>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</si>
  <si>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</si>
  <si>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</si>
  <si>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</si>
  <si>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</si>
  <si>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</si>
  <si>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V440 And / GSC 2791-2148</t>
  </si>
  <si>
    <t>EA</t>
  </si>
  <si>
    <t>IBVS 5741</t>
  </si>
  <si>
    <t>I</t>
  </si>
  <si>
    <t>II</t>
  </si>
  <si>
    <t>IBVS 5645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</si>
  <si>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</si>
  <si>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</si>
  <si>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</si>
  <si>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</si>
  <si>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</si>
  <si>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</si>
  <si>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</si>
  <si>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</si>
  <si>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OEJV 0074</t>
  </si>
  <si>
    <t>CCD+R</t>
  </si>
  <si>
    <t>CCD+I</t>
  </si>
  <si>
    <t>CCD+V</t>
  </si>
  <si>
    <t>OEJV 0107</t>
  </si>
  <si>
    <t>IBVS 6042</t>
  </si>
  <si>
    <t>Add cycle</t>
  </si>
  <si>
    <t>Old Cycle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</si>
  <si>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</si>
  <si>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</si>
  <si>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</si>
  <si>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</si>
  <si>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</si>
  <si>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</si>
  <si>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</si>
  <si>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</si>
  <si>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</si>
  <si>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</si>
  <si>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</si>
  <si>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</si>
  <si>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2452898.51854 </t>
  </si>
  <si>
    <t> 16.09.2003 00:26 </t>
  </si>
  <si>
    <t> -0.00076 </t>
  </si>
  <si>
    <t>C </t>
  </si>
  <si>
    <t>R</t>
  </si>
  <si>
    <t> L.Šmelcer </t>
  </si>
  <si>
    <t>OEJV 074 </t>
  </si>
  <si>
    <t>2453217.40932 </t>
  </si>
  <si>
    <t> 30.07.2004 21:49 </t>
  </si>
  <si>
    <t> -0.00388 </t>
  </si>
  <si>
    <t>m</t>
  </si>
  <si>
    <t> D.Motl </t>
  </si>
  <si>
    <t>2453224.53071 </t>
  </si>
  <si>
    <t> 07.08.2004 00:44 </t>
  </si>
  <si>
    <t> -0.00419 </t>
  </si>
  <si>
    <t> Koss &amp; Motl </t>
  </si>
  <si>
    <t>2453254.6016 </t>
  </si>
  <si>
    <t> 06.09.2004 02:26 </t>
  </si>
  <si>
    <t> -0.0027 </t>
  </si>
  <si>
    <t> M.Zejda et al. </t>
  </si>
  <si>
    <t>IBVS 5741 </t>
  </si>
  <si>
    <t>2453285.45738 </t>
  </si>
  <si>
    <t> 06.10.2004 22:58 </t>
  </si>
  <si>
    <t> -0.00762 </t>
  </si>
  <si>
    <t>2453331.35467 </t>
  </si>
  <si>
    <t> 21.11.2004 20:30 </t>
  </si>
  <si>
    <t> -0.00573 </t>
  </si>
  <si>
    <t>2453361.42296 </t>
  </si>
  <si>
    <t> 21.12.2004 22:09 </t>
  </si>
  <si>
    <t> -0.00684 </t>
  </si>
  <si>
    <t>2453381.20325 </t>
  </si>
  <si>
    <t> 10.01.2005 16:52 </t>
  </si>
  <si>
    <t> -0.00905 </t>
  </si>
  <si>
    <t>2453388.32696 </t>
  </si>
  <si>
    <t> 17.01.2005 19:50 </t>
  </si>
  <si>
    <t> -0.00704 </t>
  </si>
  <si>
    <t>2453411.27239 </t>
  </si>
  <si>
    <t> 09.02.2005 18:32 </t>
  </si>
  <si>
    <t> -0.00931 </t>
  </si>
  <si>
    <t>2454774.6632 </t>
  </si>
  <si>
    <t> 04.11.2008 03:55 </t>
  </si>
  <si>
    <t> -0.0284 </t>
  </si>
  <si>
    <t> R.Diethelm </t>
  </si>
  <si>
    <t>IBVS 5871 </t>
  </si>
  <si>
    <t>2455154.4819 </t>
  </si>
  <si>
    <t> 18.11.2009 23:33 </t>
  </si>
  <si>
    <t> -0.0337 </t>
  </si>
  <si>
    <t>-I</t>
  </si>
  <si>
    <t> F.Agerer </t>
  </si>
  <si>
    <t>BAVM 212 </t>
  </si>
  <si>
    <t>2456245.6533 </t>
  </si>
  <si>
    <t> 14.11.2012 03:40 </t>
  </si>
  <si>
    <t> -0.0650 </t>
  </si>
  <si>
    <t>IBVS 6042 </t>
  </si>
  <si>
    <t>2456986.2883 </t>
  </si>
  <si>
    <t> 24.11.2014 18:55 </t>
  </si>
  <si>
    <t> -0.0868 </t>
  </si>
  <si>
    <t>o</t>
  </si>
  <si>
    <t> W.Moschner &amp; P.Frank </t>
  </si>
  <si>
    <t>BAVM 239 </t>
  </si>
  <si>
    <t>V0440 And / GSC 2791-2148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</si>
</sst>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5" fillId="2" borderId="11" xfId="0" applyNumberFormat="1" applyFont="1" applyFill="1" applyBorder="1" applyAlignment="1">
      <alignment horizontal="center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V0440 And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8012930391863760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60-4AF3-A865-D57F3318FD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60-4AF3-A865-D57F3318FD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1">
                  <c:v>-2.3667554851272143E-2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60-4AF3-A865-D57F3318FD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-1.402009220328182E-3</c:v>
                </c:pt>
                <c:pt idx="1">
                  <c:v>-6.1731914320262149E-4</c:v>
                </c:pt>
                <c:pt idx="2">
                  <c:v>1.7171323124784976E-3</c:v>
                </c:pt>
                <c:pt idx="3">
                  <c:v>4.5304016384761781E-4</c:v>
                </c:pt>
                <c:pt idx="4">
                  <c:v>4.5304016384761781E-4</c:v>
                </c:pt>
                <c:pt idx="5">
                  <c:v>4.5304016384761781E-4</c:v>
                </c:pt>
                <c:pt idx="6">
                  <c:v>2.5414548872504383E-4</c:v>
                </c:pt>
                <c:pt idx="7">
                  <c:v>2.5414548872504383E-4</c:v>
                </c:pt>
                <c:pt idx="8">
                  <c:v>2.5414548872504383E-4</c:v>
                </c:pt>
                <c:pt idx="9">
                  <c:v>2.2132568483357318E-3</c:v>
                </c:pt>
                <c:pt idx="10">
                  <c:v>1.998432373511605E-3</c:v>
                </c:pt>
                <c:pt idx="11">
                  <c:v>-2.2252867638599128E-3</c:v>
                </c:pt>
                <c:pt idx="12">
                  <c:v>3.8072530878707767E-4</c:v>
                </c:pt>
                <c:pt idx="13">
                  <c:v>-2.6016333868028596E-4</c:v>
                </c:pt>
                <c:pt idx="14">
                  <c:v>-2.1615374498651363E-3</c:v>
                </c:pt>
                <c:pt idx="15">
                  <c:v>-4.0432125388178974E-5</c:v>
                </c:pt>
                <c:pt idx="16">
                  <c:v>-1.9524260933394544E-3</c:v>
                </c:pt>
                <c:pt idx="17">
                  <c:v>2.3158597541623749E-3</c:v>
                </c:pt>
                <c:pt idx="18">
                  <c:v>2.2807039931649342E-4</c:v>
                </c:pt>
                <c:pt idx="19">
                  <c:v>8.5368752479553223E-4</c:v>
                </c:pt>
                <c:pt idx="20">
                  <c:v>-1.3422508258372545E-2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60-4AF3-A865-D57F3318FD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60-4AF3-A865-D57F3318FD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60-4AF3-A865-D57F3318FD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60-4AF3-A865-D57F3318FD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7">
                  <c:v>6.2077478509383653E-3</c:v>
                </c:pt>
                <c:pt idx="18">
                  <c:v>6.0174099279472404E-3</c:v>
                </c:pt>
                <c:pt idx="19">
                  <c:v>9.4173198151724022E-4</c:v>
                </c:pt>
                <c:pt idx="20">
                  <c:v>-1.3640267785413948E-2</c:v>
                </c:pt>
                <c:pt idx="21">
                  <c:v>-2.3537839780952446E-2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60-4AF3-A865-D57F3318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977240"/>
        <c:axId val="1"/>
      </c:scatterChart>
      <c:valAx>
        <c:axId val="626977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977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0179402049703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V440 And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421712046357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1">
                  <c:v>-1.2369127944111824E-10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E-4E17-96A3-3B3AE02DF6B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2">
                  <c:v>-2.7050000127928797E-2</c:v>
                </c:pt>
                <c:pt idx="9">
                  <c:v>-6.9900000125926454E-2</c:v>
                </c:pt>
                <c:pt idx="10">
                  <c:v>-7.255000012810342E-2</c:v>
                </c:pt>
                <c:pt idx="17">
                  <c:v>-0.38375000012456439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E-4E17-96A3-3B3AE02DF6B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E-4E17-96A3-3B3AE02DF6B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E-4E17-96A3-3B3AE02DF6B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E-4E17-96A3-3B3AE02DF6B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E-4E17-96A3-3B3AE02DF6B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  <c:pt idx="0">
                  <c:v>-4.6000012662261724E-4</c:v>
                </c:pt>
                <c:pt idx="3">
                  <c:v>-6.4030000125057995E-2</c:v>
                </c:pt>
                <c:pt idx="4">
                  <c:v>-6.4030000125057995E-2</c:v>
                </c:pt>
                <c:pt idx="5">
                  <c:v>-6.4030000125057995E-2</c:v>
                </c:pt>
                <c:pt idx="6">
                  <c:v>-6.5690000126778614E-2</c:v>
                </c:pt>
                <c:pt idx="7">
                  <c:v>-6.5690000126778614E-2</c:v>
                </c:pt>
                <c:pt idx="8">
                  <c:v>-6.5690000126778614E-2</c:v>
                </c:pt>
                <c:pt idx="11">
                  <c:v>-8.067000012670178E-2</c:v>
                </c:pt>
                <c:pt idx="12">
                  <c:v>-8.7480000125651713E-2</c:v>
                </c:pt>
                <c:pt idx="13">
                  <c:v>-9.4290000124601647E-2</c:v>
                </c:pt>
                <c:pt idx="14">
                  <c:v>-0.10025000012683449</c:v>
                </c:pt>
                <c:pt idx="15">
                  <c:v>-9.959000012895558E-2</c:v>
                </c:pt>
                <c:pt idx="16">
                  <c:v>-0.10621000012906734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7E-4E17-96A3-3B3AE02DF6B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9.4200909388323067E-4</c:v>
                </c:pt>
                <c:pt idx="1">
                  <c:v>6.1731902250782011E-4</c:v>
                </c:pt>
                <c:pt idx="2">
                  <c:v>-2.8767132436966835E-2</c:v>
                </c:pt>
                <c:pt idx="3">
                  <c:v>-6.4483040288262003E-2</c:v>
                </c:pt>
                <c:pt idx="4">
                  <c:v>-6.4483040288262003E-2</c:v>
                </c:pt>
                <c:pt idx="5">
                  <c:v>-6.4483040288262003E-2</c:v>
                </c:pt>
                <c:pt idx="6">
                  <c:v>-6.5944145609451346E-2</c:v>
                </c:pt>
                <c:pt idx="7">
                  <c:v>-6.5944145609451346E-2</c:v>
                </c:pt>
                <c:pt idx="8">
                  <c:v>-6.5944145609451346E-2</c:v>
                </c:pt>
                <c:pt idx="9">
                  <c:v>-7.2113256965584141E-2</c:v>
                </c:pt>
                <c:pt idx="10">
                  <c:v>-7.4548432500899722E-2</c:v>
                </c:pt>
                <c:pt idx="11">
                  <c:v>-7.8444713357404647E-2</c:v>
                </c:pt>
                <c:pt idx="12">
                  <c:v>-8.786072542729155E-2</c:v>
                </c:pt>
                <c:pt idx="13">
                  <c:v>-9.4029836783424359E-2</c:v>
                </c:pt>
                <c:pt idx="14">
                  <c:v>-9.8088462675616994E-2</c:v>
                </c:pt>
                <c:pt idx="15">
                  <c:v>-9.9549567996806337E-2</c:v>
                </c:pt>
                <c:pt idx="16">
                  <c:v>-0.10425757403174979</c:v>
                </c:pt>
                <c:pt idx="17">
                  <c:v>-0.38397807052166599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7E-4E17-96A3-3B3AE02DF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977960"/>
        <c:axId val="1"/>
      </c:scatterChart>
      <c:valAx>
        <c:axId val="626977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977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2073298764483702"/>
          <c:w val="0.7237484894355895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F5C57FC-D49F-648E-5DB3-4F9ACB550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28575</xdr:rowOff>
    </xdr:from>
    <xdr:to>
      <xdr:col>15</xdr:col>
      <xdr:colOff>238125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17F0D5-7315-E651-2913-C64C685F4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_CCD_Elec/EB_Min/IBVS-PE_CC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VS"/>
      <sheetName val="OEJV"/>
      <sheetName val="Sheet3"/>
    </sheetNames>
    <sheetDataSet>
      <sheetData sheetId="0">
        <row r="11">
          <cell r="A11" t="str">
            <v>IBVS 0035</v>
          </cell>
          <cell r="B11" t="str">
            <v>vis</v>
          </cell>
        </row>
        <row r="12">
          <cell r="A12" t="str">
            <v>IBVS 0046</v>
          </cell>
          <cell r="B12" t="str">
            <v>vis</v>
          </cell>
        </row>
        <row r="13">
          <cell r="A13" t="str">
            <v>IBVS 0111</v>
          </cell>
          <cell r="B13" t="str">
            <v>vis</v>
          </cell>
        </row>
        <row r="14">
          <cell r="A14" t="str">
            <v>IBVS 0114</v>
          </cell>
          <cell r="B14" t="str">
            <v>vis</v>
          </cell>
        </row>
        <row r="15">
          <cell r="A15" t="str">
            <v>IBVS 0119</v>
          </cell>
          <cell r="B15" t="str">
            <v>vis</v>
          </cell>
        </row>
        <row r="16">
          <cell r="A16" t="str">
            <v>IBVS 0129</v>
          </cell>
          <cell r="B16" t="str">
            <v>vis</v>
          </cell>
        </row>
        <row r="17">
          <cell r="A17" t="str">
            <v>IBVS 0148</v>
          </cell>
          <cell r="B17" t="str">
            <v>PE</v>
          </cell>
        </row>
        <row r="18">
          <cell r="A18" t="str">
            <v>IBVS 0154</v>
          </cell>
          <cell r="B18" t="str">
            <v>vis</v>
          </cell>
        </row>
        <row r="19">
          <cell r="A19" t="str">
            <v>IBVS 0180</v>
          </cell>
          <cell r="B19" t="str">
            <v>vis</v>
          </cell>
        </row>
        <row r="20">
          <cell r="A20" t="str">
            <v>IBVS 0187</v>
          </cell>
          <cell r="B20" t="str">
            <v>pg/vis</v>
          </cell>
        </row>
        <row r="21">
          <cell r="A21" t="str">
            <v>IBVS 0198</v>
          </cell>
          <cell r="B21" t="str">
            <v>PE</v>
          </cell>
        </row>
        <row r="22">
          <cell r="A22" t="str">
            <v>IBVS 0201</v>
          </cell>
          <cell r="B22" t="str">
            <v>PE</v>
          </cell>
        </row>
        <row r="23">
          <cell r="A23" t="str">
            <v>IBVS 0209</v>
          </cell>
          <cell r="B23" t="str">
            <v>PE</v>
          </cell>
        </row>
        <row r="24">
          <cell r="A24" t="str">
            <v>IBVS 0221</v>
          </cell>
          <cell r="B24" t="str">
            <v>vis</v>
          </cell>
        </row>
        <row r="25">
          <cell r="A25" t="str">
            <v>IBVS 0247</v>
          </cell>
          <cell r="B25" t="str">
            <v>vis</v>
          </cell>
        </row>
        <row r="26">
          <cell r="A26" t="str">
            <v>IBVS 0299</v>
          </cell>
          <cell r="B26" t="str">
            <v>pg/vis</v>
          </cell>
        </row>
        <row r="27">
          <cell r="A27" t="str">
            <v>IBVS 0322</v>
          </cell>
          <cell r="B27" t="str">
            <v>PE</v>
          </cell>
        </row>
        <row r="28">
          <cell r="A28" t="str">
            <v>IBVS 0328</v>
          </cell>
          <cell r="B28" t="str">
            <v>vis</v>
          </cell>
        </row>
        <row r="29">
          <cell r="A29" t="str">
            <v>IBVS 0369</v>
          </cell>
          <cell r="B29" t="str">
            <v>PE</v>
          </cell>
        </row>
        <row r="30">
          <cell r="A30" t="str">
            <v>IBVS 0394</v>
          </cell>
          <cell r="B30" t="str">
            <v>vis</v>
          </cell>
        </row>
        <row r="31">
          <cell r="A31" t="str">
            <v>IBVS 0419</v>
          </cell>
          <cell r="B31" t="str">
            <v>PE</v>
          </cell>
        </row>
        <row r="32">
          <cell r="A32" t="str">
            <v>IBVS 0440</v>
          </cell>
          <cell r="B32" t="str">
            <v>vis</v>
          </cell>
        </row>
        <row r="33">
          <cell r="A33" t="str">
            <v>IBVS 0456</v>
          </cell>
          <cell r="B33" t="str">
            <v>PE</v>
          </cell>
        </row>
        <row r="34">
          <cell r="A34" t="str">
            <v>IBVS 0508</v>
          </cell>
          <cell r="B34" t="str">
            <v>PE</v>
          </cell>
        </row>
        <row r="35">
          <cell r="A35" t="str">
            <v>IBVS 0530</v>
          </cell>
          <cell r="B35" t="str">
            <v>PE</v>
          </cell>
        </row>
        <row r="36">
          <cell r="A36" t="str">
            <v>IBVS 0567</v>
          </cell>
          <cell r="B36" t="str">
            <v>PE</v>
          </cell>
        </row>
        <row r="37">
          <cell r="A37" t="str">
            <v>IBVS 0573</v>
          </cell>
          <cell r="B37" t="str">
            <v>vis</v>
          </cell>
        </row>
        <row r="38">
          <cell r="A38" t="str">
            <v>IBVS 0584</v>
          </cell>
          <cell r="B38" t="str">
            <v>vis</v>
          </cell>
        </row>
        <row r="39">
          <cell r="A39" t="str">
            <v>IBVS 0611</v>
          </cell>
          <cell r="B39" t="str">
            <v>PE</v>
          </cell>
        </row>
        <row r="40">
          <cell r="A40" t="str">
            <v>IBVS 0631</v>
          </cell>
          <cell r="B40" t="str">
            <v>vis-1 PE</v>
          </cell>
        </row>
        <row r="41">
          <cell r="A41" t="str">
            <v>IBVS 0636</v>
          </cell>
          <cell r="B41" t="str">
            <v>PE</v>
          </cell>
        </row>
        <row r="42">
          <cell r="A42" t="str">
            <v>IBVS 0637</v>
          </cell>
          <cell r="B42" t="str">
            <v>vis</v>
          </cell>
        </row>
        <row r="43">
          <cell r="A43" t="str">
            <v>IBVS 0647</v>
          </cell>
          <cell r="B43" t="str">
            <v>PE</v>
          </cell>
        </row>
        <row r="44">
          <cell r="A44" t="str">
            <v>IBVS 0668</v>
          </cell>
          <cell r="B44" t="str">
            <v>PE</v>
          </cell>
        </row>
        <row r="45">
          <cell r="A45" t="str">
            <v>IBVS 0699</v>
          </cell>
          <cell r="B45" t="str">
            <v>PE</v>
          </cell>
        </row>
        <row r="46">
          <cell r="A46" t="str">
            <v>IBVS 0710</v>
          </cell>
          <cell r="B46" t="str">
            <v>PE</v>
          </cell>
        </row>
        <row r="47">
          <cell r="A47" t="str">
            <v>IBVS 0740</v>
          </cell>
          <cell r="B47" t="str">
            <v>vis?</v>
          </cell>
        </row>
        <row r="48">
          <cell r="A48" t="str">
            <v>IBVS 0775</v>
          </cell>
          <cell r="B48" t="str">
            <v>pg/PE</v>
          </cell>
        </row>
        <row r="49">
          <cell r="A49" t="str">
            <v>IBVS 0779</v>
          </cell>
          <cell r="B49" t="str">
            <v>vis?</v>
          </cell>
        </row>
        <row r="50">
          <cell r="A50" t="str">
            <v>IBVS 0795</v>
          </cell>
          <cell r="B50" t="str">
            <v>vis</v>
          </cell>
        </row>
        <row r="51">
          <cell r="A51" t="str">
            <v>IBVS 0838</v>
          </cell>
          <cell r="B51" t="str">
            <v>PE</v>
          </cell>
        </row>
        <row r="52">
          <cell r="A52" t="str">
            <v>IBVS 0844</v>
          </cell>
          <cell r="B52" t="str">
            <v>PE</v>
          </cell>
        </row>
        <row r="53">
          <cell r="A53" t="str">
            <v>IBVS 0904</v>
          </cell>
          <cell r="B53" t="str">
            <v>PE</v>
          </cell>
        </row>
        <row r="54">
          <cell r="A54" t="str">
            <v>IBVS 0922</v>
          </cell>
          <cell r="B54" t="str">
            <v>PE</v>
          </cell>
        </row>
        <row r="55">
          <cell r="A55" t="str">
            <v>IBVS 0937</v>
          </cell>
          <cell r="B55" t="str">
            <v>PE</v>
          </cell>
        </row>
        <row r="56">
          <cell r="A56" t="str">
            <v>IBVS 0951</v>
          </cell>
          <cell r="B56" t="str">
            <v>PE</v>
          </cell>
        </row>
        <row r="57">
          <cell r="A57" t="str">
            <v>IBVS 0954</v>
          </cell>
          <cell r="B57" t="str">
            <v>vis</v>
          </cell>
        </row>
        <row r="58">
          <cell r="A58" t="str">
            <v>IBVS 0964</v>
          </cell>
          <cell r="B58" t="str">
            <v>PE</v>
          </cell>
        </row>
        <row r="59">
          <cell r="A59" t="str">
            <v>IBVS 1030</v>
          </cell>
          <cell r="B59" t="str">
            <v>pg</v>
          </cell>
        </row>
        <row r="60">
          <cell r="A60" t="str">
            <v>IBVS 1053</v>
          </cell>
          <cell r="B60" t="str">
            <v>PE</v>
          </cell>
        </row>
        <row r="61">
          <cell r="A61" t="str">
            <v>IBVS 1116</v>
          </cell>
          <cell r="B61" t="str">
            <v>PE</v>
          </cell>
        </row>
        <row r="62">
          <cell r="A62" t="str">
            <v>IBVS 1119</v>
          </cell>
          <cell r="B62" t="str">
            <v>PE</v>
          </cell>
        </row>
        <row r="63">
          <cell r="A63" t="str">
            <v>IBVS 1143</v>
          </cell>
          <cell r="B63" t="str">
            <v>PE</v>
          </cell>
        </row>
        <row r="64">
          <cell r="A64" t="str">
            <v>IBVS 1163</v>
          </cell>
          <cell r="B64" t="str">
            <v>PE</v>
          </cell>
        </row>
        <row r="65">
          <cell r="A65" t="str">
            <v>IBVS 1190</v>
          </cell>
          <cell r="B65" t="str">
            <v>pg</v>
          </cell>
        </row>
        <row r="66">
          <cell r="A66" t="str">
            <v>IBVS 1200</v>
          </cell>
          <cell r="B66" t="str">
            <v>PE</v>
          </cell>
        </row>
        <row r="67">
          <cell r="A67" t="str">
            <v>IBVS 1249</v>
          </cell>
          <cell r="B67" t="str">
            <v>PE</v>
          </cell>
        </row>
        <row r="68">
          <cell r="A68" t="str">
            <v>IBVS 1255</v>
          </cell>
          <cell r="B68" t="str">
            <v>vis</v>
          </cell>
        </row>
        <row r="69">
          <cell r="A69" t="str">
            <v>IBVS 1289</v>
          </cell>
          <cell r="B69" t="str">
            <v>PE</v>
          </cell>
        </row>
        <row r="70">
          <cell r="A70" t="str">
            <v>IBVS 1325</v>
          </cell>
          <cell r="B70" t="str">
            <v>PE</v>
          </cell>
        </row>
        <row r="71">
          <cell r="A71" t="str">
            <v>IBVS 1350</v>
          </cell>
          <cell r="B71" t="str">
            <v>vis</v>
          </cell>
        </row>
        <row r="72">
          <cell r="A72" t="str">
            <v>IBVS 1353</v>
          </cell>
          <cell r="B72" t="str">
            <v>PE</v>
          </cell>
        </row>
        <row r="73">
          <cell r="A73" t="str">
            <v>IBVS 1358</v>
          </cell>
          <cell r="B73" t="str">
            <v>PE</v>
          </cell>
        </row>
        <row r="74">
          <cell r="A74" t="str">
            <v>IBVS 1374</v>
          </cell>
          <cell r="B74" t="str">
            <v>PE</v>
          </cell>
        </row>
        <row r="75">
          <cell r="A75" t="str">
            <v>IBVS 1379</v>
          </cell>
          <cell r="B75" t="str">
            <v>PE</v>
          </cell>
        </row>
        <row r="76">
          <cell r="A76" t="str">
            <v xml:space="preserve">IBVS 1379 </v>
          </cell>
          <cell r="B76" t="str">
            <v>PE</v>
          </cell>
        </row>
        <row r="77">
          <cell r="A77" t="str">
            <v>IBVS 1383</v>
          </cell>
          <cell r="B77" t="str">
            <v>PE</v>
          </cell>
        </row>
        <row r="78">
          <cell r="A78" t="str">
            <v>IBVS 1444</v>
          </cell>
          <cell r="B78" t="str">
            <v>PE?</v>
          </cell>
        </row>
        <row r="79">
          <cell r="A79" t="str">
            <v>IBVS 1449</v>
          </cell>
          <cell r="B79" t="str">
            <v>PE</v>
          </cell>
        </row>
        <row r="80">
          <cell r="A80" t="str">
            <v>IBVS 1478</v>
          </cell>
          <cell r="B80" t="str">
            <v>PE</v>
          </cell>
        </row>
        <row r="81">
          <cell r="A81" t="str">
            <v>IBVS 1497</v>
          </cell>
          <cell r="B81" t="str">
            <v>PE</v>
          </cell>
        </row>
        <row r="82">
          <cell r="A82" t="str">
            <v>IBVS 1502</v>
          </cell>
          <cell r="B82" t="str">
            <v>vis</v>
          </cell>
        </row>
        <row r="83">
          <cell r="A83" t="str">
            <v>IBVS 1503</v>
          </cell>
          <cell r="B83" t="str">
            <v>PE</v>
          </cell>
        </row>
        <row r="84">
          <cell r="A84" t="str">
            <v>IBVS 1554</v>
          </cell>
          <cell r="B84" t="str">
            <v>PE</v>
          </cell>
        </row>
        <row r="85">
          <cell r="A85" t="str">
            <v>IBVS 1576</v>
          </cell>
          <cell r="B85" t="str">
            <v>PE</v>
          </cell>
        </row>
        <row r="86">
          <cell r="A86" t="str">
            <v>IBVS 1589</v>
          </cell>
          <cell r="B86" t="str">
            <v>PE</v>
          </cell>
        </row>
        <row r="87">
          <cell r="A87" t="str">
            <v>IBVS 1673</v>
          </cell>
          <cell r="B87" t="str">
            <v>pg</v>
          </cell>
        </row>
        <row r="88">
          <cell r="A88" t="str">
            <v>IBVS 1682</v>
          </cell>
          <cell r="B88" t="str">
            <v>PE</v>
          </cell>
        </row>
        <row r="89">
          <cell r="A89" t="str">
            <v>IBVS 1685</v>
          </cell>
          <cell r="B89" t="str">
            <v>??</v>
          </cell>
        </row>
        <row r="90">
          <cell r="A90" t="str">
            <v>IBVS 1694</v>
          </cell>
          <cell r="B90" t="str">
            <v>PE</v>
          </cell>
        </row>
        <row r="91">
          <cell r="A91" t="str">
            <v>IBVS 1729</v>
          </cell>
          <cell r="B91" t="str">
            <v>PE</v>
          </cell>
        </row>
        <row r="92">
          <cell r="A92" t="str">
            <v>IBVS 1736</v>
          </cell>
          <cell r="B92" t="str">
            <v>PE</v>
          </cell>
        </row>
        <row r="93">
          <cell r="A93" t="str">
            <v>IBVS 1751</v>
          </cell>
          <cell r="B93" t="str">
            <v>PE</v>
          </cell>
        </row>
        <row r="94">
          <cell r="A94" t="str">
            <v>IBVS 1812</v>
          </cell>
          <cell r="B94" t="str">
            <v>PE</v>
          </cell>
        </row>
        <row r="95">
          <cell r="A95" t="str">
            <v>IBVS 1838</v>
          </cell>
          <cell r="B95" t="str">
            <v>PE</v>
          </cell>
        </row>
        <row r="96">
          <cell r="A96" t="str">
            <v>IBVS 1850</v>
          </cell>
          <cell r="B96" t="str">
            <v>PE</v>
          </cell>
        </row>
        <row r="97">
          <cell r="A97" t="str">
            <v>IBVS 1869</v>
          </cell>
          <cell r="B97" t="str">
            <v>PE</v>
          </cell>
        </row>
        <row r="98">
          <cell r="A98" t="str">
            <v>IBVS 1908</v>
          </cell>
          <cell r="B98" t="str">
            <v>PE</v>
          </cell>
        </row>
        <row r="99">
          <cell r="A99" t="str">
            <v>IBVS 1924</v>
          </cell>
          <cell r="B99" t="str">
            <v>PE</v>
          </cell>
        </row>
        <row r="100">
          <cell r="A100" t="str">
            <v>IBVS 1938</v>
          </cell>
          <cell r="B100" t="str">
            <v>PE</v>
          </cell>
        </row>
        <row r="101">
          <cell r="A101" t="str">
            <v>IBVS 1967</v>
          </cell>
          <cell r="B101" t="str">
            <v>PE</v>
          </cell>
        </row>
        <row r="102">
          <cell r="A102" t="str">
            <v>IBVS 1978</v>
          </cell>
          <cell r="B102" t="str">
            <v>PE</v>
          </cell>
        </row>
        <row r="103">
          <cell r="A103" t="str">
            <v>IBVS 2086</v>
          </cell>
          <cell r="B103" t="str">
            <v>PE</v>
          </cell>
        </row>
        <row r="104">
          <cell r="A104" t="str">
            <v>IBVS 2094</v>
          </cell>
          <cell r="B104" t="str">
            <v>PE</v>
          </cell>
        </row>
        <row r="105">
          <cell r="A105" t="str">
            <v>IBVS 2108</v>
          </cell>
          <cell r="B105" t="str">
            <v>PE</v>
          </cell>
        </row>
        <row r="106">
          <cell r="A106" t="str">
            <v>IBVS 2118</v>
          </cell>
          <cell r="B106" t="str">
            <v>PE</v>
          </cell>
        </row>
        <row r="107">
          <cell r="A107" t="str">
            <v>IBVS 2142</v>
          </cell>
          <cell r="B107" t="str">
            <v>PE</v>
          </cell>
        </row>
        <row r="108">
          <cell r="A108" t="str">
            <v>IBVS 2153</v>
          </cell>
          <cell r="B108" t="str">
            <v>PE</v>
          </cell>
        </row>
        <row r="109">
          <cell r="A109" t="str">
            <v>IBVS 2159</v>
          </cell>
          <cell r="B109" t="str">
            <v>PE</v>
          </cell>
        </row>
        <row r="110">
          <cell r="A110" t="str">
            <v>IBVS 2181</v>
          </cell>
          <cell r="B110" t="str">
            <v>PE</v>
          </cell>
        </row>
        <row r="111">
          <cell r="A111" t="str">
            <v>IBVS 2189</v>
          </cell>
          <cell r="B111" t="str">
            <v>PE</v>
          </cell>
        </row>
        <row r="112">
          <cell r="A112" t="str">
            <v>IBVS 2292</v>
          </cell>
          <cell r="B112" t="str">
            <v>PE</v>
          </cell>
        </row>
        <row r="113">
          <cell r="A113" t="str">
            <v>IBVS 2321</v>
          </cell>
          <cell r="B113" t="str">
            <v>PE</v>
          </cell>
        </row>
        <row r="114">
          <cell r="A114" t="str">
            <v>IBVS 2335</v>
          </cell>
          <cell r="B114" t="str">
            <v>PE</v>
          </cell>
        </row>
        <row r="115">
          <cell r="A115" t="str">
            <v>IBVS 2344</v>
          </cell>
          <cell r="B115" t="str">
            <v>PE</v>
          </cell>
        </row>
        <row r="116">
          <cell r="A116" t="str">
            <v>IBVS 2385</v>
          </cell>
          <cell r="B116" t="str">
            <v>PE</v>
          </cell>
        </row>
        <row r="117">
          <cell r="A117" t="str">
            <v>IBVS 2416</v>
          </cell>
          <cell r="B117" t="str">
            <v>PE?</v>
          </cell>
        </row>
        <row r="118">
          <cell r="A118" t="str">
            <v>IBVS 2424</v>
          </cell>
          <cell r="B118" t="str">
            <v>PE</v>
          </cell>
        </row>
        <row r="119">
          <cell r="A119" t="str">
            <v>IBVS 2439</v>
          </cell>
          <cell r="B119" t="str">
            <v>PE</v>
          </cell>
        </row>
        <row r="120">
          <cell r="A120" t="str">
            <v>IBVS 2457</v>
          </cell>
          <cell r="B120" t="str">
            <v>PE</v>
          </cell>
        </row>
        <row r="121">
          <cell r="A121" t="str">
            <v>IBVS 2473</v>
          </cell>
          <cell r="B121" t="str">
            <v>PE</v>
          </cell>
        </row>
        <row r="122">
          <cell r="A122" t="str">
            <v>IBVS 2478</v>
          </cell>
          <cell r="B122" t="str">
            <v>PE?</v>
          </cell>
        </row>
        <row r="123">
          <cell r="A123" t="str">
            <v>IBVS 2516</v>
          </cell>
          <cell r="B123" t="str">
            <v>PE</v>
          </cell>
        </row>
        <row r="124">
          <cell r="A124" t="str">
            <v>IBVS 2545</v>
          </cell>
          <cell r="B124" t="str">
            <v>PE</v>
          </cell>
        </row>
        <row r="125">
          <cell r="A125" t="str">
            <v>IBVS 2545 </v>
          </cell>
          <cell r="B125" t="str">
            <v>PE</v>
          </cell>
        </row>
        <row r="126">
          <cell r="A126" t="str">
            <v>IBVS 2546</v>
          </cell>
          <cell r="B126" t="str">
            <v>PE</v>
          </cell>
        </row>
        <row r="127">
          <cell r="A127" t="str">
            <v>IBVS 2564</v>
          </cell>
          <cell r="B127" t="str">
            <v>PE</v>
          </cell>
        </row>
        <row r="128">
          <cell r="A128" t="str">
            <v>IBVS 2570</v>
          </cell>
          <cell r="B128" t="str">
            <v>PE</v>
          </cell>
        </row>
        <row r="129">
          <cell r="A129" t="str">
            <v>IBVS 2570 </v>
          </cell>
          <cell r="B129" t="str">
            <v>PE</v>
          </cell>
        </row>
        <row r="130">
          <cell r="A130" t="str">
            <v>IBVS 2573</v>
          </cell>
          <cell r="B130" t="str">
            <v>PE?</v>
          </cell>
        </row>
        <row r="131">
          <cell r="A131" t="str">
            <v>IBVS 2670</v>
          </cell>
          <cell r="B131" t="str">
            <v>PE</v>
          </cell>
        </row>
        <row r="132">
          <cell r="A132" t="str">
            <v>IBVS 2676</v>
          </cell>
          <cell r="B132" t="str">
            <v>PE</v>
          </cell>
        </row>
        <row r="133">
          <cell r="A133" t="str">
            <v>IBVS 2677</v>
          </cell>
          <cell r="B133" t="str">
            <v>PE</v>
          </cell>
        </row>
        <row r="134">
          <cell r="A134" t="str">
            <v>IBVS 2764</v>
          </cell>
          <cell r="B134" t="str">
            <v>PE</v>
          </cell>
        </row>
        <row r="135">
          <cell r="A135" t="str">
            <v>IBVS 2781</v>
          </cell>
          <cell r="B135" t="str">
            <v>PE</v>
          </cell>
        </row>
        <row r="136">
          <cell r="A136" t="str">
            <v>IBVS 2793</v>
          </cell>
          <cell r="B136" t="str">
            <v>PE</v>
          </cell>
        </row>
        <row r="137">
          <cell r="A137" t="str">
            <v>IBVS 2793 </v>
          </cell>
          <cell r="B137" t="str">
            <v>PE</v>
          </cell>
        </row>
        <row r="138">
          <cell r="A138" t="str">
            <v>IBVS 2809</v>
          </cell>
          <cell r="B138" t="str">
            <v>PE</v>
          </cell>
        </row>
        <row r="139">
          <cell r="A139" t="str">
            <v>IBVS 2820</v>
          </cell>
          <cell r="B139" t="str">
            <v>PE</v>
          </cell>
        </row>
        <row r="140">
          <cell r="A140" t="str">
            <v>IBVS 2860</v>
          </cell>
          <cell r="B140" t="str">
            <v>PE?</v>
          </cell>
        </row>
        <row r="141">
          <cell r="A141" t="str">
            <v>IBVS 2907</v>
          </cell>
          <cell r="B141" t="str">
            <v>PE</v>
          </cell>
        </row>
        <row r="142">
          <cell r="A142" t="str">
            <v>IBVS 2916</v>
          </cell>
          <cell r="B142" t="str">
            <v>PE</v>
          </cell>
        </row>
        <row r="143">
          <cell r="A143" t="str">
            <v>IBVS 2956</v>
          </cell>
          <cell r="B143" t="str">
            <v>PE</v>
          </cell>
        </row>
        <row r="144">
          <cell r="A144" t="str">
            <v>IBVS 2964</v>
          </cell>
          <cell r="B144" t="str">
            <v>PE</v>
          </cell>
        </row>
        <row r="145">
          <cell r="A145" t="str">
            <v>IBVS 3078</v>
          </cell>
          <cell r="B145" t="str">
            <v>PE</v>
          </cell>
        </row>
        <row r="146">
          <cell r="A146" t="str">
            <v>IBVS 3080</v>
          </cell>
          <cell r="B146" t="str">
            <v>PE</v>
          </cell>
        </row>
        <row r="147">
          <cell r="A147" t="str">
            <v>IBVS 3095</v>
          </cell>
          <cell r="B147" t="str">
            <v>PE</v>
          </cell>
        </row>
        <row r="148">
          <cell r="A148" t="str">
            <v>IBVS 3125</v>
          </cell>
          <cell r="B148" t="str">
            <v>PE</v>
          </cell>
        </row>
        <row r="149">
          <cell r="A149" t="str">
            <v>IBVS 3201</v>
          </cell>
          <cell r="B149" t="str">
            <v>PE</v>
          </cell>
        </row>
        <row r="150">
          <cell r="A150" t="str">
            <v>IBVS 3251</v>
          </cell>
          <cell r="B150" t="str">
            <v>PE</v>
          </cell>
        </row>
        <row r="151">
          <cell r="A151" t="str">
            <v>IBVS 3258</v>
          </cell>
          <cell r="B151" t="str">
            <v>PE</v>
          </cell>
        </row>
        <row r="152">
          <cell r="A152" t="str">
            <v>IBVS 3266</v>
          </cell>
          <cell r="B152" t="str">
            <v>PE</v>
          </cell>
        </row>
        <row r="153">
          <cell r="A153" t="str">
            <v>IBVS 3291</v>
          </cell>
          <cell r="B153" t="str">
            <v>PE?</v>
          </cell>
        </row>
        <row r="154">
          <cell r="A154" t="str">
            <v>IBVS 3318 </v>
          </cell>
          <cell r="B154" t="str">
            <v>PE</v>
          </cell>
        </row>
        <row r="155">
          <cell r="A155" t="str">
            <v>IBVS 3325</v>
          </cell>
          <cell r="B155" t="str">
            <v>PE</v>
          </cell>
        </row>
        <row r="156">
          <cell r="A156" t="str">
            <v>IBVS 3355</v>
          </cell>
          <cell r="B156" t="str">
            <v>PE</v>
          </cell>
        </row>
        <row r="157">
          <cell r="A157" t="str">
            <v>IBVS 3356</v>
          </cell>
          <cell r="B157" t="str">
            <v>PE</v>
          </cell>
        </row>
        <row r="158">
          <cell r="A158" t="str">
            <v>IBVS 3363</v>
          </cell>
          <cell r="B158" t="str">
            <v>PE</v>
          </cell>
        </row>
        <row r="159">
          <cell r="A159" t="str">
            <v>IBVS 3368 </v>
          </cell>
          <cell r="B159" t="str">
            <v>PE</v>
          </cell>
        </row>
        <row r="160">
          <cell r="A160" t="str">
            <v>IBVS 3370</v>
          </cell>
          <cell r="B160" t="str">
            <v>PE</v>
          </cell>
        </row>
        <row r="161">
          <cell r="A161" t="str">
            <v>IBVS 3423</v>
          </cell>
          <cell r="B161" t="str">
            <v>PE</v>
          </cell>
        </row>
        <row r="162">
          <cell r="A162" t="str">
            <v>IBVS 3423 </v>
          </cell>
          <cell r="B162" t="str">
            <v>PE</v>
          </cell>
        </row>
        <row r="163">
          <cell r="A163" t="str">
            <v>IBVS 3435</v>
          </cell>
          <cell r="B163" t="str">
            <v>PE</v>
          </cell>
        </row>
        <row r="164">
          <cell r="A164" t="str">
            <v>IBVS 3458</v>
          </cell>
          <cell r="B164" t="str">
            <v>PE</v>
          </cell>
        </row>
        <row r="165">
          <cell r="A165" t="str">
            <v>IBVS 3485</v>
          </cell>
          <cell r="B165" t="str">
            <v>PE</v>
          </cell>
        </row>
        <row r="166">
          <cell r="A166" t="str">
            <v>IBVS 3523</v>
          </cell>
          <cell r="B166" t="str">
            <v>PE</v>
          </cell>
        </row>
        <row r="167">
          <cell r="A167" t="str">
            <v>IBVS 3554</v>
          </cell>
          <cell r="B167" t="str">
            <v>PE</v>
          </cell>
        </row>
        <row r="168">
          <cell r="A168" t="str">
            <v>IBVS 3555</v>
          </cell>
          <cell r="B168" t="str">
            <v>PE</v>
          </cell>
        </row>
        <row r="169">
          <cell r="A169" t="str">
            <v>IBVS 3560</v>
          </cell>
          <cell r="B169" t="str">
            <v>PE</v>
          </cell>
        </row>
        <row r="170">
          <cell r="A170" t="str">
            <v>IBVS 3560 </v>
          </cell>
          <cell r="B170" t="str">
            <v>PE</v>
          </cell>
        </row>
        <row r="171">
          <cell r="A171" t="str">
            <v>IBVS 3575</v>
          </cell>
          <cell r="B171" t="str">
            <v>PE</v>
          </cell>
        </row>
        <row r="172">
          <cell r="A172" t="str">
            <v>IBVS 3593</v>
          </cell>
          <cell r="B172" t="str">
            <v>PE</v>
          </cell>
        </row>
        <row r="173">
          <cell r="A173" t="str">
            <v>IBVS 3615</v>
          </cell>
          <cell r="B173" t="str">
            <v>PE</v>
          </cell>
        </row>
        <row r="174">
          <cell r="A174" t="str">
            <v>IBVS 3629</v>
          </cell>
          <cell r="B174" t="str">
            <v>PE</v>
          </cell>
        </row>
        <row r="175">
          <cell r="A175" t="str">
            <v>IBVS 3704</v>
          </cell>
          <cell r="B175" t="str">
            <v>PE</v>
          </cell>
        </row>
        <row r="176">
          <cell r="A176" t="str">
            <v>IBVS 3722</v>
          </cell>
          <cell r="B176" t="str">
            <v>PE</v>
          </cell>
        </row>
        <row r="177">
          <cell r="A177" t="str">
            <v>IBVS 3727</v>
          </cell>
          <cell r="B177" t="str">
            <v>PE</v>
          </cell>
        </row>
        <row r="178">
          <cell r="A178" t="str">
            <v>IBVS 3760</v>
          </cell>
          <cell r="B178" t="str">
            <v>PE</v>
          </cell>
        </row>
        <row r="179">
          <cell r="A179" t="str">
            <v>IBVS 3772</v>
          </cell>
          <cell r="B179" t="str">
            <v>PE</v>
          </cell>
        </row>
        <row r="180">
          <cell r="A180" t="str">
            <v>IBVS 3799</v>
          </cell>
          <cell r="B180" t="str">
            <v>PE</v>
          </cell>
        </row>
        <row r="181">
          <cell r="A181" t="str">
            <v>IBVS 3811</v>
          </cell>
          <cell r="B181" t="str">
            <v>PE</v>
          </cell>
        </row>
        <row r="182">
          <cell r="A182" t="str">
            <v>IBVS 3950</v>
          </cell>
          <cell r="B182" t="str">
            <v>PE</v>
          </cell>
        </row>
        <row r="183">
          <cell r="A183" t="str">
            <v>IBVS 3950 </v>
          </cell>
          <cell r="B183" t="str">
            <v>PE</v>
          </cell>
        </row>
        <row r="184">
          <cell r="A184" t="str">
            <v>IBVS 3965</v>
          </cell>
          <cell r="B184" t="str">
            <v>PE</v>
          </cell>
        </row>
        <row r="185">
          <cell r="A185" t="str">
            <v>IBVS 3997</v>
          </cell>
          <cell r="B185" t="str">
            <v>PE</v>
          </cell>
        </row>
        <row r="186">
          <cell r="A186" t="str">
            <v>IBVS 4041</v>
          </cell>
          <cell r="B186" t="str">
            <v>PE</v>
          </cell>
        </row>
        <row r="187">
          <cell r="A187" t="str">
            <v>IBVS 4045</v>
          </cell>
          <cell r="B187" t="str">
            <v>PE</v>
          </cell>
        </row>
        <row r="188">
          <cell r="A188" t="str">
            <v>IBVS 4045 </v>
          </cell>
          <cell r="B188" t="str">
            <v>PE</v>
          </cell>
        </row>
        <row r="189">
          <cell r="A189" t="str">
            <v>IBVS 4086</v>
          </cell>
          <cell r="B189" t="str">
            <v>PE</v>
          </cell>
        </row>
        <row r="190">
          <cell r="A190" t="str">
            <v>IBVS 4097</v>
          </cell>
          <cell r="B190" t="str">
            <v>PE</v>
          </cell>
        </row>
        <row r="191">
          <cell r="A191" t="str">
            <v>IBVS 4099</v>
          </cell>
          <cell r="B191" t="str">
            <v>PE</v>
          </cell>
        </row>
        <row r="192">
          <cell r="A192" t="str">
            <v>IBVS 4103</v>
          </cell>
          <cell r="B192" t="str">
            <v>PE</v>
          </cell>
        </row>
        <row r="193">
          <cell r="A193" t="str">
            <v>IBVS 4108</v>
          </cell>
          <cell r="B193" t="str">
            <v>CCD</v>
          </cell>
        </row>
        <row r="194">
          <cell r="A194" t="str">
            <v>IBVS 4117</v>
          </cell>
          <cell r="B194" t="str">
            <v>PE</v>
          </cell>
        </row>
        <row r="195">
          <cell r="A195" t="str">
            <v>IBVS 4126 -</v>
          </cell>
          <cell r="B195" t="str">
            <v>PE</v>
          </cell>
        </row>
        <row r="196">
          <cell r="A196" t="str">
            <v>IBVS 4128</v>
          </cell>
          <cell r="B196" t="str">
            <v>PE</v>
          </cell>
        </row>
        <row r="197">
          <cell r="A197" t="str">
            <v>IBVS 4138</v>
          </cell>
          <cell r="B197" t="str">
            <v>PE</v>
          </cell>
        </row>
        <row r="198">
          <cell r="A198" t="str">
            <v>IBVS 4167</v>
          </cell>
          <cell r="B198" t="str">
            <v>PE</v>
          </cell>
        </row>
        <row r="199">
          <cell r="A199" t="str">
            <v>IBVS 4172</v>
          </cell>
          <cell r="B199" t="str">
            <v>PE</v>
          </cell>
        </row>
        <row r="200">
          <cell r="A200" t="str">
            <v>IBVS 4179</v>
          </cell>
          <cell r="B200" t="str">
            <v>PE</v>
          </cell>
        </row>
        <row r="201">
          <cell r="A201" t="str">
            <v>IBVS 4181</v>
          </cell>
          <cell r="B201" t="str">
            <v>PE</v>
          </cell>
        </row>
        <row r="202">
          <cell r="A202" t="str">
            <v>IBVS 4222</v>
          </cell>
          <cell r="B202" t="str">
            <v>PE</v>
          </cell>
        </row>
        <row r="203">
          <cell r="A203" t="str">
            <v>IBVS 4246</v>
          </cell>
          <cell r="B203" t="str">
            <v>CCD</v>
          </cell>
        </row>
        <row r="204">
          <cell r="A204" t="str">
            <v>IBVS 4263</v>
          </cell>
          <cell r="B204" t="str">
            <v>PE</v>
          </cell>
        </row>
        <row r="205">
          <cell r="A205" t="str">
            <v>IBVS 4266</v>
          </cell>
          <cell r="B205" t="str">
            <v>CCD</v>
          </cell>
        </row>
        <row r="206">
          <cell r="A206" t="str">
            <v>IBVS 4284</v>
          </cell>
          <cell r="B206" t="str">
            <v>PE</v>
          </cell>
        </row>
        <row r="207">
          <cell r="A207" t="str">
            <v>IBVS 4307</v>
          </cell>
          <cell r="B207" t="str">
            <v>PE</v>
          </cell>
        </row>
        <row r="208">
          <cell r="A208" t="str">
            <v>IBVS 4307 </v>
          </cell>
          <cell r="B208" t="str">
            <v>PE</v>
          </cell>
        </row>
        <row r="209">
          <cell r="A209" t="str">
            <v>IBVS 4340</v>
          </cell>
          <cell r="B209" t="str">
            <v>PE</v>
          </cell>
        </row>
        <row r="210">
          <cell r="A210" t="str">
            <v>IBVS 4380</v>
          </cell>
          <cell r="B210" t="str">
            <v>PE</v>
          </cell>
        </row>
        <row r="211">
          <cell r="A211" t="str">
            <v>IBVS 4382</v>
          </cell>
          <cell r="B211" t="str">
            <v>PE</v>
          </cell>
        </row>
        <row r="212">
          <cell r="A212" t="str">
            <v>IBVS 4382 -</v>
          </cell>
          <cell r="B212" t="str">
            <v>PE</v>
          </cell>
        </row>
        <row r="213">
          <cell r="A213" t="str">
            <v>IBVS 4383</v>
          </cell>
          <cell r="B213" t="str">
            <v>PE</v>
          </cell>
        </row>
        <row r="214">
          <cell r="A214" t="str">
            <v>IBVS 4399</v>
          </cell>
          <cell r="B214" t="str">
            <v>PE</v>
          </cell>
        </row>
        <row r="215">
          <cell r="A215" t="str">
            <v>IBVS 4468</v>
          </cell>
          <cell r="B215" t="str">
            <v>CCD</v>
          </cell>
        </row>
        <row r="216">
          <cell r="A216" t="str">
            <v>IBVS 4472</v>
          </cell>
          <cell r="B216" t="str">
            <v>PE</v>
          </cell>
        </row>
        <row r="217">
          <cell r="A217" t="str">
            <v>IBVS 4511</v>
          </cell>
          <cell r="B217" t="str">
            <v>PE</v>
          </cell>
        </row>
        <row r="218">
          <cell r="A218" t="str">
            <v>IBVS 4534</v>
          </cell>
          <cell r="B218" t="str">
            <v>PE</v>
          </cell>
        </row>
        <row r="219">
          <cell r="A219" t="str">
            <v>IBVS 4555</v>
          </cell>
          <cell r="B219" t="str">
            <v>PE/CCD</v>
          </cell>
        </row>
        <row r="220">
          <cell r="A220" t="str">
            <v>IBVS 4562</v>
          </cell>
          <cell r="B220" t="str">
            <v>PE</v>
          </cell>
        </row>
        <row r="221">
          <cell r="A221" t="str">
            <v>IBVS 4606</v>
          </cell>
          <cell r="B221" t="str">
            <v>PE</v>
          </cell>
        </row>
        <row r="222">
          <cell r="A222" t="str">
            <v>IBVS 4621</v>
          </cell>
          <cell r="B222" t="str">
            <v>PE</v>
          </cell>
        </row>
        <row r="223">
          <cell r="A223" t="str">
            <v>IBVS 4624</v>
          </cell>
          <cell r="B223" t="str">
            <v>PE?</v>
          </cell>
        </row>
        <row r="224">
          <cell r="A224" t="str">
            <v>IBVS 4633</v>
          </cell>
          <cell r="B224" t="str">
            <v>PE/CCD</v>
          </cell>
        </row>
        <row r="225">
          <cell r="A225" t="str">
            <v>IBVS 4670</v>
          </cell>
          <cell r="B225" t="str">
            <v>PE</v>
          </cell>
        </row>
        <row r="226">
          <cell r="A226" t="str">
            <v>IBVS 4670</v>
          </cell>
          <cell r="B226" t="str">
            <v>PE</v>
          </cell>
        </row>
        <row r="227">
          <cell r="A227" t="str">
            <v>IBVS 4681</v>
          </cell>
          <cell r="B227" t="str">
            <v>PE</v>
          </cell>
        </row>
        <row r="228">
          <cell r="A228" t="str">
            <v>IBVS 4711</v>
          </cell>
          <cell r="B228" t="str">
            <v>PE</v>
          </cell>
        </row>
        <row r="229">
          <cell r="A229" t="str">
            <v>IBVS 4712</v>
          </cell>
          <cell r="B229" t="str">
            <v>PE</v>
          </cell>
        </row>
        <row r="230">
          <cell r="A230" t="str">
            <v>IBVS 4713</v>
          </cell>
          <cell r="B230" t="str">
            <v>PE</v>
          </cell>
        </row>
        <row r="231">
          <cell r="A231" t="str">
            <v>IBVS 4739</v>
          </cell>
          <cell r="B231" t="str">
            <v>PE</v>
          </cell>
        </row>
        <row r="232">
          <cell r="A232" t="str">
            <v>IBVS 4751</v>
          </cell>
          <cell r="B232" t="str">
            <v>PE</v>
          </cell>
        </row>
        <row r="233">
          <cell r="A233" t="str">
            <v>IBVS 4751 </v>
          </cell>
          <cell r="B233" t="str">
            <v>PE</v>
          </cell>
        </row>
        <row r="234">
          <cell r="A234" t="str">
            <v>IBVS 4753</v>
          </cell>
          <cell r="B234" t="str">
            <v>PE</v>
          </cell>
        </row>
        <row r="235">
          <cell r="A235" t="str">
            <v>IBVS 4754</v>
          </cell>
          <cell r="B235" t="str">
            <v>PE</v>
          </cell>
        </row>
        <row r="236">
          <cell r="A236" t="str">
            <v>IBVS 4811</v>
          </cell>
          <cell r="B236" t="str">
            <v>PE</v>
          </cell>
        </row>
        <row r="237">
          <cell r="A237" t="str">
            <v>IBVS 4818</v>
          </cell>
          <cell r="B237" t="str">
            <v>CCD</v>
          </cell>
        </row>
        <row r="238">
          <cell r="A238" t="str">
            <v>IBVS 4840</v>
          </cell>
          <cell r="B238" t="str">
            <v>CCD</v>
          </cell>
        </row>
        <row r="239">
          <cell r="A239" t="str">
            <v>IBVS 4847</v>
          </cell>
          <cell r="B239" t="str">
            <v>PE</v>
          </cell>
        </row>
        <row r="240">
          <cell r="A240" t="str">
            <v>IBVS 4855</v>
          </cell>
          <cell r="B240" t="str">
            <v>PE?</v>
          </cell>
        </row>
        <row r="241">
          <cell r="A241" t="str">
            <v>IBVS 4872</v>
          </cell>
          <cell r="B241" t="str">
            <v>CCD</v>
          </cell>
        </row>
        <row r="242">
          <cell r="A242" t="str">
            <v>IBVS 4877</v>
          </cell>
          <cell r="B242" t="str">
            <v>PE</v>
          </cell>
        </row>
        <row r="243">
          <cell r="A243" t="str">
            <v>IBVS 4887</v>
          </cell>
          <cell r="B243" t="str">
            <v>CCD</v>
          </cell>
        </row>
        <row r="244">
          <cell r="A244" t="str">
            <v>IBVS 4888</v>
          </cell>
          <cell r="B244" t="str">
            <v>CCD</v>
          </cell>
        </row>
        <row r="245">
          <cell r="A245" t="str">
            <v>IBVS 4912</v>
          </cell>
          <cell r="B245" t="str">
            <v>PE</v>
          </cell>
        </row>
        <row r="246">
          <cell r="A246" t="str">
            <v>IBVS 4941</v>
          </cell>
          <cell r="B246" t="str">
            <v>PE</v>
          </cell>
        </row>
        <row r="247">
          <cell r="A247" t="str">
            <v>IBVS 4967</v>
          </cell>
          <cell r="B247" t="str">
            <v>CCD</v>
          </cell>
        </row>
        <row r="248">
          <cell r="A248" t="str">
            <v>IBVS 5006</v>
          </cell>
          <cell r="B248" t="str">
            <v>PE</v>
          </cell>
        </row>
        <row r="249">
          <cell r="A249" t="str">
            <v>IBVS 5016</v>
          </cell>
          <cell r="B249" t="str">
            <v>PE</v>
          </cell>
        </row>
        <row r="250">
          <cell r="A250" t="str">
            <v>IBVS 5017</v>
          </cell>
          <cell r="B250" t="str">
            <v>PE</v>
          </cell>
        </row>
        <row r="251">
          <cell r="A251" t="str">
            <v>IBVS 5027</v>
          </cell>
          <cell r="B251" t="str">
            <v>CCD</v>
          </cell>
        </row>
        <row r="252">
          <cell r="A252" t="str">
            <v>IBVS 5033</v>
          </cell>
          <cell r="B252" t="str">
            <v>PE</v>
          </cell>
        </row>
        <row r="253">
          <cell r="A253" t="str">
            <v>IBVS 5040</v>
          </cell>
          <cell r="B253" t="str">
            <v>CCD</v>
          </cell>
        </row>
        <row r="254">
          <cell r="A254" t="str">
            <v>IBVS 5056</v>
          </cell>
          <cell r="B254" t="str">
            <v>PE</v>
          </cell>
        </row>
        <row r="255">
          <cell r="A255" t="str">
            <v>IBVS 5060</v>
          </cell>
          <cell r="B255" t="str">
            <v>vis</v>
          </cell>
        </row>
        <row r="256">
          <cell r="A256" t="str">
            <v>IBVS 5067</v>
          </cell>
          <cell r="B256" t="str">
            <v>CCD</v>
          </cell>
        </row>
        <row r="257">
          <cell r="A257" t="str">
            <v>IBVS 5069</v>
          </cell>
          <cell r="B257" t="str">
            <v>PE</v>
          </cell>
        </row>
        <row r="258">
          <cell r="A258" t="str">
            <v>IBVS 5069 --</v>
          </cell>
          <cell r="B258" t="str">
            <v>PE</v>
          </cell>
        </row>
        <row r="259">
          <cell r="A259" t="str">
            <v>IBVS 5069 </v>
          </cell>
          <cell r="B259" t="str">
            <v>PE</v>
          </cell>
        </row>
        <row r="260">
          <cell r="A260" t="str">
            <v>IBVS 5143</v>
          </cell>
          <cell r="B260" t="str">
            <v>CCD</v>
          </cell>
        </row>
        <row r="261">
          <cell r="A261" t="str">
            <v>IBVS 5169</v>
          </cell>
          <cell r="B261" t="str">
            <v>PE</v>
          </cell>
        </row>
        <row r="262">
          <cell r="A262" t="str">
            <v>IBVS 5174</v>
          </cell>
          <cell r="B262" t="str">
            <v>PE</v>
          </cell>
        </row>
        <row r="263">
          <cell r="A263" t="str">
            <v>IBVS 5206</v>
          </cell>
          <cell r="B263" t="str">
            <v>CCD</v>
          </cell>
        </row>
        <row r="264">
          <cell r="A264" t="str">
            <v>IBVS 5223</v>
          </cell>
          <cell r="B264" t="str">
            <v>PE</v>
          </cell>
        </row>
        <row r="265">
          <cell r="A265" t="str">
            <v>IBVS 5224</v>
          </cell>
          <cell r="B265" t="str">
            <v>CCD</v>
          </cell>
        </row>
        <row r="266">
          <cell r="A266" t="str">
            <v>IBVS 5245</v>
          </cell>
          <cell r="B266" t="str">
            <v>PE</v>
          </cell>
        </row>
        <row r="267">
          <cell r="A267" t="str">
            <v>IBVS 5251</v>
          </cell>
          <cell r="B267" t="str">
            <v>CCD</v>
          </cell>
        </row>
        <row r="268">
          <cell r="A268" t="str">
            <v>IBVS 5255</v>
          </cell>
          <cell r="B268" t="str">
            <v>CCD</v>
          </cell>
        </row>
        <row r="269">
          <cell r="A269" t="str">
            <v>IBVS 5263</v>
          </cell>
          <cell r="B269" t="str">
            <v>CCD</v>
          </cell>
        </row>
        <row r="270">
          <cell r="A270" t="str">
            <v>IBVS 5269</v>
          </cell>
          <cell r="B270" t="str">
            <v>CCD</v>
          </cell>
        </row>
        <row r="271">
          <cell r="A271" t="str">
            <v>IBVS 5287</v>
          </cell>
          <cell r="B271" t="str">
            <v>CCD</v>
          </cell>
        </row>
        <row r="272">
          <cell r="A272" t="str">
            <v>IBVS 5295</v>
          </cell>
          <cell r="B272" t="str">
            <v>CCD</v>
          </cell>
        </row>
        <row r="273">
          <cell r="A273" t="str">
            <v>IBVS 5296</v>
          </cell>
          <cell r="B273" t="str">
            <v>PE</v>
          </cell>
        </row>
        <row r="274">
          <cell r="A274" t="str">
            <v>IBVS 5300</v>
          </cell>
          <cell r="B274" t="str">
            <v>PE</v>
          </cell>
        </row>
        <row r="275">
          <cell r="A275" t="str">
            <v>IBVS 5313</v>
          </cell>
          <cell r="B275" t="str">
            <v>CCD</v>
          </cell>
        </row>
        <row r="276">
          <cell r="A276" t="str">
            <v>IBVS 5338</v>
          </cell>
          <cell r="B276" t="str">
            <v>CCD</v>
          </cell>
        </row>
        <row r="277">
          <cell r="A277" t="str">
            <v>IBVS 5341</v>
          </cell>
          <cell r="B277" t="str">
            <v>PE</v>
          </cell>
        </row>
        <row r="278">
          <cell r="A278" t="str">
            <v>IBVS 5357</v>
          </cell>
          <cell r="B278" t="str">
            <v>CCD</v>
          </cell>
        </row>
        <row r="279">
          <cell r="A279" t="str">
            <v>IBVS 5359</v>
          </cell>
          <cell r="B279" t="str">
            <v>PE</v>
          </cell>
        </row>
        <row r="280">
          <cell r="A280" t="str">
            <v>IBVS 5364</v>
          </cell>
          <cell r="B280" t="str">
            <v>PE</v>
          </cell>
        </row>
        <row r="281">
          <cell r="A281" t="str">
            <v>IBVS 5371</v>
          </cell>
          <cell r="B281" t="str">
            <v>CCD</v>
          </cell>
        </row>
        <row r="282">
          <cell r="A282" t="str">
            <v>IBVS 5378</v>
          </cell>
          <cell r="B282" t="str">
            <v>CCD</v>
          </cell>
        </row>
        <row r="283">
          <cell r="A283" t="str">
            <v>IBVS 5380</v>
          </cell>
          <cell r="B283" t="str">
            <v>CCD</v>
          </cell>
        </row>
        <row r="284">
          <cell r="A284" t="str">
            <v>IBVS 5399</v>
          </cell>
          <cell r="B284" t="str">
            <v>CCD</v>
          </cell>
        </row>
        <row r="285">
          <cell r="A285" t="str">
            <v>IBVS 5407</v>
          </cell>
          <cell r="B285" t="str">
            <v>PE</v>
          </cell>
        </row>
        <row r="286">
          <cell r="A286" t="str">
            <v>IBVS 5434</v>
          </cell>
          <cell r="B286" t="str">
            <v>CCD</v>
          </cell>
        </row>
        <row r="287">
          <cell r="A287" t="str">
            <v>IBVS 5438</v>
          </cell>
          <cell r="B287" t="str">
            <v>vis/CCD</v>
          </cell>
        </row>
        <row r="288">
          <cell r="A288" t="str">
            <v>IBVS 5439</v>
          </cell>
          <cell r="B288" t="str">
            <v>PE</v>
          </cell>
        </row>
        <row r="289">
          <cell r="A289" t="str">
            <v>IBVS 5443</v>
          </cell>
          <cell r="B289" t="str">
            <v>PE</v>
          </cell>
        </row>
        <row r="290">
          <cell r="A290" t="str">
            <v>IBVS 5443 </v>
          </cell>
          <cell r="B290" t="str">
            <v>PE</v>
          </cell>
        </row>
        <row r="291">
          <cell r="A291" t="str">
            <v>IBVS 5462</v>
          </cell>
          <cell r="B291" t="str">
            <v>PE</v>
          </cell>
        </row>
        <row r="292">
          <cell r="A292" t="str">
            <v>IBVS 5463</v>
          </cell>
          <cell r="B292" t="str">
            <v>PE</v>
          </cell>
        </row>
        <row r="293">
          <cell r="A293" t="str">
            <v>IBVS 5464</v>
          </cell>
          <cell r="B293" t="str">
            <v>PE/CCD</v>
          </cell>
        </row>
        <row r="294">
          <cell r="A294" t="str">
            <v>IBVS 5470</v>
          </cell>
          <cell r="B294" t="str">
            <v>PE</v>
          </cell>
        </row>
        <row r="295">
          <cell r="A295" t="str">
            <v>IBVS 5471</v>
          </cell>
          <cell r="B295" t="str">
            <v>PE</v>
          </cell>
        </row>
        <row r="296">
          <cell r="A296" t="str">
            <v>IBVS 5484</v>
          </cell>
          <cell r="B296" t="str">
            <v>PE</v>
          </cell>
        </row>
        <row r="297">
          <cell r="A297" t="str">
            <v>IBVS 5487</v>
          </cell>
          <cell r="B297" t="str">
            <v>CCD</v>
          </cell>
        </row>
        <row r="298">
          <cell r="A298" t="str">
            <v>IBVS 5493</v>
          </cell>
          <cell r="B298" t="str">
            <v>CCD</v>
          </cell>
        </row>
        <row r="299">
          <cell r="A299" t="str">
            <v>IBVS 5494</v>
          </cell>
          <cell r="B299" t="str">
            <v>CCD</v>
          </cell>
        </row>
        <row r="300">
          <cell r="A300" t="str">
            <v>IBVS 5496</v>
          </cell>
          <cell r="B300" t="str">
            <v>PE</v>
          </cell>
        </row>
        <row r="301">
          <cell r="A301" t="str">
            <v>IBVS 5502</v>
          </cell>
          <cell r="B301" t="str">
            <v>CCD</v>
          </cell>
        </row>
        <row r="302">
          <cell r="A302" t="str">
            <v>IBVS 5543</v>
          </cell>
          <cell r="B302" t="str">
            <v>CCD</v>
          </cell>
        </row>
        <row r="303">
          <cell r="A303" t="str">
            <v>IBVS 5548</v>
          </cell>
          <cell r="B303" t="str">
            <v>PE</v>
          </cell>
        </row>
        <row r="304">
          <cell r="A304" t="str">
            <v>IBVS 5577</v>
          </cell>
          <cell r="B304" t="str">
            <v>CCD</v>
          </cell>
        </row>
        <row r="305">
          <cell r="A305" t="str">
            <v>IBVS 5579</v>
          </cell>
          <cell r="B305" t="str">
            <v>CCD</v>
          </cell>
        </row>
        <row r="306">
          <cell r="A306" t="str">
            <v>IBVS 5583</v>
          </cell>
          <cell r="B306" t="str">
            <v>CCD</v>
          </cell>
        </row>
        <row r="307">
          <cell r="A307" t="str">
            <v>IBVS 5588</v>
          </cell>
          <cell r="B307" t="str">
            <v>PE</v>
          </cell>
        </row>
        <row r="308">
          <cell r="A308" t="str">
            <v>IBVS 5592</v>
          </cell>
          <cell r="B308" t="str">
            <v>CCD</v>
          </cell>
        </row>
        <row r="309">
          <cell r="A309" t="str">
            <v>IBVS 5594</v>
          </cell>
          <cell r="B309" t="str">
            <v>CCD</v>
          </cell>
        </row>
        <row r="310">
          <cell r="A310" t="str">
            <v>IBVS 5602</v>
          </cell>
          <cell r="B310" t="str">
            <v>CCD</v>
          </cell>
        </row>
        <row r="311">
          <cell r="A311" t="str">
            <v>IBVS 5603</v>
          </cell>
          <cell r="B311" t="str">
            <v>CCD</v>
          </cell>
        </row>
        <row r="312">
          <cell r="A312" t="str">
            <v>IBVS 5616</v>
          </cell>
          <cell r="B312" t="str">
            <v>CCD</v>
          </cell>
        </row>
        <row r="313">
          <cell r="A313" t="str">
            <v>IBVS 5623</v>
          </cell>
          <cell r="B313" t="str">
            <v>PE</v>
          </cell>
        </row>
        <row r="314">
          <cell r="A314" t="str">
            <v>IBVS 5636</v>
          </cell>
          <cell r="B314" t="str">
            <v>CCD</v>
          </cell>
        </row>
        <row r="315">
          <cell r="A315" t="str">
            <v>IBVS 5643</v>
          </cell>
          <cell r="B315" t="str">
            <v>PE</v>
          </cell>
        </row>
        <row r="316">
          <cell r="A316" t="str">
            <v>IBVS 5645</v>
          </cell>
          <cell r="B316" t="str">
            <v>CCD</v>
          </cell>
        </row>
        <row r="317">
          <cell r="A317" t="str">
            <v>IBVS 5649</v>
          </cell>
          <cell r="B317" t="str">
            <v>PE</v>
          </cell>
        </row>
        <row r="318">
          <cell r="A318" t="str">
            <v>IBVS 5653</v>
          </cell>
          <cell r="B318" t="str">
            <v>CCD</v>
          </cell>
        </row>
        <row r="319">
          <cell r="A319" t="str">
            <v>IBVS 5657</v>
          </cell>
          <cell r="B319" t="str">
            <v>PE</v>
          </cell>
        </row>
        <row r="320">
          <cell r="A320" t="str">
            <v>IBVS 5662</v>
          </cell>
          <cell r="B320" t="str">
            <v>CCD</v>
          </cell>
        </row>
        <row r="321">
          <cell r="A321" t="str">
            <v>IBVS 5668</v>
          </cell>
          <cell r="B321" t="str">
            <v>CCD</v>
          </cell>
        </row>
        <row r="322">
          <cell r="A322" t="str">
            <v>IBVS 5668 </v>
          </cell>
          <cell r="B322" t="str">
            <v>PE/CCD</v>
          </cell>
        </row>
        <row r="323">
          <cell r="A323" t="str">
            <v>IBVS 5670</v>
          </cell>
          <cell r="B323" t="str">
            <v>CCD</v>
          </cell>
        </row>
        <row r="324">
          <cell r="A324" t="str">
            <v>IBVS 5672</v>
          </cell>
          <cell r="B324" t="str">
            <v>CCD</v>
          </cell>
        </row>
        <row r="325">
          <cell r="A325" t="str">
            <v>IBVS 5676</v>
          </cell>
          <cell r="B325" t="str">
            <v>CCD</v>
          </cell>
        </row>
        <row r="326">
          <cell r="A326" t="str">
            <v>IBVS 5677</v>
          </cell>
          <cell r="B326" t="str">
            <v>CCD</v>
          </cell>
        </row>
        <row r="327">
          <cell r="A327" t="str">
            <v>IBVS 5677 </v>
          </cell>
          <cell r="B327" t="str">
            <v>CCD</v>
          </cell>
        </row>
        <row r="328">
          <cell r="A328" t="str">
            <v>IBVS 5684</v>
          </cell>
          <cell r="B328" t="str">
            <v>CCD</v>
          </cell>
        </row>
        <row r="329">
          <cell r="A329" t="str">
            <v>IBVS 5690</v>
          </cell>
          <cell r="B329" t="str">
            <v>CCD</v>
          </cell>
        </row>
        <row r="330">
          <cell r="A330" t="str">
            <v>IBVS 5694</v>
          </cell>
          <cell r="B330" t="str">
            <v>CCD</v>
          </cell>
        </row>
        <row r="331">
          <cell r="A331" t="str">
            <v>IBVS 5694 </v>
          </cell>
          <cell r="B331" t="str">
            <v>CCD</v>
          </cell>
        </row>
        <row r="332">
          <cell r="A332" t="str">
            <v>IBVS 5707</v>
          </cell>
          <cell r="B332" t="str">
            <v>CCD</v>
          </cell>
        </row>
        <row r="333">
          <cell r="A333" t="str">
            <v>IBVS 5707</v>
          </cell>
          <cell r="B333" t="str">
            <v>CCD</v>
          </cell>
        </row>
        <row r="334">
          <cell r="A334" t="str">
            <v>IBVS 5713</v>
          </cell>
          <cell r="B334" t="str">
            <v>PE</v>
          </cell>
        </row>
        <row r="335">
          <cell r="A335" t="str">
            <v>IBVS 5731</v>
          </cell>
          <cell r="B335" t="str">
            <v>PE</v>
          </cell>
        </row>
        <row r="336">
          <cell r="A336" t="str">
            <v xml:space="preserve">IBVS 5736 </v>
          </cell>
          <cell r="B336" t="str">
            <v>CCD</v>
          </cell>
        </row>
        <row r="337">
          <cell r="A337" t="str">
            <v>IBVS 5741</v>
          </cell>
          <cell r="B337" t="str">
            <v>CCD</v>
          </cell>
        </row>
        <row r="338">
          <cell r="A338" t="str">
            <v>IBVS 5745</v>
          </cell>
          <cell r="B338" t="str">
            <v>CCD</v>
          </cell>
        </row>
        <row r="339">
          <cell r="A339" t="str">
            <v>IBVS 5746</v>
          </cell>
          <cell r="B339" t="str">
            <v>CCD</v>
          </cell>
        </row>
        <row r="340">
          <cell r="A340" t="str">
            <v>IBVS 5753</v>
          </cell>
          <cell r="B340" t="str">
            <v>CCD</v>
          </cell>
        </row>
        <row r="341">
          <cell r="A341" t="str">
            <v>IBVS 5754</v>
          </cell>
          <cell r="B341" t="str">
            <v>PE</v>
          </cell>
        </row>
        <row r="342">
          <cell r="A342" t="str">
            <v>IBVS 5760</v>
          </cell>
          <cell r="B342" t="str">
            <v>CCD</v>
          </cell>
        </row>
        <row r="343">
          <cell r="A343" t="str">
            <v>IBVS 5761</v>
          </cell>
          <cell r="B343" t="str">
            <v>PE</v>
          </cell>
        </row>
        <row r="344">
          <cell r="A344" t="str">
            <v>IBVS 5764</v>
          </cell>
          <cell r="B344" t="str">
            <v>CCD</v>
          </cell>
        </row>
        <row r="345">
          <cell r="A345" t="str">
            <v>IBVS 5777</v>
          </cell>
          <cell r="B345" t="str">
            <v>CCD</v>
          </cell>
        </row>
        <row r="346">
          <cell r="A346" t="str">
            <v>IBVS 5777 </v>
          </cell>
          <cell r="B346" t="str">
            <v>PE/CCD</v>
          </cell>
        </row>
        <row r="347">
          <cell r="A347" t="str">
            <v>IBVS 5781</v>
          </cell>
          <cell r="B347" t="str">
            <v>CCD?</v>
          </cell>
        </row>
        <row r="348">
          <cell r="A348" t="str">
            <v>IBVS 5791</v>
          </cell>
          <cell r="B348" t="str">
            <v>PE/CCD</v>
          </cell>
        </row>
        <row r="349">
          <cell r="A349" t="str">
            <v>IBVS 5795</v>
          </cell>
          <cell r="B349" t="str">
            <v>CCD</v>
          </cell>
        </row>
        <row r="350">
          <cell r="A350" t="str">
            <v>IBVS 5795 </v>
          </cell>
          <cell r="B350" t="str">
            <v>CCD</v>
          </cell>
        </row>
        <row r="351">
          <cell r="A351" t="str">
            <v>IBVS 5801</v>
          </cell>
          <cell r="B351" t="str">
            <v>PE</v>
          </cell>
        </row>
        <row r="352">
          <cell r="A352" t="str">
            <v>IBVS 5802</v>
          </cell>
          <cell r="B352" t="str">
            <v>PE</v>
          </cell>
        </row>
        <row r="353">
          <cell r="A353" t="str">
            <v>IBVS 5806</v>
          </cell>
          <cell r="B353" t="str">
            <v>CCD</v>
          </cell>
        </row>
        <row r="354">
          <cell r="A354" t="str">
            <v>IBVS 5809</v>
          </cell>
          <cell r="B354" t="str">
            <v>CCD</v>
          </cell>
        </row>
        <row r="355">
          <cell r="A355" t="str">
            <v>IBVS 5809 </v>
          </cell>
          <cell r="B355" t="str">
            <v>vis/CCD</v>
          </cell>
        </row>
        <row r="356">
          <cell r="A356" t="str">
            <v>IBVS 5812 </v>
          </cell>
          <cell r="B356" t="str">
            <v>CCD</v>
          </cell>
        </row>
        <row r="357">
          <cell r="A357" t="str">
            <v>IBVS 5814</v>
          </cell>
          <cell r="B357" t="str">
            <v>CCD</v>
          </cell>
        </row>
        <row r="358">
          <cell r="A358" t="str">
            <v>IBVS 5820</v>
          </cell>
          <cell r="B358" t="str">
            <v>CCD</v>
          </cell>
        </row>
        <row r="359">
          <cell r="A359" t="str">
            <v>IBVS 5835</v>
          </cell>
          <cell r="B359" t="str">
            <v>CCD</v>
          </cell>
        </row>
        <row r="360">
          <cell r="A360" t="str">
            <v>IBVS 5843</v>
          </cell>
          <cell r="B360" t="str">
            <v>CCD</v>
          </cell>
        </row>
        <row r="361">
          <cell r="A361" t="str">
            <v>IBVS 5870</v>
          </cell>
          <cell r="B361" t="str">
            <v>CCD</v>
          </cell>
        </row>
        <row r="362">
          <cell r="A362" t="str">
            <v>IBVS 5871</v>
          </cell>
          <cell r="B362" t="str">
            <v>CCD</v>
          </cell>
        </row>
        <row r="363">
          <cell r="A363" t="str">
            <v>IBVS 5874</v>
          </cell>
          <cell r="B363" t="str">
            <v>PE</v>
          </cell>
        </row>
        <row r="364">
          <cell r="A364" t="str">
            <v>IBVS 5875</v>
          </cell>
          <cell r="B364" t="str">
            <v>CCD</v>
          </cell>
        </row>
        <row r="365">
          <cell r="A365" t="str">
            <v>IBVS 5887</v>
          </cell>
          <cell r="B365" t="str">
            <v>PE</v>
          </cell>
        </row>
        <row r="366">
          <cell r="A366" t="str">
            <v>IBVS 5889</v>
          </cell>
          <cell r="B366" t="str">
            <v>PE</v>
          </cell>
        </row>
        <row r="367">
          <cell r="A367" t="str">
            <v>IBVS 5893</v>
          </cell>
          <cell r="B367" t="str">
            <v>CCD</v>
          </cell>
        </row>
        <row r="368">
          <cell r="A368" t="str">
            <v>IBVS 5894</v>
          </cell>
          <cell r="B368" t="str">
            <v>CCD</v>
          </cell>
        </row>
        <row r="369">
          <cell r="A369" t="str">
            <v>IBVS 5898</v>
          </cell>
          <cell r="B369" t="str">
            <v>PE/CCD</v>
          </cell>
        </row>
        <row r="370">
          <cell r="A370" t="str">
            <v>IBVS 5910</v>
          </cell>
          <cell r="B370" t="str">
            <v>CCD</v>
          </cell>
        </row>
        <row r="371">
          <cell r="A371" t="str">
            <v>IBVS 5917</v>
          </cell>
          <cell r="B371" t="str">
            <v>CCD</v>
          </cell>
        </row>
        <row r="372">
          <cell r="A372" t="str">
            <v>IBVS 5918</v>
          </cell>
          <cell r="B372" t="str">
            <v>PE</v>
          </cell>
        </row>
        <row r="373">
          <cell r="A373" t="str">
            <v>IBVS 5920</v>
          </cell>
          <cell r="B373" t="str">
            <v>CCD</v>
          </cell>
        </row>
        <row r="374">
          <cell r="A374" t="str">
            <v>IBVS 5922</v>
          </cell>
          <cell r="B374" t="str">
            <v>CCD</v>
          </cell>
        </row>
        <row r="375">
          <cell r="A375" t="str">
            <v>IBVS 5924</v>
          </cell>
          <cell r="B375" t="str">
            <v>CCD</v>
          </cell>
        </row>
        <row r="376">
          <cell r="A376" t="str">
            <v>IBVS 5929</v>
          </cell>
          <cell r="B376" t="str">
            <v>CCD</v>
          </cell>
        </row>
        <row r="377">
          <cell r="A377" t="str">
            <v>IBVS 5933</v>
          </cell>
          <cell r="B377" t="str">
            <v>CCD</v>
          </cell>
        </row>
        <row r="378">
          <cell r="A378" t="str">
            <v>IBVS 5938</v>
          </cell>
          <cell r="B378" t="str">
            <v>CCD</v>
          </cell>
        </row>
        <row r="379">
          <cell r="A379" t="str">
            <v>IBVS 5941</v>
          </cell>
          <cell r="B379" t="str">
            <v>PE</v>
          </cell>
        </row>
        <row r="380">
          <cell r="A380" t="str">
            <v>IBVS 5943</v>
          </cell>
          <cell r="B380" t="str">
            <v>CCD</v>
          </cell>
        </row>
        <row r="381">
          <cell r="A381" t="str">
            <v>IBVS 5945</v>
          </cell>
          <cell r="B381" t="str">
            <v>CCD</v>
          </cell>
        </row>
        <row r="382">
          <cell r="A382" t="str">
            <v>IBVS 5959</v>
          </cell>
          <cell r="B382" t="str">
            <v>PE</v>
          </cell>
        </row>
        <row r="383">
          <cell r="A383" t="str">
            <v>IBVS 5960</v>
          </cell>
          <cell r="B383" t="str">
            <v>CCD?</v>
          </cell>
        </row>
        <row r="384">
          <cell r="A384" t="str">
            <v>IBVS 5965</v>
          </cell>
          <cell r="B384" t="str">
            <v>CCD</v>
          </cell>
        </row>
        <row r="385">
          <cell r="A385" t="str">
            <v>IBVS 5966</v>
          </cell>
          <cell r="B385" t="str">
            <v>CCD</v>
          </cell>
        </row>
        <row r="386">
          <cell r="A386" t="str">
            <v>IBVS 5972</v>
          </cell>
          <cell r="B386" t="str">
            <v>CCD</v>
          </cell>
        </row>
        <row r="387">
          <cell r="A387" t="str">
            <v>IBVS 5974</v>
          </cell>
          <cell r="B387" t="str">
            <v>CCD</v>
          </cell>
        </row>
        <row r="388">
          <cell r="A388" t="str">
            <v>IBVS 5979</v>
          </cell>
          <cell r="B388" t="str">
            <v>CCD</v>
          </cell>
        </row>
        <row r="389">
          <cell r="A389" t="str">
            <v>IBVS 5980</v>
          </cell>
          <cell r="B389" t="str">
            <v>CCD</v>
          </cell>
        </row>
        <row r="390">
          <cell r="A390" t="str">
            <v>IBVS 5984</v>
          </cell>
          <cell r="B390" t="str">
            <v>PE</v>
          </cell>
        </row>
        <row r="391">
          <cell r="A391" t="str">
            <v>IBVS 5988</v>
          </cell>
          <cell r="B391" t="str">
            <v>CCD</v>
          </cell>
        </row>
        <row r="392">
          <cell r="A392" t="str">
            <v>IBVS 5990</v>
          </cell>
          <cell r="B392" t="str">
            <v>CCD</v>
          </cell>
        </row>
        <row r="393">
          <cell r="A393" t="str">
            <v>IBVS 5992</v>
          </cell>
          <cell r="B393" t="str">
            <v>CCD</v>
          </cell>
        </row>
        <row r="394">
          <cell r="A394" t="str">
            <v>IBVS 5992 </v>
          </cell>
          <cell r="B394" t="str">
            <v>CCD</v>
          </cell>
        </row>
        <row r="395">
          <cell r="A395" t="str">
            <v>IBVS 5997</v>
          </cell>
          <cell r="B395" t="str">
            <v>CCD</v>
          </cell>
        </row>
        <row r="396">
          <cell r="A396" t="str">
            <v>IBVS 6005</v>
          </cell>
          <cell r="B396" t="str">
            <v>CCD</v>
          </cell>
        </row>
        <row r="397">
          <cell r="A397" t="str">
            <v>IBVS 6006</v>
          </cell>
          <cell r="B397" t="str">
            <v>CCD</v>
          </cell>
        </row>
        <row r="398">
          <cell r="A398" t="str">
            <v>IBVS 6007</v>
          </cell>
          <cell r="B398" t="str">
            <v>CCD</v>
          </cell>
        </row>
        <row r="399">
          <cell r="A399" t="str">
            <v>IBVS 6010</v>
          </cell>
          <cell r="B399" t="str">
            <v>PE</v>
          </cell>
        </row>
        <row r="400">
          <cell r="A400" t="str">
            <v>IBVS 6011</v>
          </cell>
          <cell r="B400" t="str">
            <v>CCD</v>
          </cell>
        </row>
        <row r="401">
          <cell r="A401" t="str">
            <v>IBVS 6014</v>
          </cell>
          <cell r="B401" t="str">
            <v>CCD</v>
          </cell>
        </row>
        <row r="402">
          <cell r="A402" t="str">
            <v>IBVS 6018</v>
          </cell>
          <cell r="B402" t="str">
            <v>CCD</v>
          </cell>
        </row>
        <row r="403">
          <cell r="A403" t="str">
            <v>IBVS 6029</v>
          </cell>
          <cell r="B403" t="str">
            <v>CCD</v>
          </cell>
        </row>
        <row r="404">
          <cell r="A404" t="str">
            <v>IBVS 6033</v>
          </cell>
          <cell r="B404" t="str">
            <v>CCD</v>
          </cell>
        </row>
        <row r="405">
          <cell r="A405" t="str">
            <v>IBVS 6039</v>
          </cell>
          <cell r="B405" t="str">
            <v>CCD</v>
          </cell>
        </row>
        <row r="406">
          <cell r="A406" t="str">
            <v>IBVS 6041</v>
          </cell>
          <cell r="B406" t="str">
            <v>CCD</v>
          </cell>
        </row>
        <row r="407">
          <cell r="A407" t="str">
            <v>IBVS 6042</v>
          </cell>
          <cell r="B407" t="str">
            <v>CCD</v>
          </cell>
        </row>
        <row r="408">
          <cell r="A408" t="str">
            <v>IBVS 6044</v>
          </cell>
          <cell r="B408" t="str">
            <v>CCD</v>
          </cell>
        </row>
        <row r="409">
          <cell r="A409" t="str">
            <v>IBVS 6044 </v>
          </cell>
          <cell r="B409" t="str">
            <v>CCD</v>
          </cell>
        </row>
        <row r="410">
          <cell r="A410" t="str">
            <v>IBVS 6046</v>
          </cell>
          <cell r="B410" t="str">
            <v>CCD</v>
          </cell>
        </row>
        <row r="411">
          <cell r="A411" t="str">
            <v>IBVS 6048</v>
          </cell>
          <cell r="B411" t="str">
            <v>PE</v>
          </cell>
        </row>
        <row r="412">
          <cell r="A412" t="str">
            <v>IBVS 6050</v>
          </cell>
          <cell r="B412" t="str">
            <v>CCD</v>
          </cell>
        </row>
        <row r="413">
          <cell r="A413" t="str">
            <v>IBVS 6063</v>
          </cell>
          <cell r="B413" t="str">
            <v>CCD</v>
          </cell>
        </row>
        <row r="414">
          <cell r="A414" t="str">
            <v>IBVS 6070</v>
          </cell>
          <cell r="B414" t="str">
            <v>PE</v>
          </cell>
        </row>
        <row r="415">
          <cell r="A415" t="str">
            <v>IBVS 6084</v>
          </cell>
          <cell r="B415" t="str">
            <v>PE</v>
          </cell>
        </row>
        <row r="416">
          <cell r="A416" t="str">
            <v>IBVS 6091</v>
          </cell>
          <cell r="B416" t="str">
            <v>CCD</v>
          </cell>
        </row>
        <row r="417">
          <cell r="A417" t="str">
            <v>IBVS 6092</v>
          </cell>
          <cell r="B417" t="str">
            <v>CCD</v>
          </cell>
        </row>
        <row r="418">
          <cell r="A418" t="str">
            <v>IBVS 6094</v>
          </cell>
          <cell r="B418" t="str">
            <v>CCD</v>
          </cell>
        </row>
        <row r="419">
          <cell r="A419" t="str">
            <v>IBVS 6095</v>
          </cell>
          <cell r="B419" t="str">
            <v>CCD</v>
          </cell>
        </row>
        <row r="420">
          <cell r="A420" t="str">
            <v>IBVS 6098</v>
          </cell>
          <cell r="B420" t="str">
            <v>CCD</v>
          </cell>
        </row>
        <row r="421">
          <cell r="A421" t="str">
            <v>IBVS 6114</v>
          </cell>
          <cell r="B421" t="str">
            <v>CCD</v>
          </cell>
        </row>
        <row r="422">
          <cell r="A422" t="str">
            <v>IBVS 6118</v>
          </cell>
          <cell r="B422" t="str">
            <v>PE</v>
          </cell>
        </row>
        <row r="423">
          <cell r="A423" t="str">
            <v>IBVS 6125</v>
          </cell>
          <cell r="B423" t="str">
            <v>CCD</v>
          </cell>
        </row>
        <row r="424">
          <cell r="A424" t="str">
            <v>IBVS 6130</v>
          </cell>
          <cell r="B424" t="str">
            <v>CCD</v>
          </cell>
        </row>
        <row r="425">
          <cell r="A425" t="str">
            <v>IBVS 6131</v>
          </cell>
          <cell r="B425" t="str">
            <v>CCD</v>
          </cell>
        </row>
        <row r="426">
          <cell r="A426" t="str">
            <v>IBVS 6149</v>
          </cell>
          <cell r="B426" t="str">
            <v>PE</v>
          </cell>
        </row>
        <row r="427">
          <cell r="A427" t="str">
            <v>IBVS 6152</v>
          </cell>
          <cell r="B427" t="str">
            <v>PE</v>
          </cell>
        </row>
        <row r="428">
          <cell r="A428" t="str">
            <v>IBVS 2474</v>
          </cell>
          <cell r="B428" t="str">
            <v>PE</v>
          </cell>
        </row>
        <row r="429">
          <cell r="A429" t="str">
            <v>IBVS 3109</v>
          </cell>
          <cell r="B429" t="str">
            <v>PE</v>
          </cell>
        </row>
        <row r="430">
          <cell r="A430" t="str">
            <v>IBVS 4616</v>
          </cell>
          <cell r="B430" t="str">
            <v>PE</v>
          </cell>
        </row>
        <row r="431">
          <cell r="A431" t="str">
            <v>IBVS 2202</v>
          </cell>
          <cell r="B431" t="str">
            <v>PE</v>
          </cell>
        </row>
        <row r="432">
          <cell r="A432" t="str">
            <v>IBVS 5904</v>
          </cell>
          <cell r="B432" t="str">
            <v>PE</v>
          </cell>
        </row>
        <row r="433">
          <cell r="A433" t="str">
            <v>IBVS 1405</v>
          </cell>
          <cell r="B433" t="str">
            <v>pg</v>
          </cell>
        </row>
        <row r="434">
          <cell r="A434" t="str">
            <v>IBVS 4324</v>
          </cell>
          <cell r="B434" t="str">
            <v>CCD</v>
          </cell>
        </row>
        <row r="435">
          <cell r="A435" t="str">
            <v>IBVS 5599</v>
          </cell>
          <cell r="B435" t="str">
            <v>CCD?</v>
          </cell>
        </row>
        <row r="436">
          <cell r="A436" t="str">
            <v>IBVS 5606</v>
          </cell>
          <cell r="B436" t="str">
            <v>PE</v>
          </cell>
        </row>
        <row r="437">
          <cell r="A437" t="str">
            <v>IBVS 4560</v>
          </cell>
          <cell r="B437" t="str">
            <v>CCD?</v>
          </cell>
        </row>
        <row r="438">
          <cell r="A438" t="str">
            <v>IBVS 4674</v>
          </cell>
          <cell r="B438" t="str">
            <v>CCD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74.pdf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var.astro.cz/oejv/issues/oejv074.pdf" TargetMode="External"/><Relationship Id="rId7" Type="http://schemas.openxmlformats.org/officeDocument/2006/relationships/hyperlink" Target="http://var.astro.cz/oejv/issues/oejv074.pdf" TargetMode="External"/><Relationship Id="rId12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var.astro.cz/oejv/issues/oejv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74.pdf" TargetMode="External"/><Relationship Id="rId11" Type="http://schemas.openxmlformats.org/officeDocument/2006/relationships/hyperlink" Target="http://var.astro.cz/oejv/issues/oejv074.pdf" TargetMode="External"/><Relationship Id="rId5" Type="http://schemas.openxmlformats.org/officeDocument/2006/relationships/hyperlink" Target="http://www.konkoly.hu/cgi-bin/IBVS?5741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74.pdf" TargetMode="External"/><Relationship Id="rId4" Type="http://schemas.openxmlformats.org/officeDocument/2006/relationships/hyperlink" Target="http://var.astro.cz/oejv/issues/oejv074.pdf" TargetMode="External"/><Relationship Id="rId9" Type="http://schemas.openxmlformats.org/officeDocument/2006/relationships/hyperlink" Target="http://var.astro.cz/oejv/issues/oejv074.pdf" TargetMode="External"/><Relationship Id="rId14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126</v>
      </c>
    </row>
    <row r="2" spans="1:6" x14ac:dyDescent="0.2">
      <c r="A2" t="s">
        <v>25</v>
      </c>
      <c r="B2" t="s">
        <v>33</v>
      </c>
      <c r="C2" s="3"/>
      <c r="D2" s="3"/>
    </row>
    <row r="3" spans="1:6" ht="13.5" thickBot="1" x14ac:dyDescent="0.25"/>
    <row r="4" spans="1:6" ht="14.25" thickTop="1" thickBot="1" x14ac:dyDescent="0.25">
      <c r="A4" s="14" t="s">
        <v>0</v>
      </c>
      <c r="C4" s="12">
        <v>52900.101900000125</v>
      </c>
      <c r="D4" s="13">
        <v>1.5829</v>
      </c>
    </row>
    <row r="5" spans="1:6" ht="13.5" thickTop="1" x14ac:dyDescent="0.2">
      <c r="A5" s="15" t="s">
        <v>38</v>
      </c>
      <c r="B5" s="16"/>
      <c r="C5" s="17">
        <v>-9.5</v>
      </c>
      <c r="D5" s="16" t="s">
        <v>39</v>
      </c>
    </row>
    <row r="6" spans="1:6" x14ac:dyDescent="0.2">
      <c r="A6" s="5" t="s">
        <v>1</v>
      </c>
    </row>
    <row r="7" spans="1:6" x14ac:dyDescent="0.2">
      <c r="A7" t="s">
        <v>2</v>
      </c>
      <c r="C7">
        <v>54773.871684274636</v>
      </c>
    </row>
    <row r="8" spans="1:6" x14ac:dyDescent="0.2">
      <c r="A8" t="s">
        <v>3</v>
      </c>
      <c r="C8">
        <v>1.5825753099286246</v>
      </c>
    </row>
    <row r="9" spans="1:6" x14ac:dyDescent="0.2">
      <c r="A9" s="31" t="s">
        <v>44</v>
      </c>
      <c r="C9" s="32">
        <v>40</v>
      </c>
      <c r="D9" s="19" t="str">
        <f>"F"&amp;C9</f>
        <v>F40</v>
      </c>
      <c r="E9" s="20" t="str">
        <f>"G"&amp;C9</f>
        <v>G40</v>
      </c>
    </row>
    <row r="10" spans="1:6" ht="13.5" thickBot="1" x14ac:dyDescent="0.25">
      <c r="A10" s="16"/>
      <c r="B10" s="16"/>
      <c r="C10" s="4" t="s">
        <v>21</v>
      </c>
      <c r="D10" s="4" t="s">
        <v>22</v>
      </c>
      <c r="E10" s="16"/>
    </row>
    <row r="11" spans="1:6" x14ac:dyDescent="0.2">
      <c r="A11" s="16" t="s">
        <v>16</v>
      </c>
      <c r="B11" s="16"/>
      <c r="C11" s="18">
        <f ca="1">INTERCEPT(INDIRECT($E$9):G992,INDIRECT($D$9):F992)</f>
        <v>6.0279842570023032E-3</v>
      </c>
      <c r="D11" s="3"/>
      <c r="E11" s="16"/>
    </row>
    <row r="12" spans="1:6" x14ac:dyDescent="0.2">
      <c r="A12" s="16" t="s">
        <v>17</v>
      </c>
      <c r="B12" s="16"/>
      <c r="C12" s="18">
        <f ca="1">SLOPE(INDIRECT($E$9):G992,INDIRECT($D$9):F992)</f>
        <v>-2.1148658110125001E-5</v>
      </c>
      <c r="D12" s="3"/>
      <c r="E12" s="16"/>
    </row>
    <row r="13" spans="1:6" x14ac:dyDescent="0.2">
      <c r="A13" s="16" t="s">
        <v>20</v>
      </c>
      <c r="B13" s="16"/>
      <c r="C13" s="3" t="s">
        <v>14</v>
      </c>
    </row>
    <row r="14" spans="1:6" x14ac:dyDescent="0.2">
      <c r="A14" s="16"/>
      <c r="B14" s="16"/>
      <c r="C14" s="16"/>
    </row>
    <row r="15" spans="1:6" x14ac:dyDescent="0.2">
      <c r="A15" s="21" t="s">
        <v>18</v>
      </c>
      <c r="B15" s="16"/>
      <c r="C15" s="22">
        <f ca="1">(C7+C11)+(C8+C12)*INT(MAX(F21:F3533))</f>
        <v>56986.288429715074</v>
      </c>
      <c r="E15" s="23" t="s">
        <v>52</v>
      </c>
      <c r="F15" s="17">
        <v>1</v>
      </c>
    </row>
    <row r="16" spans="1:6" x14ac:dyDescent="0.2">
      <c r="A16" s="25" t="s">
        <v>4</v>
      </c>
      <c r="B16" s="16"/>
      <c r="C16" s="26">
        <f ca="1">+C8+C12</f>
        <v>1.5825541612705145</v>
      </c>
      <c r="E16" s="23" t="s">
        <v>40</v>
      </c>
      <c r="F16" s="24">
        <f ca="1">NOW()+15018.5+$C$5/24</f>
        <v>60095.797721412033</v>
      </c>
    </row>
    <row r="17" spans="1:18" ht="13.5" thickBot="1" x14ac:dyDescent="0.25">
      <c r="A17" s="23" t="s">
        <v>31</v>
      </c>
      <c r="B17" s="16"/>
      <c r="C17" s="16">
        <f>COUNT(C21:C2191)</f>
        <v>22</v>
      </c>
      <c r="E17" s="23" t="s">
        <v>53</v>
      </c>
      <c r="F17" s="24">
        <f ca="1">ROUND(2*(F16-$C$7)/$C$8,0)/2+F15</f>
        <v>3364</v>
      </c>
    </row>
    <row r="18" spans="1:18" ht="14.25" thickTop="1" thickBot="1" x14ac:dyDescent="0.25">
      <c r="A18" s="25" t="s">
        <v>5</v>
      </c>
      <c r="B18" s="16"/>
      <c r="C18" s="28">
        <f ca="1">+C15</f>
        <v>56986.288429715074</v>
      </c>
      <c r="D18" s="29">
        <f ca="1">+C16</f>
        <v>1.5825541612705145</v>
      </c>
      <c r="E18" s="23" t="s">
        <v>41</v>
      </c>
      <c r="F18" s="20">
        <f ca="1">ROUND(2*(F16-$C$15)/$C$16,0)/2+F15</f>
        <v>1966</v>
      </c>
    </row>
    <row r="19" spans="1:18" ht="13.5" thickTop="1" x14ac:dyDescent="0.2">
      <c r="E19" s="23" t="s">
        <v>42</v>
      </c>
      <c r="F19" s="27">
        <f ca="1">+$C$15+$C$16*F18-15018.5-$C$5/24</f>
        <v>45079.485744106241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9" t="s">
        <v>46</v>
      </c>
      <c r="B21" s="40" t="s">
        <v>35</v>
      </c>
      <c r="C21" s="39">
        <v>52898.518539999997</v>
      </c>
      <c r="D21" s="39" t="s">
        <v>47</v>
      </c>
      <c r="E21">
        <f t="shared" ref="E21:E42" si="0">+(C21-C$7)/C$8</f>
        <v>-1185.0008859036343</v>
      </c>
      <c r="F21">
        <f t="shared" ref="F21:F42" si="1">ROUND(2*E21,0)/2</f>
        <v>-1185</v>
      </c>
      <c r="G21">
        <f t="shared" ref="G21:G42" si="2">+C21-(C$7+F21*C$8)</f>
        <v>-1.402009220328182E-3</v>
      </c>
      <c r="K21">
        <f t="shared" ref="K21:K41" si="3">+G21</f>
        <v>-1.402009220328182E-3</v>
      </c>
      <c r="Q21" s="2">
        <f t="shared" ref="Q21:Q42" si="4">+C21-15018.5</f>
        <v>37880.018539999997</v>
      </c>
    </row>
    <row r="22" spans="1:18" x14ac:dyDescent="0.2">
      <c r="A22" s="41" t="s">
        <v>12</v>
      </c>
      <c r="B22" s="41"/>
      <c r="C22" s="33">
        <v>52900.101900000001</v>
      </c>
      <c r="D22" s="33" t="s">
        <v>14</v>
      </c>
      <c r="E22">
        <f t="shared" si="0"/>
        <v>-1184.0003900725226</v>
      </c>
      <c r="F22">
        <f t="shared" si="1"/>
        <v>-1184</v>
      </c>
      <c r="G22">
        <f t="shared" si="2"/>
        <v>-6.1731914320262149E-4</v>
      </c>
      <c r="K22">
        <f t="shared" si="3"/>
        <v>-6.1731914320262149E-4</v>
      </c>
      <c r="Q22" s="2">
        <f t="shared" si="4"/>
        <v>37881.601900000001</v>
      </c>
    </row>
    <row r="23" spans="1:18" x14ac:dyDescent="0.2">
      <c r="A23" s="41" t="s">
        <v>37</v>
      </c>
      <c r="B23" s="42" t="s">
        <v>36</v>
      </c>
      <c r="C23" s="43">
        <v>53043.327299999997</v>
      </c>
      <c r="D23" s="43">
        <v>6.9999999999999999E-4</v>
      </c>
      <c r="E23">
        <f t="shared" si="0"/>
        <v>-1093.4989149759249</v>
      </c>
      <c r="F23">
        <f t="shared" si="1"/>
        <v>-1093.5</v>
      </c>
      <c r="G23">
        <f t="shared" si="2"/>
        <v>1.7171323124784976E-3</v>
      </c>
      <c r="K23">
        <f t="shared" si="3"/>
        <v>1.7171323124784976E-3</v>
      </c>
      <c r="Q23" s="2">
        <f t="shared" si="4"/>
        <v>38024.827299999997</v>
      </c>
      <c r="R23" t="str">
        <f>VLOOKUP(A23,[1]IBVS!$A$11:$B$441,2,FALSE)</f>
        <v>CCD</v>
      </c>
    </row>
    <row r="24" spans="1:18" x14ac:dyDescent="0.2">
      <c r="A24" s="39" t="s">
        <v>46</v>
      </c>
      <c r="B24" s="40" t="s">
        <v>36</v>
      </c>
      <c r="C24" s="39">
        <v>53217.409319999999</v>
      </c>
      <c r="D24" s="39" t="s">
        <v>48</v>
      </c>
      <c r="E24">
        <f t="shared" si="0"/>
        <v>-983.49971373231836</v>
      </c>
      <c r="F24">
        <f t="shared" si="1"/>
        <v>-983.5</v>
      </c>
      <c r="G24">
        <f t="shared" si="2"/>
        <v>4.5304016384761781E-4</v>
      </c>
      <c r="K24">
        <f t="shared" si="3"/>
        <v>4.5304016384761781E-4</v>
      </c>
      <c r="Q24" s="2">
        <f t="shared" si="4"/>
        <v>38198.909319999999</v>
      </c>
    </row>
    <row r="25" spans="1:18" x14ac:dyDescent="0.2">
      <c r="A25" s="39" t="s">
        <v>46</v>
      </c>
      <c r="B25" s="40" t="s">
        <v>36</v>
      </c>
      <c r="C25" s="39">
        <v>53217.409319999999</v>
      </c>
      <c r="D25" s="39" t="s">
        <v>47</v>
      </c>
      <c r="E25">
        <f t="shared" si="0"/>
        <v>-983.49971373231836</v>
      </c>
      <c r="F25">
        <f t="shared" si="1"/>
        <v>-983.5</v>
      </c>
      <c r="G25">
        <f t="shared" si="2"/>
        <v>4.5304016384761781E-4</v>
      </c>
      <c r="K25">
        <f t="shared" si="3"/>
        <v>4.5304016384761781E-4</v>
      </c>
      <c r="Q25" s="2">
        <f t="shared" si="4"/>
        <v>38198.909319999999</v>
      </c>
    </row>
    <row r="26" spans="1:18" x14ac:dyDescent="0.2">
      <c r="A26" s="39" t="s">
        <v>46</v>
      </c>
      <c r="B26" s="40" t="s">
        <v>36</v>
      </c>
      <c r="C26" s="39">
        <v>53217.409319999999</v>
      </c>
      <c r="D26" s="39" t="s">
        <v>49</v>
      </c>
      <c r="E26">
        <f t="shared" si="0"/>
        <v>-983.49971373231836</v>
      </c>
      <c r="F26">
        <f t="shared" si="1"/>
        <v>-983.5</v>
      </c>
      <c r="G26">
        <f t="shared" si="2"/>
        <v>4.5304016384761781E-4</v>
      </c>
      <c r="K26">
        <f t="shared" si="3"/>
        <v>4.5304016384761781E-4</v>
      </c>
      <c r="Q26" s="2">
        <f t="shared" si="4"/>
        <v>38198.909319999999</v>
      </c>
    </row>
    <row r="27" spans="1:18" x14ac:dyDescent="0.2">
      <c r="A27" s="39" t="s">
        <v>46</v>
      </c>
      <c r="B27" s="40" t="s">
        <v>35</v>
      </c>
      <c r="C27" s="39">
        <v>53224.530709999999</v>
      </c>
      <c r="D27" s="39" t="s">
        <v>48</v>
      </c>
      <c r="E27">
        <f t="shared" si="0"/>
        <v>-978.99983941017865</v>
      </c>
      <c r="F27">
        <f t="shared" si="1"/>
        <v>-979</v>
      </c>
      <c r="G27">
        <f t="shared" si="2"/>
        <v>2.5414548872504383E-4</v>
      </c>
      <c r="K27">
        <f t="shared" si="3"/>
        <v>2.5414548872504383E-4</v>
      </c>
      <c r="Q27" s="2">
        <f t="shared" si="4"/>
        <v>38206.030709999999</v>
      </c>
    </row>
    <row r="28" spans="1:18" x14ac:dyDescent="0.2">
      <c r="A28" s="39" t="s">
        <v>46</v>
      </c>
      <c r="B28" s="40" t="s">
        <v>35</v>
      </c>
      <c r="C28" s="39">
        <v>53224.530709999999</v>
      </c>
      <c r="D28" s="39" t="s">
        <v>47</v>
      </c>
      <c r="E28">
        <f t="shared" si="0"/>
        <v>-978.99983941017865</v>
      </c>
      <c r="F28">
        <f t="shared" si="1"/>
        <v>-979</v>
      </c>
      <c r="G28">
        <f t="shared" si="2"/>
        <v>2.5414548872504383E-4</v>
      </c>
      <c r="K28">
        <f t="shared" si="3"/>
        <v>2.5414548872504383E-4</v>
      </c>
      <c r="Q28" s="2">
        <f t="shared" si="4"/>
        <v>38206.030709999999</v>
      </c>
    </row>
    <row r="29" spans="1:18" x14ac:dyDescent="0.2">
      <c r="A29" s="39" t="s">
        <v>46</v>
      </c>
      <c r="B29" s="40" t="s">
        <v>35</v>
      </c>
      <c r="C29" s="39">
        <v>53224.530709999999</v>
      </c>
      <c r="D29" s="39" t="s">
        <v>49</v>
      </c>
      <c r="E29">
        <f t="shared" si="0"/>
        <v>-978.99983941017865</v>
      </c>
      <c r="F29">
        <f t="shared" si="1"/>
        <v>-979</v>
      </c>
      <c r="G29">
        <f t="shared" si="2"/>
        <v>2.5414548872504383E-4</v>
      </c>
      <c r="K29">
        <f t="shared" si="3"/>
        <v>2.5414548872504383E-4</v>
      </c>
      <c r="Q29" s="2">
        <f t="shared" si="4"/>
        <v>38206.030709999999</v>
      </c>
    </row>
    <row r="30" spans="1:18" x14ac:dyDescent="0.2">
      <c r="A30" s="9" t="s">
        <v>34</v>
      </c>
      <c r="B30" s="42" t="s">
        <v>35</v>
      </c>
      <c r="C30" s="43">
        <v>53254.601600000002</v>
      </c>
      <c r="D30" s="43">
        <v>2.0000000000000001E-4</v>
      </c>
      <c r="E30">
        <f t="shared" si="0"/>
        <v>-959.99860148402968</v>
      </c>
      <c r="F30">
        <f t="shared" si="1"/>
        <v>-960</v>
      </c>
      <c r="G30">
        <f t="shared" si="2"/>
        <v>2.2132568483357318E-3</v>
      </c>
      <c r="K30">
        <f t="shared" si="3"/>
        <v>2.2132568483357318E-3</v>
      </c>
      <c r="Q30" s="2">
        <f t="shared" si="4"/>
        <v>38236.101600000002</v>
      </c>
      <c r="R30" t="str">
        <f>VLOOKUP(A30,[1]IBVS!$A$11:$B$441,2,FALSE)</f>
        <v>CCD</v>
      </c>
    </row>
    <row r="31" spans="1:18" x14ac:dyDescent="0.2">
      <c r="A31" s="41" t="s">
        <v>37</v>
      </c>
      <c r="B31" s="42" t="s">
        <v>36</v>
      </c>
      <c r="C31" s="43">
        <v>53266.470699999998</v>
      </c>
      <c r="D31" s="43">
        <v>4.0000000000000002E-4</v>
      </c>
      <c r="E31">
        <f t="shared" si="0"/>
        <v>-952.49873722762879</v>
      </c>
      <c r="F31">
        <f t="shared" si="1"/>
        <v>-952.5</v>
      </c>
      <c r="G31">
        <f t="shared" si="2"/>
        <v>1.998432373511605E-3</v>
      </c>
      <c r="K31">
        <f t="shared" si="3"/>
        <v>1.998432373511605E-3</v>
      </c>
      <c r="Q31" s="2">
        <f t="shared" si="4"/>
        <v>38247.970699999998</v>
      </c>
      <c r="R31" t="str">
        <f>VLOOKUP(A31,[1]IBVS!$A$11:$B$441,2,FALSE)</f>
        <v>CCD</v>
      </c>
    </row>
    <row r="32" spans="1:18" x14ac:dyDescent="0.2">
      <c r="A32" s="39" t="s">
        <v>46</v>
      </c>
      <c r="B32" s="40" t="s">
        <v>36</v>
      </c>
      <c r="C32" s="39">
        <v>53285.45738</v>
      </c>
      <c r="D32" s="39" t="s">
        <v>48</v>
      </c>
      <c r="E32">
        <f t="shared" si="0"/>
        <v>-940.5014061174536</v>
      </c>
      <c r="F32">
        <f t="shared" si="1"/>
        <v>-940.5</v>
      </c>
      <c r="G32">
        <f t="shared" si="2"/>
        <v>-2.2252867638599128E-3</v>
      </c>
      <c r="K32">
        <f t="shared" si="3"/>
        <v>-2.2252867638599128E-3</v>
      </c>
      <c r="Q32" s="2">
        <f t="shared" si="4"/>
        <v>38266.95738</v>
      </c>
    </row>
    <row r="33" spans="1:18" x14ac:dyDescent="0.2">
      <c r="A33" s="39" t="s">
        <v>46</v>
      </c>
      <c r="B33" s="40" t="s">
        <v>36</v>
      </c>
      <c r="C33" s="39">
        <v>53331.354670000001</v>
      </c>
      <c r="D33" s="39" t="s">
        <v>48</v>
      </c>
      <c r="E33">
        <f t="shared" si="0"/>
        <v>-911.49975942673734</v>
      </c>
      <c r="F33">
        <f t="shared" si="1"/>
        <v>-911.5</v>
      </c>
      <c r="G33">
        <f t="shared" si="2"/>
        <v>3.8072530878707767E-4</v>
      </c>
      <c r="K33">
        <f t="shared" si="3"/>
        <v>3.8072530878707767E-4</v>
      </c>
      <c r="Q33" s="2">
        <f t="shared" si="4"/>
        <v>38312.854670000001</v>
      </c>
    </row>
    <row r="34" spans="1:18" x14ac:dyDescent="0.2">
      <c r="A34" s="39" t="s">
        <v>46</v>
      </c>
      <c r="B34" s="40" t="s">
        <v>36</v>
      </c>
      <c r="C34" s="39">
        <v>53361.422960000004</v>
      </c>
      <c r="D34" s="39" t="s">
        <v>47</v>
      </c>
      <c r="E34">
        <f t="shared" si="0"/>
        <v>-892.50016439238857</v>
      </c>
      <c r="F34">
        <f t="shared" si="1"/>
        <v>-892.5</v>
      </c>
      <c r="G34">
        <f t="shared" si="2"/>
        <v>-2.6016333868028596E-4</v>
      </c>
      <c r="K34">
        <f t="shared" si="3"/>
        <v>-2.6016333868028596E-4</v>
      </c>
      <c r="Q34" s="2">
        <f t="shared" si="4"/>
        <v>38342.922960000004</v>
      </c>
    </row>
    <row r="35" spans="1:18" x14ac:dyDescent="0.2">
      <c r="A35" s="39" t="s">
        <v>46</v>
      </c>
      <c r="B35" s="40" t="s">
        <v>35</v>
      </c>
      <c r="C35" s="39">
        <v>53381.203249999999</v>
      </c>
      <c r="D35" s="39" t="s">
        <v>48</v>
      </c>
      <c r="E35">
        <f t="shared" si="0"/>
        <v>-880.00136583544202</v>
      </c>
      <c r="F35">
        <f t="shared" si="1"/>
        <v>-880</v>
      </c>
      <c r="G35">
        <f t="shared" si="2"/>
        <v>-2.1615374498651363E-3</v>
      </c>
      <c r="K35">
        <f t="shared" si="3"/>
        <v>-2.1615374498651363E-3</v>
      </c>
      <c r="Q35" s="2">
        <f t="shared" si="4"/>
        <v>38362.703249999999</v>
      </c>
    </row>
    <row r="36" spans="1:18" x14ac:dyDescent="0.2">
      <c r="A36" s="39" t="s">
        <v>46</v>
      </c>
      <c r="B36" s="40" t="s">
        <v>36</v>
      </c>
      <c r="C36" s="39">
        <v>53388.326959999999</v>
      </c>
      <c r="D36" s="39" t="s">
        <v>48</v>
      </c>
      <c r="E36">
        <f t="shared" si="0"/>
        <v>-875.50002554831144</v>
      </c>
      <c r="F36">
        <f t="shared" si="1"/>
        <v>-875.5</v>
      </c>
      <c r="G36">
        <f t="shared" si="2"/>
        <v>-4.0432125388178974E-5</v>
      </c>
      <c r="K36">
        <f t="shared" si="3"/>
        <v>-4.0432125388178974E-5</v>
      </c>
      <c r="Q36" s="2">
        <f t="shared" si="4"/>
        <v>38369.826959999999</v>
      </c>
    </row>
    <row r="37" spans="1:18" x14ac:dyDescent="0.2">
      <c r="A37" s="39" t="s">
        <v>46</v>
      </c>
      <c r="B37" s="40" t="s">
        <v>35</v>
      </c>
      <c r="C37" s="39">
        <v>53411.272389999998</v>
      </c>
      <c r="D37" s="39" t="s">
        <v>48</v>
      </c>
      <c r="E37">
        <f t="shared" si="0"/>
        <v>-861.00123370185281</v>
      </c>
      <c r="F37">
        <f t="shared" si="1"/>
        <v>-861</v>
      </c>
      <c r="G37">
        <f t="shared" si="2"/>
        <v>-1.9524260933394544E-3</v>
      </c>
      <c r="K37">
        <f t="shared" si="3"/>
        <v>-1.9524260933394544E-3</v>
      </c>
      <c r="Q37" s="2">
        <f t="shared" si="4"/>
        <v>38392.772389999998</v>
      </c>
    </row>
    <row r="38" spans="1:18" x14ac:dyDescent="0.2">
      <c r="A38" s="9" t="s">
        <v>50</v>
      </c>
      <c r="B38" s="44" t="s">
        <v>36</v>
      </c>
      <c r="C38" s="33">
        <v>54760.42211</v>
      </c>
      <c r="D38" s="33">
        <v>1.4E-3</v>
      </c>
      <c r="E38">
        <f t="shared" si="0"/>
        <v>-8.4985366511520226</v>
      </c>
      <c r="F38">
        <f t="shared" si="1"/>
        <v>-8.5</v>
      </c>
      <c r="G38">
        <f t="shared" si="2"/>
        <v>2.3158597541623749E-3</v>
      </c>
      <c r="K38">
        <f t="shared" si="3"/>
        <v>2.3158597541623749E-3</v>
      </c>
      <c r="O38">
        <f ca="1">+C$11+C$12*$F38</f>
        <v>6.2077478509383653E-3</v>
      </c>
      <c r="Q38" s="2">
        <f t="shared" si="4"/>
        <v>39741.92211</v>
      </c>
    </row>
    <row r="39" spans="1:18" x14ac:dyDescent="0.2">
      <c r="A39" s="33" t="s">
        <v>45</v>
      </c>
      <c r="B39" s="44" t="s">
        <v>36</v>
      </c>
      <c r="C39" s="33">
        <v>54774.663200000003</v>
      </c>
      <c r="D39" s="33">
        <v>5.0000000000000001E-4</v>
      </c>
      <c r="E39">
        <f t="shared" si="0"/>
        <v>0.50014411345907961</v>
      </c>
      <c r="F39">
        <f t="shared" si="1"/>
        <v>0.5</v>
      </c>
      <c r="G39">
        <f t="shared" si="2"/>
        <v>2.2807039931649342E-4</v>
      </c>
      <c r="K39">
        <f t="shared" si="3"/>
        <v>2.2807039931649342E-4</v>
      </c>
      <c r="O39">
        <f ca="1">+C$11+C$12*$F39</f>
        <v>6.0174099279472404E-3</v>
      </c>
      <c r="Q39" s="2">
        <f t="shared" si="4"/>
        <v>39756.163200000003</v>
      </c>
      <c r="R39" t="str">
        <f>VLOOKUP(A39,[1]IBVS!$A$11:$B$441,2,FALSE)</f>
        <v>CCD</v>
      </c>
    </row>
    <row r="40" spans="1:18" x14ac:dyDescent="0.2">
      <c r="A40" s="20" t="s">
        <v>115</v>
      </c>
      <c r="B40" s="3" t="s">
        <v>36</v>
      </c>
      <c r="C40" s="8">
        <v>55154.481899999999</v>
      </c>
      <c r="D40" s="8" t="s">
        <v>65</v>
      </c>
      <c r="E40">
        <f t="shared" si="0"/>
        <v>240.50053942932325</v>
      </c>
      <c r="F40">
        <f t="shared" si="1"/>
        <v>240.5</v>
      </c>
      <c r="G40">
        <f t="shared" si="2"/>
        <v>8.5368752479553223E-4</v>
      </c>
      <c r="K40">
        <f t="shared" si="3"/>
        <v>8.5368752479553223E-4</v>
      </c>
      <c r="O40">
        <f ca="1">+C$11+C$12*$F40</f>
        <v>9.4173198151724022E-4</v>
      </c>
      <c r="Q40" s="2">
        <f t="shared" si="4"/>
        <v>40135.981899999999</v>
      </c>
    </row>
    <row r="41" spans="1:18" x14ac:dyDescent="0.2">
      <c r="A41" s="36" t="s">
        <v>51</v>
      </c>
      <c r="B41" s="37" t="s">
        <v>35</v>
      </c>
      <c r="C41" s="38">
        <v>56245.653299999998</v>
      </c>
      <c r="D41" s="38">
        <v>2.0000000000000001E-4</v>
      </c>
      <c r="E41">
        <f t="shared" si="0"/>
        <v>929.99151856586241</v>
      </c>
      <c r="F41">
        <f t="shared" si="1"/>
        <v>930</v>
      </c>
      <c r="G41">
        <f t="shared" si="2"/>
        <v>-1.3422508258372545E-2</v>
      </c>
      <c r="K41">
        <f t="shared" si="3"/>
        <v>-1.3422508258372545E-2</v>
      </c>
      <c r="O41">
        <f ca="1">+C$11+C$12*$F41</f>
        <v>-1.3640267785413948E-2</v>
      </c>
      <c r="Q41" s="2">
        <f t="shared" si="4"/>
        <v>41227.153299999998</v>
      </c>
      <c r="R41" t="str">
        <f>VLOOKUP(A41,[1]IBVS!$A$11:$B$441,2,FALSE)</f>
        <v>CCD</v>
      </c>
    </row>
    <row r="42" spans="1:18" x14ac:dyDescent="0.2">
      <c r="A42" s="45" t="s">
        <v>54</v>
      </c>
      <c r="B42" s="46"/>
      <c r="C42" s="45">
        <v>56986.2883</v>
      </c>
      <c r="D42" s="45">
        <v>1E-4</v>
      </c>
      <c r="E42">
        <f t="shared" si="0"/>
        <v>1397.9850449108458</v>
      </c>
      <c r="F42">
        <f t="shared" si="1"/>
        <v>1398</v>
      </c>
      <c r="G42">
        <f t="shared" si="2"/>
        <v>-2.3667554851272143E-2</v>
      </c>
      <c r="J42">
        <f>+G42</f>
        <v>-2.3667554851272143E-2</v>
      </c>
      <c r="O42">
        <f ca="1">+C$11+C$12*$F42</f>
        <v>-2.3537839780952446E-2</v>
      </c>
      <c r="Q42" s="2">
        <f t="shared" si="4"/>
        <v>41967.7883</v>
      </c>
      <c r="R42" t="str">
        <f>VLOOKUP(A42,[1]IBVS!$A$11:$B$441,2,FALSE)</f>
        <v>PE</v>
      </c>
    </row>
    <row r="43" spans="1:18" x14ac:dyDescent="0.2">
      <c r="C43" s="8"/>
      <c r="D43" s="8"/>
    </row>
    <row r="44" spans="1:18" x14ac:dyDescent="0.2">
      <c r="C44" s="8"/>
      <c r="D44" s="8"/>
    </row>
    <row r="45" spans="1:18" x14ac:dyDescent="0.2">
      <c r="C45" s="8"/>
      <c r="D45" s="8"/>
    </row>
    <row r="46" spans="1:18" x14ac:dyDescent="0.2">
      <c r="C46" s="8"/>
      <c r="D46" s="8"/>
    </row>
    <row r="47" spans="1:18" x14ac:dyDescent="0.2">
      <c r="C47" s="8"/>
      <c r="D47" s="8"/>
    </row>
    <row r="48" spans="1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t="s">
        <v>25</v>
      </c>
      <c r="B2" t="s">
        <v>33</v>
      </c>
      <c r="C2" s="3"/>
      <c r="D2" s="3"/>
    </row>
    <row r="3" spans="1:7" ht="13.5" thickBot="1" x14ac:dyDescent="0.25"/>
    <row r="4" spans="1:7" ht="14.25" thickTop="1" thickBot="1" x14ac:dyDescent="0.25">
      <c r="A4" s="14" t="s">
        <v>0</v>
      </c>
      <c r="C4" s="12">
        <v>52900.101900000125</v>
      </c>
      <c r="D4" s="13">
        <v>1.5829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>
        <f>+C4</f>
        <v>52900.101900000125</v>
      </c>
    </row>
    <row r="8" spans="1:7" x14ac:dyDescent="0.2">
      <c r="A8" t="s">
        <v>3</v>
      </c>
      <c r="C8">
        <f>+D4</f>
        <v>1.5829</v>
      </c>
    </row>
    <row r="9" spans="1:7" x14ac:dyDescent="0.2">
      <c r="A9" s="15" t="s">
        <v>38</v>
      </c>
      <c r="B9" s="16"/>
      <c r="C9" s="17">
        <v>8</v>
      </c>
      <c r="D9" s="16" t="s">
        <v>39</v>
      </c>
      <c r="E9" s="16"/>
    </row>
    <row r="10" spans="1:7" ht="13.5" thickBot="1" x14ac:dyDescent="0.25">
      <c r="A10" s="16"/>
      <c r="B10" s="16"/>
      <c r="C10" s="4" t="s">
        <v>21</v>
      </c>
      <c r="D10" s="4" t="s">
        <v>22</v>
      </c>
      <c r="E10" s="16"/>
    </row>
    <row r="11" spans="1:7" x14ac:dyDescent="0.2">
      <c r="A11" s="16" t="s">
        <v>16</v>
      </c>
      <c r="B11" s="16"/>
      <c r="C11" s="18">
        <f ca="1">INTERCEPT(INDIRECT($G$11):G992,INDIRECT($F$11):F992)</f>
        <v>6.1731902250782011E-4</v>
      </c>
      <c r="D11" s="3"/>
      <c r="E11" s="16"/>
      <c r="F11" s="19" t="str">
        <f>"F"&amp;E19</f>
        <v>F21</v>
      </c>
      <c r="G11" s="20" t="str">
        <f>"G"&amp;E19</f>
        <v>G21</v>
      </c>
    </row>
    <row r="12" spans="1:7" x14ac:dyDescent="0.2">
      <c r="A12" s="16" t="s">
        <v>17</v>
      </c>
      <c r="B12" s="16"/>
      <c r="C12" s="18">
        <f ca="1">SLOPE(INDIRECT($G$11):G992,INDIRECT($F$11):F992)</f>
        <v>-3.2469007137541056E-4</v>
      </c>
      <c r="D12" s="3"/>
      <c r="E12" s="16"/>
    </row>
    <row r="13" spans="1:7" x14ac:dyDescent="0.2">
      <c r="A13" s="16" t="s">
        <v>20</v>
      </c>
      <c r="B13" s="16"/>
      <c r="C13" s="3" t="s">
        <v>14</v>
      </c>
      <c r="D13" s="3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1" t="s">
        <v>18</v>
      </c>
      <c r="B15" s="16"/>
      <c r="C15" s="22">
        <f ca="1">(C7+C11)+(C8+C12)*INT(MAX(F21:F3533))</f>
        <v>54773.871684274636</v>
      </c>
      <c r="D15" s="23" t="s">
        <v>40</v>
      </c>
      <c r="E15" s="24">
        <f ca="1">TODAY()+15018.5-B9/24</f>
        <v>60095.5</v>
      </c>
    </row>
    <row r="16" spans="1:7" x14ac:dyDescent="0.2">
      <c r="A16" s="25" t="s">
        <v>4</v>
      </c>
      <c r="B16" s="16"/>
      <c r="C16" s="26">
        <f ca="1">+C8+C12</f>
        <v>1.5825753099286246</v>
      </c>
      <c r="D16" s="23" t="s">
        <v>41</v>
      </c>
      <c r="E16" s="24">
        <f ca="1">ROUND(2*(E15-C15)/C16,0)/2+1</f>
        <v>3363.5</v>
      </c>
    </row>
    <row r="17" spans="1:17" ht="13.5" thickBot="1" x14ac:dyDescent="0.25">
      <c r="A17" s="23" t="s">
        <v>31</v>
      </c>
      <c r="B17" s="16"/>
      <c r="C17" s="16">
        <f>COUNT(C21:C2191)</f>
        <v>18</v>
      </c>
      <c r="D17" s="23" t="s">
        <v>42</v>
      </c>
      <c r="E17" s="27">
        <f ca="1">+C15+C16*E16-15018.5-C9/24</f>
        <v>45078.030405886231</v>
      </c>
    </row>
    <row r="18" spans="1:17" ht="14.25" thickTop="1" thickBot="1" x14ac:dyDescent="0.25">
      <c r="A18" s="25" t="s">
        <v>5</v>
      </c>
      <c r="B18" s="16"/>
      <c r="C18" s="28">
        <f ca="1">+C15</f>
        <v>54773.871684274636</v>
      </c>
      <c r="D18" s="29">
        <f ca="1">+C16</f>
        <v>1.5825753099286246</v>
      </c>
      <c r="E18" s="30" t="s">
        <v>43</v>
      </c>
    </row>
    <row r="19" spans="1:17" ht="13.5" thickTop="1" x14ac:dyDescent="0.2">
      <c r="A19" s="31" t="s">
        <v>44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34" t="s">
        <v>46</v>
      </c>
      <c r="B21" s="35" t="s">
        <v>35</v>
      </c>
      <c r="C21" s="34">
        <v>52898.518539999997</v>
      </c>
      <c r="D21" s="34" t="s">
        <v>47</v>
      </c>
      <c r="E21">
        <f t="shared" ref="E21:E38" si="0">+(C21-C$7)/C$8</f>
        <v>-1.0002906059308032</v>
      </c>
      <c r="F21">
        <f t="shared" ref="F21:F38" si="1">ROUND(2*E21,0)/2</f>
        <v>-1</v>
      </c>
      <c r="G21">
        <f t="shared" ref="G21:G38" si="2">+C21-(C$7+F21*C$8)</f>
        <v>-4.6000012662261724E-4</v>
      </c>
      <c r="N21">
        <f>+G21</f>
        <v>-4.6000012662261724E-4</v>
      </c>
      <c r="O21">
        <f t="shared" ref="O21:O38" ca="1" si="3">+C$11+C$12*$F21</f>
        <v>9.4200909388323067E-4</v>
      </c>
      <c r="Q21" s="2">
        <f t="shared" ref="Q21:Q38" si="4">+C21-15018.5</f>
        <v>37880.018539999997</v>
      </c>
    </row>
    <row r="22" spans="1:17" x14ac:dyDescent="0.2">
      <c r="A22" t="s">
        <v>12</v>
      </c>
      <c r="C22" s="8">
        <v>52900.101900000001</v>
      </c>
      <c r="D22" s="8" t="s">
        <v>14</v>
      </c>
      <c r="E22">
        <f t="shared" si="0"/>
        <v>-7.8142194352844929E-11</v>
      </c>
      <c r="F22">
        <f t="shared" si="1"/>
        <v>0</v>
      </c>
      <c r="G22">
        <f t="shared" si="2"/>
        <v>-1.2369127944111824E-10</v>
      </c>
      <c r="H22">
        <f>+G22</f>
        <v>-1.2369127944111824E-10</v>
      </c>
      <c r="O22">
        <f t="shared" ca="1" si="3"/>
        <v>6.1731902250782011E-4</v>
      </c>
      <c r="Q22" s="2">
        <f t="shared" si="4"/>
        <v>37881.601900000001</v>
      </c>
    </row>
    <row r="23" spans="1:17" x14ac:dyDescent="0.2">
      <c r="A23" t="s">
        <v>37</v>
      </c>
      <c r="B23" s="10" t="s">
        <v>36</v>
      </c>
      <c r="C23" s="11">
        <v>53043.327299999997</v>
      </c>
      <c r="D23" s="11">
        <v>6.9999999999999999E-4</v>
      </c>
      <c r="E23">
        <f t="shared" si="0"/>
        <v>90.482911112434152</v>
      </c>
      <c r="F23">
        <f t="shared" si="1"/>
        <v>90.5</v>
      </c>
      <c r="G23">
        <f t="shared" si="2"/>
        <v>-2.7050000127928797E-2</v>
      </c>
      <c r="I23">
        <f>+G23</f>
        <v>-2.7050000127928797E-2</v>
      </c>
      <c r="O23">
        <f t="shared" ca="1" si="3"/>
        <v>-2.8767132436966835E-2</v>
      </c>
      <c r="Q23" s="2">
        <f t="shared" si="4"/>
        <v>38024.827299999997</v>
      </c>
    </row>
    <row r="24" spans="1:17" x14ac:dyDescent="0.2">
      <c r="A24" s="34" t="s">
        <v>46</v>
      </c>
      <c r="B24" s="35" t="s">
        <v>36</v>
      </c>
      <c r="C24" s="34">
        <v>53217.409319999999</v>
      </c>
      <c r="D24" s="34" t="s">
        <v>48</v>
      </c>
      <c r="E24">
        <f t="shared" si="0"/>
        <v>200.45954892910081</v>
      </c>
      <c r="F24">
        <f t="shared" si="1"/>
        <v>200.5</v>
      </c>
      <c r="G24">
        <f t="shared" si="2"/>
        <v>-6.4030000125057995E-2</v>
      </c>
      <c r="N24">
        <f t="shared" ref="N24:N29" si="5">+G24</f>
        <v>-6.4030000125057995E-2</v>
      </c>
      <c r="O24">
        <f t="shared" ca="1" si="3"/>
        <v>-6.4483040288262003E-2</v>
      </c>
      <c r="Q24" s="2">
        <f t="shared" si="4"/>
        <v>38198.909319999999</v>
      </c>
    </row>
    <row r="25" spans="1:17" x14ac:dyDescent="0.2">
      <c r="A25" s="34" t="s">
        <v>46</v>
      </c>
      <c r="B25" s="35" t="s">
        <v>36</v>
      </c>
      <c r="C25" s="34">
        <v>53217.409319999999</v>
      </c>
      <c r="D25" s="34" t="s">
        <v>47</v>
      </c>
      <c r="E25">
        <f t="shared" si="0"/>
        <v>200.45954892910081</v>
      </c>
      <c r="F25">
        <f t="shared" si="1"/>
        <v>200.5</v>
      </c>
      <c r="G25">
        <f t="shared" si="2"/>
        <v>-6.4030000125057995E-2</v>
      </c>
      <c r="N25">
        <f t="shared" si="5"/>
        <v>-6.4030000125057995E-2</v>
      </c>
      <c r="O25">
        <f t="shared" ca="1" si="3"/>
        <v>-6.4483040288262003E-2</v>
      </c>
      <c r="Q25" s="2">
        <f t="shared" si="4"/>
        <v>38198.909319999999</v>
      </c>
    </row>
    <row r="26" spans="1:17" x14ac:dyDescent="0.2">
      <c r="A26" s="34" t="s">
        <v>46</v>
      </c>
      <c r="B26" s="35" t="s">
        <v>36</v>
      </c>
      <c r="C26" s="34">
        <v>53217.409319999999</v>
      </c>
      <c r="D26" s="34" t="s">
        <v>49</v>
      </c>
      <c r="E26">
        <f t="shared" si="0"/>
        <v>200.45954892910081</v>
      </c>
      <c r="F26">
        <f t="shared" si="1"/>
        <v>200.5</v>
      </c>
      <c r="G26">
        <f t="shared" si="2"/>
        <v>-6.4030000125057995E-2</v>
      </c>
      <c r="N26">
        <f t="shared" si="5"/>
        <v>-6.4030000125057995E-2</v>
      </c>
      <c r="O26">
        <f t="shared" ca="1" si="3"/>
        <v>-6.4483040288262003E-2</v>
      </c>
      <c r="Q26" s="2">
        <f t="shared" si="4"/>
        <v>38198.909319999999</v>
      </c>
    </row>
    <row r="27" spans="1:17" x14ac:dyDescent="0.2">
      <c r="A27" s="34" t="s">
        <v>46</v>
      </c>
      <c r="B27" s="35" t="s">
        <v>35</v>
      </c>
      <c r="C27" s="34">
        <v>53224.530709999999</v>
      </c>
      <c r="D27" s="34" t="s">
        <v>48</v>
      </c>
      <c r="E27">
        <f t="shared" si="0"/>
        <v>204.95850022103349</v>
      </c>
      <c r="F27">
        <f t="shared" si="1"/>
        <v>205</v>
      </c>
      <c r="G27">
        <f t="shared" si="2"/>
        <v>-6.5690000126778614E-2</v>
      </c>
      <c r="N27">
        <f t="shared" si="5"/>
        <v>-6.5690000126778614E-2</v>
      </c>
      <c r="O27">
        <f t="shared" ca="1" si="3"/>
        <v>-6.5944145609451346E-2</v>
      </c>
      <c r="Q27" s="2">
        <f t="shared" si="4"/>
        <v>38206.030709999999</v>
      </c>
    </row>
    <row r="28" spans="1:17" x14ac:dyDescent="0.2">
      <c r="A28" s="34" t="s">
        <v>46</v>
      </c>
      <c r="B28" s="35" t="s">
        <v>35</v>
      </c>
      <c r="C28" s="34">
        <v>53224.530709999999</v>
      </c>
      <c r="D28" s="34" t="s">
        <v>47</v>
      </c>
      <c r="E28">
        <f t="shared" si="0"/>
        <v>204.95850022103349</v>
      </c>
      <c r="F28">
        <f t="shared" si="1"/>
        <v>205</v>
      </c>
      <c r="G28">
        <f t="shared" si="2"/>
        <v>-6.5690000126778614E-2</v>
      </c>
      <c r="N28">
        <f t="shared" si="5"/>
        <v>-6.5690000126778614E-2</v>
      </c>
      <c r="O28">
        <f t="shared" ca="1" si="3"/>
        <v>-6.5944145609451346E-2</v>
      </c>
      <c r="Q28" s="2">
        <f t="shared" si="4"/>
        <v>38206.030709999999</v>
      </c>
    </row>
    <row r="29" spans="1:17" x14ac:dyDescent="0.2">
      <c r="A29" s="34" t="s">
        <v>46</v>
      </c>
      <c r="B29" s="35" t="s">
        <v>35</v>
      </c>
      <c r="C29" s="34">
        <v>53224.530709999999</v>
      </c>
      <c r="D29" s="34" t="s">
        <v>49</v>
      </c>
      <c r="E29">
        <f t="shared" si="0"/>
        <v>204.95850022103349</v>
      </c>
      <c r="F29">
        <f t="shared" si="1"/>
        <v>205</v>
      </c>
      <c r="G29">
        <f t="shared" si="2"/>
        <v>-6.5690000126778614E-2</v>
      </c>
      <c r="N29">
        <f t="shared" si="5"/>
        <v>-6.5690000126778614E-2</v>
      </c>
      <c r="O29">
        <f t="shared" ca="1" si="3"/>
        <v>-6.5944145609451346E-2</v>
      </c>
      <c r="Q29" s="2">
        <f t="shared" si="4"/>
        <v>38206.030709999999</v>
      </c>
    </row>
    <row r="30" spans="1:17" x14ac:dyDescent="0.2">
      <c r="A30" s="9" t="s">
        <v>34</v>
      </c>
      <c r="B30" s="10" t="s">
        <v>35</v>
      </c>
      <c r="C30" s="11">
        <v>53254.601600000002</v>
      </c>
      <c r="D30" s="11">
        <v>2.0000000000000001E-4</v>
      </c>
      <c r="E30">
        <f t="shared" si="0"/>
        <v>223.95584054575565</v>
      </c>
      <c r="F30">
        <f t="shared" si="1"/>
        <v>224</v>
      </c>
      <c r="G30">
        <f t="shared" si="2"/>
        <v>-6.9900000125926454E-2</v>
      </c>
      <c r="I30">
        <f>+G30</f>
        <v>-6.9900000125926454E-2</v>
      </c>
      <c r="O30">
        <f t="shared" ca="1" si="3"/>
        <v>-7.2113256965584141E-2</v>
      </c>
      <c r="Q30" s="2">
        <f t="shared" si="4"/>
        <v>38236.101600000002</v>
      </c>
    </row>
    <row r="31" spans="1:17" x14ac:dyDescent="0.2">
      <c r="A31" t="s">
        <v>37</v>
      </c>
      <c r="B31" s="10" t="s">
        <v>36</v>
      </c>
      <c r="C31" s="11">
        <v>53266.470699999998</v>
      </c>
      <c r="D31" s="11">
        <v>4.0000000000000002E-4</v>
      </c>
      <c r="E31">
        <f t="shared" si="0"/>
        <v>231.45416640335642</v>
      </c>
      <c r="F31">
        <f t="shared" si="1"/>
        <v>231.5</v>
      </c>
      <c r="G31">
        <f t="shared" si="2"/>
        <v>-7.255000012810342E-2</v>
      </c>
      <c r="I31">
        <f>+G31</f>
        <v>-7.255000012810342E-2</v>
      </c>
      <c r="O31">
        <f t="shared" ca="1" si="3"/>
        <v>-7.4548432500899722E-2</v>
      </c>
      <c r="Q31" s="2">
        <f t="shared" si="4"/>
        <v>38247.970699999998</v>
      </c>
    </row>
    <row r="32" spans="1:17" x14ac:dyDescent="0.2">
      <c r="A32" s="34" t="s">
        <v>46</v>
      </c>
      <c r="B32" s="35" t="s">
        <v>36</v>
      </c>
      <c r="C32" s="34">
        <v>53285.45738</v>
      </c>
      <c r="D32" s="34" t="s">
        <v>48</v>
      </c>
      <c r="E32">
        <f t="shared" si="0"/>
        <v>243.4490365783528</v>
      </c>
      <c r="F32">
        <f t="shared" si="1"/>
        <v>243.5</v>
      </c>
      <c r="G32">
        <f t="shared" si="2"/>
        <v>-8.067000012670178E-2</v>
      </c>
      <c r="N32">
        <f t="shared" ref="N32:N37" si="6">+G32</f>
        <v>-8.067000012670178E-2</v>
      </c>
      <c r="O32">
        <f t="shared" ca="1" si="3"/>
        <v>-7.8444713357404647E-2</v>
      </c>
      <c r="Q32" s="2">
        <f t="shared" si="4"/>
        <v>38266.95738</v>
      </c>
    </row>
    <row r="33" spans="1:17" x14ac:dyDescent="0.2">
      <c r="A33" s="34" t="s">
        <v>46</v>
      </c>
      <c r="B33" s="35" t="s">
        <v>36</v>
      </c>
      <c r="C33" s="34">
        <v>53331.354670000001</v>
      </c>
      <c r="D33" s="34" t="s">
        <v>48</v>
      </c>
      <c r="E33">
        <f t="shared" si="0"/>
        <v>272.44473434826926</v>
      </c>
      <c r="F33">
        <f t="shared" si="1"/>
        <v>272.5</v>
      </c>
      <c r="G33">
        <f t="shared" si="2"/>
        <v>-8.7480000125651713E-2</v>
      </c>
      <c r="N33">
        <f t="shared" si="6"/>
        <v>-8.7480000125651713E-2</v>
      </c>
      <c r="O33">
        <f t="shared" ca="1" si="3"/>
        <v>-8.786072542729155E-2</v>
      </c>
      <c r="Q33" s="2">
        <f t="shared" si="4"/>
        <v>38312.854670000001</v>
      </c>
    </row>
    <row r="34" spans="1:17" x14ac:dyDescent="0.2">
      <c r="A34" s="34" t="s">
        <v>46</v>
      </c>
      <c r="B34" s="35" t="s">
        <v>36</v>
      </c>
      <c r="C34" s="34">
        <v>53361.422960000004</v>
      </c>
      <c r="D34" s="34" t="s">
        <v>47</v>
      </c>
      <c r="E34">
        <f t="shared" si="0"/>
        <v>291.44043211818712</v>
      </c>
      <c r="F34">
        <f t="shared" si="1"/>
        <v>291.5</v>
      </c>
      <c r="G34">
        <f t="shared" si="2"/>
        <v>-9.4290000124601647E-2</v>
      </c>
      <c r="N34">
        <f t="shared" si="6"/>
        <v>-9.4290000124601647E-2</v>
      </c>
      <c r="O34">
        <f t="shared" ca="1" si="3"/>
        <v>-9.4029836783424359E-2</v>
      </c>
      <c r="Q34" s="2">
        <f t="shared" si="4"/>
        <v>38342.922960000004</v>
      </c>
    </row>
    <row r="35" spans="1:17" x14ac:dyDescent="0.2">
      <c r="A35" s="34" t="s">
        <v>46</v>
      </c>
      <c r="B35" s="35" t="s">
        <v>35</v>
      </c>
      <c r="C35" s="34">
        <v>53381.203249999999</v>
      </c>
      <c r="D35" s="34" t="s">
        <v>48</v>
      </c>
      <c r="E35">
        <f t="shared" si="0"/>
        <v>303.93666687717069</v>
      </c>
      <c r="F35">
        <f t="shared" si="1"/>
        <v>304</v>
      </c>
      <c r="G35">
        <f t="shared" si="2"/>
        <v>-0.10025000012683449</v>
      </c>
      <c r="N35">
        <f t="shared" si="6"/>
        <v>-0.10025000012683449</v>
      </c>
      <c r="O35">
        <f t="shared" ca="1" si="3"/>
        <v>-9.8088462675616994E-2</v>
      </c>
      <c r="Q35" s="2">
        <f t="shared" si="4"/>
        <v>38362.703249999999</v>
      </c>
    </row>
    <row r="36" spans="1:17" x14ac:dyDescent="0.2">
      <c r="A36" s="34" t="s">
        <v>46</v>
      </c>
      <c r="B36" s="35" t="s">
        <v>36</v>
      </c>
      <c r="C36" s="34">
        <v>53388.326959999999</v>
      </c>
      <c r="D36" s="34" t="s">
        <v>48</v>
      </c>
      <c r="E36">
        <f t="shared" si="0"/>
        <v>308.4370838333902</v>
      </c>
      <c r="F36">
        <f t="shared" si="1"/>
        <v>308.5</v>
      </c>
      <c r="G36">
        <f t="shared" si="2"/>
        <v>-9.959000012895558E-2</v>
      </c>
      <c r="N36">
        <f t="shared" si="6"/>
        <v>-9.959000012895558E-2</v>
      </c>
      <c r="O36">
        <f t="shared" ca="1" si="3"/>
        <v>-9.9549567996806337E-2</v>
      </c>
      <c r="Q36" s="2">
        <f t="shared" si="4"/>
        <v>38369.826959999999</v>
      </c>
    </row>
    <row r="37" spans="1:17" x14ac:dyDescent="0.2">
      <c r="A37" s="34" t="s">
        <v>46</v>
      </c>
      <c r="B37" s="35" t="s">
        <v>35</v>
      </c>
      <c r="C37" s="34">
        <v>53411.272389999998</v>
      </c>
      <c r="D37" s="34" t="s">
        <v>48</v>
      </c>
      <c r="E37">
        <f t="shared" si="0"/>
        <v>322.93290163615711</v>
      </c>
      <c r="F37">
        <f t="shared" si="1"/>
        <v>323</v>
      </c>
      <c r="G37">
        <f t="shared" si="2"/>
        <v>-0.10621000012906734</v>
      </c>
      <c r="N37">
        <f t="shared" si="6"/>
        <v>-0.10621000012906734</v>
      </c>
      <c r="O37">
        <f t="shared" ca="1" si="3"/>
        <v>-0.10425757403174979</v>
      </c>
      <c r="Q37" s="2">
        <f t="shared" si="4"/>
        <v>38392.772389999998</v>
      </c>
    </row>
    <row r="38" spans="1:17" x14ac:dyDescent="0.2">
      <c r="A38" s="33" t="s">
        <v>45</v>
      </c>
      <c r="B38" s="3" t="s">
        <v>36</v>
      </c>
      <c r="C38" s="33">
        <v>54774.663200000003</v>
      </c>
      <c r="D38" s="33">
        <v>5.0000000000000001E-4</v>
      </c>
      <c r="E38">
        <f t="shared" si="0"/>
        <v>1184.257565228301</v>
      </c>
      <c r="F38">
        <f t="shared" si="1"/>
        <v>1184.5</v>
      </c>
      <c r="G38">
        <f t="shared" si="2"/>
        <v>-0.38375000012456439</v>
      </c>
      <c r="I38">
        <f>+G38</f>
        <v>-0.38375000012456439</v>
      </c>
      <c r="O38">
        <f t="shared" ca="1" si="3"/>
        <v>-0.38397807052166599</v>
      </c>
      <c r="Q38" s="2">
        <f t="shared" si="4"/>
        <v>39756.163200000003</v>
      </c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topLeftCell="A2" workbookViewId="0">
      <selection activeCell="A22" sqref="A22:D22"/>
    </sheetView>
  </sheetViews>
  <sheetFormatPr defaultRowHeight="12.75" x14ac:dyDescent="0.2"/>
  <cols>
    <col min="1" max="1" width="16.28515625" style="8" customWidth="1"/>
    <col min="2" max="2" width="4.42578125" style="16" customWidth="1"/>
    <col min="3" max="3" width="12.7109375" style="8" customWidth="1"/>
    <col min="4" max="4" width="3.5703125" style="16" customWidth="1"/>
    <col min="5" max="5" width="12.42578125" style="16" customWidth="1"/>
    <col min="6" max="6" width="5.42578125" style="16" customWidth="1"/>
    <col min="7" max="7" width="12" style="16" customWidth="1"/>
    <col min="8" max="8" width="7.28515625" style="8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7" t="s">
        <v>55</v>
      </c>
      <c r="I1" s="48" t="s">
        <v>56</v>
      </c>
      <c r="J1" s="49" t="s">
        <v>57</v>
      </c>
    </row>
    <row r="2" spans="1:16" x14ac:dyDescent="0.2">
      <c r="I2" s="50" t="s">
        <v>58</v>
      </c>
      <c r="J2" s="51" t="s">
        <v>59</v>
      </c>
    </row>
    <row r="3" spans="1:16" x14ac:dyDescent="0.2">
      <c r="A3" s="52" t="s">
        <v>60</v>
      </c>
      <c r="I3" s="50" t="s">
        <v>61</v>
      </c>
      <c r="J3" s="51" t="s">
        <v>62</v>
      </c>
    </row>
    <row r="4" spans="1:16" x14ac:dyDescent="0.2">
      <c r="I4" s="50" t="s">
        <v>63</v>
      </c>
      <c r="J4" s="51" t="s">
        <v>62</v>
      </c>
    </row>
    <row r="5" spans="1:16" ht="13.5" thickBot="1" x14ac:dyDescent="0.25">
      <c r="I5" s="53" t="s">
        <v>64</v>
      </c>
      <c r="J5" s="54" t="s">
        <v>65</v>
      </c>
    </row>
    <row r="10" spans="1:16" ht="13.5" thickBot="1" x14ac:dyDescent="0.25"/>
    <row r="11" spans="1:16" ht="12.75" customHeight="1" thickBot="1" x14ac:dyDescent="0.25">
      <c r="A11" s="8" t="str">
        <f t="shared" ref="A11:A24" si="0">P11</f>
        <v>OEJV 074 </v>
      </c>
      <c r="B11" s="3" t="str">
        <f t="shared" ref="B11:B24" si="1">IF(H11=INT(H11),"I","II")</f>
        <v>I</v>
      </c>
      <c r="C11" s="8">
        <f t="shared" ref="C11:C24" si="2">1*G11</f>
        <v>52898.518539999997</v>
      </c>
      <c r="D11" s="16" t="str">
        <f t="shared" ref="D11:D24" si="3">VLOOKUP(F11,I$1:J$5,2,FALSE)</f>
        <v>vis</v>
      </c>
      <c r="E11" s="55">
        <f>VLOOKUP(C11,Active!C$21:E$973,3,FALSE)</f>
        <v>-1185.0008859036343</v>
      </c>
      <c r="F11" s="3" t="s">
        <v>64</v>
      </c>
      <c r="G11" s="16" t="str">
        <f t="shared" ref="G11:G24" si="4">MID(I11,3,LEN(I11)-3)</f>
        <v>52898.51854</v>
      </c>
      <c r="H11" s="8">
        <f t="shared" ref="H11:H24" si="5">1*K11</f>
        <v>-1</v>
      </c>
      <c r="I11" s="56" t="s">
        <v>66</v>
      </c>
      <c r="J11" s="57" t="s">
        <v>67</v>
      </c>
      <c r="K11" s="56">
        <v>-1</v>
      </c>
      <c r="L11" s="56" t="s">
        <v>68</v>
      </c>
      <c r="M11" s="57" t="s">
        <v>69</v>
      </c>
      <c r="N11" s="57" t="s">
        <v>70</v>
      </c>
      <c r="O11" s="58" t="s">
        <v>71</v>
      </c>
      <c r="P11" s="59" t="s">
        <v>72</v>
      </c>
    </row>
    <row r="12" spans="1:16" ht="12.75" customHeight="1" thickBot="1" x14ac:dyDescent="0.25">
      <c r="A12" s="8" t="str">
        <f t="shared" si="0"/>
        <v>OEJV 074 </v>
      </c>
      <c r="B12" s="3" t="str">
        <f t="shared" si="1"/>
        <v>II</v>
      </c>
      <c r="C12" s="8">
        <f t="shared" si="2"/>
        <v>53217.409319999999</v>
      </c>
      <c r="D12" s="16" t="str">
        <f t="shared" si="3"/>
        <v>vis</v>
      </c>
      <c r="E12" s="55">
        <f>VLOOKUP(C12,Active!C$21:E$973,3,FALSE)</f>
        <v>-983.49971373231836</v>
      </c>
      <c r="F12" s="3" t="s">
        <v>64</v>
      </c>
      <c r="G12" s="16" t="str">
        <f t="shared" si="4"/>
        <v>53217.40932</v>
      </c>
      <c r="H12" s="8">
        <f t="shared" si="5"/>
        <v>200.5</v>
      </c>
      <c r="I12" s="56" t="s">
        <v>73</v>
      </c>
      <c r="J12" s="57" t="s">
        <v>74</v>
      </c>
      <c r="K12" s="56">
        <v>200.5</v>
      </c>
      <c r="L12" s="56" t="s">
        <v>75</v>
      </c>
      <c r="M12" s="57" t="s">
        <v>69</v>
      </c>
      <c r="N12" s="57" t="s">
        <v>76</v>
      </c>
      <c r="O12" s="58" t="s">
        <v>77</v>
      </c>
      <c r="P12" s="59" t="s">
        <v>72</v>
      </c>
    </row>
    <row r="13" spans="1:16" ht="12.75" customHeight="1" thickBot="1" x14ac:dyDescent="0.25">
      <c r="A13" s="8" t="str">
        <f t="shared" si="0"/>
        <v>OEJV 074 </v>
      </c>
      <c r="B13" s="3" t="str">
        <f t="shared" si="1"/>
        <v>I</v>
      </c>
      <c r="C13" s="8">
        <f t="shared" si="2"/>
        <v>53224.530709999999</v>
      </c>
      <c r="D13" s="16" t="str">
        <f t="shared" si="3"/>
        <v>vis</v>
      </c>
      <c r="E13" s="55">
        <f>VLOOKUP(C13,Active!C$21:E$973,3,FALSE)</f>
        <v>-978.99983941017865</v>
      </c>
      <c r="F13" s="3" t="s">
        <v>64</v>
      </c>
      <c r="G13" s="16" t="str">
        <f t="shared" si="4"/>
        <v>53224.53071</v>
      </c>
      <c r="H13" s="8">
        <f t="shared" si="5"/>
        <v>205</v>
      </c>
      <c r="I13" s="56" t="s">
        <v>78</v>
      </c>
      <c r="J13" s="57" t="s">
        <v>79</v>
      </c>
      <c r="K13" s="56">
        <v>205</v>
      </c>
      <c r="L13" s="56" t="s">
        <v>80</v>
      </c>
      <c r="M13" s="57" t="s">
        <v>69</v>
      </c>
      <c r="N13" s="57" t="s">
        <v>76</v>
      </c>
      <c r="O13" s="58" t="s">
        <v>81</v>
      </c>
      <c r="P13" s="59" t="s">
        <v>72</v>
      </c>
    </row>
    <row r="14" spans="1:16" ht="12.75" customHeight="1" thickBot="1" x14ac:dyDescent="0.25">
      <c r="A14" s="8" t="str">
        <f t="shared" si="0"/>
        <v>IBVS 5741 </v>
      </c>
      <c r="B14" s="3" t="str">
        <f t="shared" si="1"/>
        <v>I</v>
      </c>
      <c r="C14" s="8">
        <f t="shared" si="2"/>
        <v>53254.601600000002</v>
      </c>
      <c r="D14" s="16" t="str">
        <f t="shared" si="3"/>
        <v>vis</v>
      </c>
      <c r="E14" s="55">
        <f>VLOOKUP(C14,Active!C$21:E$973,3,FALSE)</f>
        <v>-959.99860148402968</v>
      </c>
      <c r="F14" s="3" t="s">
        <v>64</v>
      </c>
      <c r="G14" s="16" t="str">
        <f t="shared" si="4"/>
        <v>53254.6016</v>
      </c>
      <c r="H14" s="8">
        <f t="shared" si="5"/>
        <v>224</v>
      </c>
      <c r="I14" s="56" t="s">
        <v>82</v>
      </c>
      <c r="J14" s="57" t="s">
        <v>83</v>
      </c>
      <c r="K14" s="56">
        <v>224</v>
      </c>
      <c r="L14" s="56" t="s">
        <v>84</v>
      </c>
      <c r="M14" s="57" t="s">
        <v>69</v>
      </c>
      <c r="N14" s="57" t="s">
        <v>76</v>
      </c>
      <c r="O14" s="58" t="s">
        <v>85</v>
      </c>
      <c r="P14" s="59" t="s">
        <v>86</v>
      </c>
    </row>
    <row r="15" spans="1:16" ht="12.75" customHeight="1" thickBot="1" x14ac:dyDescent="0.25">
      <c r="A15" s="8" t="str">
        <f t="shared" si="0"/>
        <v>OEJV 074 </v>
      </c>
      <c r="B15" s="3" t="str">
        <f t="shared" si="1"/>
        <v>II</v>
      </c>
      <c r="C15" s="8">
        <f t="shared" si="2"/>
        <v>53285.45738</v>
      </c>
      <c r="D15" s="16" t="str">
        <f t="shared" si="3"/>
        <v>vis</v>
      </c>
      <c r="E15" s="55">
        <f>VLOOKUP(C15,Active!C$21:E$973,3,FALSE)</f>
        <v>-940.5014061174536</v>
      </c>
      <c r="F15" s="3" t="s">
        <v>64</v>
      </c>
      <c r="G15" s="16" t="str">
        <f t="shared" si="4"/>
        <v>53285.45738</v>
      </c>
      <c r="H15" s="8">
        <f t="shared" si="5"/>
        <v>243.5</v>
      </c>
      <c r="I15" s="56" t="s">
        <v>87</v>
      </c>
      <c r="J15" s="57" t="s">
        <v>88</v>
      </c>
      <c r="K15" s="56">
        <v>243.5</v>
      </c>
      <c r="L15" s="56" t="s">
        <v>89</v>
      </c>
      <c r="M15" s="57" t="s">
        <v>69</v>
      </c>
      <c r="N15" s="57" t="s">
        <v>35</v>
      </c>
      <c r="O15" s="58" t="s">
        <v>71</v>
      </c>
      <c r="P15" s="59" t="s">
        <v>72</v>
      </c>
    </row>
    <row r="16" spans="1:16" ht="12.75" customHeight="1" thickBot="1" x14ac:dyDescent="0.25">
      <c r="A16" s="8" t="str">
        <f t="shared" si="0"/>
        <v>OEJV 074 </v>
      </c>
      <c r="B16" s="3" t="str">
        <f t="shared" si="1"/>
        <v>II</v>
      </c>
      <c r="C16" s="8">
        <f t="shared" si="2"/>
        <v>53331.354670000001</v>
      </c>
      <c r="D16" s="16" t="str">
        <f t="shared" si="3"/>
        <v>vis</v>
      </c>
      <c r="E16" s="55">
        <f>VLOOKUP(C16,Active!C$21:E$973,3,FALSE)</f>
        <v>-911.49975942673734</v>
      </c>
      <c r="F16" s="3" t="s">
        <v>64</v>
      </c>
      <c r="G16" s="16" t="str">
        <f t="shared" si="4"/>
        <v>53331.35467</v>
      </c>
      <c r="H16" s="8">
        <f t="shared" si="5"/>
        <v>272.5</v>
      </c>
      <c r="I16" s="56" t="s">
        <v>90</v>
      </c>
      <c r="J16" s="57" t="s">
        <v>91</v>
      </c>
      <c r="K16" s="56">
        <v>272.5</v>
      </c>
      <c r="L16" s="56" t="s">
        <v>92</v>
      </c>
      <c r="M16" s="57" t="s">
        <v>69</v>
      </c>
      <c r="N16" s="57" t="s">
        <v>35</v>
      </c>
      <c r="O16" s="58" t="s">
        <v>71</v>
      </c>
      <c r="P16" s="59" t="s">
        <v>72</v>
      </c>
    </row>
    <row r="17" spans="1:16" ht="12.75" customHeight="1" thickBot="1" x14ac:dyDescent="0.25">
      <c r="A17" s="8" t="str">
        <f t="shared" si="0"/>
        <v>OEJV 074 </v>
      </c>
      <c r="B17" s="3" t="str">
        <f t="shared" si="1"/>
        <v>II</v>
      </c>
      <c r="C17" s="8">
        <f t="shared" si="2"/>
        <v>53361.422960000004</v>
      </c>
      <c r="D17" s="16" t="str">
        <f t="shared" si="3"/>
        <v>vis</v>
      </c>
      <c r="E17" s="55">
        <f>VLOOKUP(C17,Active!C$21:E$973,3,FALSE)</f>
        <v>-892.50016439238857</v>
      </c>
      <c r="F17" s="3" t="s">
        <v>64</v>
      </c>
      <c r="G17" s="16" t="str">
        <f t="shared" si="4"/>
        <v>53361.42296</v>
      </c>
      <c r="H17" s="8">
        <f t="shared" si="5"/>
        <v>291.5</v>
      </c>
      <c r="I17" s="56" t="s">
        <v>93</v>
      </c>
      <c r="J17" s="57" t="s">
        <v>94</v>
      </c>
      <c r="K17" s="56">
        <v>291.5</v>
      </c>
      <c r="L17" s="56" t="s">
        <v>95</v>
      </c>
      <c r="M17" s="57" t="s">
        <v>69</v>
      </c>
      <c r="N17" s="57" t="s">
        <v>70</v>
      </c>
      <c r="O17" s="58" t="s">
        <v>71</v>
      </c>
      <c r="P17" s="59" t="s">
        <v>72</v>
      </c>
    </row>
    <row r="18" spans="1:16" ht="12.75" customHeight="1" thickBot="1" x14ac:dyDescent="0.25">
      <c r="A18" s="8" t="str">
        <f t="shared" si="0"/>
        <v>OEJV 074 </v>
      </c>
      <c r="B18" s="3" t="str">
        <f t="shared" si="1"/>
        <v>I</v>
      </c>
      <c r="C18" s="8">
        <f t="shared" si="2"/>
        <v>53381.203249999999</v>
      </c>
      <c r="D18" s="16" t="str">
        <f t="shared" si="3"/>
        <v>vis</v>
      </c>
      <c r="E18" s="55">
        <f>VLOOKUP(C18,Active!C$21:E$973,3,FALSE)</f>
        <v>-880.00136583544202</v>
      </c>
      <c r="F18" s="3" t="s">
        <v>64</v>
      </c>
      <c r="G18" s="16" t="str">
        <f t="shared" si="4"/>
        <v>53381.20325</v>
      </c>
      <c r="H18" s="8">
        <f t="shared" si="5"/>
        <v>304</v>
      </c>
      <c r="I18" s="56" t="s">
        <v>96</v>
      </c>
      <c r="J18" s="57" t="s">
        <v>97</v>
      </c>
      <c r="K18" s="56">
        <v>304</v>
      </c>
      <c r="L18" s="56" t="s">
        <v>98</v>
      </c>
      <c r="M18" s="57" t="s">
        <v>69</v>
      </c>
      <c r="N18" s="57" t="s">
        <v>35</v>
      </c>
      <c r="O18" s="58" t="s">
        <v>71</v>
      </c>
      <c r="P18" s="59" t="s">
        <v>72</v>
      </c>
    </row>
    <row r="19" spans="1:16" ht="12.75" customHeight="1" thickBot="1" x14ac:dyDescent="0.25">
      <c r="A19" s="8" t="str">
        <f t="shared" si="0"/>
        <v>OEJV 074 </v>
      </c>
      <c r="B19" s="3" t="str">
        <f t="shared" si="1"/>
        <v>II</v>
      </c>
      <c r="C19" s="8">
        <f t="shared" si="2"/>
        <v>53388.326959999999</v>
      </c>
      <c r="D19" s="16" t="str">
        <f t="shared" si="3"/>
        <v>vis</v>
      </c>
      <c r="E19" s="55">
        <f>VLOOKUP(C19,Active!C$21:E$973,3,FALSE)</f>
        <v>-875.50002554831144</v>
      </c>
      <c r="F19" s="3" t="s">
        <v>64</v>
      </c>
      <c r="G19" s="16" t="str">
        <f t="shared" si="4"/>
        <v>53388.32696</v>
      </c>
      <c r="H19" s="8">
        <f t="shared" si="5"/>
        <v>308.5</v>
      </c>
      <c r="I19" s="56" t="s">
        <v>99</v>
      </c>
      <c r="J19" s="57" t="s">
        <v>100</v>
      </c>
      <c r="K19" s="56">
        <v>308.5</v>
      </c>
      <c r="L19" s="56" t="s">
        <v>101</v>
      </c>
      <c r="M19" s="57" t="s">
        <v>69</v>
      </c>
      <c r="N19" s="57" t="s">
        <v>35</v>
      </c>
      <c r="O19" s="58" t="s">
        <v>71</v>
      </c>
      <c r="P19" s="59" t="s">
        <v>72</v>
      </c>
    </row>
    <row r="20" spans="1:16" ht="12.75" customHeight="1" thickBot="1" x14ac:dyDescent="0.25">
      <c r="A20" s="8" t="str">
        <f t="shared" si="0"/>
        <v>OEJV 074 </v>
      </c>
      <c r="B20" s="3" t="str">
        <f t="shared" si="1"/>
        <v>I</v>
      </c>
      <c r="C20" s="8">
        <f t="shared" si="2"/>
        <v>53411.272389999998</v>
      </c>
      <c r="D20" s="16" t="str">
        <f t="shared" si="3"/>
        <v>vis</v>
      </c>
      <c r="E20" s="55">
        <f>VLOOKUP(C20,Active!C$21:E$973,3,FALSE)</f>
        <v>-861.00123370185281</v>
      </c>
      <c r="F20" s="3" t="s">
        <v>64</v>
      </c>
      <c r="G20" s="16" t="str">
        <f t="shared" si="4"/>
        <v>53411.27239</v>
      </c>
      <c r="H20" s="8">
        <f t="shared" si="5"/>
        <v>323</v>
      </c>
      <c r="I20" s="56" t="s">
        <v>102</v>
      </c>
      <c r="J20" s="57" t="s">
        <v>103</v>
      </c>
      <c r="K20" s="56">
        <v>323</v>
      </c>
      <c r="L20" s="56" t="s">
        <v>104</v>
      </c>
      <c r="M20" s="57" t="s">
        <v>69</v>
      </c>
      <c r="N20" s="57" t="s">
        <v>35</v>
      </c>
      <c r="O20" s="58" t="s">
        <v>71</v>
      </c>
      <c r="P20" s="59" t="s">
        <v>72</v>
      </c>
    </row>
    <row r="21" spans="1:16" ht="12.75" customHeight="1" thickBot="1" x14ac:dyDescent="0.25">
      <c r="A21" s="8" t="str">
        <f t="shared" si="0"/>
        <v>IBVS 5871 </v>
      </c>
      <c r="B21" s="3" t="str">
        <f t="shared" si="1"/>
        <v>II</v>
      </c>
      <c r="C21" s="8">
        <f t="shared" si="2"/>
        <v>54774.663200000003</v>
      </c>
      <c r="D21" s="16" t="str">
        <f t="shared" si="3"/>
        <v>vis</v>
      </c>
      <c r="E21" s="55">
        <f>VLOOKUP(C21,Active!C$21:E$973,3,FALSE)</f>
        <v>0.50014411345907961</v>
      </c>
      <c r="F21" s="3" t="s">
        <v>64</v>
      </c>
      <c r="G21" s="16" t="str">
        <f t="shared" si="4"/>
        <v>54774.6632</v>
      </c>
      <c r="H21" s="8">
        <f t="shared" si="5"/>
        <v>1184.5</v>
      </c>
      <c r="I21" s="56" t="s">
        <v>105</v>
      </c>
      <c r="J21" s="57" t="s">
        <v>106</v>
      </c>
      <c r="K21" s="56">
        <v>1184.5</v>
      </c>
      <c r="L21" s="56" t="s">
        <v>107</v>
      </c>
      <c r="M21" s="57" t="s">
        <v>69</v>
      </c>
      <c r="N21" s="57" t="s">
        <v>64</v>
      </c>
      <c r="O21" s="58" t="s">
        <v>108</v>
      </c>
      <c r="P21" s="59" t="s">
        <v>109</v>
      </c>
    </row>
    <row r="22" spans="1:16" ht="12.75" customHeight="1" thickBot="1" x14ac:dyDescent="0.25">
      <c r="A22" s="8" t="str">
        <f t="shared" si="0"/>
        <v>BAVM 212 </v>
      </c>
      <c r="B22" s="3" t="str">
        <f t="shared" si="1"/>
        <v>II</v>
      </c>
      <c r="C22" s="8">
        <f t="shared" si="2"/>
        <v>55154.481899999999</v>
      </c>
      <c r="D22" s="16" t="str">
        <f t="shared" si="3"/>
        <v>vis</v>
      </c>
      <c r="E22" s="55">
        <f>VLOOKUP(C22,Active!C$21:E$973,3,FALSE)</f>
        <v>240.50053942932325</v>
      </c>
      <c r="F22" s="3" t="s">
        <v>64</v>
      </c>
      <c r="G22" s="16" t="str">
        <f t="shared" si="4"/>
        <v>55154.4819</v>
      </c>
      <c r="H22" s="8">
        <f t="shared" si="5"/>
        <v>1424.5</v>
      </c>
      <c r="I22" s="56" t="s">
        <v>110</v>
      </c>
      <c r="J22" s="57" t="s">
        <v>111</v>
      </c>
      <c r="K22" s="56">
        <v>1424.5</v>
      </c>
      <c r="L22" s="56" t="s">
        <v>112</v>
      </c>
      <c r="M22" s="57" t="s">
        <v>69</v>
      </c>
      <c r="N22" s="60" t="s">
        <v>113</v>
      </c>
      <c r="O22" s="58" t="s">
        <v>114</v>
      </c>
      <c r="P22" s="59" t="s">
        <v>115</v>
      </c>
    </row>
    <row r="23" spans="1:16" ht="12.75" customHeight="1" thickBot="1" x14ac:dyDescent="0.25">
      <c r="A23" s="8" t="str">
        <f t="shared" si="0"/>
        <v>IBVS 6042 </v>
      </c>
      <c r="B23" s="3" t="str">
        <f t="shared" si="1"/>
        <v>I</v>
      </c>
      <c r="C23" s="8">
        <f t="shared" si="2"/>
        <v>56245.653299999998</v>
      </c>
      <c r="D23" s="16" t="str">
        <f t="shared" si="3"/>
        <v>vis</v>
      </c>
      <c r="E23" s="55">
        <f>VLOOKUP(C23,Active!C$21:E$973,3,FALSE)</f>
        <v>929.99151856586241</v>
      </c>
      <c r="F23" s="3" t="s">
        <v>64</v>
      </c>
      <c r="G23" s="16" t="str">
        <f t="shared" si="4"/>
        <v>56245.6533</v>
      </c>
      <c r="H23" s="8">
        <f t="shared" si="5"/>
        <v>2114</v>
      </c>
      <c r="I23" s="56" t="s">
        <v>116</v>
      </c>
      <c r="J23" s="57" t="s">
        <v>117</v>
      </c>
      <c r="K23" s="56">
        <v>2114</v>
      </c>
      <c r="L23" s="56" t="s">
        <v>118</v>
      </c>
      <c r="M23" s="57" t="s">
        <v>69</v>
      </c>
      <c r="N23" s="57" t="s">
        <v>64</v>
      </c>
      <c r="O23" s="58" t="s">
        <v>108</v>
      </c>
      <c r="P23" s="59" t="s">
        <v>119</v>
      </c>
    </row>
    <row r="24" spans="1:16" ht="12.75" customHeight="1" thickBot="1" x14ac:dyDescent="0.25">
      <c r="A24" s="8" t="str">
        <f t="shared" si="0"/>
        <v>BAVM 239 </v>
      </c>
      <c r="B24" s="3" t="str">
        <f t="shared" si="1"/>
        <v>I</v>
      </c>
      <c r="C24" s="8">
        <f t="shared" si="2"/>
        <v>56986.2883</v>
      </c>
      <c r="D24" s="16" t="str">
        <f t="shared" si="3"/>
        <v>vis</v>
      </c>
      <c r="E24" s="55">
        <f>VLOOKUP(C24,Active!C$21:E$973,3,FALSE)</f>
        <v>1397.9850449108458</v>
      </c>
      <c r="F24" s="3" t="s">
        <v>64</v>
      </c>
      <c r="G24" s="16" t="str">
        <f t="shared" si="4"/>
        <v>56986.2883</v>
      </c>
      <c r="H24" s="8">
        <f t="shared" si="5"/>
        <v>2582</v>
      </c>
      <c r="I24" s="56" t="s">
        <v>120</v>
      </c>
      <c r="J24" s="57" t="s">
        <v>121</v>
      </c>
      <c r="K24" s="56">
        <v>2582</v>
      </c>
      <c r="L24" s="56" t="s">
        <v>122</v>
      </c>
      <c r="M24" s="57" t="s">
        <v>69</v>
      </c>
      <c r="N24" s="57" t="s">
        <v>123</v>
      </c>
      <c r="O24" s="58" t="s">
        <v>124</v>
      </c>
      <c r="P24" s="59" t="s">
        <v>125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</sheetData>
  <phoneticPr fontId="7" type="noConversion"/>
  <hyperlinks>
    <hyperlink ref="A3" r:id="rId1"/>
    <hyperlink ref="P11" r:id="rId2" display="http://var.astro.cz/oejv/issues/oejv074.pdf"/>
    <hyperlink ref="P12" r:id="rId3" display="http://var.astro.cz/oejv/issues/oejv074.pdf"/>
    <hyperlink ref="P13" r:id="rId4" display="http://var.astro.cz/oejv/issues/oejv074.pdf"/>
    <hyperlink ref="P14" r:id="rId5" display="http://www.konkoly.hu/cgi-bin/IBVS?5741"/>
    <hyperlink ref="P15" r:id="rId6" display="http://var.astro.cz/oejv/issues/oejv074.pdf"/>
    <hyperlink ref="P16" r:id="rId7" display="http://var.astro.cz/oejv/issues/oejv074.pdf"/>
    <hyperlink ref="P17" r:id="rId8" display="http://var.astro.cz/oejv/issues/oejv074.pdf"/>
    <hyperlink ref="P18" r:id="rId9" display="http://var.astro.cz/oejv/issues/oejv074.pdf"/>
    <hyperlink ref="P19" r:id="rId10" display="http://var.astro.cz/oejv/issues/oejv074.pdf"/>
    <hyperlink ref="P20" r:id="rId11" display="http://var.astro.cz/oejv/issues/oejv074.pdf"/>
    <hyperlink ref="P21" r:id="rId12" display="http://www.konkoly.hu/cgi-bin/IBVS?5871"/>
    <hyperlink ref="P22" r:id="rId13" display="http://www.bav-astro.de/sfs/BAVM_link.php?BAVMnr=212"/>
    <hyperlink ref="P23" r:id="rId14" display="http://www.konkoly.hu/cgi-bin/IBVS?6042"/>
    <hyperlink ref="P24" r:id="rId1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2023-05-31T07:08:43Z</dcterms:modified>
</cp:coreProperties>
</file>