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AF4A90C-F39E-4ED4-B6A5-3B5AA7F32DF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Q23" i="1"/>
  <c r="E22" i="1"/>
  <c r="F22" i="1"/>
  <c r="G22" i="1"/>
  <c r="I22" i="1"/>
  <c r="Q22" i="1"/>
  <c r="C9" i="1"/>
  <c r="E21" i="1"/>
  <c r="F21" i="1"/>
  <c r="G21" i="1"/>
  <c r="D9" i="1"/>
  <c r="F16" i="1"/>
  <c r="F17" i="1" s="1"/>
  <c r="C17" i="1"/>
  <c r="Q21" i="1"/>
  <c r="I21" i="1"/>
  <c r="C12" i="1"/>
  <c r="C11" i="1"/>
  <c r="O22" i="1" l="1"/>
  <c r="O21" i="1"/>
  <c r="C15" i="1"/>
  <c r="F18" i="1" s="1"/>
  <c r="O23" i="1"/>
  <c r="C16" i="1"/>
  <c r="D18" i="1" s="1"/>
  <c r="C18" i="1" l="1"/>
  <c r="F19" i="1"/>
</calcChain>
</file>

<file path=xl/sharedStrings.xml><?xml version="1.0" encoding="utf-8"?>
<sst xmlns="http://schemas.openxmlformats.org/spreadsheetml/2006/main" count="54" uniqueCount="48">
  <si>
    <t>OEJV 0211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</si>
  <si>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</si>
  <si>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</si>
  <si>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</si>
  <si>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</si>
  <si>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</si>
  <si>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</si>
  <si>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</si>
  <si>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</si>
  <si>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</si>
  <si>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</si>
  <si>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</si>
  <si>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</si>
  <si>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</si>
  <si>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</si>
  <si>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</si>
  <si>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</si>
  <si>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</si>
  <si>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</si>
  <si>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</si>
  <si>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</si>
  <si>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</si>
  <si>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</si>
  <si>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</si>
  <si>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</si>
  <si>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</si>
  <si>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</si>
  <si>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</si>
  <si>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</si>
  <si>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</si>
  <si>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</si>
  <si>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</si>
  <si>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</si>
  <si>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</si>
  <si>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</si>
  <si>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</si>
  <si>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</si>
  <si>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</si>
  <si>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</si>
  <si>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</si>
  <si>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</si>
  <si>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</si>
  <si>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</si>
  <si>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V0469 And</t>
  </si>
  <si>
    <t>EW</t>
  </si>
  <si>
    <t>V0469 And / GSC na</t>
  </si>
  <si>
    <t>as of 2021-06-08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</si>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</sst>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 Unicode MS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172" fontId="5" fillId="0" borderId="5" xfId="0" applyNumberFormat="1" applyFont="1" applyBorder="1" applyAlignment="1">
      <alignment horizontal="left" vertical="center"/>
    </xf>
    <xf numFmtId="172" fontId="17" fillId="0" borderId="5" xfId="0" applyNumberFormat="1" applyFont="1" applyBorder="1" applyAlignment="1">
      <alignment horizontal="left" vertical="center"/>
    </xf>
    <xf numFmtId="0" fontId="17" fillId="25" borderId="11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20" fillId="0" borderId="0" xfId="0" applyFont="1" applyAlignment="1"/>
    <xf numFmtId="0" fontId="0" fillId="0" borderId="12" xfId="0" applyBorder="1" applyAlignment="1">
      <alignment horizontal="center"/>
    </xf>
    <xf numFmtId="0" fontId="19" fillId="0" borderId="13" xfId="0" applyFont="1" applyBorder="1" applyAlignment="1"/>
    <xf numFmtId="0" fontId="6" fillId="0" borderId="0" xfId="41" applyAlignment="1">
      <alignment horizontal="left" vertical="center"/>
    </xf>
    <xf numFmtId="0" fontId="6" fillId="0" borderId="0" xfId="4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V0469 And - O-C Diagr.</a:t>
            </a:r>
          </a:p>
        </c:rich>
      </c:tx>
      <c:layout>
        <c:manualLayout>
          <c:xMode val="edge"/>
          <c:yMode val="edge"/>
          <c:x val="0.3669172932330827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15607.5</c:v>
                </c:pt>
                <c:pt idx="2">
                  <c:v>15607.5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C1-474D-841C-2D555D3888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15607.5</c:v>
                </c:pt>
                <c:pt idx="2">
                  <c:v>15607.5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4.4102500003646128E-2</c:v>
                </c:pt>
                <c:pt idx="2">
                  <c:v>4.4142500002635643E-2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C1-474D-841C-2D555D3888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15607.5</c:v>
                </c:pt>
                <c:pt idx="2">
                  <c:v>15607.5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C1-474D-841C-2D555D3888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15607.5</c:v>
                </c:pt>
                <c:pt idx="2">
                  <c:v>15607.5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C1-474D-841C-2D555D3888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15607.5</c:v>
                </c:pt>
                <c:pt idx="2">
                  <c:v>15607.5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C1-474D-841C-2D555D3888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15607.5</c:v>
                </c:pt>
                <c:pt idx="2">
                  <c:v>15607.5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C1-474D-841C-2D555D3888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15607.5</c:v>
                </c:pt>
                <c:pt idx="2">
                  <c:v>15607.5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C1-474D-841C-2D555D3888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15607.5</c:v>
                </c:pt>
                <c:pt idx="2">
                  <c:v>15607.5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-3.4694469519536142E-18</c:v>
                </c:pt>
                <c:pt idx="1">
                  <c:v>4.4122500003140885E-2</c:v>
                </c:pt>
                <c:pt idx="2">
                  <c:v>4.4122500003140885E-2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C1-474D-841C-2D555D3888E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15607.5</c:v>
                </c:pt>
                <c:pt idx="2">
                  <c:v>15607.5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C1-474D-841C-2D555D388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571064"/>
        <c:axId val="1"/>
      </c:scatterChart>
      <c:valAx>
        <c:axId val="676571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571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53064690443099"/>
          <c:w val="0.71428571428571441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8494F7-2A0C-993B-6472-F66F0514D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vsolj.cetus-net.org/bulletin.html" TargetMode="External"/><Relationship Id="rId55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vsolj.cetus-net.org/bulletin.html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vsolj.cetus-net.org/bulletin.html" TargetMode="External"/><Relationship Id="rId57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60" Type="http://schemas.openxmlformats.org/officeDocument/2006/relationships/drawing" Target="../drawings/drawing1.xm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vsolj.cetus-net.org/bulletin.html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>
      <c r="A1" s="1" t="s">
        <v>45</v>
      </c>
      <c r="F1" s="33" t="s">
        <v>43</v>
      </c>
      <c r="G1" s="29">
        <v>2013</v>
      </c>
      <c r="H1" s="34"/>
      <c r="I1" s="35" t="s">
        <v>15</v>
      </c>
      <c r="J1" s="33" t="s">
        <v>43</v>
      </c>
      <c r="K1" s="36">
        <v>0.11220488000000001</v>
      </c>
      <c r="L1" s="37">
        <v>42.053901199999999</v>
      </c>
      <c r="M1" s="38">
        <v>52859.5092</v>
      </c>
      <c r="N1" s="38">
        <v>0.328177</v>
      </c>
      <c r="O1" s="30" t="s">
        <v>44</v>
      </c>
      <c r="P1" s="39">
        <v>14.6</v>
      </c>
    </row>
    <row r="2" spans="1:16">
      <c r="A2" t="s">
        <v>25</v>
      </c>
      <c r="B2" t="s">
        <v>44</v>
      </c>
      <c r="C2" s="28"/>
      <c r="D2" s="3"/>
    </row>
    <row r="3" spans="1:16" ht="13.5" thickBot="1"/>
    <row r="4" spans="1:16" ht="13.5" thickBot="1">
      <c r="A4" s="5" t="s">
        <v>2</v>
      </c>
      <c r="C4" s="41">
        <v>53714.631000000001</v>
      </c>
      <c r="D4" s="42">
        <v>0.32820100000000002</v>
      </c>
      <c r="E4" s="40" t="s">
        <v>46</v>
      </c>
    </row>
    <row r="5" spans="1:16">
      <c r="A5" s="9" t="s">
        <v>30</v>
      </c>
      <c r="B5" s="10"/>
      <c r="C5" s="11">
        <v>-9.5</v>
      </c>
      <c r="D5" s="10" t="s">
        <v>31</v>
      </c>
      <c r="E5" s="10"/>
    </row>
    <row r="6" spans="1:16">
      <c r="A6" s="5" t="s">
        <v>3</v>
      </c>
    </row>
    <row r="7" spans="1:16">
      <c r="A7" t="s">
        <v>4</v>
      </c>
      <c r="C7" s="8">
        <v>52859.5092</v>
      </c>
      <c r="D7" s="27" t="e">
        <v>#N/A</v>
      </c>
    </row>
    <row r="8" spans="1:16">
      <c r="A8" t="s">
        <v>5</v>
      </c>
      <c r="C8" s="8">
        <v>0.328177</v>
      </c>
      <c r="D8" s="27" t="e">
        <v>#N/A</v>
      </c>
    </row>
    <row r="9" spans="1:16">
      <c r="A9" s="24" t="s">
        <v>34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6" ht="13.5" thickBot="1">
      <c r="A10" s="10"/>
      <c r="B10" s="10"/>
      <c r="C10" s="4" t="s">
        <v>21</v>
      </c>
      <c r="D10" s="4" t="s">
        <v>22</v>
      </c>
      <c r="E10" s="10"/>
    </row>
    <row r="11" spans="1:16">
      <c r="A11" s="10" t="s">
        <v>17</v>
      </c>
      <c r="B11" s="10"/>
      <c r="C11" s="21">
        <f ca="1">INTERCEPT(INDIRECT($D$9):G992,INDIRECT($C$9):F992)</f>
        <v>-3.4694469519536142E-18</v>
      </c>
      <c r="D11" s="3"/>
      <c r="E11" s="10"/>
    </row>
    <row r="12" spans="1:16">
      <c r="A12" s="10" t="s">
        <v>18</v>
      </c>
      <c r="B12" s="10"/>
      <c r="C12" s="21">
        <f ca="1">SLOPE(INDIRECT($D$9):G992,INDIRECT($C$9):F992)</f>
        <v>2.8270062471978784E-6</v>
      </c>
      <c r="D12" s="3"/>
      <c r="E12" s="10"/>
    </row>
    <row r="13" spans="1:16">
      <c r="A13" s="10" t="s">
        <v>20</v>
      </c>
      <c r="B13" s="10"/>
      <c r="C13" s="3" t="s">
        <v>15</v>
      </c>
    </row>
    <row r="14" spans="1:16">
      <c r="A14" s="10"/>
      <c r="B14" s="10"/>
      <c r="C14" s="10"/>
    </row>
    <row r="15" spans="1:16">
      <c r="A15" s="12" t="s">
        <v>19</v>
      </c>
      <c r="B15" s="10"/>
      <c r="C15" s="13">
        <f ca="1">(C7+C11)+(C8+C12)*INT(MAX(F21:F3533))</f>
        <v>57981.411760086499</v>
      </c>
      <c r="E15" s="14" t="s">
        <v>36</v>
      </c>
      <c r="F15" s="31">
        <v>1</v>
      </c>
    </row>
    <row r="16" spans="1:16">
      <c r="A16" s="16" t="s">
        <v>6</v>
      </c>
      <c r="B16" s="10"/>
      <c r="C16" s="17">
        <f ca="1">+C8+C12</f>
        <v>0.3281798270062472</v>
      </c>
      <c r="E16" s="14" t="s">
        <v>32</v>
      </c>
      <c r="F16" s="32">
        <f ca="1">NOW()+15018.5+$C$5/24</f>
        <v>60095.80362997685</v>
      </c>
    </row>
    <row r="17" spans="1:21" ht="13.5" thickBot="1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22051</v>
      </c>
    </row>
    <row r="18" spans="1:21" ht="14.25" thickTop="1" thickBot="1">
      <c r="A18" s="16" t="s">
        <v>7</v>
      </c>
      <c r="B18" s="10"/>
      <c r="C18" s="19">
        <f ca="1">+C15</f>
        <v>57981.411760086499</v>
      </c>
      <c r="D18" s="20">
        <f ca="1">+C16</f>
        <v>0.3281798270062472</v>
      </c>
      <c r="E18" s="14" t="s">
        <v>38</v>
      </c>
      <c r="F18" s="23">
        <f ca="1">ROUND(2*(F16-$C$15)/$C$16,0)/2+F15</f>
        <v>6444</v>
      </c>
    </row>
    <row r="19" spans="1:21" ht="13.5" thickTop="1">
      <c r="E19" s="14" t="s">
        <v>33</v>
      </c>
      <c r="F19" s="18">
        <f ca="1">+$C$15+$C$16*F18-15018.5-$C$5/24</f>
        <v>45078.098398648093</v>
      </c>
    </row>
    <row r="20" spans="1:21" ht="13.5" thickBot="1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>
      <c r="A21" t="s">
        <v>47</v>
      </c>
      <c r="C21" s="8">
        <v>52859.5092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-3.4694469519536142E-18</v>
      </c>
      <c r="Q21" s="2">
        <f>+C21-15018.5</f>
        <v>37841.0092</v>
      </c>
    </row>
    <row r="22" spans="1:21">
      <c r="A22" s="43" t="s">
        <v>0</v>
      </c>
      <c r="B22" s="44" t="s">
        <v>1</v>
      </c>
      <c r="C22" s="43">
        <v>57981.575830000002</v>
      </c>
      <c r="D22" s="43">
        <v>2.9999999999999997E-4</v>
      </c>
      <c r="E22">
        <f>+(C22-C$7)/C$8</f>
        <v>15607.634386322019</v>
      </c>
      <c r="F22">
        <f>ROUND(2*E22,0)/2</f>
        <v>15607.5</v>
      </c>
      <c r="G22">
        <f>+C22-(C$7+F22*C$8)</f>
        <v>4.4102500003646128E-2</v>
      </c>
      <c r="I22">
        <f>+G22</f>
        <v>4.4102500003646128E-2</v>
      </c>
      <c r="O22">
        <f ca="1">+C$11+C$12*$F22</f>
        <v>4.4122500003140885E-2</v>
      </c>
      <c r="Q22" s="2">
        <f>+C22-15018.5</f>
        <v>42963.075830000002</v>
      </c>
    </row>
    <row r="23" spans="1:21">
      <c r="A23" t="s">
        <v>0</v>
      </c>
      <c r="B23" t="s">
        <v>1</v>
      </c>
      <c r="C23" s="8">
        <v>57981.575870000001</v>
      </c>
      <c r="D23" s="8">
        <v>4.0000000000000002E-4</v>
      </c>
      <c r="E23">
        <f>+(C23-C$7)/C$8</f>
        <v>15607.634508207462</v>
      </c>
      <c r="F23">
        <f>ROUND(2*E23,0)/2</f>
        <v>15607.5</v>
      </c>
      <c r="G23">
        <f>+C23-(C$7+F23*C$8)</f>
        <v>4.4142500002635643E-2</v>
      </c>
      <c r="I23">
        <f>+G23</f>
        <v>4.4142500002635643E-2</v>
      </c>
      <c r="O23">
        <f ca="1">+C$11+C$12*$F23</f>
        <v>4.4122500003140885E-2</v>
      </c>
      <c r="Q23" s="2">
        <f>+C23-15018.5</f>
        <v>42963.075870000001</v>
      </c>
    </row>
    <row r="24" spans="1:21">
      <c r="C24" s="8"/>
      <c r="D24" s="8"/>
      <c r="Q24" s="2"/>
    </row>
    <row r="25" spans="1:21">
      <c r="C25" s="8"/>
      <c r="D25" s="8"/>
      <c r="Q25" s="2"/>
    </row>
    <row r="26" spans="1:21">
      <c r="C26" s="8"/>
      <c r="D26" s="8"/>
      <c r="Q26" s="2"/>
    </row>
    <row r="27" spans="1:21">
      <c r="C27" s="8"/>
      <c r="D27" s="8"/>
      <c r="Q27" s="2"/>
    </row>
    <row r="28" spans="1:21">
      <c r="C28" s="8"/>
      <c r="D28" s="8"/>
      <c r="Q28" s="2"/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hyperlinks>
    <hyperlink ref="I29" r:id="rId1" display="http://vsolj.cetus-net.org/bulletin.html"/>
    <hyperlink ref="I46400" r:id="rId2" display="http://vsolj.cetus-net.org/bulletin.html"/>
    <hyperlink ref="J29" r:id="rId3" display="http://vsolj.cetus-net.org/bulletin.html"/>
    <hyperlink ref="AU56105" r:id="rId4" display="http://cdsbib.u-strasbg.fr/cgi-bin/cdsbib?1990RMxAA..21..381G"/>
    <hyperlink ref="I26" r:id="rId5" display="https://www.aavso.org/ejaavso"/>
    <hyperlink ref="I12048" r:id="rId6" display="http://vsolj.cetus-net.org/bulletin.html"/>
    <hyperlink ref="AT1905" r:id="rId7" display="http://cdsbib.u-strasbg.fr/cgi-bin/cdsbib?1990RMxAA..21..381G"/>
    <hyperlink ref="AT1908" r:id="rId8" display="http://cdsbib.u-strasbg.fr/cgi-bin/cdsbib?1990RMxAA..21..381G"/>
    <hyperlink ref="AT1906" r:id="rId9" display="http://cdsbib.u-strasbg.fr/cgi-bin/cdsbib?1990RMxAA..21..381G"/>
    <hyperlink ref="AT1893" r:id="rId10" display="http://cdsbib.u-strasbg.fr/cgi-bin/cdsbib?1990RMxAA..21..381G"/>
    <hyperlink ref="AU2018" r:id="rId11" display="http://cdsbib.u-strasbg.fr/cgi-bin/cdsbib?1990RMxAA..21..381G"/>
    <hyperlink ref="AU2019" r:id="rId12" display="http://cdsbib.u-strasbg.fr/cgi-bin/cdsbib?1990RMxAA..21..381G"/>
    <hyperlink ref="I26338" r:id="rId13" display="https://www.aavso.org/ejaavso"/>
    <hyperlink ref="AU22" r:id="rId14" display="http://cdsbib.u-strasbg.fr/cgi-bin/cdsbib?1990RMxAA..21..381G"/>
    <hyperlink ref="AU49897" r:id="rId15" display="http://cdsbib.u-strasbg.fr/cgi-bin/cdsbib?1990RMxAA..21..381G"/>
    <hyperlink ref="AT49765" r:id="rId16" display="http://cdsbib.u-strasbg.fr/cgi-bin/cdsbib?1990RMxAA..21..381G"/>
    <hyperlink ref="AT49760" r:id="rId17" display="http://cdsbib.u-strasbg.fr/cgi-bin/cdsbib?1990RMxAA..21..381G"/>
    <hyperlink ref="AT49776" r:id="rId18" display="http://cdsbib.u-strasbg.fr/cgi-bin/cdsbib?1990RMxAA..21..381G"/>
    <hyperlink ref="AT49773" r:id="rId19" display="http://cdsbib.u-strasbg.fr/cgi-bin/cdsbib?1990RMxAA..21..381G"/>
    <hyperlink ref="K51046" r:id="rId20" display="http://vsolj.cetus-net.org/bulletin.html"/>
    <hyperlink ref="AW56137" r:id="rId21" display="http://cdsbib.u-strasbg.fr/cgi-bin/cdsbib?1990RMxAA..21..381G"/>
    <hyperlink ref="K52973" r:id="rId22" display="https://www.aavso.org/ejaavso"/>
    <hyperlink ref="AV1913" r:id="rId23" display="http://cdsbib.u-strasbg.fr/cgi-bin/cdsbib?1990RMxAA..21..381G"/>
    <hyperlink ref="AV1927" r:id="rId24" display="http://cdsbib.u-strasbg.fr/cgi-bin/cdsbib?1990RMxAA..21..381G"/>
    <hyperlink ref="AV1938" r:id="rId25" display="http://cdsbib.u-strasbg.fr/cgi-bin/cdsbib?1990RMxAA..21..381G"/>
    <hyperlink ref="AV1904" r:id="rId26" display="http://cdsbib.u-strasbg.fr/cgi-bin/cdsbib?1990RMxAA..21..381G"/>
    <hyperlink ref="AW2318" r:id="rId27" display="http://cdsbib.u-strasbg.fr/cgi-bin/cdsbib?1990RMxAA..21..381G"/>
    <hyperlink ref="AW2319" r:id="rId28" display="http://cdsbib.u-strasbg.fr/cgi-bin/cdsbib?1990RMxAA..21..381G"/>
    <hyperlink ref="AW50023" r:id="rId29" display="http://cdsbib.u-strasbg.fr/cgi-bin/cdsbib?1990RMxAA..21..381G"/>
    <hyperlink ref="AW56528" r:id="rId30" display="http://cdsbib.u-strasbg.fr/cgi-bin/cdsbib?1990RMxAA..21..381G"/>
    <hyperlink ref="AW22" r:id="rId31" display="http://cdsbib.u-strasbg.fr/cgi-bin/cdsbib?1990RMxAA..21..381G"/>
    <hyperlink ref="AV49771" r:id="rId32" display="http://cdsbib.u-strasbg.fr/cgi-bin/cdsbib?1990RMxAA..21..381G"/>
    <hyperlink ref="AV49820" r:id="rId33" display="http://cdsbib.u-strasbg.fr/cgi-bin/cdsbib?1990RMxAA..21..381G"/>
    <hyperlink ref="AV22" r:id="rId34" display="http://cdsbib.u-strasbg.fr/cgi-bin/cdsbib?1990RMxAA..21..381G"/>
    <hyperlink ref="AV49814" r:id="rId35" display="http://cdsbib.u-strasbg.fr/cgi-bin/cdsbib?1990RMxAA..21..381G"/>
    <hyperlink ref="BG25" r:id="rId36" display="http://cdsbib.u-strasbg.fr/cgi-bin/cdsbib?1990RMxAA..21..381G"/>
    <hyperlink ref="AR43528" r:id="rId37" display="http://cdsbib.u-strasbg.fr/cgi-bin/cdsbib?1990RMxAA..21..381G"/>
    <hyperlink ref="AS46044" r:id="rId38" display="http://cdsbib.u-strasbg.fr/cgi-bin/cdsbib?1990RMxAA..21..381G"/>
    <hyperlink ref="AS40" r:id="rId39" display="http://cdsbib.u-strasbg.fr/cgi-bin/cdsbib?1990RMxAA..21..381G"/>
    <hyperlink ref="AS320" r:id="rId40" display="http://cdsbib.u-strasbg.fr/cgi-bin/cdsbib?1990RMxAA..21..381G"/>
    <hyperlink ref="AR47" r:id="rId41" display="http://cdsbib.u-strasbg.fr/cgi-bin/cdsbib?1990RMxAA..21..381G"/>
    <hyperlink ref="AS56" r:id="rId42" display="http://cdsbib.u-strasbg.fr/cgi-bin/cdsbib?1990RMxAA..21..381G"/>
    <hyperlink ref="AS61" r:id="rId43" display="http://cdsbib.u-strasbg.fr/cgi-bin/cdsbib?1990RMxAA..21..381G"/>
    <hyperlink ref="AS57" r:id="rId44" display="http://cdsbib.u-strasbg.fr/cgi-bin/cdsbib?1990RMxAA..21..381G"/>
    <hyperlink ref="AR48" r:id="rId45" display="http://cdsbib.u-strasbg.fr/cgi-bin/cdsbib?1990RMxAA..21..381G"/>
    <hyperlink ref="AS62" r:id="rId46" display="http://cdsbib.u-strasbg.fr/cgi-bin/cdsbib?1990RMxAA..21..381G"/>
    <hyperlink ref="AS58" r:id="rId47" display="http://cdsbib.u-strasbg.fr/cgi-bin/cdsbib?1990RMxAA..21..381G"/>
    <hyperlink ref="AR16319" r:id="rId48" display="http://cdsbib.u-strasbg.fr/cgi-bin/cdsbib?1990RMxAA..21..381G"/>
    <hyperlink ref="J2646" r:id="rId49" display="http://vsolj.cetus-net.org/bulletin.html"/>
    <hyperlink ref="J2639" r:id="rId50" display="http://vsolj.cetus-net.org/bulletin.html"/>
    <hyperlink ref="AS57798" r:id="rId51" display="http://cdsbib.u-strasbg.fr/cgi-bin/cdsbib?1990RMxAA..21..381G"/>
    <hyperlink ref="AS19671" r:id="rId52" display="http://cdsbib.u-strasbg.fr/cgi-bin/cdsbib?1990RMxAA..21..381G"/>
    <hyperlink ref="AS62902" r:id="rId53" display="http://cdsbib.u-strasbg.fr/cgi-bin/cdsbib?1990RMxAA..21..381G"/>
    <hyperlink ref="AU16319" r:id="rId54" display="http://cdsbib.u-strasbg.fr/cgi-bin/cdsbib?1990RMxAA..21..381G"/>
    <hyperlink ref="M2646" r:id="rId55" display="http://vsolj.cetus-net.org/bulletin.html"/>
    <hyperlink ref="M2639" r:id="rId56" display="http://vsolj.cetus-net.org/bulletin.html"/>
    <hyperlink ref="AV57798" r:id="rId57" display="http://cdsbib.u-strasbg.fr/cgi-bin/cdsbib?1990RMxAA..21..381G"/>
    <hyperlink ref="AV19671" r:id="rId58" display="http://cdsbib.u-strasbg.fr/cgi-bin/cdsbib?1990RMxAA..21..381G"/>
    <hyperlink ref="AV62902" r:id="rId59" display="http://cdsbib.u-strasbg.fr/cgi-bin/cdsbib?1990RMxAA..21..381G"/>
  </hyperlinks>
  <pageMargins left="0.75" right="0.75" top="1" bottom="1" header="0.5" footer="0.5"/>
  <headerFooter alignWithMargins="0"/>
  <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2023-05-31T07:17:13Z</dcterms:modified>
</cp:coreProperties>
</file>