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57C54F7-F200-495F-9C00-DF6E9C3E750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/>
  <c r="G28" i="1"/>
  <c r="H28" i="1"/>
  <c r="E29" i="1"/>
  <c r="F29" i="1"/>
  <c r="G29" i="1"/>
  <c r="H29" i="1"/>
  <c r="E33" i="1"/>
  <c r="F33" i="1"/>
  <c r="G33" i="1"/>
  <c r="H33" i="1"/>
  <c r="E34" i="1"/>
  <c r="F34" i="1"/>
  <c r="G34" i="1"/>
  <c r="H34" i="1"/>
  <c r="E31" i="1"/>
  <c r="F31" i="1"/>
  <c r="G31" i="1"/>
  <c r="H31" i="1"/>
  <c r="E32" i="1"/>
  <c r="F32" i="1"/>
  <c r="G32" i="1"/>
  <c r="H32" i="1"/>
  <c r="E21" i="1"/>
  <c r="F21" i="1"/>
  <c r="G21" i="1"/>
  <c r="H21" i="1"/>
  <c r="E22" i="1"/>
  <c r="F22" i="1"/>
  <c r="G22" i="1"/>
  <c r="H22" i="1"/>
  <c r="E23" i="1"/>
  <c r="F23" i="1"/>
  <c r="G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30" i="1"/>
  <c r="F30" i="1"/>
  <c r="G30" i="1"/>
  <c r="H30" i="1"/>
  <c r="Q28" i="1"/>
  <c r="Q29" i="1"/>
  <c r="Q33" i="1"/>
  <c r="Q34" i="1"/>
  <c r="Q31" i="1"/>
  <c r="Q32" i="1"/>
  <c r="F11" i="1"/>
  <c r="Q30" i="1"/>
  <c r="Q22" i="1"/>
  <c r="H23" i="1"/>
  <c r="Q23" i="1"/>
  <c r="Q24" i="1"/>
  <c r="Q25" i="1"/>
  <c r="Q26" i="1"/>
  <c r="Q27" i="1"/>
  <c r="G11" i="1"/>
  <c r="E14" i="1"/>
  <c r="E15" i="1" s="1"/>
  <c r="C17" i="1"/>
  <c r="Q21" i="1"/>
  <c r="C11" i="1"/>
  <c r="C12" i="1"/>
  <c r="C16" i="1" l="1"/>
  <c r="D18" i="1" s="1"/>
  <c r="O26" i="1"/>
  <c r="O22" i="1"/>
  <c r="O25" i="1"/>
  <c r="O29" i="1"/>
  <c r="O34" i="1"/>
  <c r="O21" i="1"/>
  <c r="O23" i="1"/>
  <c r="O28" i="1"/>
  <c r="O30" i="1"/>
  <c r="O24" i="1"/>
  <c r="C15" i="1"/>
  <c r="O32" i="1"/>
  <c r="O31" i="1"/>
  <c r="O27" i="1"/>
  <c r="O33" i="1"/>
  <c r="C18" i="1" l="1"/>
  <c r="E16" i="1"/>
  <c r="E17" i="1" s="1"/>
</calcChain>
</file>

<file path=xl/sharedStrings.xml><?xml version="1.0" encoding="utf-8"?>
<sst xmlns="http://schemas.openxmlformats.org/spreadsheetml/2006/main" count="75" uniqueCount="53">
  <si>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</si>
  <si>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</si>
  <si>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</si>
  <si>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</si>
  <si>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</si>
  <si>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</si>
  <si>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</si>
  <si>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</si>
  <si>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</si>
  <si>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</si>
  <si>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</si>
  <si>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</si>
  <si>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</si>
  <si>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</si>
  <si>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</si>
  <si>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</si>
  <si>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</si>
  <si>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</si>
  <si>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</si>
  <si>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</si>
  <si>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</si>
  <si>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</si>
  <si>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</si>
  <si>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</si>
  <si>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</si>
  <si>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</si>
  <si>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</si>
  <si>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</si>
  <si>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</si>
  <si>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</si>
  <si>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</si>
  <si>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</si>
  <si>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</si>
  <si>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</si>
  <si>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</si>
  <si>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</si>
  <si>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</si>
  <si>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S2</t>
  </si>
  <si>
    <t>BAD</t>
  </si>
  <si>
    <t>Add cycle</t>
  </si>
  <si>
    <t>Old Cycle</t>
  </si>
  <si>
    <t>New Cycle</t>
  </si>
  <si>
    <t>V0473 And / GSC 2790-0068</t>
  </si>
  <si>
    <t>EW</t>
  </si>
  <si>
    <t>IBVS 6033</t>
  </si>
  <si>
    <t>I</t>
  </si>
  <si>
    <t>II</t>
  </si>
  <si>
    <t>ToMcat 2012-12-18</t>
  </si>
  <si>
    <t>IBVS 6042</t>
  </si>
  <si>
    <t>?</t>
  </si>
  <si>
    <t>not avail.</t>
  </si>
  <si>
    <t>IBVS 6094</t>
  </si>
  <si>
    <t>IBVS 6118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</si>
</sst>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2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14" fillId="0" borderId="1" xfId="0" applyFont="1" applyBorder="1" applyAlignment="1">
      <alignment vertical="center"/>
    </xf>
    <xf numFmtId="0" fontId="15" fillId="0" borderId="0" xfId="0" applyFont="1" applyAlignment="1"/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V0473 And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5.9999999999999995E-4</c:v>
                  </c:pt>
                  <c:pt idx="1">
                    <c:v>1E-3</c:v>
                  </c:pt>
                  <c:pt idx="2">
                    <c:v>1.2999999999999999E-3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4.0000000000000002E-4</c:v>
                  </c:pt>
                  <c:pt idx="8">
                    <c:v>6.9999999999999999E-4</c:v>
                  </c:pt>
                  <c:pt idx="9">
                    <c:v>6.0000000000000006E-4</c:v>
                  </c:pt>
                  <c:pt idx="10">
                    <c:v>2.0999999999999999E-3</c:v>
                  </c:pt>
                  <c:pt idx="11">
                    <c:v>5.0000000000000001E-4</c:v>
                  </c:pt>
                  <c:pt idx="12">
                    <c:v>1E-3</c:v>
                  </c:pt>
                  <c:pt idx="13">
                    <c:v>1.5E-3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5.9999999999999995E-4</c:v>
                  </c:pt>
                  <c:pt idx="1">
                    <c:v>1E-3</c:v>
                  </c:pt>
                  <c:pt idx="2">
                    <c:v>1.2999999999999999E-3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4.0000000000000002E-4</c:v>
                  </c:pt>
                  <c:pt idx="8">
                    <c:v>6.9999999999999999E-4</c:v>
                  </c:pt>
                  <c:pt idx="9">
                    <c:v>6.0000000000000006E-4</c:v>
                  </c:pt>
                  <c:pt idx="10">
                    <c:v>2.0999999999999999E-3</c:v>
                  </c:pt>
                  <c:pt idx="11">
                    <c:v>5.0000000000000001E-4</c:v>
                  </c:pt>
                  <c:pt idx="12">
                    <c:v>1E-3</c:v>
                  </c:pt>
                  <c:pt idx="1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3</c:v>
                </c:pt>
                <c:pt idx="3">
                  <c:v>17.5</c:v>
                </c:pt>
                <c:pt idx="4">
                  <c:v>18</c:v>
                </c:pt>
                <c:pt idx="5">
                  <c:v>25</c:v>
                </c:pt>
                <c:pt idx="6">
                  <c:v>105</c:v>
                </c:pt>
                <c:pt idx="7">
                  <c:v>870</c:v>
                </c:pt>
                <c:pt idx="8">
                  <c:v>872</c:v>
                </c:pt>
                <c:pt idx="9">
                  <c:v>1042.5</c:v>
                </c:pt>
                <c:pt idx="10">
                  <c:v>1704.5</c:v>
                </c:pt>
                <c:pt idx="11">
                  <c:v>1705</c:v>
                </c:pt>
                <c:pt idx="12">
                  <c:v>1786.5</c:v>
                </c:pt>
                <c:pt idx="13">
                  <c:v>2013.5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  <c:pt idx="1">
                  <c:v>-6.3999999838415533E-4</c:v>
                </c:pt>
                <c:pt idx="2">
                  <c:v>-8.8799999502953142E-4</c:v>
                </c:pt>
                <c:pt idx="3">
                  <c:v>-1.4800000062678009E-3</c:v>
                </c:pt>
                <c:pt idx="4">
                  <c:v>-1.1280000035185367E-3</c:v>
                </c:pt>
                <c:pt idx="5">
                  <c:v>-8.9999999909196049E-4</c:v>
                </c:pt>
                <c:pt idx="6">
                  <c:v>-2.8000000020256266E-4</c:v>
                </c:pt>
                <c:pt idx="7">
                  <c:v>3.7999999767635018E-4</c:v>
                </c:pt>
                <c:pt idx="8">
                  <c:v>-5.1200000598328188E-4</c:v>
                </c:pt>
                <c:pt idx="9">
                  <c:v>-9.8000000434694812E-4</c:v>
                </c:pt>
                <c:pt idx="10">
                  <c:v>2.4679999987711199E-3</c:v>
                </c:pt>
                <c:pt idx="11">
                  <c:v>3.2199999986914918E-3</c:v>
                </c:pt>
                <c:pt idx="12">
                  <c:v>9.9599999521160498E-4</c:v>
                </c:pt>
                <c:pt idx="13">
                  <c:v>2.1039999992353842E-3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B1-4218-9DA1-32E9DD57EAF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1E-3</c:v>
                  </c:pt>
                  <c:pt idx="2">
                    <c:v>1.2999999999999999E-3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4.0000000000000002E-4</c:v>
                  </c:pt>
                  <c:pt idx="8">
                    <c:v>6.9999999999999999E-4</c:v>
                  </c:pt>
                  <c:pt idx="9">
                    <c:v>6.0000000000000006E-4</c:v>
                  </c:pt>
                  <c:pt idx="10">
                    <c:v>2.0999999999999999E-3</c:v>
                  </c:pt>
                  <c:pt idx="11">
                    <c:v>5.0000000000000001E-4</c:v>
                  </c:pt>
                  <c:pt idx="12">
                    <c:v>1E-3</c:v>
                  </c:pt>
                  <c:pt idx="13">
                    <c:v>1.5E-3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1E-3</c:v>
                  </c:pt>
                  <c:pt idx="2">
                    <c:v>1.2999999999999999E-3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4.0000000000000002E-4</c:v>
                  </c:pt>
                  <c:pt idx="8">
                    <c:v>6.9999999999999999E-4</c:v>
                  </c:pt>
                  <c:pt idx="9">
                    <c:v>6.0000000000000006E-4</c:v>
                  </c:pt>
                  <c:pt idx="10">
                    <c:v>2.0999999999999999E-3</c:v>
                  </c:pt>
                  <c:pt idx="11">
                    <c:v>5.0000000000000001E-4</c:v>
                  </c:pt>
                  <c:pt idx="12">
                    <c:v>1E-3</c:v>
                  </c:pt>
                  <c:pt idx="1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3</c:v>
                </c:pt>
                <c:pt idx="3">
                  <c:v>17.5</c:v>
                </c:pt>
                <c:pt idx="4">
                  <c:v>18</c:v>
                </c:pt>
                <c:pt idx="5">
                  <c:v>25</c:v>
                </c:pt>
                <c:pt idx="6">
                  <c:v>105</c:v>
                </c:pt>
                <c:pt idx="7">
                  <c:v>870</c:v>
                </c:pt>
                <c:pt idx="8">
                  <c:v>872</c:v>
                </c:pt>
                <c:pt idx="9">
                  <c:v>1042.5</c:v>
                </c:pt>
                <c:pt idx="10">
                  <c:v>1704.5</c:v>
                </c:pt>
                <c:pt idx="11">
                  <c:v>1705</c:v>
                </c:pt>
                <c:pt idx="12">
                  <c:v>1786.5</c:v>
                </c:pt>
                <c:pt idx="13">
                  <c:v>2013.5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8B1-4218-9DA1-32E9DD57EAF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1E-3</c:v>
                  </c:pt>
                  <c:pt idx="2">
                    <c:v>1.2999999999999999E-3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4.0000000000000002E-4</c:v>
                  </c:pt>
                  <c:pt idx="8">
                    <c:v>6.9999999999999999E-4</c:v>
                  </c:pt>
                  <c:pt idx="9">
                    <c:v>6.0000000000000006E-4</c:v>
                  </c:pt>
                  <c:pt idx="10">
                    <c:v>2.0999999999999999E-3</c:v>
                  </c:pt>
                  <c:pt idx="11">
                    <c:v>5.0000000000000001E-4</c:v>
                  </c:pt>
                  <c:pt idx="12">
                    <c:v>1E-3</c:v>
                  </c:pt>
                  <c:pt idx="13">
                    <c:v>1.5E-3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1E-3</c:v>
                  </c:pt>
                  <c:pt idx="2">
                    <c:v>1.2999999999999999E-3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4.0000000000000002E-4</c:v>
                  </c:pt>
                  <c:pt idx="8">
                    <c:v>6.9999999999999999E-4</c:v>
                  </c:pt>
                  <c:pt idx="9">
                    <c:v>6.0000000000000006E-4</c:v>
                  </c:pt>
                  <c:pt idx="10">
                    <c:v>2.0999999999999999E-3</c:v>
                  </c:pt>
                  <c:pt idx="11">
                    <c:v>5.0000000000000001E-4</c:v>
                  </c:pt>
                  <c:pt idx="12">
                    <c:v>1E-3</c:v>
                  </c:pt>
                  <c:pt idx="1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3</c:v>
                </c:pt>
                <c:pt idx="3">
                  <c:v>17.5</c:v>
                </c:pt>
                <c:pt idx="4">
                  <c:v>18</c:v>
                </c:pt>
                <c:pt idx="5">
                  <c:v>25</c:v>
                </c:pt>
                <c:pt idx="6">
                  <c:v>105</c:v>
                </c:pt>
                <c:pt idx="7">
                  <c:v>870</c:v>
                </c:pt>
                <c:pt idx="8">
                  <c:v>872</c:v>
                </c:pt>
                <c:pt idx="9">
                  <c:v>1042.5</c:v>
                </c:pt>
                <c:pt idx="10">
                  <c:v>1704.5</c:v>
                </c:pt>
                <c:pt idx="11">
                  <c:v>1705</c:v>
                </c:pt>
                <c:pt idx="12">
                  <c:v>1786.5</c:v>
                </c:pt>
                <c:pt idx="13">
                  <c:v>2013.5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8B1-4218-9DA1-32E9DD57EAF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1E-3</c:v>
                  </c:pt>
                  <c:pt idx="2">
                    <c:v>1.2999999999999999E-3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4.0000000000000002E-4</c:v>
                  </c:pt>
                  <c:pt idx="8">
                    <c:v>6.9999999999999999E-4</c:v>
                  </c:pt>
                  <c:pt idx="9">
                    <c:v>6.0000000000000006E-4</c:v>
                  </c:pt>
                  <c:pt idx="10">
                    <c:v>2.0999999999999999E-3</c:v>
                  </c:pt>
                  <c:pt idx="11">
                    <c:v>5.0000000000000001E-4</c:v>
                  </c:pt>
                  <c:pt idx="12">
                    <c:v>1E-3</c:v>
                  </c:pt>
                  <c:pt idx="13">
                    <c:v>1.5E-3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1E-3</c:v>
                  </c:pt>
                  <c:pt idx="2">
                    <c:v>1.2999999999999999E-3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4.0000000000000002E-4</c:v>
                  </c:pt>
                  <c:pt idx="8">
                    <c:v>6.9999999999999999E-4</c:v>
                  </c:pt>
                  <c:pt idx="9">
                    <c:v>6.0000000000000006E-4</c:v>
                  </c:pt>
                  <c:pt idx="10">
                    <c:v>2.0999999999999999E-3</c:v>
                  </c:pt>
                  <c:pt idx="11">
                    <c:v>5.0000000000000001E-4</c:v>
                  </c:pt>
                  <c:pt idx="12">
                    <c:v>1E-3</c:v>
                  </c:pt>
                  <c:pt idx="1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3</c:v>
                </c:pt>
                <c:pt idx="3">
                  <c:v>17.5</c:v>
                </c:pt>
                <c:pt idx="4">
                  <c:v>18</c:v>
                </c:pt>
                <c:pt idx="5">
                  <c:v>25</c:v>
                </c:pt>
                <c:pt idx="6">
                  <c:v>105</c:v>
                </c:pt>
                <c:pt idx="7">
                  <c:v>870</c:v>
                </c:pt>
                <c:pt idx="8">
                  <c:v>872</c:v>
                </c:pt>
                <c:pt idx="9">
                  <c:v>1042.5</c:v>
                </c:pt>
                <c:pt idx="10">
                  <c:v>1704.5</c:v>
                </c:pt>
                <c:pt idx="11">
                  <c:v>1705</c:v>
                </c:pt>
                <c:pt idx="12">
                  <c:v>1786.5</c:v>
                </c:pt>
                <c:pt idx="13">
                  <c:v>2013.5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8B1-4218-9DA1-32E9DD57EAF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1E-3</c:v>
                  </c:pt>
                  <c:pt idx="2">
                    <c:v>1.2999999999999999E-3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4.0000000000000002E-4</c:v>
                  </c:pt>
                  <c:pt idx="8">
                    <c:v>6.9999999999999999E-4</c:v>
                  </c:pt>
                  <c:pt idx="9">
                    <c:v>6.0000000000000006E-4</c:v>
                  </c:pt>
                  <c:pt idx="10">
                    <c:v>2.0999999999999999E-3</c:v>
                  </c:pt>
                  <c:pt idx="11">
                    <c:v>5.0000000000000001E-4</c:v>
                  </c:pt>
                  <c:pt idx="12">
                    <c:v>1E-3</c:v>
                  </c:pt>
                  <c:pt idx="13">
                    <c:v>1.5E-3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1E-3</c:v>
                  </c:pt>
                  <c:pt idx="2">
                    <c:v>1.2999999999999999E-3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4.0000000000000002E-4</c:v>
                  </c:pt>
                  <c:pt idx="8">
                    <c:v>6.9999999999999999E-4</c:v>
                  </c:pt>
                  <c:pt idx="9">
                    <c:v>6.0000000000000006E-4</c:v>
                  </c:pt>
                  <c:pt idx="10">
                    <c:v>2.0999999999999999E-3</c:v>
                  </c:pt>
                  <c:pt idx="11">
                    <c:v>5.0000000000000001E-4</c:v>
                  </c:pt>
                  <c:pt idx="12">
                    <c:v>1E-3</c:v>
                  </c:pt>
                  <c:pt idx="1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3</c:v>
                </c:pt>
                <c:pt idx="3">
                  <c:v>17.5</c:v>
                </c:pt>
                <c:pt idx="4">
                  <c:v>18</c:v>
                </c:pt>
                <c:pt idx="5">
                  <c:v>25</c:v>
                </c:pt>
                <c:pt idx="6">
                  <c:v>105</c:v>
                </c:pt>
                <c:pt idx="7">
                  <c:v>870</c:v>
                </c:pt>
                <c:pt idx="8">
                  <c:v>872</c:v>
                </c:pt>
                <c:pt idx="9">
                  <c:v>1042.5</c:v>
                </c:pt>
                <c:pt idx="10">
                  <c:v>1704.5</c:v>
                </c:pt>
                <c:pt idx="11">
                  <c:v>1705</c:v>
                </c:pt>
                <c:pt idx="12">
                  <c:v>1786.5</c:v>
                </c:pt>
                <c:pt idx="13">
                  <c:v>2013.5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8B1-4218-9DA1-32E9DD57EAF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1E-3</c:v>
                  </c:pt>
                  <c:pt idx="2">
                    <c:v>1.2999999999999999E-3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4.0000000000000002E-4</c:v>
                  </c:pt>
                  <c:pt idx="8">
                    <c:v>6.9999999999999999E-4</c:v>
                  </c:pt>
                  <c:pt idx="9">
                    <c:v>6.0000000000000006E-4</c:v>
                  </c:pt>
                  <c:pt idx="10">
                    <c:v>2.0999999999999999E-3</c:v>
                  </c:pt>
                  <c:pt idx="11">
                    <c:v>5.0000000000000001E-4</c:v>
                  </c:pt>
                  <c:pt idx="12">
                    <c:v>1E-3</c:v>
                  </c:pt>
                  <c:pt idx="13">
                    <c:v>1.5E-3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1E-3</c:v>
                  </c:pt>
                  <c:pt idx="2">
                    <c:v>1.2999999999999999E-3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4.0000000000000002E-4</c:v>
                  </c:pt>
                  <c:pt idx="8">
                    <c:v>6.9999999999999999E-4</c:v>
                  </c:pt>
                  <c:pt idx="9">
                    <c:v>6.0000000000000006E-4</c:v>
                  </c:pt>
                  <c:pt idx="10">
                    <c:v>2.0999999999999999E-3</c:v>
                  </c:pt>
                  <c:pt idx="11">
                    <c:v>5.0000000000000001E-4</c:v>
                  </c:pt>
                  <c:pt idx="12">
                    <c:v>1E-3</c:v>
                  </c:pt>
                  <c:pt idx="1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3</c:v>
                </c:pt>
                <c:pt idx="3">
                  <c:v>17.5</c:v>
                </c:pt>
                <c:pt idx="4">
                  <c:v>18</c:v>
                </c:pt>
                <c:pt idx="5">
                  <c:v>25</c:v>
                </c:pt>
                <c:pt idx="6">
                  <c:v>105</c:v>
                </c:pt>
                <c:pt idx="7">
                  <c:v>870</c:v>
                </c:pt>
                <c:pt idx="8">
                  <c:v>872</c:v>
                </c:pt>
                <c:pt idx="9">
                  <c:v>1042.5</c:v>
                </c:pt>
                <c:pt idx="10">
                  <c:v>1704.5</c:v>
                </c:pt>
                <c:pt idx="11">
                  <c:v>1705</c:v>
                </c:pt>
                <c:pt idx="12">
                  <c:v>1786.5</c:v>
                </c:pt>
                <c:pt idx="13">
                  <c:v>2013.5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8B1-4218-9DA1-32E9DD57EAF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1E-3</c:v>
                  </c:pt>
                  <c:pt idx="2">
                    <c:v>1.2999999999999999E-3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4.0000000000000002E-4</c:v>
                  </c:pt>
                  <c:pt idx="8">
                    <c:v>6.9999999999999999E-4</c:v>
                  </c:pt>
                  <c:pt idx="9">
                    <c:v>6.0000000000000006E-4</c:v>
                  </c:pt>
                  <c:pt idx="10">
                    <c:v>2.0999999999999999E-3</c:v>
                  </c:pt>
                  <c:pt idx="11">
                    <c:v>5.0000000000000001E-4</c:v>
                  </c:pt>
                  <c:pt idx="12">
                    <c:v>1E-3</c:v>
                  </c:pt>
                  <c:pt idx="13">
                    <c:v>1.5E-3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1E-3</c:v>
                  </c:pt>
                  <c:pt idx="2">
                    <c:v>1.2999999999999999E-3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4.0000000000000002E-4</c:v>
                  </c:pt>
                  <c:pt idx="8">
                    <c:v>6.9999999999999999E-4</c:v>
                  </c:pt>
                  <c:pt idx="9">
                    <c:v>6.0000000000000006E-4</c:v>
                  </c:pt>
                  <c:pt idx="10">
                    <c:v>2.0999999999999999E-3</c:v>
                  </c:pt>
                  <c:pt idx="11">
                    <c:v>5.0000000000000001E-4</c:v>
                  </c:pt>
                  <c:pt idx="12">
                    <c:v>1E-3</c:v>
                  </c:pt>
                  <c:pt idx="1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3</c:v>
                </c:pt>
                <c:pt idx="3">
                  <c:v>17.5</c:v>
                </c:pt>
                <c:pt idx="4">
                  <c:v>18</c:v>
                </c:pt>
                <c:pt idx="5">
                  <c:v>25</c:v>
                </c:pt>
                <c:pt idx="6">
                  <c:v>105</c:v>
                </c:pt>
                <c:pt idx="7">
                  <c:v>870</c:v>
                </c:pt>
                <c:pt idx="8">
                  <c:v>872</c:v>
                </c:pt>
                <c:pt idx="9">
                  <c:v>1042.5</c:v>
                </c:pt>
                <c:pt idx="10">
                  <c:v>1704.5</c:v>
                </c:pt>
                <c:pt idx="11">
                  <c:v>1705</c:v>
                </c:pt>
                <c:pt idx="12">
                  <c:v>1786.5</c:v>
                </c:pt>
                <c:pt idx="13">
                  <c:v>2013.5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8B1-4218-9DA1-32E9DD57EAF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3</c:v>
                </c:pt>
                <c:pt idx="3">
                  <c:v>17.5</c:v>
                </c:pt>
                <c:pt idx="4">
                  <c:v>18</c:v>
                </c:pt>
                <c:pt idx="5">
                  <c:v>25</c:v>
                </c:pt>
                <c:pt idx="6">
                  <c:v>105</c:v>
                </c:pt>
                <c:pt idx="7">
                  <c:v>870</c:v>
                </c:pt>
                <c:pt idx="8">
                  <c:v>872</c:v>
                </c:pt>
                <c:pt idx="9">
                  <c:v>1042.5</c:v>
                </c:pt>
                <c:pt idx="10">
                  <c:v>1704.5</c:v>
                </c:pt>
                <c:pt idx="11">
                  <c:v>1705</c:v>
                </c:pt>
                <c:pt idx="12">
                  <c:v>1786.5</c:v>
                </c:pt>
                <c:pt idx="13">
                  <c:v>2013.5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-9.4839019930808731E-4</c:v>
                </c:pt>
                <c:pt idx="1">
                  <c:v>-9.4454429110172374E-4</c:v>
                </c:pt>
                <c:pt idx="2">
                  <c:v>-9.4377510946045101E-4</c:v>
                </c:pt>
                <c:pt idx="3">
                  <c:v>-9.2146884186354214E-4</c:v>
                </c:pt>
                <c:pt idx="4">
                  <c:v>-9.2069966022226941E-4</c:v>
                </c:pt>
                <c:pt idx="5">
                  <c:v>-9.0993111724445134E-4</c:v>
                </c:pt>
                <c:pt idx="6">
                  <c:v>-7.8686205464081611E-4</c:v>
                </c:pt>
                <c:pt idx="7">
                  <c:v>3.8998585650644544E-4</c:v>
                </c:pt>
                <c:pt idx="8">
                  <c:v>3.9306258307153616E-4</c:v>
                </c:pt>
                <c:pt idx="9">
                  <c:v>6.5535352274553372E-4</c:v>
                </c:pt>
                <c:pt idx="10">
                  <c:v>1.6737500157906148E-3</c:v>
                </c:pt>
                <c:pt idx="11">
                  <c:v>1.6745191974318874E-3</c:v>
                </c:pt>
                <c:pt idx="12">
                  <c:v>1.7998958049593411E-3</c:v>
                </c:pt>
                <c:pt idx="13">
                  <c:v>2.1491042700971558E-3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8B1-4218-9DA1-32E9DD57EAF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3</c:v>
                </c:pt>
                <c:pt idx="3">
                  <c:v>17.5</c:v>
                </c:pt>
                <c:pt idx="4">
                  <c:v>18</c:v>
                </c:pt>
                <c:pt idx="5">
                  <c:v>25</c:v>
                </c:pt>
                <c:pt idx="6">
                  <c:v>105</c:v>
                </c:pt>
                <c:pt idx="7">
                  <c:v>870</c:v>
                </c:pt>
                <c:pt idx="8">
                  <c:v>872</c:v>
                </c:pt>
                <c:pt idx="9">
                  <c:v>1042.5</c:v>
                </c:pt>
                <c:pt idx="10">
                  <c:v>1704.5</c:v>
                </c:pt>
                <c:pt idx="11">
                  <c:v>1705</c:v>
                </c:pt>
                <c:pt idx="12">
                  <c:v>1786.5</c:v>
                </c:pt>
                <c:pt idx="13">
                  <c:v>2013.5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8B1-4218-9DA1-32E9DD57E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587624"/>
        <c:axId val="1"/>
      </c:scatterChart>
      <c:valAx>
        <c:axId val="676587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6587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75366568914952"/>
          <c:w val="0.7203007518796993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0</xdr:row>
      <xdr:rowOff>0</xdr:rowOff>
    </xdr:from>
    <xdr:to>
      <xdr:col>17</xdr:col>
      <xdr:colOff>523875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095A95B-AE47-F8F5-6CF2-5899ED09E3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tabSelected="1" workbookViewId="0">
      <selection activeCell="F4" sqref="F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7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24</v>
      </c>
      <c r="B2" s="30" t="s">
        <v>43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 t="s">
        <v>50</v>
      </c>
      <c r="D4" s="9" t="s">
        <v>50</v>
      </c>
    </row>
    <row r="6" spans="1:7" x14ac:dyDescent="0.2">
      <c r="A6" s="5" t="s">
        <v>1</v>
      </c>
    </row>
    <row r="7" spans="1:7" x14ac:dyDescent="0.2">
      <c r="A7" t="s">
        <v>2</v>
      </c>
      <c r="C7" s="10">
        <v>55836.390200000002</v>
      </c>
    </row>
    <row r="8" spans="1:7" x14ac:dyDescent="0.2">
      <c r="A8" t="s">
        <v>3</v>
      </c>
      <c r="C8" s="10">
        <v>0.40129599999999999</v>
      </c>
      <c r="D8" s="31" t="s">
        <v>47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15</v>
      </c>
      <c r="B11" s="12"/>
      <c r="C11" s="24">
        <f ca="1">INTERCEPT(INDIRECT($G$11):G991,INDIRECT($F$11):F991)</f>
        <v>-9.4839019930808731E-4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SLOPE(INDIRECT($G$11):G991,INDIRECT($F$11):F991)</f>
        <v>1.5383632825454398E-6</v>
      </c>
      <c r="D12" s="3"/>
      <c r="E12" s="12"/>
    </row>
    <row r="13" spans="1:7" x14ac:dyDescent="0.2">
      <c r="A13" s="12" t="s">
        <v>19</v>
      </c>
      <c r="B13" s="12"/>
      <c r="C13" s="3" t="s">
        <v>13</v>
      </c>
      <c r="D13" s="16" t="s">
        <v>39</v>
      </c>
      <c r="E13" s="13">
        <v>1</v>
      </c>
    </row>
    <row r="14" spans="1:7" x14ac:dyDescent="0.2">
      <c r="A14" s="12"/>
      <c r="B14" s="12"/>
      <c r="C14" s="12"/>
      <c r="D14" s="16" t="s">
        <v>33</v>
      </c>
      <c r="E14" s="17">
        <f ca="1">NOW()+15018.5+$C$9/24</f>
        <v>60095.804204050924</v>
      </c>
    </row>
    <row r="15" spans="1:7" x14ac:dyDescent="0.2">
      <c r="A15" s="14" t="s">
        <v>17</v>
      </c>
      <c r="B15" s="12"/>
      <c r="C15" s="15">
        <f ca="1">(C7+C11)+(C8+C12)*INT(MAX(F21:F3532))</f>
        <v>56644.201196335096</v>
      </c>
      <c r="D15" s="16" t="s">
        <v>40</v>
      </c>
      <c r="E15" s="17">
        <f ca="1">ROUND(2*(E14-$C$7)/$C$8,0)/2+E13</f>
        <v>10615</v>
      </c>
    </row>
    <row r="16" spans="1:7" x14ac:dyDescent="0.2">
      <c r="A16" s="18" t="s">
        <v>4</v>
      </c>
      <c r="B16" s="12"/>
      <c r="C16" s="19">
        <f ca="1">+C8+C12</f>
        <v>0.40129753836328252</v>
      </c>
      <c r="D16" s="16" t="s">
        <v>41</v>
      </c>
      <c r="E16" s="26">
        <f ca="1">ROUND(2*(E14-$C$15)/$C$16,0)/2+E13</f>
        <v>8602</v>
      </c>
    </row>
    <row r="17" spans="1:18" ht="13.5" thickBot="1" x14ac:dyDescent="0.25">
      <c r="A17" s="16" t="s">
        <v>30</v>
      </c>
      <c r="B17" s="12"/>
      <c r="C17" s="12">
        <f>COUNT(C21:C2190)</f>
        <v>14</v>
      </c>
      <c r="D17" s="16" t="s">
        <v>34</v>
      </c>
      <c r="E17" s="20">
        <f ca="1">+$C$15+$C$16*E16-15018.5-$C$9/24</f>
        <v>45078.058454669386</v>
      </c>
    </row>
    <row r="18" spans="1:18" ht="14.25" thickTop="1" thickBot="1" x14ac:dyDescent="0.25">
      <c r="A18" s="18" t="s">
        <v>5</v>
      </c>
      <c r="B18" s="12"/>
      <c r="C18" s="21">
        <f ca="1">+C15</f>
        <v>56644.201196335096</v>
      </c>
      <c r="D18" s="22">
        <f ca="1">+C16</f>
        <v>0.40129753836328252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37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9" t="s">
        <v>38</v>
      </c>
    </row>
    <row r="21" spans="1:18" x14ac:dyDescent="0.2">
      <c r="A21" s="32" t="s">
        <v>44</v>
      </c>
      <c r="B21" s="33" t="s">
        <v>45</v>
      </c>
      <c r="C21" s="34">
        <v>55836.390200000002</v>
      </c>
      <c r="D21" s="34">
        <v>5.9999999999999995E-4</v>
      </c>
      <c r="E21">
        <f t="shared" ref="E21:E34" si="0">+(C21-C$7)/C$8</f>
        <v>0</v>
      </c>
      <c r="F21">
        <f t="shared" ref="F21:F34" si="1">ROUND(2*E21,0)/2</f>
        <v>0</v>
      </c>
      <c r="G21">
        <f t="shared" ref="G21:G34" si="2">+C21-(C$7+F21*C$8)</f>
        <v>0</v>
      </c>
      <c r="H21">
        <f t="shared" ref="H21:H34" si="3">+G21</f>
        <v>0</v>
      </c>
      <c r="O21">
        <f t="shared" ref="O21:O34" ca="1" si="4">+C$11+C$12*$F21</f>
        <v>-9.4839019930808731E-4</v>
      </c>
      <c r="Q21" s="2">
        <f t="shared" ref="Q21:Q34" si="5">+C21-15018.5</f>
        <v>40817.890200000002</v>
      </c>
    </row>
    <row r="22" spans="1:18" x14ac:dyDescent="0.2">
      <c r="A22" s="32" t="s">
        <v>44</v>
      </c>
      <c r="B22" s="33" t="s">
        <v>46</v>
      </c>
      <c r="C22" s="34">
        <v>55837.392800000001</v>
      </c>
      <c r="D22" s="34">
        <v>1E-3</v>
      </c>
      <c r="E22">
        <f t="shared" si="0"/>
        <v>2.4984051672575909</v>
      </c>
      <c r="F22">
        <f t="shared" si="1"/>
        <v>2.5</v>
      </c>
      <c r="G22">
        <f t="shared" si="2"/>
        <v>-6.3999999838415533E-4</v>
      </c>
      <c r="H22">
        <f t="shared" si="3"/>
        <v>-6.3999999838415533E-4</v>
      </c>
      <c r="O22">
        <f t="shared" ca="1" si="4"/>
        <v>-9.4454429110172374E-4</v>
      </c>
      <c r="Q22" s="2">
        <f t="shared" si="5"/>
        <v>40818.892800000001</v>
      </c>
    </row>
    <row r="23" spans="1:18" x14ac:dyDescent="0.2">
      <c r="A23" s="32" t="s">
        <v>44</v>
      </c>
      <c r="B23" s="33" t="s">
        <v>45</v>
      </c>
      <c r="C23" s="34">
        <v>55837.593200000003</v>
      </c>
      <c r="D23" s="34">
        <v>1.2999999999999999E-3</v>
      </c>
      <c r="E23">
        <f t="shared" si="0"/>
        <v>2.9977871695739275</v>
      </c>
      <c r="F23">
        <f t="shared" si="1"/>
        <v>3</v>
      </c>
      <c r="G23">
        <f t="shared" si="2"/>
        <v>-8.8799999502953142E-4</v>
      </c>
      <c r="H23">
        <f t="shared" si="3"/>
        <v>-8.8799999502953142E-4</v>
      </c>
      <c r="O23">
        <f t="shared" ca="1" si="4"/>
        <v>-9.4377510946045101E-4</v>
      </c>
      <c r="Q23" s="2">
        <f t="shared" si="5"/>
        <v>40819.093200000003</v>
      </c>
    </row>
    <row r="24" spans="1:18" x14ac:dyDescent="0.2">
      <c r="A24" s="32" t="s">
        <v>44</v>
      </c>
      <c r="B24" s="33" t="s">
        <v>46</v>
      </c>
      <c r="C24" s="34">
        <v>55843.411399999997</v>
      </c>
      <c r="D24" s="34">
        <v>8.0000000000000004E-4</v>
      </c>
      <c r="E24">
        <f t="shared" si="0"/>
        <v>17.496311949273323</v>
      </c>
      <c r="F24">
        <f t="shared" si="1"/>
        <v>17.5</v>
      </c>
      <c r="G24">
        <f t="shared" si="2"/>
        <v>-1.4800000062678009E-3</v>
      </c>
      <c r="H24">
        <f t="shared" si="3"/>
        <v>-1.4800000062678009E-3</v>
      </c>
      <c r="O24">
        <f t="shared" ca="1" si="4"/>
        <v>-9.2146884186354214E-4</v>
      </c>
      <c r="Q24" s="2">
        <f t="shared" si="5"/>
        <v>40824.911399999997</v>
      </c>
    </row>
    <row r="25" spans="1:18" x14ac:dyDescent="0.2">
      <c r="A25" s="32" t="s">
        <v>44</v>
      </c>
      <c r="B25" s="33" t="s">
        <v>45</v>
      </c>
      <c r="C25" s="34">
        <v>55843.612399999998</v>
      </c>
      <c r="D25" s="34">
        <v>8.0000000000000004E-4</v>
      </c>
      <c r="E25">
        <f t="shared" si="0"/>
        <v>17.997189107283699</v>
      </c>
      <c r="F25">
        <f t="shared" si="1"/>
        <v>18</v>
      </c>
      <c r="G25">
        <f t="shared" si="2"/>
        <v>-1.1280000035185367E-3</v>
      </c>
      <c r="H25">
        <f t="shared" si="3"/>
        <v>-1.1280000035185367E-3</v>
      </c>
      <c r="O25">
        <f t="shared" ca="1" si="4"/>
        <v>-9.2069966022226941E-4</v>
      </c>
      <c r="Q25" s="2">
        <f t="shared" si="5"/>
        <v>40825.112399999998</v>
      </c>
    </row>
    <row r="26" spans="1:18" x14ac:dyDescent="0.2">
      <c r="A26" s="32" t="s">
        <v>44</v>
      </c>
      <c r="B26" s="33" t="s">
        <v>45</v>
      </c>
      <c r="C26" s="34">
        <v>55846.421699999999</v>
      </c>
      <c r="D26" s="34">
        <v>1.1999999999999999E-3</v>
      </c>
      <c r="E26">
        <f t="shared" si="0"/>
        <v>24.997757266450009</v>
      </c>
      <c r="F26">
        <f t="shared" si="1"/>
        <v>25</v>
      </c>
      <c r="G26">
        <f t="shared" si="2"/>
        <v>-8.9999999909196049E-4</v>
      </c>
      <c r="H26">
        <f t="shared" si="3"/>
        <v>-8.9999999909196049E-4</v>
      </c>
      <c r="O26">
        <f t="shared" ca="1" si="4"/>
        <v>-9.0993111724445134E-4</v>
      </c>
      <c r="Q26" s="2">
        <f t="shared" si="5"/>
        <v>40827.921699999999</v>
      </c>
    </row>
    <row r="27" spans="1:18" x14ac:dyDescent="0.2">
      <c r="A27" s="32" t="s">
        <v>44</v>
      </c>
      <c r="B27" s="33" t="s">
        <v>45</v>
      </c>
      <c r="C27" s="34">
        <v>55878.525999999998</v>
      </c>
      <c r="D27" s="34">
        <v>1.1000000000000001E-3</v>
      </c>
      <c r="E27">
        <f t="shared" si="0"/>
        <v>104.9993022606664</v>
      </c>
      <c r="F27">
        <f t="shared" si="1"/>
        <v>105</v>
      </c>
      <c r="G27">
        <f t="shared" si="2"/>
        <v>-2.8000000020256266E-4</v>
      </c>
      <c r="H27">
        <f t="shared" si="3"/>
        <v>-2.8000000020256266E-4</v>
      </c>
      <c r="O27">
        <f t="shared" ca="1" si="4"/>
        <v>-7.8686205464081611E-4</v>
      </c>
      <c r="Q27" s="2">
        <f t="shared" si="5"/>
        <v>40860.025999999998</v>
      </c>
    </row>
    <row r="28" spans="1:18" x14ac:dyDescent="0.2">
      <c r="A28" s="38" t="s">
        <v>51</v>
      </c>
      <c r="B28" s="39" t="s">
        <v>45</v>
      </c>
      <c r="C28" s="40">
        <v>56185.518100000001</v>
      </c>
      <c r="D28" s="40">
        <v>4.0000000000000002E-4</v>
      </c>
      <c r="E28">
        <f t="shared" si="0"/>
        <v>870.00094693193932</v>
      </c>
      <c r="F28">
        <f t="shared" si="1"/>
        <v>870</v>
      </c>
      <c r="G28">
        <f t="shared" si="2"/>
        <v>3.7999999767635018E-4</v>
      </c>
      <c r="H28">
        <f t="shared" si="3"/>
        <v>3.7999999767635018E-4</v>
      </c>
      <c r="O28">
        <f t="shared" ca="1" si="4"/>
        <v>3.8998585650644544E-4</v>
      </c>
      <c r="Q28" s="2">
        <f t="shared" si="5"/>
        <v>41167.018100000001</v>
      </c>
    </row>
    <row r="29" spans="1:18" x14ac:dyDescent="0.2">
      <c r="A29" s="38" t="s">
        <v>51</v>
      </c>
      <c r="B29" s="39" t="s">
        <v>45</v>
      </c>
      <c r="C29" s="40">
        <v>56186.319799999997</v>
      </c>
      <c r="D29" s="40">
        <v>6.9999999999999999E-4</v>
      </c>
      <c r="E29">
        <f t="shared" si="0"/>
        <v>871.99872413379614</v>
      </c>
      <c r="F29">
        <f t="shared" si="1"/>
        <v>872</v>
      </c>
      <c r="G29">
        <f t="shared" si="2"/>
        <v>-5.1200000598328188E-4</v>
      </c>
      <c r="H29">
        <f t="shared" si="3"/>
        <v>-5.1200000598328188E-4</v>
      </c>
      <c r="O29">
        <f t="shared" ca="1" si="4"/>
        <v>3.9306258307153616E-4</v>
      </c>
      <c r="Q29" s="2">
        <f t="shared" si="5"/>
        <v>41167.819799999997</v>
      </c>
    </row>
    <row r="30" spans="1:18" x14ac:dyDescent="0.2">
      <c r="A30" s="35" t="s">
        <v>48</v>
      </c>
      <c r="B30" s="36" t="s">
        <v>49</v>
      </c>
      <c r="C30" s="37">
        <v>56254.740299999998</v>
      </c>
      <c r="D30" s="37">
        <v>6.0000000000000006E-4</v>
      </c>
      <c r="E30">
        <f t="shared" si="0"/>
        <v>1042.4975579123541</v>
      </c>
      <c r="F30">
        <f t="shared" si="1"/>
        <v>1042.5</v>
      </c>
      <c r="G30">
        <f t="shared" si="2"/>
        <v>-9.8000000434694812E-4</v>
      </c>
      <c r="H30">
        <f t="shared" si="3"/>
        <v>-9.8000000434694812E-4</v>
      </c>
      <c r="O30">
        <f t="shared" ca="1" si="4"/>
        <v>6.5535352274553372E-4</v>
      </c>
      <c r="Q30" s="2">
        <f t="shared" si="5"/>
        <v>41236.240299999998</v>
      </c>
    </row>
    <row r="31" spans="1:18" x14ac:dyDescent="0.2">
      <c r="A31" s="38" t="s">
        <v>52</v>
      </c>
      <c r="B31" s="39" t="s">
        <v>45</v>
      </c>
      <c r="C31" s="41">
        <v>56520.401700000002</v>
      </c>
      <c r="D31" s="40">
        <v>2.0999999999999999E-3</v>
      </c>
      <c r="E31">
        <f t="shared" si="0"/>
        <v>1704.5061500737625</v>
      </c>
      <c r="F31">
        <f t="shared" si="1"/>
        <v>1704.5</v>
      </c>
      <c r="G31">
        <f t="shared" si="2"/>
        <v>2.4679999987711199E-3</v>
      </c>
      <c r="H31">
        <f t="shared" si="3"/>
        <v>2.4679999987711199E-3</v>
      </c>
      <c r="O31">
        <f t="shared" ca="1" si="4"/>
        <v>1.6737500157906148E-3</v>
      </c>
      <c r="Q31" s="2">
        <f t="shared" si="5"/>
        <v>41501.901700000002</v>
      </c>
    </row>
    <row r="32" spans="1:18" x14ac:dyDescent="0.2">
      <c r="A32" s="38" t="s">
        <v>52</v>
      </c>
      <c r="B32" s="39" t="s">
        <v>45</v>
      </c>
      <c r="C32" s="41">
        <v>56520.6031</v>
      </c>
      <c r="D32" s="40">
        <v>5.0000000000000001E-4</v>
      </c>
      <c r="E32">
        <f t="shared" si="0"/>
        <v>1705.0080240022294</v>
      </c>
      <c r="F32">
        <f t="shared" si="1"/>
        <v>1705</v>
      </c>
      <c r="G32">
        <f t="shared" si="2"/>
        <v>3.2199999986914918E-3</v>
      </c>
      <c r="H32">
        <f t="shared" si="3"/>
        <v>3.2199999986914918E-3</v>
      </c>
      <c r="O32">
        <f t="shared" ca="1" si="4"/>
        <v>1.6745191974318874E-3</v>
      </c>
      <c r="Q32" s="2">
        <f t="shared" si="5"/>
        <v>41502.1031</v>
      </c>
    </row>
    <row r="33" spans="1:17" x14ac:dyDescent="0.2">
      <c r="A33" s="38" t="s">
        <v>51</v>
      </c>
      <c r="B33" s="39" t="s">
        <v>46</v>
      </c>
      <c r="C33" s="40">
        <v>56553.306499999999</v>
      </c>
      <c r="D33" s="40">
        <v>1E-3</v>
      </c>
      <c r="E33">
        <f t="shared" si="0"/>
        <v>1786.5024819584476</v>
      </c>
      <c r="F33">
        <f t="shared" si="1"/>
        <v>1786.5</v>
      </c>
      <c r="G33">
        <f t="shared" si="2"/>
        <v>9.9599999521160498E-4</v>
      </c>
      <c r="H33">
        <f t="shared" si="3"/>
        <v>9.9599999521160498E-4</v>
      </c>
      <c r="O33">
        <f t="shared" ca="1" si="4"/>
        <v>1.7998958049593411E-3</v>
      </c>
      <c r="Q33" s="2">
        <f t="shared" si="5"/>
        <v>41534.806499999999</v>
      </c>
    </row>
    <row r="34" spans="1:17" x14ac:dyDescent="0.2">
      <c r="A34" s="38" t="s">
        <v>51</v>
      </c>
      <c r="B34" s="39" t="s">
        <v>46</v>
      </c>
      <c r="C34" s="40">
        <v>56644.4018</v>
      </c>
      <c r="D34" s="40">
        <v>1.5E-3</v>
      </c>
      <c r="E34">
        <f t="shared" si="0"/>
        <v>2013.5052430126341</v>
      </c>
      <c r="F34">
        <f t="shared" si="1"/>
        <v>2013.5</v>
      </c>
      <c r="G34">
        <f t="shared" si="2"/>
        <v>2.1039999992353842E-3</v>
      </c>
      <c r="H34">
        <f t="shared" si="3"/>
        <v>2.1039999992353842E-3</v>
      </c>
      <c r="O34">
        <f t="shared" ca="1" si="4"/>
        <v>2.1491042700971558E-3</v>
      </c>
      <c r="Q34" s="2">
        <f t="shared" si="5"/>
        <v>41625.9018</v>
      </c>
    </row>
    <row r="35" spans="1:17" x14ac:dyDescent="0.2">
      <c r="C35" s="10"/>
      <c r="D35" s="10"/>
    </row>
    <row r="36" spans="1:17" x14ac:dyDescent="0.2">
      <c r="C36" s="10"/>
      <c r="D36" s="10"/>
    </row>
    <row r="37" spans="1:17" x14ac:dyDescent="0.2">
      <c r="C37" s="10"/>
      <c r="D37" s="10"/>
    </row>
    <row r="38" spans="1:17" x14ac:dyDescent="0.2">
      <c r="C38" s="10"/>
      <c r="D38" s="10"/>
    </row>
    <row r="39" spans="1:17" x14ac:dyDescent="0.2">
      <c r="C39" s="10"/>
      <c r="D39" s="10"/>
    </row>
    <row r="40" spans="1:17" x14ac:dyDescent="0.2">
      <c r="C40" s="10"/>
      <c r="D40" s="10"/>
    </row>
    <row r="41" spans="1:17" x14ac:dyDescent="0.2">
      <c r="C41" s="10"/>
      <c r="D41" s="10"/>
    </row>
    <row r="42" spans="1:17" x14ac:dyDescent="0.2">
      <c r="C42" s="10"/>
      <c r="D42" s="10"/>
    </row>
    <row r="43" spans="1:17" x14ac:dyDescent="0.2">
      <c r="C43" s="10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2023-05-31T07:18:03Z</dcterms:modified>
</cp:coreProperties>
</file>