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0B335B1-E391-4F35-8EAE-910379970AE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6" i="1" l="1"/>
  <c r="E24" i="1"/>
  <c r="F24" i="1" s="1"/>
  <c r="G24" i="1" s="1"/>
  <c r="K24" i="1" s="1"/>
  <c r="Q25" i="1"/>
  <c r="F11" i="1"/>
  <c r="Q21" i="1"/>
  <c r="Q22" i="1"/>
  <c r="Q23" i="1"/>
  <c r="E25" i="1"/>
  <c r="F25" i="1" s="1"/>
  <c r="G25" i="1" s="1"/>
  <c r="K25" i="1" s="1"/>
  <c r="E22" i="1"/>
  <c r="F22" i="1"/>
  <c r="G22" i="1" s="1"/>
  <c r="K22" i="1" s="1"/>
  <c r="E14" i="1"/>
  <c r="G11" i="1"/>
  <c r="C17" i="1"/>
  <c r="Q24" i="1"/>
  <c r="E21" i="1"/>
  <c r="F21" i="1" s="1"/>
  <c r="G21" i="1" s="1"/>
  <c r="K21" i="1" s="1"/>
  <c r="E23" i="1"/>
  <c r="F23" i="1"/>
  <c r="G23" i="1" s="1"/>
  <c r="K23" i="1" s="1"/>
  <c r="E26" i="1"/>
  <c r="F26" i="1" s="1"/>
  <c r="G26" i="1" s="1"/>
  <c r="K26" i="1" s="1"/>
  <c r="C12" i="1"/>
  <c r="C16" i="1" l="1"/>
  <c r="D18" i="1" s="1"/>
  <c r="E15" i="1"/>
  <c r="C11" i="1"/>
  <c r="O23" i="1" l="1"/>
  <c r="O21" i="1"/>
  <c r="O25" i="1"/>
  <c r="O26" i="1"/>
  <c r="C15" i="1"/>
  <c r="O22" i="1"/>
  <c r="O24" i="1"/>
  <c r="C18" i="1" l="1"/>
  <c r="E16" i="1"/>
  <c r="E17" i="1" s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<sst xmlns="http://schemas.openxmlformats.org/spreadsheetml/2006/main" count="53" uniqueCount="49">
  <si>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</si>
  <si>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</si>
  <si>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</si>
  <si>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</si>
  <si>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</si>
  <si>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</si>
  <si>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</si>
  <si>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</si>
  <si>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</si>
  <si>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</si>
  <si>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</si>
  <si>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</si>
  <si>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</si>
  <si>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</si>
  <si>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</si>
  <si>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</si>
  <si>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</si>
  <si>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</si>
  <si>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</si>
  <si>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</si>
  <si>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</si>
  <si>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</si>
  <si>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</si>
  <si>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</si>
  <si>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</si>
  <si>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</si>
  <si>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</si>
  <si>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</si>
  <si>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</si>
  <si>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</si>
  <si>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</si>
  <si>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</si>
  <si>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</si>
  <si>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</si>
  <si>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</si>
  <si>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</si>
  <si>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</si>
  <si>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</si>
  <si>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V490 And / GSC 2791-1524</t>
  </si>
  <si>
    <t>IBVS 5645</t>
  </si>
  <si>
    <t>II</t>
  </si>
  <si>
    <t>I</t>
  </si>
  <si>
    <t>IBVS 5984</t>
  </si>
  <si>
    <t>IBVS 6152</t>
  </si>
  <si>
    <t>pg</t>
  </si>
  <si>
    <t>vis</t>
  </si>
  <si>
    <t>PE</t>
  </si>
  <si>
    <t>CCD</t>
  </si>
  <si>
    <t>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</si>
</sst>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V490 And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1.2999999999999999E-3</c:v>
                  </c:pt>
                  <c:pt idx="1">
                    <c:v>1.1999999999999999E-3</c:v>
                  </c:pt>
                  <c:pt idx="2">
                    <c:v>1.1000000000000001E-3</c:v>
                  </c:pt>
                  <c:pt idx="3">
                    <c:v>0</c:v>
                  </c:pt>
                  <c:pt idx="4">
                    <c:v>1.6400000000000001E-2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1.2999999999999999E-3</c:v>
                  </c:pt>
                  <c:pt idx="1">
                    <c:v>1.1999999999999999E-3</c:v>
                  </c:pt>
                  <c:pt idx="2">
                    <c:v>1.1000000000000001E-3</c:v>
                  </c:pt>
                  <c:pt idx="3">
                    <c:v>0</c:v>
                  </c:pt>
                  <c:pt idx="4">
                    <c:v>1.6400000000000001E-2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-37.5</c:v>
                </c:pt>
                <c:pt idx="1">
                  <c:v>-21</c:v>
                </c:pt>
                <c:pt idx="2">
                  <c:v>0</c:v>
                </c:pt>
                <c:pt idx="3">
                  <c:v>0</c:v>
                </c:pt>
                <c:pt idx="4">
                  <c:v>4451</c:v>
                </c:pt>
                <c:pt idx="5">
                  <c:v>8769.5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79-4783-9BA3-2BD86B311AA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1.1999999999999999E-3</c:v>
                  </c:pt>
                  <c:pt idx="2">
                    <c:v>1.1000000000000001E-3</c:v>
                  </c:pt>
                  <c:pt idx="3">
                    <c:v>0</c:v>
                  </c:pt>
                  <c:pt idx="4">
                    <c:v>1.6400000000000001E-2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1.1999999999999999E-3</c:v>
                  </c:pt>
                  <c:pt idx="2">
                    <c:v>1.1000000000000001E-3</c:v>
                  </c:pt>
                  <c:pt idx="3">
                    <c:v>0</c:v>
                  </c:pt>
                  <c:pt idx="4">
                    <c:v>1.6400000000000001E-2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-37.5</c:v>
                </c:pt>
                <c:pt idx="1">
                  <c:v>-21</c:v>
                </c:pt>
                <c:pt idx="2">
                  <c:v>0</c:v>
                </c:pt>
                <c:pt idx="3">
                  <c:v>0</c:v>
                </c:pt>
                <c:pt idx="4">
                  <c:v>4451</c:v>
                </c:pt>
                <c:pt idx="5">
                  <c:v>8769.5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79-4783-9BA3-2BD86B311AA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1.1999999999999999E-3</c:v>
                  </c:pt>
                  <c:pt idx="2">
                    <c:v>1.1000000000000001E-3</c:v>
                  </c:pt>
                  <c:pt idx="3">
                    <c:v>0</c:v>
                  </c:pt>
                  <c:pt idx="4">
                    <c:v>1.6400000000000001E-2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1.1999999999999999E-3</c:v>
                  </c:pt>
                  <c:pt idx="2">
                    <c:v>1.1000000000000001E-3</c:v>
                  </c:pt>
                  <c:pt idx="3">
                    <c:v>0</c:v>
                  </c:pt>
                  <c:pt idx="4">
                    <c:v>1.6400000000000001E-2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-37.5</c:v>
                </c:pt>
                <c:pt idx="1">
                  <c:v>-21</c:v>
                </c:pt>
                <c:pt idx="2">
                  <c:v>0</c:v>
                </c:pt>
                <c:pt idx="3">
                  <c:v>0</c:v>
                </c:pt>
                <c:pt idx="4">
                  <c:v>4451</c:v>
                </c:pt>
                <c:pt idx="5">
                  <c:v>8769.5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79-4783-9BA3-2BD86B311AA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1.1999999999999999E-3</c:v>
                  </c:pt>
                  <c:pt idx="2">
                    <c:v>1.1000000000000001E-3</c:v>
                  </c:pt>
                  <c:pt idx="3">
                    <c:v>0</c:v>
                  </c:pt>
                  <c:pt idx="4">
                    <c:v>1.6400000000000001E-2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1.1999999999999999E-3</c:v>
                  </c:pt>
                  <c:pt idx="2">
                    <c:v>1.1000000000000001E-3</c:v>
                  </c:pt>
                  <c:pt idx="3">
                    <c:v>0</c:v>
                  </c:pt>
                  <c:pt idx="4">
                    <c:v>1.6400000000000001E-2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-37.5</c:v>
                </c:pt>
                <c:pt idx="1">
                  <c:v>-21</c:v>
                </c:pt>
                <c:pt idx="2">
                  <c:v>0</c:v>
                </c:pt>
                <c:pt idx="3">
                  <c:v>0</c:v>
                </c:pt>
                <c:pt idx="4">
                  <c:v>4451</c:v>
                </c:pt>
                <c:pt idx="5">
                  <c:v>8769.5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-6.4999999449355528E-4</c:v>
                </c:pt>
                <c:pt idx="1">
                  <c:v>3.8000000495230779E-4</c:v>
                </c:pt>
                <c:pt idx="2">
                  <c:v>-5.0000000192085281E-4</c:v>
                </c:pt>
                <c:pt idx="3">
                  <c:v>0</c:v>
                </c:pt>
                <c:pt idx="4">
                  <c:v>1.5720000003057066E-2</c:v>
                </c:pt>
                <c:pt idx="5">
                  <c:v>5.1690000000235159E-2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79-4783-9BA3-2BD86B311AA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1.1999999999999999E-3</c:v>
                  </c:pt>
                  <c:pt idx="2">
                    <c:v>1.1000000000000001E-3</c:v>
                  </c:pt>
                  <c:pt idx="3">
                    <c:v>0</c:v>
                  </c:pt>
                  <c:pt idx="4">
                    <c:v>1.6400000000000001E-2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1.1999999999999999E-3</c:v>
                  </c:pt>
                  <c:pt idx="2">
                    <c:v>1.1000000000000001E-3</c:v>
                  </c:pt>
                  <c:pt idx="3">
                    <c:v>0</c:v>
                  </c:pt>
                  <c:pt idx="4">
                    <c:v>1.6400000000000001E-2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-37.5</c:v>
                </c:pt>
                <c:pt idx="1">
                  <c:v>-21</c:v>
                </c:pt>
                <c:pt idx="2">
                  <c:v>0</c:v>
                </c:pt>
                <c:pt idx="3">
                  <c:v>0</c:v>
                </c:pt>
                <c:pt idx="4">
                  <c:v>4451</c:v>
                </c:pt>
                <c:pt idx="5">
                  <c:v>8769.5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79-4783-9BA3-2BD86B311AA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1.1999999999999999E-3</c:v>
                  </c:pt>
                  <c:pt idx="2">
                    <c:v>1.1000000000000001E-3</c:v>
                  </c:pt>
                  <c:pt idx="3">
                    <c:v>0</c:v>
                  </c:pt>
                  <c:pt idx="4">
                    <c:v>1.6400000000000001E-2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1.1999999999999999E-3</c:v>
                  </c:pt>
                  <c:pt idx="2">
                    <c:v>1.1000000000000001E-3</c:v>
                  </c:pt>
                  <c:pt idx="3">
                    <c:v>0</c:v>
                  </c:pt>
                  <c:pt idx="4">
                    <c:v>1.6400000000000001E-2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-37.5</c:v>
                </c:pt>
                <c:pt idx="1">
                  <c:v>-21</c:v>
                </c:pt>
                <c:pt idx="2">
                  <c:v>0</c:v>
                </c:pt>
                <c:pt idx="3">
                  <c:v>0</c:v>
                </c:pt>
                <c:pt idx="4">
                  <c:v>4451</c:v>
                </c:pt>
                <c:pt idx="5">
                  <c:v>8769.5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79-4783-9BA3-2BD86B311AA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1.1999999999999999E-3</c:v>
                  </c:pt>
                  <c:pt idx="2">
                    <c:v>1.1000000000000001E-3</c:v>
                  </c:pt>
                  <c:pt idx="3">
                    <c:v>0</c:v>
                  </c:pt>
                  <c:pt idx="4">
                    <c:v>1.6400000000000001E-2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1.1999999999999999E-3</c:v>
                  </c:pt>
                  <c:pt idx="2">
                    <c:v>1.1000000000000001E-3</c:v>
                  </c:pt>
                  <c:pt idx="3">
                    <c:v>0</c:v>
                  </c:pt>
                  <c:pt idx="4">
                    <c:v>1.6400000000000001E-2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-37.5</c:v>
                </c:pt>
                <c:pt idx="1">
                  <c:v>-21</c:v>
                </c:pt>
                <c:pt idx="2">
                  <c:v>0</c:v>
                </c:pt>
                <c:pt idx="3">
                  <c:v>0</c:v>
                </c:pt>
                <c:pt idx="4">
                  <c:v>4451</c:v>
                </c:pt>
                <c:pt idx="5">
                  <c:v>8769.5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79-4783-9BA3-2BD86B311AA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-37.5</c:v>
                </c:pt>
                <c:pt idx="1">
                  <c:v>-21</c:v>
                </c:pt>
                <c:pt idx="2">
                  <c:v>0</c:v>
                </c:pt>
                <c:pt idx="3">
                  <c:v>0</c:v>
                </c:pt>
                <c:pt idx="4">
                  <c:v>4451</c:v>
                </c:pt>
                <c:pt idx="5">
                  <c:v>8769.5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-1.2947099498568282E-3</c:v>
                </c:pt>
                <c:pt idx="1">
                  <c:v>-1.2029988655787209E-3</c:v>
                </c:pt>
                <c:pt idx="2">
                  <c:v>-1.0862756674065843E-3</c:v>
                </c:pt>
                <c:pt idx="3">
                  <c:v>-1.0862756674065843E-3</c:v>
                </c:pt>
                <c:pt idx="4">
                  <c:v>2.3653484097554377E-2</c:v>
                </c:pt>
                <c:pt idx="5">
                  <c:v>4.7656776064524474E-2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79-4783-9BA3-2BD86B311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372760"/>
        <c:axId val="1"/>
      </c:scatterChart>
      <c:valAx>
        <c:axId val="703372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372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75366568914952"/>
          <c:w val="0.6285714285714285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1CD5438-EF41-33DE-F801-72ECE67660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24</v>
      </c>
      <c r="B2" s="35" t="s">
        <v>48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53266.3825</v>
      </c>
      <c r="D4" s="9">
        <v>0.42418</v>
      </c>
    </row>
    <row r="6" spans="1:7" x14ac:dyDescent="0.2">
      <c r="A6" s="5" t="s">
        <v>1</v>
      </c>
    </row>
    <row r="7" spans="1:7" x14ac:dyDescent="0.2">
      <c r="A7" t="s">
        <v>2</v>
      </c>
      <c r="C7">
        <v>53266.3825</v>
      </c>
    </row>
    <row r="8" spans="1:7" x14ac:dyDescent="0.2">
      <c r="A8" t="s">
        <v>3</v>
      </c>
      <c r="C8">
        <v>0.42418</v>
      </c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-1.0862756674065843E-3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5.5582475320065065E-6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35</v>
      </c>
      <c r="E13" s="13">
        <v>1</v>
      </c>
    </row>
    <row r="14" spans="1:7" x14ac:dyDescent="0.2">
      <c r="A14" s="12"/>
      <c r="B14" s="12"/>
      <c r="C14" s="12"/>
      <c r="D14" s="16" t="s">
        <v>31</v>
      </c>
      <c r="E14" s="17">
        <f ca="1">NOW()+15018.5+$C$9/24</f>
        <v>60095.809487615741</v>
      </c>
    </row>
    <row r="15" spans="1:7" x14ac:dyDescent="0.2">
      <c r="A15" s="14" t="s">
        <v>18</v>
      </c>
      <c r="B15" s="12"/>
      <c r="C15" s="15">
        <f ca="1">(C7+C11)+(C8+C12)*INT(MAX(F21:F3533))</f>
        <v>56986.06457399694</v>
      </c>
      <c r="D15" s="16" t="s">
        <v>36</v>
      </c>
      <c r="E15" s="17">
        <f ca="1">ROUND(2*(E14-$C$7)/$C$8,0)/2+E13</f>
        <v>16101.5</v>
      </c>
    </row>
    <row r="16" spans="1:7" x14ac:dyDescent="0.2">
      <c r="A16" s="18" t="s">
        <v>4</v>
      </c>
      <c r="B16" s="12"/>
      <c r="C16" s="19">
        <f ca="1">+C8+C12</f>
        <v>0.42418555824753201</v>
      </c>
      <c r="D16" s="16" t="s">
        <v>37</v>
      </c>
      <c r="E16" s="26">
        <f ca="1">ROUND(2*(E14-$C$15)/$C$16,0)/2+E13</f>
        <v>7332</v>
      </c>
    </row>
    <row r="17" spans="1:17" ht="13.5" thickBot="1" x14ac:dyDescent="0.25">
      <c r="A17" s="16" t="s">
        <v>28</v>
      </c>
      <c r="B17" s="12"/>
      <c r="C17" s="12">
        <f>COUNT(C21:C2191)</f>
        <v>6</v>
      </c>
      <c r="D17" s="16" t="s">
        <v>32</v>
      </c>
      <c r="E17" s="20">
        <f ca="1">+$C$15+$C$16*E16-15018.5-$C$9/24</f>
        <v>45078.088920401184</v>
      </c>
    </row>
    <row r="18" spans="1:17" ht="14.25" thickTop="1" thickBot="1" x14ac:dyDescent="0.25">
      <c r="A18" s="18" t="s">
        <v>5</v>
      </c>
      <c r="B18" s="12"/>
      <c r="C18" s="21">
        <f ca="1">+C15</f>
        <v>56986.06457399694</v>
      </c>
      <c r="D18" s="22">
        <f ca="1">+C16</f>
        <v>0.42418555824753201</v>
      </c>
      <c r="E18" s="23" t="s">
        <v>33</v>
      </c>
    </row>
    <row r="19" spans="1:17" ht="13.5" thickTop="1" x14ac:dyDescent="0.2">
      <c r="A19" s="27" t="s">
        <v>34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45</v>
      </c>
      <c r="J20" s="7" t="s">
        <v>46</v>
      </c>
      <c r="K20" s="7" t="s">
        <v>47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s="29" t="s">
        <v>39</v>
      </c>
      <c r="B21" s="30" t="s">
        <v>40</v>
      </c>
      <c r="C21" s="29">
        <v>53250.475100000003</v>
      </c>
      <c r="D21" s="29">
        <v>1.2999999999999999E-3</v>
      </c>
      <c r="E21">
        <f t="shared" ref="E21:E26" si="0">+(C21-C$7)/C$8</f>
        <v>-37.501532368325748</v>
      </c>
      <c r="F21">
        <f t="shared" ref="F21:F26" si="1">ROUND(2*E21,0)/2</f>
        <v>-37.5</v>
      </c>
      <c r="G21">
        <f t="shared" ref="G21:G26" si="2">+C21-(C$7+F21*C$8)</f>
        <v>-6.4999999449355528E-4</v>
      </c>
      <c r="K21">
        <f t="shared" ref="K21:K26" si="3">+G21</f>
        <v>-6.4999999449355528E-4</v>
      </c>
      <c r="O21">
        <f t="shared" ref="O21:O26" ca="1" si="4">+C$11+C$12*$F21</f>
        <v>-1.2947099498568282E-3</v>
      </c>
      <c r="Q21" s="2">
        <f t="shared" ref="Q21:Q26" si="5">+C21-15018.5</f>
        <v>38231.975100000003</v>
      </c>
    </row>
    <row r="22" spans="1:17" x14ac:dyDescent="0.2">
      <c r="A22" s="29" t="s">
        <v>39</v>
      </c>
      <c r="B22" s="30" t="s">
        <v>41</v>
      </c>
      <c r="C22" s="29">
        <v>53257.475100000003</v>
      </c>
      <c r="D22" s="29">
        <v>1.1999999999999999E-3</v>
      </c>
      <c r="E22">
        <f t="shared" si="0"/>
        <v>-20.999104153888478</v>
      </c>
      <c r="F22">
        <f t="shared" si="1"/>
        <v>-21</v>
      </c>
      <c r="G22">
        <f t="shared" si="2"/>
        <v>3.8000000495230779E-4</v>
      </c>
      <c r="K22">
        <f t="shared" si="3"/>
        <v>3.8000000495230779E-4</v>
      </c>
      <c r="O22">
        <f t="shared" ca="1" si="4"/>
        <v>-1.2029988655787209E-3</v>
      </c>
      <c r="Q22" s="2">
        <f t="shared" si="5"/>
        <v>38238.975100000003</v>
      </c>
    </row>
    <row r="23" spans="1:17" x14ac:dyDescent="0.2">
      <c r="A23" s="29" t="s">
        <v>39</v>
      </c>
      <c r="B23" s="30" t="s">
        <v>41</v>
      </c>
      <c r="C23" s="29">
        <v>53266.381999999998</v>
      </c>
      <c r="D23" s="29">
        <v>1.1000000000000001E-3</v>
      </c>
      <c r="E23">
        <f t="shared" si="0"/>
        <v>-1.1787448769881956E-3</v>
      </c>
      <c r="F23">
        <f t="shared" si="1"/>
        <v>0</v>
      </c>
      <c r="G23">
        <f t="shared" si="2"/>
        <v>-5.0000000192085281E-4</v>
      </c>
      <c r="K23">
        <f t="shared" si="3"/>
        <v>-5.0000000192085281E-4</v>
      </c>
      <c r="O23">
        <f t="shared" ca="1" si="4"/>
        <v>-1.0862756674065843E-3</v>
      </c>
      <c r="Q23" s="2">
        <f t="shared" si="5"/>
        <v>38247.881999999998</v>
      </c>
    </row>
    <row r="24" spans="1:17" x14ac:dyDescent="0.2">
      <c r="A24" t="s">
        <v>12</v>
      </c>
      <c r="C24" s="10">
        <v>53266.3825</v>
      </c>
      <c r="D24" s="10" t="s">
        <v>14</v>
      </c>
      <c r="E24">
        <f t="shared" si="0"/>
        <v>0</v>
      </c>
      <c r="F24">
        <f t="shared" si="1"/>
        <v>0</v>
      </c>
      <c r="G24">
        <f t="shared" si="2"/>
        <v>0</v>
      </c>
      <c r="K24">
        <f t="shared" si="3"/>
        <v>0</v>
      </c>
      <c r="O24">
        <f t="shared" ca="1" si="4"/>
        <v>-1.0862756674065843E-3</v>
      </c>
      <c r="Q24" s="2">
        <f t="shared" si="5"/>
        <v>38247.8825</v>
      </c>
    </row>
    <row r="25" spans="1:17" x14ac:dyDescent="0.2">
      <c r="A25" s="31" t="s">
        <v>42</v>
      </c>
      <c r="B25" s="31"/>
      <c r="C25" s="32">
        <v>55154.4234</v>
      </c>
      <c r="D25" s="32">
        <v>1.6400000000000001E-2</v>
      </c>
      <c r="E25">
        <f t="shared" si="0"/>
        <v>4451.03705973879</v>
      </c>
      <c r="F25">
        <f t="shared" si="1"/>
        <v>4451</v>
      </c>
      <c r="G25">
        <f t="shared" si="2"/>
        <v>1.5720000003057066E-2</v>
      </c>
      <c r="K25">
        <f t="shared" si="3"/>
        <v>1.5720000003057066E-2</v>
      </c>
      <c r="O25">
        <f t="shared" ca="1" si="4"/>
        <v>2.3653484097554377E-2</v>
      </c>
      <c r="Q25" s="2">
        <f t="shared" si="5"/>
        <v>40135.9234</v>
      </c>
    </row>
    <row r="26" spans="1:17" x14ac:dyDescent="0.2">
      <c r="A26" s="33" t="s">
        <v>43</v>
      </c>
      <c r="B26" s="34"/>
      <c r="C26" s="33">
        <v>56986.280700000003</v>
      </c>
      <c r="D26" s="33">
        <v>6.9999999999999999E-4</v>
      </c>
      <c r="E26">
        <f t="shared" si="0"/>
        <v>8769.6218586449231</v>
      </c>
      <c r="F26">
        <f t="shared" si="1"/>
        <v>8769.5</v>
      </c>
      <c r="G26">
        <f t="shared" si="2"/>
        <v>5.1690000000235159E-2</v>
      </c>
      <c r="K26">
        <f t="shared" si="3"/>
        <v>5.1690000000235159E-2</v>
      </c>
      <c r="O26">
        <f t="shared" ca="1" si="4"/>
        <v>4.7656776064524474E-2</v>
      </c>
      <c r="Q26" s="2">
        <f t="shared" si="5"/>
        <v>41967.780700000003</v>
      </c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2023-05-31T07:25:39Z</dcterms:modified>
</cp:coreProperties>
</file>