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261F92E-A8C9-4125-97B3-A4BEBEE9018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1" i="1"/>
  <c r="F21" i="1"/>
  <c r="G21" i="1"/>
  <c r="K21" i="1"/>
  <c r="Q22" i="1"/>
  <c r="D9" i="1"/>
  <c r="E9" i="1"/>
  <c r="D8" i="1"/>
  <c r="F16" i="1"/>
  <c r="F17" i="1" s="1"/>
  <c r="C17" i="1"/>
  <c r="Q21" i="1"/>
  <c r="C12" i="1"/>
  <c r="C11" i="1"/>
  <c r="O21" i="1" l="1"/>
  <c r="C15" i="1"/>
  <c r="F18" i="1" s="1"/>
  <c r="O22" i="1"/>
  <c r="C16" i="1"/>
  <c r="D18" i="1" s="1"/>
  <c r="C18" i="1" l="1"/>
  <c r="F19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<sst xmlns="http://schemas.openxmlformats.org/spreadsheetml/2006/main" count="51" uniqueCount="48">
  <si>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</si>
  <si>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</si>
  <si>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</si>
  <si>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</si>
  <si>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</si>
  <si>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</si>
  <si>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</si>
  <si>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</si>
  <si>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</si>
  <si>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</si>
  <si>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</si>
  <si>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</si>
  <si>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</si>
  <si>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</si>
  <si>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</si>
  <si>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</si>
  <si>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</si>
  <si>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</si>
  <si>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</si>
  <si>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</si>
  <si>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</si>
  <si>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</si>
  <si>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</si>
  <si>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</si>
  <si>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</si>
  <si>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</si>
  <si>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</si>
  <si>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</si>
  <si>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</si>
  <si>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</si>
  <si>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</si>
  <si>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</si>
  <si>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</si>
  <si>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</si>
  <si>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</si>
  <si>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</si>
  <si>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</si>
  <si>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</si>
  <si>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</si>
  <si>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</si>
  <si>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</si>
  <si>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V0496 And</t>
  </si>
  <si>
    <t xml:space="preserve">G1744-2329 </t>
  </si>
  <si>
    <t>EA</t>
  </si>
  <si>
    <t>OEJV 0130</t>
  </si>
  <si>
    <t>I</t>
  </si>
  <si>
    <t>GCVS</t>
  </si>
  <si>
    <t xml:space="preserve">V0496 And / GSC 744-2329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</si>
</sst>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16" fillId="2" borderId="1" xfId="0" applyFont="1" applyFill="1" applyBorder="1" applyAlignment="1">
      <alignment horizontal="left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V496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62-4A11-A5E9-52256C67BD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62-4A11-A5E9-52256C67BD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62-4A11-A5E9-52256C67BD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-3.2100000003993046E-2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62-4A11-A5E9-52256C67BD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62-4A11-A5E9-52256C67BD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62-4A11-A5E9-52256C67BD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62-4A11-A5E9-52256C67BD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-3.2100000003993046E-2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62-4A11-A5E9-52256C67BD3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62-4A11-A5E9-52256C67B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258936"/>
        <c:axId val="1"/>
      </c:scatterChart>
      <c:valAx>
        <c:axId val="625258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258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1ECDD9-DE2F-0818-2FB4-40DF6147F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47</v>
      </c>
      <c r="F1" s="31" t="s">
        <v>41</v>
      </c>
      <c r="G1" s="34">
        <v>2012</v>
      </c>
      <c r="H1" s="35"/>
      <c r="I1" s="36" t="s">
        <v>42</v>
      </c>
      <c r="J1" s="37" t="s">
        <v>41</v>
      </c>
      <c r="K1" s="38">
        <v>0.39330310000000002</v>
      </c>
      <c r="L1" s="39">
        <v>27.302932000000002</v>
      </c>
      <c r="M1" s="40">
        <v>55480.474000000002</v>
      </c>
      <c r="N1" s="40">
        <v>4.402541707317063</v>
      </c>
      <c r="O1" s="41" t="s">
        <v>43</v>
      </c>
    </row>
    <row r="2" spans="1:15" x14ac:dyDescent="0.2">
      <c r="A2" t="s">
        <v>23</v>
      </c>
      <c r="B2" t="s">
        <v>43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53675.431900000003</v>
      </c>
      <c r="D4" s="28">
        <v>4.4026199999999998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53675.431900000003</v>
      </c>
      <c r="D7" s="29" t="e">
        <v>#N/A</v>
      </c>
    </row>
    <row r="8" spans="1:15" x14ac:dyDescent="0.2">
      <c r="A8" t="s">
        <v>3</v>
      </c>
      <c r="C8" s="8">
        <v>4.4026199999999998</v>
      </c>
      <c r="D8" s="29" t="e">
        <f>D7</f>
        <v>#N/A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-7.829268293656841E-5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55480.474000000002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4.402541707317063</v>
      </c>
      <c r="E16" s="14" t="s">
        <v>30</v>
      </c>
      <c r="F16" s="33">
        <f ca="1">NOW()+15018.5+$C$5/24</f>
        <v>60095.80990497685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1459.5</v>
      </c>
    </row>
    <row r="18" spans="1:18" ht="14.25" thickTop="1" thickBot="1" x14ac:dyDescent="0.25">
      <c r="A18" s="16" t="s">
        <v>5</v>
      </c>
      <c r="B18" s="10"/>
      <c r="C18" s="19">
        <f ca="1">+C15</f>
        <v>55480.474000000002</v>
      </c>
      <c r="D18" s="20">
        <f ca="1">+C16</f>
        <v>4.402541707317063</v>
      </c>
      <c r="E18" s="14" t="s">
        <v>36</v>
      </c>
      <c r="F18" s="23">
        <f ca="1">ROUND(2*(F16-$C$15)/$C$16,0)/2+F15</f>
        <v>1049.5</v>
      </c>
    </row>
    <row r="19" spans="1:18" ht="13.5" thickTop="1" x14ac:dyDescent="0.2">
      <c r="E19" s="14" t="s">
        <v>31</v>
      </c>
      <c r="F19" s="18">
        <f ca="1">+$C$15+$C$16*F18-15018.5-$C$5/24</f>
        <v>45082.837355162592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53675.431900000003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38656.931900000003</v>
      </c>
    </row>
    <row r="22" spans="1:18" x14ac:dyDescent="0.2">
      <c r="A22" s="42" t="s">
        <v>44</v>
      </c>
      <c r="B22" s="43" t="s">
        <v>45</v>
      </c>
      <c r="C22" s="42">
        <v>55480.474000000002</v>
      </c>
      <c r="D22" s="42">
        <v>4.0000000000000001E-3</v>
      </c>
      <c r="E22">
        <f>+(C22-C$7)/C$8</f>
        <v>409.99270888698067</v>
      </c>
      <c r="F22">
        <f>ROUND(2*E22,0)/2</f>
        <v>410</v>
      </c>
      <c r="G22">
        <f>+C22-(C$7+F22*C$8)</f>
        <v>-3.2100000003993046E-2</v>
      </c>
      <c r="K22">
        <f>+G22</f>
        <v>-3.2100000003993046E-2</v>
      </c>
      <c r="O22">
        <f ca="1">+C$11+C$12*$F22</f>
        <v>-3.2100000003993046E-2</v>
      </c>
      <c r="Q22" s="2">
        <f>+C22-15018.5</f>
        <v>40461.974000000002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2023-05-31T07:26:15Z</dcterms:modified>
</cp:coreProperties>
</file>