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0E9E42D-392C-4FF3-BDC9-4BF9F06F936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2" i="1"/>
  <c r="F22" i="1"/>
  <c r="G22" i="1" s="1"/>
  <c r="J22" i="1" s="1"/>
  <c r="C9" i="1"/>
  <c r="D9" i="1"/>
  <c r="C21" i="1"/>
  <c r="C17" i="1" s="1"/>
  <c r="Q22" i="1"/>
  <c r="F16" i="1"/>
  <c r="Q21" i="1"/>
  <c r="E21" i="1" l="1"/>
  <c r="F21" i="1" s="1"/>
  <c r="G21" i="1" s="1"/>
  <c r="F17" i="1"/>
  <c r="C12" i="1"/>
  <c r="C11" i="1"/>
  <c r="C15" i="1" l="1"/>
  <c r="F18" i="1" s="1"/>
  <c r="F19" i="1" s="1"/>
  <c r="O23" i="1"/>
  <c r="O21" i="1"/>
  <c r="O22" i="1"/>
  <c r="C16" i="1"/>
  <c r="D18" i="1" s="1"/>
  <c r="I21" i="1"/>
  <c r="C18" i="1" l="1"/>
</calcChain>
</file>

<file path=xl/sharedStrings.xml><?xml version="1.0" encoding="utf-8"?>
<sst xmlns="http://schemas.openxmlformats.org/spreadsheetml/2006/main" count="53" uniqueCount="47">
  <si>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</si>
  <si>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</si>
  <si>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</si>
  <si>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</si>
  <si>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</si>
  <si>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</si>
  <si>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</si>
  <si>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</si>
  <si>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</si>
  <si>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</si>
  <si>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</si>
  <si>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</si>
  <si>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</si>
  <si>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</si>
  <si>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</si>
  <si>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</si>
  <si>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</si>
  <si>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</si>
  <si>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</si>
  <si>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</si>
  <si>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</si>
  <si>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</si>
  <si>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</si>
  <si>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</si>
  <si>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</si>
  <si>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</si>
  <si>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</si>
  <si>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</si>
  <si>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</si>
  <si>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</si>
  <si>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</si>
  <si>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</si>
  <si>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</si>
  <si>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</si>
  <si>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</si>
  <si>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</si>
  <si>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</si>
  <si>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V0510 And / GSC 2280-0506</t>
  </si>
  <si>
    <t>EA</t>
  </si>
  <si>
    <t>GCVS 4</t>
  </si>
  <si>
    <t>IBVS 6118</t>
  </si>
  <si>
    <t>I</t>
  </si>
  <si>
    <t>pg</t>
  </si>
  <si>
    <t>vis</t>
  </si>
  <si>
    <t>PE</t>
  </si>
  <si>
    <t>CCD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</si>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</sst>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V0510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</c:v>
                </c:pt>
                <c:pt idx="2">
                  <c:v>1601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C1-4392-80A5-B18CDF75875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</c:v>
                </c:pt>
                <c:pt idx="2">
                  <c:v>1601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C1-4392-80A5-B18CDF75875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</c:v>
                </c:pt>
                <c:pt idx="2">
                  <c:v>1601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-9.3000000197207555E-4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C1-4392-80A5-B18CDF75875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</c:v>
                </c:pt>
                <c:pt idx="2">
                  <c:v>1601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-3.9800000013201497E-3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C1-4392-80A5-B18CDF75875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</c:v>
                </c:pt>
                <c:pt idx="2">
                  <c:v>1601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C1-4392-80A5-B18CDF75875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</c:v>
                </c:pt>
                <c:pt idx="2">
                  <c:v>1601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C1-4392-80A5-B18CDF75875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</c:v>
                </c:pt>
                <c:pt idx="2">
                  <c:v>1601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C1-4392-80A5-B18CDF75875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</c:v>
                </c:pt>
                <c:pt idx="2">
                  <c:v>1601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3.4523164386644854E-4</c:v>
                </c:pt>
                <c:pt idx="1">
                  <c:v>-2.1263546812581857E-3</c:v>
                </c:pt>
                <c:pt idx="2">
                  <c:v>-3.1288769659004873E-3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C1-4392-80A5-B18CDF75875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1139</c:v>
                </c:pt>
                <c:pt idx="2">
                  <c:v>1601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1C1-4392-80A5-B18CDF758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915040"/>
        <c:axId val="1"/>
      </c:scatterChart>
      <c:valAx>
        <c:axId val="685915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915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0</xdr:row>
      <xdr:rowOff>0</xdr:rowOff>
    </xdr:from>
    <xdr:to>
      <xdr:col>18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A6856DC-E068-CA5C-CE05-34345963C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37</v>
      </c>
    </row>
    <row r="2" spans="1:6" x14ac:dyDescent="0.2">
      <c r="A2" t="s">
        <v>23</v>
      </c>
      <c r="B2" t="s">
        <v>38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>
        <v>54788.783000000003</v>
      </c>
      <c r="D4" s="28">
        <v>1.58697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54788.783000000003</v>
      </c>
      <c r="D7" s="29" t="s">
        <v>39</v>
      </c>
    </row>
    <row r="8" spans="1:6" x14ac:dyDescent="0.2">
      <c r="A8" t="s">
        <v>3</v>
      </c>
      <c r="C8" s="8">
        <v>1.58697</v>
      </c>
      <c r="D8" s="29" t="s">
        <v>39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3.4523164386644854E-4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-2.1699616550699161E-6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57329.518841123041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1.586967830038345</v>
      </c>
      <c r="E16" s="14" t="s">
        <v>30</v>
      </c>
      <c r="F16" s="15">
        <f ca="1">NOW()+15018.5+$C$5/24</f>
        <v>60095.81402893518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3345</v>
      </c>
    </row>
    <row r="18" spans="1:21" ht="14.25" thickTop="1" thickBot="1" x14ac:dyDescent="0.25">
      <c r="A18" s="16" t="s">
        <v>5</v>
      </c>
      <c r="B18" s="10"/>
      <c r="C18" s="19">
        <f ca="1">+C15</f>
        <v>57329.518841123041</v>
      </c>
      <c r="D18" s="20">
        <f ca="1">+C16</f>
        <v>1.586967830038345</v>
      </c>
      <c r="E18" s="14" t="s">
        <v>36</v>
      </c>
      <c r="F18" s="23">
        <f ca="1">ROUND(2*(F16-$C$15)/$C$16,0)/2+F15</f>
        <v>1744</v>
      </c>
    </row>
    <row r="19" spans="1:21" ht="13.5" thickTop="1" x14ac:dyDescent="0.2">
      <c r="E19" s="14" t="s">
        <v>31</v>
      </c>
      <c r="F19" s="18">
        <f ca="1">+$C$15+$C$16*F18-15018.5-$C$5/24</f>
        <v>45079.086570043248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43</v>
      </c>
      <c r="J20" s="7" t="s">
        <v>44</v>
      </c>
      <c r="K20" s="7" t="s">
        <v>45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39</v>
      </c>
      <c r="C21" s="8">
        <f>C$7</f>
        <v>54788.783000000003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3.4523164386644854E-4</v>
      </c>
      <c r="Q21" s="2">
        <f>+C21-15018.5</f>
        <v>39770.283000000003</v>
      </c>
    </row>
    <row r="22" spans="1:21" x14ac:dyDescent="0.2">
      <c r="A22" s="30" t="s">
        <v>40</v>
      </c>
      <c r="B22" s="31" t="s">
        <v>41</v>
      </c>
      <c r="C22" s="32">
        <v>56596.340900000003</v>
      </c>
      <c r="D22" s="33">
        <v>1.1000000000000001E-3</v>
      </c>
      <c r="E22">
        <f>+(C22-C$7)/C$8</f>
        <v>1138.9994139775797</v>
      </c>
      <c r="F22">
        <f>ROUND(2*E22,0)/2</f>
        <v>1139</v>
      </c>
      <c r="G22">
        <f>+C22-(C$7+F22*C$8)</f>
        <v>-9.3000000197207555E-4</v>
      </c>
      <c r="J22">
        <f>+G22</f>
        <v>-9.3000000197207555E-4</v>
      </c>
      <c r="O22">
        <f ca="1">+C$11+C$12*$F22</f>
        <v>-2.1263546812581857E-3</v>
      </c>
      <c r="Q22" s="2">
        <f>+C22-15018.5</f>
        <v>41577.840900000003</v>
      </c>
      <c r="R22" t="s">
        <v>44</v>
      </c>
    </row>
    <row r="23" spans="1:21" x14ac:dyDescent="0.2">
      <c r="A23" s="34" t="s">
        <v>46</v>
      </c>
      <c r="B23" s="35" t="s">
        <v>41</v>
      </c>
      <c r="C23" s="36">
        <v>57329.51799</v>
      </c>
      <c r="D23" s="36">
        <v>5.9999999999999995E-4</v>
      </c>
      <c r="E23">
        <f>+(C23-C$7)/C$8</f>
        <v>1600.9974920760928</v>
      </c>
      <c r="F23">
        <f>ROUND(2*E23,0)/2</f>
        <v>1601</v>
      </c>
      <c r="G23">
        <f>+C23-(C$7+F23*C$8)</f>
        <v>-3.9800000013201497E-3</v>
      </c>
      <c r="K23">
        <f>+G23</f>
        <v>-3.9800000013201497E-3</v>
      </c>
      <c r="O23">
        <f ca="1">+C$11+C$12*$F23</f>
        <v>-3.1288769659004873E-3</v>
      </c>
      <c r="Q23" s="2">
        <f>+C23-15018.5</f>
        <v>42311.01799</v>
      </c>
      <c r="R23" t="s">
        <v>45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hyperlinks>
    <hyperlink ref="H3532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2023-05-31T07:32:12Z</dcterms:modified>
</cp:coreProperties>
</file>