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F22DBAB-47BC-445B-96D6-1BA80AB3F77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4" i="1" l="1"/>
  <c r="G24" i="1"/>
  <c r="J24" i="1"/>
  <c r="F26" i="1"/>
  <c r="E25" i="1"/>
  <c r="F25" i="1"/>
  <c r="G25" i="1"/>
  <c r="K25" i="1"/>
  <c r="E26" i="1"/>
  <c r="G26" i="1"/>
  <c r="K26" i="1"/>
  <c r="E27" i="1"/>
  <c r="F27" i="1"/>
  <c r="G27" i="1"/>
  <c r="K27" i="1"/>
  <c r="E28" i="1"/>
  <c r="F28" i="1"/>
  <c r="G28" i="1"/>
  <c r="K28" i="1"/>
  <c r="D9" i="1"/>
  <c r="C9" i="1"/>
  <c r="Q25" i="1"/>
  <c r="Q26" i="1"/>
  <c r="Q27" i="1"/>
  <c r="Q28" i="1"/>
  <c r="E23" i="1"/>
  <c r="F23" i="1"/>
  <c r="G23" i="1"/>
  <c r="J23" i="1"/>
  <c r="E24" i="1"/>
  <c r="C21" i="1"/>
  <c r="Q21" i="1"/>
  <c r="E22" i="1"/>
  <c r="F22" i="1"/>
  <c r="G22" i="1"/>
  <c r="J22" i="1"/>
  <c r="Q23" i="1"/>
  <c r="Q24" i="1"/>
  <c r="Q22" i="1"/>
  <c r="F16" i="1"/>
  <c r="C17" i="1"/>
  <c r="E21" i="1"/>
  <c r="F21" i="1"/>
  <c r="G21" i="1"/>
  <c r="I21" i="1"/>
  <c r="C11" i="1"/>
  <c r="C12" i="1"/>
  <c r="C16" i="1" l="1"/>
  <c r="D18" i="1" s="1"/>
  <c r="O22" i="1"/>
  <c r="O26" i="1"/>
  <c r="O23" i="1"/>
  <c r="O27" i="1"/>
  <c r="O24" i="1"/>
  <c r="O21" i="1"/>
  <c r="O25" i="1"/>
  <c r="O28" i="1"/>
  <c r="C15" i="1"/>
  <c r="F17" i="1"/>
  <c r="C18" i="1" l="1"/>
  <c r="F18" i="1"/>
  <c r="F19" i="1" s="1"/>
</calcChain>
</file>

<file path=xl/sharedStrings.xml><?xml version="1.0" encoding="utf-8"?>
<sst xmlns="http://schemas.openxmlformats.org/spreadsheetml/2006/main" count="70" uniqueCount="49">
  <si>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</si>
  <si>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</si>
  <si>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</si>
  <si>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</si>
  <si>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</si>
  <si>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</si>
  <si>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</si>
  <si>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</si>
  <si>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</si>
  <si>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</si>
  <si>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</si>
  <si>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</si>
  <si>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</si>
  <si>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</si>
  <si>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</si>
  <si>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</si>
  <si>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</si>
  <si>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</si>
  <si>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</si>
  <si>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</si>
  <si>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</si>
  <si>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</si>
  <si>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</si>
  <si>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</si>
  <si>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</si>
  <si>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</si>
  <si>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</si>
  <si>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</si>
  <si>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</si>
  <si>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</si>
  <si>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</si>
  <si>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</si>
  <si>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</si>
  <si>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</si>
  <si>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</si>
  <si>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</si>
  <si>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</si>
  <si>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</si>
  <si>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</si>
  <si>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V0514 And / GSC 2285-0896</t>
  </si>
  <si>
    <t>EW</t>
  </si>
  <si>
    <t>IBVS 6070</t>
  </si>
  <si>
    <t>I</t>
  </si>
  <si>
    <t>IBVS 6118</t>
  </si>
  <si>
    <t>pg</t>
  </si>
  <si>
    <t>vis</t>
  </si>
  <si>
    <t>PE</t>
  </si>
  <si>
    <t>CCD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</si>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</sst>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21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4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31" fillId="0" borderId="0" xfId="41" applyFont="1"/>
    <xf numFmtId="0" fontId="31" fillId="0" borderId="0" xfId="41" applyFont="1" applyAlignment="1">
      <alignment horizontal="center"/>
    </xf>
    <xf numFmtId="0" fontId="31" fillId="0" borderId="0" xfId="41" applyFont="1" applyAlignment="1">
      <alignment horizontal="lef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V0514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12963</c:v>
                </c:pt>
                <c:pt idx="2">
                  <c:v>13988</c:v>
                </c:pt>
                <c:pt idx="3">
                  <c:v>13988.5</c:v>
                </c:pt>
                <c:pt idx="4">
                  <c:v>14950</c:v>
                </c:pt>
                <c:pt idx="5">
                  <c:v>14950</c:v>
                </c:pt>
                <c:pt idx="6">
                  <c:v>16885</c:v>
                </c:pt>
                <c:pt idx="7">
                  <c:v>16885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BB-472E-B578-20787D7C37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12963</c:v>
                </c:pt>
                <c:pt idx="2">
                  <c:v>13988</c:v>
                </c:pt>
                <c:pt idx="3">
                  <c:v>13988.5</c:v>
                </c:pt>
                <c:pt idx="4">
                  <c:v>14950</c:v>
                </c:pt>
                <c:pt idx="5">
                  <c:v>14950</c:v>
                </c:pt>
                <c:pt idx="6">
                  <c:v>16885</c:v>
                </c:pt>
                <c:pt idx="7">
                  <c:v>16885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BB-472E-B578-20787D7C37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12963</c:v>
                </c:pt>
                <c:pt idx="2">
                  <c:v>13988</c:v>
                </c:pt>
                <c:pt idx="3">
                  <c:v>13988.5</c:v>
                </c:pt>
                <c:pt idx="4">
                  <c:v>14950</c:v>
                </c:pt>
                <c:pt idx="5">
                  <c:v>14950</c:v>
                </c:pt>
                <c:pt idx="6">
                  <c:v>16885</c:v>
                </c:pt>
                <c:pt idx="7">
                  <c:v>16885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">
                  <c:v>-5.190000003494788E-3</c:v>
                </c:pt>
                <c:pt idx="2">
                  <c:v>-4.1400000045541674E-3</c:v>
                </c:pt>
                <c:pt idx="3">
                  <c:v>-1.2204999999084976E-2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BB-472E-B578-20787D7C37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12963</c:v>
                </c:pt>
                <c:pt idx="2">
                  <c:v>13988</c:v>
                </c:pt>
                <c:pt idx="3">
                  <c:v>13988.5</c:v>
                </c:pt>
                <c:pt idx="4">
                  <c:v>14950</c:v>
                </c:pt>
                <c:pt idx="5">
                  <c:v>14950</c:v>
                </c:pt>
                <c:pt idx="6">
                  <c:v>16885</c:v>
                </c:pt>
                <c:pt idx="7">
                  <c:v>16885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">
                  <c:v>-8.6899999951128848E-3</c:v>
                </c:pt>
                <c:pt idx="5">
                  <c:v>-8.1700000009732321E-3</c:v>
                </c:pt>
                <c:pt idx="6">
                  <c:v>-2.0049999999173451E-2</c:v>
                </c:pt>
                <c:pt idx="7">
                  <c:v>-1.9250000004831236E-2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FBB-472E-B578-20787D7C37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12963</c:v>
                </c:pt>
                <c:pt idx="2">
                  <c:v>13988</c:v>
                </c:pt>
                <c:pt idx="3">
                  <c:v>13988.5</c:v>
                </c:pt>
                <c:pt idx="4">
                  <c:v>14950</c:v>
                </c:pt>
                <c:pt idx="5">
                  <c:v>14950</c:v>
                </c:pt>
                <c:pt idx="6">
                  <c:v>16885</c:v>
                </c:pt>
                <c:pt idx="7">
                  <c:v>16885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FBB-472E-B578-20787D7C37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12963</c:v>
                </c:pt>
                <c:pt idx="2">
                  <c:v>13988</c:v>
                </c:pt>
                <c:pt idx="3">
                  <c:v>13988.5</c:v>
                </c:pt>
                <c:pt idx="4">
                  <c:v>14950</c:v>
                </c:pt>
                <c:pt idx="5">
                  <c:v>14950</c:v>
                </c:pt>
                <c:pt idx="6">
                  <c:v>16885</c:v>
                </c:pt>
                <c:pt idx="7">
                  <c:v>16885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FBB-472E-B578-20787D7C37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3.3E-3</c:v>
                  </c:pt>
                  <c:pt idx="2">
                    <c:v>3.5999999999999999E-3</c:v>
                  </c:pt>
                  <c:pt idx="3">
                    <c:v>4.5999999999999999E-3</c:v>
                  </c:pt>
                  <c:pt idx="4">
                    <c:v>1.1000000000000001E-3</c:v>
                  </c:pt>
                  <c:pt idx="5">
                    <c:v>2.9999999999999997E-4</c:v>
                  </c:pt>
                  <c:pt idx="6">
                    <c:v>5.0000000000000001E-4</c:v>
                  </c:pt>
                  <c:pt idx="7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12963</c:v>
                </c:pt>
                <c:pt idx="2">
                  <c:v>13988</c:v>
                </c:pt>
                <c:pt idx="3">
                  <c:v>13988.5</c:v>
                </c:pt>
                <c:pt idx="4">
                  <c:v>14950</c:v>
                </c:pt>
                <c:pt idx="5">
                  <c:v>14950</c:v>
                </c:pt>
                <c:pt idx="6">
                  <c:v>16885</c:v>
                </c:pt>
                <c:pt idx="7">
                  <c:v>16885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FBB-472E-B578-20787D7C37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12963</c:v>
                </c:pt>
                <c:pt idx="2">
                  <c:v>13988</c:v>
                </c:pt>
                <c:pt idx="3">
                  <c:v>13988.5</c:v>
                </c:pt>
                <c:pt idx="4">
                  <c:v>14950</c:v>
                </c:pt>
                <c:pt idx="5">
                  <c:v>14950</c:v>
                </c:pt>
                <c:pt idx="6">
                  <c:v>16885</c:v>
                </c:pt>
                <c:pt idx="7">
                  <c:v>16885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4.5662545921110485E-2</c:v>
                </c:pt>
                <c:pt idx="1">
                  <c:v>-3.5741425681867639E-3</c:v>
                </c:pt>
                <c:pt idx="2">
                  <c:v>-7.4673467417214201E-3</c:v>
                </c:pt>
                <c:pt idx="3">
                  <c:v>-7.4692458657085042E-3</c:v>
                </c:pt>
                <c:pt idx="4">
                  <c:v>-1.1121261292882718E-2</c:v>
                </c:pt>
                <c:pt idx="5">
                  <c:v>-1.1121261292882718E-2</c:v>
                </c:pt>
                <c:pt idx="6">
                  <c:v>-1.8470871122921305E-2</c:v>
                </c:pt>
                <c:pt idx="7">
                  <c:v>-1.8470871122921305E-2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FBB-472E-B578-20787D7C37F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12963</c:v>
                </c:pt>
                <c:pt idx="2">
                  <c:v>13988</c:v>
                </c:pt>
                <c:pt idx="3">
                  <c:v>13988.5</c:v>
                </c:pt>
                <c:pt idx="4">
                  <c:v>14950</c:v>
                </c:pt>
                <c:pt idx="5">
                  <c:v>14950</c:v>
                </c:pt>
                <c:pt idx="6">
                  <c:v>16885</c:v>
                </c:pt>
                <c:pt idx="7">
                  <c:v>16885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FBB-472E-B578-20787D7C3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363760"/>
        <c:axId val="1"/>
      </c:scatterChart>
      <c:valAx>
        <c:axId val="70336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363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D8A2E9-81AB-2A70-1D73-8CF1D75D8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2" sqref="F12:F1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51463.792000000001</v>
      </c>
      <c r="D7" s="29" t="s">
        <v>38</v>
      </c>
    </row>
    <row r="8" spans="1:6" x14ac:dyDescent="0.2">
      <c r="A8" t="s">
        <v>3</v>
      </c>
      <c r="C8" s="8">
        <v>0.36692999999999998</v>
      </c>
      <c r="D8" s="29" t="s">
        <v>38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4.5662545921110485E-2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-3.7982479741801475E-6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57659.386579128877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0.36692620175202578</v>
      </c>
      <c r="E16" s="14" t="s">
        <v>30</v>
      </c>
      <c r="F16" s="15">
        <f ca="1">NOW()+15018.5+$C$5/24</f>
        <v>60095.814906134256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35</v>
      </c>
      <c r="F17" s="15">
        <f ca="1">ROUND(2*(F16-$C$7)/$C$8,0)/2+F15</f>
        <v>23526</v>
      </c>
    </row>
    <row r="18" spans="1:21" ht="14.25" thickTop="1" thickBot="1" x14ac:dyDescent="0.25">
      <c r="A18" s="16" t="s">
        <v>5</v>
      </c>
      <c r="B18" s="10"/>
      <c r="C18" s="19">
        <f ca="1">+C15</f>
        <v>57659.386579128877</v>
      </c>
      <c r="D18" s="20">
        <f ca="1">+C16</f>
        <v>0.36692620175202578</v>
      </c>
      <c r="E18" s="14" t="s">
        <v>36</v>
      </c>
      <c r="F18" s="23">
        <f ca="1">ROUND(2*(F16-$C$15)/$C$16,0)/2+F15</f>
        <v>6641</v>
      </c>
    </row>
    <row r="19" spans="1:21" ht="13.5" thickTop="1" x14ac:dyDescent="0.2">
      <c r="E19" s="14" t="s">
        <v>31</v>
      </c>
      <c r="F19" s="18">
        <f ca="1">+$C$15+$C$16*F18-15018.5-$C$5/24</f>
        <v>45078.039318297415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38</v>
      </c>
      <c r="C21" s="8">
        <f>C$7</f>
        <v>51463.792000000001</v>
      </c>
      <c r="D21" s="8" t="s">
        <v>13</v>
      </c>
      <c r="E21">
        <f t="shared" ref="E21:E28" si="0">+(C21-C$7)/C$8</f>
        <v>0</v>
      </c>
      <c r="F21">
        <f t="shared" ref="F21:F28" si="1">ROUND(2*E21,0)/2</f>
        <v>0</v>
      </c>
      <c r="G21">
        <f t="shared" ref="G21:G28" si="2">+C21-(C$7+F21*C$8)</f>
        <v>0</v>
      </c>
      <c r="I21">
        <f>+G21</f>
        <v>0</v>
      </c>
      <c r="O21">
        <f t="shared" ref="O21:O28" ca="1" si="3">+C$11+C$12*$F21</f>
        <v>4.5662545921110485E-2</v>
      </c>
      <c r="Q21" s="2">
        <f t="shared" ref="Q21:Q28" si="4">+C21-15018.5</f>
        <v>36445.292000000001</v>
      </c>
    </row>
    <row r="22" spans="1:21" x14ac:dyDescent="0.2">
      <c r="A22" s="30" t="s">
        <v>41</v>
      </c>
      <c r="B22" s="31" t="s">
        <v>42</v>
      </c>
      <c r="C22" s="32">
        <v>56220.3004</v>
      </c>
      <c r="D22" s="32">
        <v>3.3E-3</v>
      </c>
      <c r="E22">
        <f t="shared" si="0"/>
        <v>12962.985855612784</v>
      </c>
      <c r="F22">
        <f t="shared" si="1"/>
        <v>12963</v>
      </c>
      <c r="G22">
        <f t="shared" si="2"/>
        <v>-5.190000003494788E-3</v>
      </c>
      <c r="J22">
        <f>+G22</f>
        <v>-5.190000003494788E-3</v>
      </c>
      <c r="O22">
        <f t="shared" ca="1" si="3"/>
        <v>-3.5741425681867639E-3</v>
      </c>
      <c r="Q22" s="2">
        <f t="shared" si="4"/>
        <v>41201.8004</v>
      </c>
      <c r="R22" t="s">
        <v>46</v>
      </c>
    </row>
    <row r="23" spans="1:21" x14ac:dyDescent="0.2">
      <c r="A23" s="33" t="s">
        <v>43</v>
      </c>
      <c r="B23" s="34" t="s">
        <v>42</v>
      </c>
      <c r="C23" s="35">
        <v>56596.404699999999</v>
      </c>
      <c r="D23" s="36">
        <v>3.5999999999999999E-3</v>
      </c>
      <c r="E23">
        <f t="shared" si="0"/>
        <v>13987.98871719401</v>
      </c>
      <c r="F23">
        <f t="shared" si="1"/>
        <v>13988</v>
      </c>
      <c r="G23">
        <f t="shared" si="2"/>
        <v>-4.1400000045541674E-3</v>
      </c>
      <c r="J23">
        <f>+G23</f>
        <v>-4.1400000045541674E-3</v>
      </c>
      <c r="O23">
        <f t="shared" ca="1" si="3"/>
        <v>-7.4673467417214201E-3</v>
      </c>
      <c r="Q23" s="2">
        <f t="shared" si="4"/>
        <v>41577.904699999999</v>
      </c>
      <c r="R23" t="s">
        <v>46</v>
      </c>
    </row>
    <row r="24" spans="1:21" x14ac:dyDescent="0.2">
      <c r="A24" s="33" t="s">
        <v>43</v>
      </c>
      <c r="B24" s="34" t="s">
        <v>42</v>
      </c>
      <c r="C24" s="35">
        <v>56596.580099999999</v>
      </c>
      <c r="D24" s="36">
        <v>4.5999999999999999E-3</v>
      </c>
      <c r="E24">
        <f t="shared" si="0"/>
        <v>13988.466737524865</v>
      </c>
      <c r="F24">
        <f t="shared" si="1"/>
        <v>13988.5</v>
      </c>
      <c r="G24">
        <f t="shared" si="2"/>
        <v>-1.2204999999084976E-2</v>
      </c>
      <c r="J24">
        <f>+G24</f>
        <v>-1.2204999999084976E-2</v>
      </c>
      <c r="O24">
        <f t="shared" ca="1" si="3"/>
        <v>-7.4692458657085042E-3</v>
      </c>
      <c r="Q24" s="2">
        <f t="shared" si="4"/>
        <v>41578.080099999999</v>
      </c>
      <c r="R24" t="s">
        <v>46</v>
      </c>
    </row>
    <row r="25" spans="1:21" x14ac:dyDescent="0.2">
      <c r="A25" s="37" t="s">
        <v>48</v>
      </c>
      <c r="B25" s="38" t="s">
        <v>42</v>
      </c>
      <c r="C25" s="39">
        <v>56949.386810000004</v>
      </c>
      <c r="D25" s="39">
        <v>1.1000000000000001E-3</v>
      </c>
      <c r="E25">
        <f t="shared" si="0"/>
        <v>14949.976317008701</v>
      </c>
      <c r="F25">
        <f t="shared" si="1"/>
        <v>14950</v>
      </c>
      <c r="G25">
        <f t="shared" si="2"/>
        <v>-8.6899999951128848E-3</v>
      </c>
      <c r="K25">
        <f>+G25</f>
        <v>-8.6899999951128848E-3</v>
      </c>
      <c r="O25">
        <f t="shared" ca="1" si="3"/>
        <v>-1.1121261292882718E-2</v>
      </c>
      <c r="Q25" s="2">
        <f t="shared" si="4"/>
        <v>41930.886810000004</v>
      </c>
      <c r="R25" t="s">
        <v>47</v>
      </c>
    </row>
    <row r="26" spans="1:21" x14ac:dyDescent="0.2">
      <c r="A26" s="37" t="s">
        <v>48</v>
      </c>
      <c r="B26" s="38" t="s">
        <v>42</v>
      </c>
      <c r="C26" s="39">
        <v>56949.387329999998</v>
      </c>
      <c r="D26" s="39">
        <v>2.9999999999999997E-4</v>
      </c>
      <c r="E26">
        <f t="shared" si="0"/>
        <v>14949.977734172722</v>
      </c>
      <c r="F26">
        <f t="shared" si="1"/>
        <v>14950</v>
      </c>
      <c r="G26">
        <f t="shared" si="2"/>
        <v>-8.1700000009732321E-3</v>
      </c>
      <c r="K26">
        <f>+G26</f>
        <v>-8.1700000009732321E-3</v>
      </c>
      <c r="O26">
        <f t="shared" ca="1" si="3"/>
        <v>-1.1121261292882718E-2</v>
      </c>
      <c r="Q26" s="2">
        <f t="shared" si="4"/>
        <v>41930.887329999998</v>
      </c>
      <c r="R26" t="s">
        <v>47</v>
      </c>
    </row>
    <row r="27" spans="1:21" x14ac:dyDescent="0.2">
      <c r="A27" s="37" t="s">
        <v>48</v>
      </c>
      <c r="B27" s="38" t="s">
        <v>42</v>
      </c>
      <c r="C27" s="39">
        <v>57659.385000000002</v>
      </c>
      <c r="D27" s="39">
        <v>5.0000000000000001E-4</v>
      </c>
      <c r="E27">
        <f t="shared" si="0"/>
        <v>16884.945357425124</v>
      </c>
      <c r="F27">
        <f t="shared" si="1"/>
        <v>16885</v>
      </c>
      <c r="G27">
        <f t="shared" si="2"/>
        <v>-2.0049999999173451E-2</v>
      </c>
      <c r="K27">
        <f>+G27</f>
        <v>-2.0049999999173451E-2</v>
      </c>
      <c r="O27">
        <f t="shared" ca="1" si="3"/>
        <v>-1.8470871122921305E-2</v>
      </c>
      <c r="Q27" s="2">
        <f t="shared" si="4"/>
        <v>42640.885000000002</v>
      </c>
      <c r="R27" t="s">
        <v>47</v>
      </c>
    </row>
    <row r="28" spans="1:21" x14ac:dyDescent="0.2">
      <c r="A28" s="37" t="s">
        <v>48</v>
      </c>
      <c r="B28" s="38" t="s">
        <v>42</v>
      </c>
      <c r="C28" s="39">
        <v>57659.385799999996</v>
      </c>
      <c r="D28" s="39">
        <v>5.9999999999999995E-4</v>
      </c>
      <c r="E28">
        <f t="shared" si="0"/>
        <v>16884.947537677475</v>
      </c>
      <c r="F28">
        <f t="shared" si="1"/>
        <v>16885</v>
      </c>
      <c r="G28">
        <f t="shared" si="2"/>
        <v>-1.9250000004831236E-2</v>
      </c>
      <c r="K28">
        <f>+G28</f>
        <v>-1.9250000004831236E-2</v>
      </c>
      <c r="O28">
        <f t="shared" ca="1" si="3"/>
        <v>-1.8470871122921305E-2</v>
      </c>
      <c r="Q28" s="2">
        <f t="shared" si="4"/>
        <v>42640.885799999996</v>
      </c>
      <c r="R28" t="s">
        <v>47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hyperlinks>
    <hyperlink ref="H3527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2023-05-31T07:33:27Z</dcterms:modified>
</cp:coreProperties>
</file>