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3C105623-641D-4942-8DED-6614C9D03237}" xr6:coauthVersionLast="47" xr6:coauthVersionMax="47" xr10:uidLastSave="{00000000-0000-0000-0000-000000000000}"/>
  <bookViews>
    <workbookView xWindow="14475" yWindow="60" windowWidth="13995" windowHeight="1452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34" i="1" l="1"/>
  <c r="F34" i="1" s="1"/>
  <c r="G34" i="1" s="1"/>
  <c r="K34" i="1" s="1"/>
  <c r="Q34" i="1"/>
  <c r="E35" i="1"/>
  <c r="F35" i="1"/>
  <c r="G35" i="1" s="1"/>
  <c r="K35" i="1" s="1"/>
  <c r="Q35" i="1"/>
  <c r="E33" i="1"/>
  <c r="F33" i="1"/>
  <c r="G33" i="1"/>
  <c r="K33" i="1"/>
  <c r="Q33" i="1"/>
  <c r="E31" i="1"/>
  <c r="F31" i="1"/>
  <c r="G31" i="1"/>
  <c r="K31" i="1"/>
  <c r="E28" i="1"/>
  <c r="F28" i="1"/>
  <c r="G28" i="1"/>
  <c r="K28" i="1"/>
  <c r="E29" i="1"/>
  <c r="F29" i="1"/>
  <c r="G29" i="1"/>
  <c r="K29" i="1"/>
  <c r="E30" i="1"/>
  <c r="F30" i="1"/>
  <c r="G30" i="1"/>
  <c r="K30" i="1"/>
  <c r="E32" i="1"/>
  <c r="F32" i="1"/>
  <c r="G32" i="1"/>
  <c r="K32" i="1"/>
  <c r="D9" i="1"/>
  <c r="C9" i="1"/>
  <c r="E26" i="1"/>
  <c r="F26" i="1"/>
  <c r="G26" i="1"/>
  <c r="K26" i="1"/>
  <c r="E27" i="1"/>
  <c r="F27" i="1"/>
  <c r="G27" i="1"/>
  <c r="I27" i="1"/>
  <c r="E25" i="1"/>
  <c r="F25" i="1"/>
  <c r="U25" i="1"/>
  <c r="Q31" i="1"/>
  <c r="Q28" i="1"/>
  <c r="Q29" i="1"/>
  <c r="Q30" i="1"/>
  <c r="E21" i="1"/>
  <c r="F21" i="1"/>
  <c r="G21" i="1"/>
  <c r="H21" i="1"/>
  <c r="E22" i="1"/>
  <c r="F22" i="1"/>
  <c r="G22" i="1"/>
  <c r="K22" i="1"/>
  <c r="E23" i="1"/>
  <c r="F23" i="1"/>
  <c r="G23" i="1"/>
  <c r="K23" i="1"/>
  <c r="E24" i="1"/>
  <c r="F24" i="1"/>
  <c r="G24" i="1"/>
  <c r="K24" i="1"/>
  <c r="Q32" i="1"/>
  <c r="Q22" i="1"/>
  <c r="Q23" i="1"/>
  <c r="Q24" i="1"/>
  <c r="Q25" i="1"/>
  <c r="Q26" i="1"/>
  <c r="Q27" i="1"/>
  <c r="F16" i="1"/>
  <c r="C17" i="1"/>
  <c r="Q21" i="1"/>
  <c r="C11" i="1"/>
  <c r="C12" i="1"/>
  <c r="O34" i="1" l="1"/>
  <c r="O35" i="1"/>
  <c r="O22" i="1"/>
  <c r="O29" i="1"/>
  <c r="O25" i="1"/>
  <c r="O27" i="1"/>
  <c r="O31" i="1"/>
  <c r="O32" i="1"/>
  <c r="C15" i="1"/>
  <c r="O24" i="1"/>
  <c r="O21" i="1"/>
  <c r="O26" i="1"/>
  <c r="O23" i="1"/>
  <c r="O33" i="1"/>
  <c r="O28" i="1"/>
  <c r="O30" i="1"/>
  <c r="C16" i="1"/>
  <c r="D18" i="1" s="1"/>
  <c r="F17" i="1"/>
  <c r="C18" i="1" l="1"/>
  <c r="F18" i="1"/>
  <c r="F19" i="1" s="1"/>
</calcChain>
</file>

<file path=xl/sharedStrings.xml><?xml version="1.0" encoding="utf-8"?>
<sst xmlns="http://schemas.openxmlformats.org/spreadsheetml/2006/main" count="75" uniqueCount="55">
  <si>
    <t>PE</t>
  </si>
  <si>
    <t>IBVS 6196</t>
  </si>
  <si>
    <t>CCD</t>
  </si>
  <si>
    <t>pg</t>
  </si>
  <si>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</si>
  <si>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</si>
  <si>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</si>
  <si>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</si>
  <si>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</si>
  <si>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</si>
  <si>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</si>
  <si>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</si>
  <si>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</si>
  <si>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</si>
  <si>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</si>
  <si>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</si>
  <si>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</si>
  <si>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</si>
  <si>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</si>
  <si>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</si>
  <si>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</si>
  <si>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</si>
  <si>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</si>
  <si>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</si>
  <si>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</si>
  <si>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</si>
  <si>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</si>
  <si>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</si>
  <si>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</si>
  <si>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</si>
  <si>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</si>
  <si>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</si>
  <si>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</si>
  <si>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</si>
  <si>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</si>
  <si>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</si>
  <si>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</si>
  <si>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Add cycle</t>
  </si>
  <si>
    <t>Old Cycle</t>
  </si>
  <si>
    <t>New Cycle</t>
  </si>
  <si>
    <t>not avail.</t>
  </si>
  <si>
    <t>VSX</t>
  </si>
  <si>
    <t>V0523 And / GSC 2290-0900</t>
  </si>
  <si>
    <t>EA</t>
  </si>
  <si>
    <t>OEJV 0160</t>
  </si>
  <si>
    <t>I</t>
  </si>
  <si>
    <t>IBVS 6070</t>
  </si>
  <si>
    <t>IBVS 6092</t>
  </si>
  <si>
    <t>BAD?</t>
  </si>
  <si>
    <t>vis</t>
  </si>
  <si>
    <t>OEJV 0179</t>
  </si>
  <si>
    <t>IBVS 6234</t>
  </si>
  <si>
    <t>OEJV 0211</t>
  </si>
  <si>
    <t>VSB, 108</t>
  </si>
  <si>
    <t>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</si>
</sst>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_);\(&quot;$&quot;#,##0\)"/>
    <numFmt numFmtId="165" formatCode="0.0000"/>
    <numFmt numFmtId="166" formatCode="0.00000"/>
  </numFmts>
  <fonts count="35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sz val="10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48">
    <xf numFmtId="0" fontId="0" fillId="0" borderId="0">
      <alignment vertical="top"/>
    </xf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8" borderId="0" applyNumberFormat="0" applyBorder="0" applyAlignment="0" applyProtection="0"/>
    <xf numFmtId="0" fontId="17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9" borderId="0" applyNumberFormat="0" applyBorder="0" applyAlignment="0" applyProtection="0"/>
    <xf numFmtId="0" fontId="19" fillId="3" borderId="0" applyNumberFormat="0" applyBorder="0" applyAlignment="0" applyProtection="0"/>
    <xf numFmtId="0" fontId="20" fillId="20" borderId="1" applyNumberFormat="0" applyAlignment="0" applyProtection="0"/>
    <xf numFmtId="0" fontId="21" fillId="21" borderId="2" applyNumberFormat="0" applyAlignment="0" applyProtection="0"/>
    <xf numFmtId="3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23" fillId="0" borderId="0" applyNumberFormat="0" applyFill="0" applyBorder="0" applyAlignment="0" applyProtection="0"/>
    <xf numFmtId="2" fontId="33" fillId="0" borderId="0" applyFont="0" applyFill="0" applyBorder="0" applyAlignment="0" applyProtection="0"/>
    <xf numFmtId="0" fontId="24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5" fillId="0" borderId="3" applyNumberFormat="0" applyFill="0" applyAlignment="0" applyProtection="0"/>
    <xf numFmtId="0" fontId="25" fillId="0" borderId="0" applyNumberFormat="0" applyFill="0" applyBorder="0" applyAlignment="0" applyProtection="0"/>
    <xf numFmtId="0" fontId="26" fillId="7" borderId="1" applyNumberFormat="0" applyAlignment="0" applyProtection="0"/>
    <xf numFmtId="0" fontId="27" fillId="0" borderId="4" applyNumberFormat="0" applyFill="0" applyAlignment="0" applyProtection="0"/>
    <xf numFmtId="0" fontId="28" fillId="22" borderId="0" applyNumberFormat="0" applyBorder="0" applyAlignment="0" applyProtection="0"/>
    <xf numFmtId="0" fontId="5" fillId="0" borderId="0"/>
    <xf numFmtId="0" fontId="22" fillId="0" borderId="0"/>
    <xf numFmtId="0" fontId="22" fillId="23" borderId="5" applyNumberFormat="0" applyFont="0" applyAlignment="0" applyProtection="0"/>
    <xf numFmtId="0" fontId="29" fillId="20" borderId="6" applyNumberFormat="0" applyAlignment="0" applyProtection="0"/>
    <xf numFmtId="0" fontId="30" fillId="0" borderId="0" applyNumberFormat="0" applyFill="0" applyBorder="0" applyAlignment="0" applyProtection="0"/>
    <xf numFmtId="0" fontId="33" fillId="0" borderId="7" applyNumberFormat="0" applyFont="0" applyFill="0" applyAlignment="0" applyProtection="0"/>
    <xf numFmtId="0" fontId="31" fillId="0" borderId="0" applyNumberFormat="0" applyFill="0" applyBorder="0" applyAlignment="0" applyProtection="0"/>
  </cellStyleXfs>
  <cellXfs count="49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6" fillId="0" borderId="0" xfId="0" applyFont="1" applyAlignment="1"/>
    <xf numFmtId="0" fontId="6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>
      <alignment vertical="top"/>
    </xf>
    <xf numFmtId="0" fontId="12" fillId="0" borderId="0" xfId="0" applyFont="1" applyAlignment="1">
      <alignment horizontal="left"/>
    </xf>
    <xf numFmtId="0" fontId="14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0" fillId="0" borderId="0" xfId="0" applyFont="1" applyAlignment="1">
      <alignment horizontal="left"/>
    </xf>
    <xf numFmtId="0" fontId="15" fillId="0" borderId="0" xfId="0" applyFont="1">
      <alignment vertical="top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16" fillId="0" borderId="0" xfId="0" applyFont="1" applyAlignment="1"/>
    <xf numFmtId="0" fontId="15" fillId="0" borderId="0" xfId="0" applyFont="1" applyAlignment="1"/>
    <xf numFmtId="0" fontId="15" fillId="0" borderId="0" xfId="42" applyFont="1"/>
    <xf numFmtId="0" fontId="15" fillId="0" borderId="0" xfId="42" applyFont="1" applyAlignment="1">
      <alignment horizontal="center"/>
    </xf>
    <xf numFmtId="0" fontId="15" fillId="0" borderId="0" xfId="42" applyFont="1" applyAlignment="1">
      <alignment horizontal="left"/>
    </xf>
    <xf numFmtId="0" fontId="15" fillId="0" borderId="0" xfId="41" applyFont="1" applyAlignment="1">
      <alignment wrapText="1"/>
    </xf>
    <xf numFmtId="0" fontId="15" fillId="0" borderId="0" xfId="41" applyFont="1" applyAlignment="1">
      <alignment horizontal="center" wrapText="1"/>
    </xf>
    <xf numFmtId="0" fontId="15" fillId="0" borderId="0" xfId="41" applyFont="1" applyAlignment="1">
      <alignment horizontal="left" wrapText="1"/>
    </xf>
    <xf numFmtId="0" fontId="16" fillId="0" borderId="0" xfId="0" applyFont="1">
      <alignment vertical="top"/>
    </xf>
    <xf numFmtId="165" fontId="15" fillId="0" borderId="0" xfId="0" applyNumberFormat="1" applyFont="1" applyAlignment="1">
      <alignment horizontal="left"/>
    </xf>
    <xf numFmtId="0" fontId="32" fillId="0" borderId="0" xfId="41" applyFont="1"/>
    <xf numFmtId="0" fontId="32" fillId="0" borderId="0" xfId="41" applyFont="1" applyAlignment="1">
      <alignment horizontal="center"/>
    </xf>
    <xf numFmtId="0" fontId="32" fillId="0" borderId="0" xfId="41" applyFont="1" applyAlignment="1">
      <alignment horizontal="left"/>
    </xf>
    <xf numFmtId="0" fontId="34" fillId="0" borderId="0" xfId="0" applyFont="1" applyAlignment="1" applyProtection="1">
      <alignment horizontal="left"/>
      <protection locked="0"/>
    </xf>
    <xf numFmtId="0" fontId="34" fillId="0" borderId="0" xfId="0" applyFont="1" applyAlignment="1" applyProtection="1">
      <alignment horizontal="center"/>
      <protection locked="0"/>
    </xf>
    <xf numFmtId="166" fontId="34" fillId="0" borderId="0" xfId="0" applyNumberFormat="1" applyFont="1" applyAlignment="1" applyProtection="1">
      <alignment vertical="center" wrapText="1"/>
      <protection locked="0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" xfId="41" xr:uid="{00000000-0005-0000-0000-000029000000}"/>
    <cellStyle name="Normal_A_1" xfId="42" xr:uid="{00000000-0005-0000-0000-00002A000000}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V0523 And - O-C Diagr.</a:t>
            </a:r>
          </a:p>
        </c:rich>
      </c:tx>
      <c:layout>
        <c:manualLayout>
          <c:xMode val="edge"/>
          <c:yMode val="edge"/>
          <c:x val="0.3669172932330827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35127795846455"/>
          <c:w val="0.81052631578947365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Active!$D$21:$D$237</c:f>
                <c:numCache>
                  <c:formatCode>General</c:formatCode>
                  <c:ptCount val="217"/>
                  <c:pt idx="0">
                    <c:v>0</c:v>
                  </c:pt>
                  <c:pt idx="1">
                    <c:v>4.0000000000000002E-4</c:v>
                  </c:pt>
                  <c:pt idx="2">
                    <c:v>2E-3</c:v>
                  </c:pt>
                  <c:pt idx="3">
                    <c:v>1E-4</c:v>
                  </c:pt>
                  <c:pt idx="4">
                    <c:v>2.0000000000000001E-4</c:v>
                  </c:pt>
                  <c:pt idx="5">
                    <c:v>1.2999999999999999E-3</c:v>
                  </c:pt>
                  <c:pt idx="6">
                    <c:v>2.0000000000000001E-4</c:v>
                  </c:pt>
                  <c:pt idx="7">
                    <c:v>1E-4</c:v>
                  </c:pt>
                  <c:pt idx="8">
                    <c:v>4.0000000000000002E-4</c:v>
                  </c:pt>
                  <c:pt idx="9">
                    <c:v>2.9999999999999997E-4</c:v>
                  </c:pt>
                  <c:pt idx="10">
                    <c:v>3.3999999999999998E-3</c:v>
                  </c:pt>
                  <c:pt idx="11">
                    <c:v>3.0000000000000001E-3</c:v>
                  </c:pt>
                  <c:pt idx="12">
                    <c:v>2.0000000000000001E-4</c:v>
                  </c:pt>
                </c:numCache>
              </c:numRef>
            </c:plus>
            <c:minus>
              <c:numRef>
                <c:f>Active!$D$21:$D$237</c:f>
                <c:numCache>
                  <c:formatCode>General</c:formatCode>
                  <c:ptCount val="217"/>
                  <c:pt idx="0">
                    <c:v>0</c:v>
                  </c:pt>
                  <c:pt idx="1">
                    <c:v>4.0000000000000002E-4</c:v>
                  </c:pt>
                  <c:pt idx="2">
                    <c:v>2E-3</c:v>
                  </c:pt>
                  <c:pt idx="3">
                    <c:v>1E-4</c:v>
                  </c:pt>
                  <c:pt idx="4">
                    <c:v>2.0000000000000001E-4</c:v>
                  </c:pt>
                  <c:pt idx="5">
                    <c:v>1.2999999999999999E-3</c:v>
                  </c:pt>
                  <c:pt idx="6">
                    <c:v>2.0000000000000001E-4</c:v>
                  </c:pt>
                  <c:pt idx="7">
                    <c:v>1E-4</c:v>
                  </c:pt>
                  <c:pt idx="8">
                    <c:v>4.0000000000000002E-4</c:v>
                  </c:pt>
                  <c:pt idx="9">
                    <c:v>2.9999999999999997E-4</c:v>
                  </c:pt>
                  <c:pt idx="10">
                    <c:v>3.3999999999999998E-3</c:v>
                  </c:pt>
                  <c:pt idx="11">
                    <c:v>3.0000000000000001E-3</c:v>
                  </c:pt>
                  <c:pt idx="12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0</c:v>
                </c:pt>
                <c:pt idx="1">
                  <c:v>8175</c:v>
                </c:pt>
                <c:pt idx="2">
                  <c:v>8205</c:v>
                </c:pt>
                <c:pt idx="3">
                  <c:v>8324</c:v>
                </c:pt>
                <c:pt idx="4">
                  <c:v>8464</c:v>
                </c:pt>
                <c:pt idx="5">
                  <c:v>8971</c:v>
                </c:pt>
                <c:pt idx="6">
                  <c:v>9553</c:v>
                </c:pt>
                <c:pt idx="7">
                  <c:v>10920</c:v>
                </c:pt>
                <c:pt idx="8">
                  <c:v>10988</c:v>
                </c:pt>
                <c:pt idx="9">
                  <c:v>11058</c:v>
                </c:pt>
                <c:pt idx="10">
                  <c:v>11068</c:v>
                </c:pt>
                <c:pt idx="11">
                  <c:v>12453</c:v>
                </c:pt>
                <c:pt idx="12">
                  <c:v>12460</c:v>
                </c:pt>
                <c:pt idx="13">
                  <c:v>15231</c:v>
                </c:pt>
                <c:pt idx="14">
                  <c:v>15231.5</c:v>
                </c:pt>
              </c:numCache>
            </c:numRef>
          </c:xVal>
          <c:yVal>
            <c:numRef>
              <c:f>Active!$H$21:$H$997</c:f>
              <c:numCache>
                <c:formatCode>General</c:formatCode>
                <c:ptCount val="977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297-4B00-BEF3-395562DDEB08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4.0000000000000002E-4</c:v>
                  </c:pt>
                  <c:pt idx="2">
                    <c:v>2E-3</c:v>
                  </c:pt>
                  <c:pt idx="3">
                    <c:v>1E-4</c:v>
                  </c:pt>
                  <c:pt idx="4">
                    <c:v>2.0000000000000001E-4</c:v>
                  </c:pt>
                  <c:pt idx="5">
                    <c:v>1.2999999999999999E-3</c:v>
                  </c:pt>
                  <c:pt idx="6">
                    <c:v>2.0000000000000001E-4</c:v>
                  </c:pt>
                  <c:pt idx="7">
                    <c:v>1E-4</c:v>
                  </c:pt>
                  <c:pt idx="8">
                    <c:v>4.0000000000000002E-4</c:v>
                  </c:pt>
                  <c:pt idx="9">
                    <c:v>2.9999999999999997E-4</c:v>
                  </c:pt>
                  <c:pt idx="10">
                    <c:v>3.3999999999999998E-3</c:v>
                  </c:pt>
                  <c:pt idx="11">
                    <c:v>3.0000000000000001E-3</c:v>
                  </c:pt>
                  <c:pt idx="12">
                    <c:v>2.0000000000000001E-4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4.0000000000000002E-4</c:v>
                  </c:pt>
                  <c:pt idx="2">
                    <c:v>2E-3</c:v>
                  </c:pt>
                  <c:pt idx="3">
                    <c:v>1E-4</c:v>
                  </c:pt>
                  <c:pt idx="4">
                    <c:v>2.0000000000000001E-4</c:v>
                  </c:pt>
                  <c:pt idx="5">
                    <c:v>1.2999999999999999E-3</c:v>
                  </c:pt>
                  <c:pt idx="6">
                    <c:v>2.0000000000000001E-4</c:v>
                  </c:pt>
                  <c:pt idx="7">
                    <c:v>1E-4</c:v>
                  </c:pt>
                  <c:pt idx="8">
                    <c:v>4.0000000000000002E-4</c:v>
                  </c:pt>
                  <c:pt idx="9">
                    <c:v>2.9999999999999997E-4</c:v>
                  </c:pt>
                  <c:pt idx="10">
                    <c:v>3.3999999999999998E-3</c:v>
                  </c:pt>
                  <c:pt idx="11">
                    <c:v>3.0000000000000001E-3</c:v>
                  </c:pt>
                  <c:pt idx="12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0</c:v>
                </c:pt>
                <c:pt idx="1">
                  <c:v>8175</c:v>
                </c:pt>
                <c:pt idx="2">
                  <c:v>8205</c:v>
                </c:pt>
                <c:pt idx="3">
                  <c:v>8324</c:v>
                </c:pt>
                <c:pt idx="4">
                  <c:v>8464</c:v>
                </c:pt>
                <c:pt idx="5">
                  <c:v>8971</c:v>
                </c:pt>
                <c:pt idx="6">
                  <c:v>9553</c:v>
                </c:pt>
                <c:pt idx="7">
                  <c:v>10920</c:v>
                </c:pt>
                <c:pt idx="8">
                  <c:v>10988</c:v>
                </c:pt>
                <c:pt idx="9">
                  <c:v>11058</c:v>
                </c:pt>
                <c:pt idx="10">
                  <c:v>11068</c:v>
                </c:pt>
                <c:pt idx="11">
                  <c:v>12453</c:v>
                </c:pt>
                <c:pt idx="12">
                  <c:v>12460</c:v>
                </c:pt>
                <c:pt idx="13">
                  <c:v>15231</c:v>
                </c:pt>
                <c:pt idx="14">
                  <c:v>15231.5</c:v>
                </c:pt>
              </c:numCache>
            </c:numRef>
          </c:xVal>
          <c:yVal>
            <c:numRef>
              <c:f>Active!$I$21:$I$997</c:f>
              <c:numCache>
                <c:formatCode>General</c:formatCode>
                <c:ptCount val="977"/>
                <c:pt idx="6">
                  <c:v>-1.3019999998505227E-2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297-4B00-BEF3-395562DDEB08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4.0000000000000002E-4</c:v>
                  </c:pt>
                  <c:pt idx="2">
                    <c:v>2E-3</c:v>
                  </c:pt>
                  <c:pt idx="3">
                    <c:v>1E-4</c:v>
                  </c:pt>
                  <c:pt idx="4">
                    <c:v>2.0000000000000001E-4</c:v>
                  </c:pt>
                  <c:pt idx="5">
                    <c:v>1.2999999999999999E-3</c:v>
                  </c:pt>
                  <c:pt idx="6">
                    <c:v>2.0000000000000001E-4</c:v>
                  </c:pt>
                  <c:pt idx="7">
                    <c:v>1E-4</c:v>
                  </c:pt>
                  <c:pt idx="8">
                    <c:v>4.0000000000000002E-4</c:v>
                  </c:pt>
                  <c:pt idx="9">
                    <c:v>2.9999999999999997E-4</c:v>
                  </c:pt>
                  <c:pt idx="10">
                    <c:v>3.3999999999999998E-3</c:v>
                  </c:pt>
                  <c:pt idx="11">
                    <c:v>3.0000000000000001E-3</c:v>
                  </c:pt>
                  <c:pt idx="12">
                    <c:v>2.0000000000000001E-4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4.0000000000000002E-4</c:v>
                  </c:pt>
                  <c:pt idx="2">
                    <c:v>2E-3</c:v>
                  </c:pt>
                  <c:pt idx="3">
                    <c:v>1E-4</c:v>
                  </c:pt>
                  <c:pt idx="4">
                    <c:v>2.0000000000000001E-4</c:v>
                  </c:pt>
                  <c:pt idx="5">
                    <c:v>1.2999999999999999E-3</c:v>
                  </c:pt>
                  <c:pt idx="6">
                    <c:v>2.0000000000000001E-4</c:v>
                  </c:pt>
                  <c:pt idx="7">
                    <c:v>1E-4</c:v>
                  </c:pt>
                  <c:pt idx="8">
                    <c:v>4.0000000000000002E-4</c:v>
                  </c:pt>
                  <c:pt idx="9">
                    <c:v>2.9999999999999997E-4</c:v>
                  </c:pt>
                  <c:pt idx="10">
                    <c:v>3.3999999999999998E-3</c:v>
                  </c:pt>
                  <c:pt idx="11">
                    <c:v>3.0000000000000001E-3</c:v>
                  </c:pt>
                  <c:pt idx="12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0</c:v>
                </c:pt>
                <c:pt idx="1">
                  <c:v>8175</c:v>
                </c:pt>
                <c:pt idx="2">
                  <c:v>8205</c:v>
                </c:pt>
                <c:pt idx="3">
                  <c:v>8324</c:v>
                </c:pt>
                <c:pt idx="4">
                  <c:v>8464</c:v>
                </c:pt>
                <c:pt idx="5">
                  <c:v>8971</c:v>
                </c:pt>
                <c:pt idx="6">
                  <c:v>9553</c:v>
                </c:pt>
                <c:pt idx="7">
                  <c:v>10920</c:v>
                </c:pt>
                <c:pt idx="8">
                  <c:v>10988</c:v>
                </c:pt>
                <c:pt idx="9">
                  <c:v>11058</c:v>
                </c:pt>
                <c:pt idx="10">
                  <c:v>11068</c:v>
                </c:pt>
                <c:pt idx="11">
                  <c:v>12453</c:v>
                </c:pt>
                <c:pt idx="12">
                  <c:v>12460</c:v>
                </c:pt>
                <c:pt idx="13">
                  <c:v>15231</c:v>
                </c:pt>
                <c:pt idx="14">
                  <c:v>15231.5</c:v>
                </c:pt>
              </c:numCache>
            </c:numRef>
          </c:xVal>
          <c:yVal>
            <c:numRef>
              <c:f>Active!$J$21:$J$997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297-4B00-BEF3-395562DDEB08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4.0000000000000002E-4</c:v>
                  </c:pt>
                  <c:pt idx="2">
                    <c:v>2E-3</c:v>
                  </c:pt>
                  <c:pt idx="3">
                    <c:v>1E-4</c:v>
                  </c:pt>
                  <c:pt idx="4">
                    <c:v>2.0000000000000001E-4</c:v>
                  </c:pt>
                  <c:pt idx="5">
                    <c:v>1.2999999999999999E-3</c:v>
                  </c:pt>
                  <c:pt idx="6">
                    <c:v>2.0000000000000001E-4</c:v>
                  </c:pt>
                  <c:pt idx="7">
                    <c:v>1E-4</c:v>
                  </c:pt>
                  <c:pt idx="8">
                    <c:v>4.0000000000000002E-4</c:v>
                  </c:pt>
                  <c:pt idx="9">
                    <c:v>2.9999999999999997E-4</c:v>
                  </c:pt>
                  <c:pt idx="10">
                    <c:v>3.3999999999999998E-3</c:v>
                  </c:pt>
                  <c:pt idx="11">
                    <c:v>3.0000000000000001E-3</c:v>
                  </c:pt>
                  <c:pt idx="12">
                    <c:v>2.0000000000000001E-4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4.0000000000000002E-4</c:v>
                  </c:pt>
                  <c:pt idx="2">
                    <c:v>2E-3</c:v>
                  </c:pt>
                  <c:pt idx="3">
                    <c:v>1E-4</c:v>
                  </c:pt>
                  <c:pt idx="4">
                    <c:v>2.0000000000000001E-4</c:v>
                  </c:pt>
                  <c:pt idx="5">
                    <c:v>1.2999999999999999E-3</c:v>
                  </c:pt>
                  <c:pt idx="6">
                    <c:v>2.0000000000000001E-4</c:v>
                  </c:pt>
                  <c:pt idx="7">
                    <c:v>1E-4</c:v>
                  </c:pt>
                  <c:pt idx="8">
                    <c:v>4.0000000000000002E-4</c:v>
                  </c:pt>
                  <c:pt idx="9">
                    <c:v>2.9999999999999997E-4</c:v>
                  </c:pt>
                  <c:pt idx="10">
                    <c:v>3.3999999999999998E-3</c:v>
                  </c:pt>
                  <c:pt idx="11">
                    <c:v>3.0000000000000001E-3</c:v>
                  </c:pt>
                  <c:pt idx="12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0</c:v>
                </c:pt>
                <c:pt idx="1">
                  <c:v>8175</c:v>
                </c:pt>
                <c:pt idx="2">
                  <c:v>8205</c:v>
                </c:pt>
                <c:pt idx="3">
                  <c:v>8324</c:v>
                </c:pt>
                <c:pt idx="4">
                  <c:v>8464</c:v>
                </c:pt>
                <c:pt idx="5">
                  <c:v>8971</c:v>
                </c:pt>
                <c:pt idx="6">
                  <c:v>9553</c:v>
                </c:pt>
                <c:pt idx="7">
                  <c:v>10920</c:v>
                </c:pt>
                <c:pt idx="8">
                  <c:v>10988</c:v>
                </c:pt>
                <c:pt idx="9">
                  <c:v>11058</c:v>
                </c:pt>
                <c:pt idx="10">
                  <c:v>11068</c:v>
                </c:pt>
                <c:pt idx="11">
                  <c:v>12453</c:v>
                </c:pt>
                <c:pt idx="12">
                  <c:v>12460</c:v>
                </c:pt>
                <c:pt idx="13">
                  <c:v>15231</c:v>
                </c:pt>
                <c:pt idx="14">
                  <c:v>15231.5</c:v>
                </c:pt>
              </c:numCache>
            </c:numRef>
          </c:xVal>
          <c:yVal>
            <c:numRef>
              <c:f>Active!$K$21:$K$997</c:f>
              <c:numCache>
                <c:formatCode>General</c:formatCode>
                <c:ptCount val="977"/>
                <c:pt idx="1">
                  <c:v>-1.0069999996630941E-2</c:v>
                </c:pt>
                <c:pt idx="2">
                  <c:v>-1.1969999999564607E-2</c:v>
                </c:pt>
                <c:pt idx="3">
                  <c:v>-1.0809999992488883E-2</c:v>
                </c:pt>
                <c:pt idx="5">
                  <c:v>-1.1039999997592531E-2</c:v>
                </c:pt>
                <c:pt idx="7">
                  <c:v>-1.2059999993653037E-2</c:v>
                </c:pt>
                <c:pt idx="8">
                  <c:v>-1.1850000002596062E-2</c:v>
                </c:pt>
                <c:pt idx="9">
                  <c:v>-1.0900000001129229E-2</c:v>
                </c:pt>
                <c:pt idx="10">
                  <c:v>-1.0020000001532026E-2</c:v>
                </c:pt>
                <c:pt idx="11">
                  <c:v>-1.0220000003755558E-2</c:v>
                </c:pt>
                <c:pt idx="12">
                  <c:v>-8.9599998464109376E-3</c:v>
                </c:pt>
                <c:pt idx="13">
                  <c:v>-4.5400001254165545E-3</c:v>
                </c:pt>
                <c:pt idx="14">
                  <c:v>-3.0099999567028135E-3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297-4B00-BEF3-395562DDEB08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4.0000000000000002E-4</c:v>
                  </c:pt>
                  <c:pt idx="2">
                    <c:v>2E-3</c:v>
                  </c:pt>
                  <c:pt idx="3">
                    <c:v>1E-4</c:v>
                  </c:pt>
                  <c:pt idx="4">
                    <c:v>2.0000000000000001E-4</c:v>
                  </c:pt>
                  <c:pt idx="5">
                    <c:v>1.2999999999999999E-3</c:v>
                  </c:pt>
                  <c:pt idx="6">
                    <c:v>2.0000000000000001E-4</c:v>
                  </c:pt>
                  <c:pt idx="7">
                    <c:v>1E-4</c:v>
                  </c:pt>
                  <c:pt idx="8">
                    <c:v>4.0000000000000002E-4</c:v>
                  </c:pt>
                  <c:pt idx="9">
                    <c:v>2.9999999999999997E-4</c:v>
                  </c:pt>
                  <c:pt idx="10">
                    <c:v>3.3999999999999998E-3</c:v>
                  </c:pt>
                  <c:pt idx="11">
                    <c:v>3.0000000000000001E-3</c:v>
                  </c:pt>
                  <c:pt idx="12">
                    <c:v>2.0000000000000001E-4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4.0000000000000002E-4</c:v>
                  </c:pt>
                  <c:pt idx="2">
                    <c:v>2E-3</c:v>
                  </c:pt>
                  <c:pt idx="3">
                    <c:v>1E-4</c:v>
                  </c:pt>
                  <c:pt idx="4">
                    <c:v>2.0000000000000001E-4</c:v>
                  </c:pt>
                  <c:pt idx="5">
                    <c:v>1.2999999999999999E-3</c:v>
                  </c:pt>
                  <c:pt idx="6">
                    <c:v>2.0000000000000001E-4</c:v>
                  </c:pt>
                  <c:pt idx="7">
                    <c:v>1E-4</c:v>
                  </c:pt>
                  <c:pt idx="8">
                    <c:v>4.0000000000000002E-4</c:v>
                  </c:pt>
                  <c:pt idx="9">
                    <c:v>2.9999999999999997E-4</c:v>
                  </c:pt>
                  <c:pt idx="10">
                    <c:v>3.3999999999999998E-3</c:v>
                  </c:pt>
                  <c:pt idx="11">
                    <c:v>3.0000000000000001E-3</c:v>
                  </c:pt>
                  <c:pt idx="12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0</c:v>
                </c:pt>
                <c:pt idx="1">
                  <c:v>8175</c:v>
                </c:pt>
                <c:pt idx="2">
                  <c:v>8205</c:v>
                </c:pt>
                <c:pt idx="3">
                  <c:v>8324</c:v>
                </c:pt>
                <c:pt idx="4">
                  <c:v>8464</c:v>
                </c:pt>
                <c:pt idx="5">
                  <c:v>8971</c:v>
                </c:pt>
                <c:pt idx="6">
                  <c:v>9553</c:v>
                </c:pt>
                <c:pt idx="7">
                  <c:v>10920</c:v>
                </c:pt>
                <c:pt idx="8">
                  <c:v>10988</c:v>
                </c:pt>
                <c:pt idx="9">
                  <c:v>11058</c:v>
                </c:pt>
                <c:pt idx="10">
                  <c:v>11068</c:v>
                </c:pt>
                <c:pt idx="11">
                  <c:v>12453</c:v>
                </c:pt>
                <c:pt idx="12">
                  <c:v>12460</c:v>
                </c:pt>
                <c:pt idx="13">
                  <c:v>15231</c:v>
                </c:pt>
                <c:pt idx="14">
                  <c:v>15231.5</c:v>
                </c:pt>
              </c:numCache>
            </c:numRef>
          </c:xVal>
          <c:yVal>
            <c:numRef>
              <c:f>Active!$L$21:$L$997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297-4B00-BEF3-395562DDEB08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4.0000000000000002E-4</c:v>
                  </c:pt>
                  <c:pt idx="2">
                    <c:v>2E-3</c:v>
                  </c:pt>
                  <c:pt idx="3">
                    <c:v>1E-4</c:v>
                  </c:pt>
                  <c:pt idx="4">
                    <c:v>2.0000000000000001E-4</c:v>
                  </c:pt>
                  <c:pt idx="5">
                    <c:v>1.2999999999999999E-3</c:v>
                  </c:pt>
                  <c:pt idx="6">
                    <c:v>2.0000000000000001E-4</c:v>
                  </c:pt>
                  <c:pt idx="7">
                    <c:v>1E-4</c:v>
                  </c:pt>
                  <c:pt idx="8">
                    <c:v>4.0000000000000002E-4</c:v>
                  </c:pt>
                  <c:pt idx="9">
                    <c:v>2.9999999999999997E-4</c:v>
                  </c:pt>
                  <c:pt idx="10">
                    <c:v>3.3999999999999998E-3</c:v>
                  </c:pt>
                  <c:pt idx="11">
                    <c:v>3.0000000000000001E-3</c:v>
                  </c:pt>
                  <c:pt idx="12">
                    <c:v>2.0000000000000001E-4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4.0000000000000002E-4</c:v>
                  </c:pt>
                  <c:pt idx="2">
                    <c:v>2E-3</c:v>
                  </c:pt>
                  <c:pt idx="3">
                    <c:v>1E-4</c:v>
                  </c:pt>
                  <c:pt idx="4">
                    <c:v>2.0000000000000001E-4</c:v>
                  </c:pt>
                  <c:pt idx="5">
                    <c:v>1.2999999999999999E-3</c:v>
                  </c:pt>
                  <c:pt idx="6">
                    <c:v>2.0000000000000001E-4</c:v>
                  </c:pt>
                  <c:pt idx="7">
                    <c:v>1E-4</c:v>
                  </c:pt>
                  <c:pt idx="8">
                    <c:v>4.0000000000000002E-4</c:v>
                  </c:pt>
                  <c:pt idx="9">
                    <c:v>2.9999999999999997E-4</c:v>
                  </c:pt>
                  <c:pt idx="10">
                    <c:v>3.3999999999999998E-3</c:v>
                  </c:pt>
                  <c:pt idx="11">
                    <c:v>3.0000000000000001E-3</c:v>
                  </c:pt>
                  <c:pt idx="12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0</c:v>
                </c:pt>
                <c:pt idx="1">
                  <c:v>8175</c:v>
                </c:pt>
                <c:pt idx="2">
                  <c:v>8205</c:v>
                </c:pt>
                <c:pt idx="3">
                  <c:v>8324</c:v>
                </c:pt>
                <c:pt idx="4">
                  <c:v>8464</c:v>
                </c:pt>
                <c:pt idx="5">
                  <c:v>8971</c:v>
                </c:pt>
                <c:pt idx="6">
                  <c:v>9553</c:v>
                </c:pt>
                <c:pt idx="7">
                  <c:v>10920</c:v>
                </c:pt>
                <c:pt idx="8">
                  <c:v>10988</c:v>
                </c:pt>
                <c:pt idx="9">
                  <c:v>11058</c:v>
                </c:pt>
                <c:pt idx="10">
                  <c:v>11068</c:v>
                </c:pt>
                <c:pt idx="11">
                  <c:v>12453</c:v>
                </c:pt>
                <c:pt idx="12">
                  <c:v>12460</c:v>
                </c:pt>
                <c:pt idx="13">
                  <c:v>15231</c:v>
                </c:pt>
                <c:pt idx="14">
                  <c:v>15231.5</c:v>
                </c:pt>
              </c:numCache>
            </c:numRef>
          </c:xVal>
          <c:yVal>
            <c:numRef>
              <c:f>Active!$M$21:$M$997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297-4B00-BEF3-395562DDEB08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4.0000000000000002E-4</c:v>
                  </c:pt>
                  <c:pt idx="2">
                    <c:v>2E-3</c:v>
                  </c:pt>
                  <c:pt idx="3">
                    <c:v>1E-4</c:v>
                  </c:pt>
                  <c:pt idx="4">
                    <c:v>2.0000000000000001E-4</c:v>
                  </c:pt>
                  <c:pt idx="5">
                    <c:v>1.2999999999999999E-3</c:v>
                  </c:pt>
                  <c:pt idx="6">
                    <c:v>2.0000000000000001E-4</c:v>
                  </c:pt>
                  <c:pt idx="7">
                    <c:v>1E-4</c:v>
                  </c:pt>
                  <c:pt idx="8">
                    <c:v>4.0000000000000002E-4</c:v>
                  </c:pt>
                  <c:pt idx="9">
                    <c:v>2.9999999999999997E-4</c:v>
                  </c:pt>
                  <c:pt idx="10">
                    <c:v>3.3999999999999998E-3</c:v>
                  </c:pt>
                  <c:pt idx="11">
                    <c:v>3.0000000000000001E-3</c:v>
                  </c:pt>
                  <c:pt idx="12">
                    <c:v>2.0000000000000001E-4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4.0000000000000002E-4</c:v>
                  </c:pt>
                  <c:pt idx="2">
                    <c:v>2E-3</c:v>
                  </c:pt>
                  <c:pt idx="3">
                    <c:v>1E-4</c:v>
                  </c:pt>
                  <c:pt idx="4">
                    <c:v>2.0000000000000001E-4</c:v>
                  </c:pt>
                  <c:pt idx="5">
                    <c:v>1.2999999999999999E-3</c:v>
                  </c:pt>
                  <c:pt idx="6">
                    <c:v>2.0000000000000001E-4</c:v>
                  </c:pt>
                  <c:pt idx="7">
                    <c:v>1E-4</c:v>
                  </c:pt>
                  <c:pt idx="8">
                    <c:v>4.0000000000000002E-4</c:v>
                  </c:pt>
                  <c:pt idx="9">
                    <c:v>2.9999999999999997E-4</c:v>
                  </c:pt>
                  <c:pt idx="10">
                    <c:v>3.3999999999999998E-3</c:v>
                  </c:pt>
                  <c:pt idx="11">
                    <c:v>3.0000000000000001E-3</c:v>
                  </c:pt>
                  <c:pt idx="12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0</c:v>
                </c:pt>
                <c:pt idx="1">
                  <c:v>8175</c:v>
                </c:pt>
                <c:pt idx="2">
                  <c:v>8205</c:v>
                </c:pt>
                <c:pt idx="3">
                  <c:v>8324</c:v>
                </c:pt>
                <c:pt idx="4">
                  <c:v>8464</c:v>
                </c:pt>
                <c:pt idx="5">
                  <c:v>8971</c:v>
                </c:pt>
                <c:pt idx="6">
                  <c:v>9553</c:v>
                </c:pt>
                <c:pt idx="7">
                  <c:v>10920</c:v>
                </c:pt>
                <c:pt idx="8">
                  <c:v>10988</c:v>
                </c:pt>
                <c:pt idx="9">
                  <c:v>11058</c:v>
                </c:pt>
                <c:pt idx="10">
                  <c:v>11068</c:v>
                </c:pt>
                <c:pt idx="11">
                  <c:v>12453</c:v>
                </c:pt>
                <c:pt idx="12">
                  <c:v>12460</c:v>
                </c:pt>
                <c:pt idx="13">
                  <c:v>15231</c:v>
                </c:pt>
                <c:pt idx="14">
                  <c:v>15231.5</c:v>
                </c:pt>
              </c:numCache>
            </c:numRef>
          </c:xVal>
          <c:yVal>
            <c:numRef>
              <c:f>Active!$N$21:$N$997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297-4B00-BEF3-395562DDEB08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Active!$F$21:$F$997</c:f>
              <c:numCache>
                <c:formatCode>General</c:formatCode>
                <c:ptCount val="977"/>
                <c:pt idx="0">
                  <c:v>0</c:v>
                </c:pt>
                <c:pt idx="1">
                  <c:v>8175</c:v>
                </c:pt>
                <c:pt idx="2">
                  <c:v>8205</c:v>
                </c:pt>
                <c:pt idx="3">
                  <c:v>8324</c:v>
                </c:pt>
                <c:pt idx="4">
                  <c:v>8464</c:v>
                </c:pt>
                <c:pt idx="5">
                  <c:v>8971</c:v>
                </c:pt>
                <c:pt idx="6">
                  <c:v>9553</c:v>
                </c:pt>
                <c:pt idx="7">
                  <c:v>10920</c:v>
                </c:pt>
                <c:pt idx="8">
                  <c:v>10988</c:v>
                </c:pt>
                <c:pt idx="9">
                  <c:v>11058</c:v>
                </c:pt>
                <c:pt idx="10">
                  <c:v>11068</c:v>
                </c:pt>
                <c:pt idx="11">
                  <c:v>12453</c:v>
                </c:pt>
                <c:pt idx="12">
                  <c:v>12460</c:v>
                </c:pt>
                <c:pt idx="13">
                  <c:v>15231</c:v>
                </c:pt>
                <c:pt idx="14">
                  <c:v>15231.5</c:v>
                </c:pt>
              </c:numCache>
            </c:numRef>
          </c:xVal>
          <c:yVal>
            <c:numRef>
              <c:f>Active!$O$21:$O$997</c:f>
              <c:numCache>
                <c:formatCode>General</c:formatCode>
                <c:ptCount val="977"/>
                <c:pt idx="0">
                  <c:v>-2.0725612173885674E-2</c:v>
                </c:pt>
                <c:pt idx="1">
                  <c:v>-1.2646585378922383E-2</c:v>
                </c:pt>
                <c:pt idx="2">
                  <c:v>-1.2616937574170223E-2</c:v>
                </c:pt>
                <c:pt idx="3">
                  <c:v>-1.2499334615319994E-2</c:v>
                </c:pt>
                <c:pt idx="4">
                  <c:v>-1.2360978193143253E-2</c:v>
                </c:pt>
                <c:pt idx="5">
                  <c:v>-1.1859930292831767E-2</c:v>
                </c:pt>
                <c:pt idx="6">
                  <c:v>-1.1284762880639886E-2</c:v>
                </c:pt>
                <c:pt idx="7">
                  <c:v>-9.933811244099847E-3</c:v>
                </c:pt>
                <c:pt idx="8">
                  <c:v>-9.8666095533282861E-3</c:v>
                </c:pt>
                <c:pt idx="9">
                  <c:v>-9.7974313422399158E-3</c:v>
                </c:pt>
                <c:pt idx="10">
                  <c:v>-9.7875487406558631E-3</c:v>
                </c:pt>
                <c:pt idx="11">
                  <c:v>-8.4188084212645283E-3</c:v>
                </c:pt>
                <c:pt idx="12">
                  <c:v>-8.4118906001556908E-3</c:v>
                </c:pt>
                <c:pt idx="13">
                  <c:v>-5.6734217012146173E-3</c:v>
                </c:pt>
                <c:pt idx="14">
                  <c:v>-5.6729275711354145E-3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297-4B00-BEF3-395562DDEB08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Active!$F$21:$F$997</c:f>
              <c:numCache>
                <c:formatCode>General</c:formatCode>
                <c:ptCount val="977"/>
                <c:pt idx="0">
                  <c:v>0</c:v>
                </c:pt>
                <c:pt idx="1">
                  <c:v>8175</c:v>
                </c:pt>
                <c:pt idx="2">
                  <c:v>8205</c:v>
                </c:pt>
                <c:pt idx="3">
                  <c:v>8324</c:v>
                </c:pt>
                <c:pt idx="4">
                  <c:v>8464</c:v>
                </c:pt>
                <c:pt idx="5">
                  <c:v>8971</c:v>
                </c:pt>
                <c:pt idx="6">
                  <c:v>9553</c:v>
                </c:pt>
                <c:pt idx="7">
                  <c:v>10920</c:v>
                </c:pt>
                <c:pt idx="8">
                  <c:v>10988</c:v>
                </c:pt>
                <c:pt idx="9">
                  <c:v>11058</c:v>
                </c:pt>
                <c:pt idx="10">
                  <c:v>11068</c:v>
                </c:pt>
                <c:pt idx="11">
                  <c:v>12453</c:v>
                </c:pt>
                <c:pt idx="12">
                  <c:v>12460</c:v>
                </c:pt>
                <c:pt idx="13">
                  <c:v>15231</c:v>
                </c:pt>
                <c:pt idx="14">
                  <c:v>15231.5</c:v>
                </c:pt>
              </c:numCache>
            </c:numRef>
          </c:xVal>
          <c:yVal>
            <c:numRef>
              <c:f>Active!$U$21:$U$997</c:f>
              <c:numCache>
                <c:formatCode>General</c:formatCode>
                <c:ptCount val="977"/>
                <c:pt idx="4">
                  <c:v>-5.2559999996447004E-2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D297-4B00-BEF3-395562DDEB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09783888"/>
        <c:axId val="1"/>
      </c:scatterChart>
      <c:valAx>
        <c:axId val="70978388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81954887218041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"/>
          <c:min val="-0.0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0978388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397937099967764"/>
          <c:w val="0.72330827067669168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V0523 And - O-C Diagr.</a:t>
            </a:r>
          </a:p>
        </c:rich>
      </c:tx>
      <c:layout>
        <c:manualLayout>
          <c:xMode val="edge"/>
          <c:yMode val="edge"/>
          <c:x val="0.36636683928022507"/>
          <c:y val="3.498542274052478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6338295822623"/>
          <c:y val="0.13994189017784567"/>
          <c:w val="0.81982102193163175"/>
          <c:h val="0.64723124207253624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Active!$D$21:$D$237</c:f>
                <c:numCache>
                  <c:formatCode>General</c:formatCode>
                  <c:ptCount val="217"/>
                  <c:pt idx="0">
                    <c:v>0</c:v>
                  </c:pt>
                  <c:pt idx="1">
                    <c:v>4.0000000000000002E-4</c:v>
                  </c:pt>
                  <c:pt idx="2">
                    <c:v>2E-3</c:v>
                  </c:pt>
                  <c:pt idx="3">
                    <c:v>1E-4</c:v>
                  </c:pt>
                  <c:pt idx="4">
                    <c:v>2.0000000000000001E-4</c:v>
                  </c:pt>
                  <c:pt idx="5">
                    <c:v>1.2999999999999999E-3</c:v>
                  </c:pt>
                  <c:pt idx="6">
                    <c:v>2.0000000000000001E-4</c:v>
                  </c:pt>
                  <c:pt idx="7">
                    <c:v>1E-4</c:v>
                  </c:pt>
                  <c:pt idx="8">
                    <c:v>4.0000000000000002E-4</c:v>
                  </c:pt>
                  <c:pt idx="9">
                    <c:v>2.9999999999999997E-4</c:v>
                  </c:pt>
                  <c:pt idx="10">
                    <c:v>3.3999999999999998E-3</c:v>
                  </c:pt>
                  <c:pt idx="11">
                    <c:v>3.0000000000000001E-3</c:v>
                  </c:pt>
                  <c:pt idx="12">
                    <c:v>2.0000000000000001E-4</c:v>
                  </c:pt>
                </c:numCache>
              </c:numRef>
            </c:plus>
            <c:minus>
              <c:numRef>
                <c:f>Active!$D$21:$D$237</c:f>
                <c:numCache>
                  <c:formatCode>General</c:formatCode>
                  <c:ptCount val="217"/>
                  <c:pt idx="0">
                    <c:v>0</c:v>
                  </c:pt>
                  <c:pt idx="1">
                    <c:v>4.0000000000000002E-4</c:v>
                  </c:pt>
                  <c:pt idx="2">
                    <c:v>2E-3</c:v>
                  </c:pt>
                  <c:pt idx="3">
                    <c:v>1E-4</c:v>
                  </c:pt>
                  <c:pt idx="4">
                    <c:v>2.0000000000000001E-4</c:v>
                  </c:pt>
                  <c:pt idx="5">
                    <c:v>1.2999999999999999E-3</c:v>
                  </c:pt>
                  <c:pt idx="6">
                    <c:v>2.0000000000000001E-4</c:v>
                  </c:pt>
                  <c:pt idx="7">
                    <c:v>1E-4</c:v>
                  </c:pt>
                  <c:pt idx="8">
                    <c:v>4.0000000000000002E-4</c:v>
                  </c:pt>
                  <c:pt idx="9">
                    <c:v>2.9999999999999997E-4</c:v>
                  </c:pt>
                  <c:pt idx="10">
                    <c:v>3.3999999999999998E-3</c:v>
                  </c:pt>
                  <c:pt idx="11">
                    <c:v>3.0000000000000001E-3</c:v>
                  </c:pt>
                  <c:pt idx="12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0</c:v>
                </c:pt>
                <c:pt idx="1">
                  <c:v>8175</c:v>
                </c:pt>
                <c:pt idx="2">
                  <c:v>8205</c:v>
                </c:pt>
                <c:pt idx="3">
                  <c:v>8324</c:v>
                </c:pt>
                <c:pt idx="4">
                  <c:v>8464</c:v>
                </c:pt>
                <c:pt idx="5">
                  <c:v>8971</c:v>
                </c:pt>
                <c:pt idx="6">
                  <c:v>9553</c:v>
                </c:pt>
                <c:pt idx="7">
                  <c:v>10920</c:v>
                </c:pt>
                <c:pt idx="8">
                  <c:v>10988</c:v>
                </c:pt>
                <c:pt idx="9">
                  <c:v>11058</c:v>
                </c:pt>
                <c:pt idx="10">
                  <c:v>11068</c:v>
                </c:pt>
                <c:pt idx="11">
                  <c:v>12453</c:v>
                </c:pt>
                <c:pt idx="12">
                  <c:v>12460</c:v>
                </c:pt>
                <c:pt idx="13">
                  <c:v>15231</c:v>
                </c:pt>
                <c:pt idx="14">
                  <c:v>15231.5</c:v>
                </c:pt>
              </c:numCache>
            </c:numRef>
          </c:xVal>
          <c:yVal>
            <c:numRef>
              <c:f>Active!$H$21:$H$997</c:f>
              <c:numCache>
                <c:formatCode>General</c:formatCode>
                <c:ptCount val="977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337-47C3-9E07-7CE7B4B584A5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4.0000000000000002E-4</c:v>
                  </c:pt>
                  <c:pt idx="2">
                    <c:v>2E-3</c:v>
                  </c:pt>
                  <c:pt idx="3">
                    <c:v>1E-4</c:v>
                  </c:pt>
                  <c:pt idx="4">
                    <c:v>2.0000000000000001E-4</c:v>
                  </c:pt>
                  <c:pt idx="5">
                    <c:v>1.2999999999999999E-3</c:v>
                  </c:pt>
                  <c:pt idx="6">
                    <c:v>2.0000000000000001E-4</c:v>
                  </c:pt>
                  <c:pt idx="7">
                    <c:v>1E-4</c:v>
                  </c:pt>
                  <c:pt idx="8">
                    <c:v>4.0000000000000002E-4</c:v>
                  </c:pt>
                  <c:pt idx="9">
                    <c:v>2.9999999999999997E-4</c:v>
                  </c:pt>
                  <c:pt idx="10">
                    <c:v>3.3999999999999998E-3</c:v>
                  </c:pt>
                  <c:pt idx="11">
                    <c:v>3.0000000000000001E-3</c:v>
                  </c:pt>
                  <c:pt idx="12">
                    <c:v>2.0000000000000001E-4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4.0000000000000002E-4</c:v>
                  </c:pt>
                  <c:pt idx="2">
                    <c:v>2E-3</c:v>
                  </c:pt>
                  <c:pt idx="3">
                    <c:v>1E-4</c:v>
                  </c:pt>
                  <c:pt idx="4">
                    <c:v>2.0000000000000001E-4</c:v>
                  </c:pt>
                  <c:pt idx="5">
                    <c:v>1.2999999999999999E-3</c:v>
                  </c:pt>
                  <c:pt idx="6">
                    <c:v>2.0000000000000001E-4</c:v>
                  </c:pt>
                  <c:pt idx="7">
                    <c:v>1E-4</c:v>
                  </c:pt>
                  <c:pt idx="8">
                    <c:v>4.0000000000000002E-4</c:v>
                  </c:pt>
                  <c:pt idx="9">
                    <c:v>2.9999999999999997E-4</c:v>
                  </c:pt>
                  <c:pt idx="10">
                    <c:v>3.3999999999999998E-3</c:v>
                  </c:pt>
                  <c:pt idx="11">
                    <c:v>3.0000000000000001E-3</c:v>
                  </c:pt>
                  <c:pt idx="12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0</c:v>
                </c:pt>
                <c:pt idx="1">
                  <c:v>8175</c:v>
                </c:pt>
                <c:pt idx="2">
                  <c:v>8205</c:v>
                </c:pt>
                <c:pt idx="3">
                  <c:v>8324</c:v>
                </c:pt>
                <c:pt idx="4">
                  <c:v>8464</c:v>
                </c:pt>
                <c:pt idx="5">
                  <c:v>8971</c:v>
                </c:pt>
                <c:pt idx="6">
                  <c:v>9553</c:v>
                </c:pt>
                <c:pt idx="7">
                  <c:v>10920</c:v>
                </c:pt>
                <c:pt idx="8">
                  <c:v>10988</c:v>
                </c:pt>
                <c:pt idx="9">
                  <c:v>11058</c:v>
                </c:pt>
                <c:pt idx="10">
                  <c:v>11068</c:v>
                </c:pt>
                <c:pt idx="11">
                  <c:v>12453</c:v>
                </c:pt>
                <c:pt idx="12">
                  <c:v>12460</c:v>
                </c:pt>
                <c:pt idx="13">
                  <c:v>15231</c:v>
                </c:pt>
                <c:pt idx="14">
                  <c:v>15231.5</c:v>
                </c:pt>
              </c:numCache>
            </c:numRef>
          </c:xVal>
          <c:yVal>
            <c:numRef>
              <c:f>Active!$I$21:$I$997</c:f>
              <c:numCache>
                <c:formatCode>General</c:formatCode>
                <c:ptCount val="977"/>
                <c:pt idx="6">
                  <c:v>-1.3019999998505227E-2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337-47C3-9E07-7CE7B4B584A5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4.0000000000000002E-4</c:v>
                  </c:pt>
                  <c:pt idx="2">
                    <c:v>2E-3</c:v>
                  </c:pt>
                  <c:pt idx="3">
                    <c:v>1E-4</c:v>
                  </c:pt>
                  <c:pt idx="4">
                    <c:v>2.0000000000000001E-4</c:v>
                  </c:pt>
                  <c:pt idx="5">
                    <c:v>1.2999999999999999E-3</c:v>
                  </c:pt>
                  <c:pt idx="6">
                    <c:v>2.0000000000000001E-4</c:v>
                  </c:pt>
                  <c:pt idx="7">
                    <c:v>1E-4</c:v>
                  </c:pt>
                  <c:pt idx="8">
                    <c:v>4.0000000000000002E-4</c:v>
                  </c:pt>
                  <c:pt idx="9">
                    <c:v>2.9999999999999997E-4</c:v>
                  </c:pt>
                  <c:pt idx="10">
                    <c:v>3.3999999999999998E-3</c:v>
                  </c:pt>
                  <c:pt idx="11">
                    <c:v>3.0000000000000001E-3</c:v>
                  </c:pt>
                  <c:pt idx="12">
                    <c:v>2.0000000000000001E-4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4.0000000000000002E-4</c:v>
                  </c:pt>
                  <c:pt idx="2">
                    <c:v>2E-3</c:v>
                  </c:pt>
                  <c:pt idx="3">
                    <c:v>1E-4</c:v>
                  </c:pt>
                  <c:pt idx="4">
                    <c:v>2.0000000000000001E-4</c:v>
                  </c:pt>
                  <c:pt idx="5">
                    <c:v>1.2999999999999999E-3</c:v>
                  </c:pt>
                  <c:pt idx="6">
                    <c:v>2.0000000000000001E-4</c:v>
                  </c:pt>
                  <c:pt idx="7">
                    <c:v>1E-4</c:v>
                  </c:pt>
                  <c:pt idx="8">
                    <c:v>4.0000000000000002E-4</c:v>
                  </c:pt>
                  <c:pt idx="9">
                    <c:v>2.9999999999999997E-4</c:v>
                  </c:pt>
                  <c:pt idx="10">
                    <c:v>3.3999999999999998E-3</c:v>
                  </c:pt>
                  <c:pt idx="11">
                    <c:v>3.0000000000000001E-3</c:v>
                  </c:pt>
                  <c:pt idx="12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0</c:v>
                </c:pt>
                <c:pt idx="1">
                  <c:v>8175</c:v>
                </c:pt>
                <c:pt idx="2">
                  <c:v>8205</c:v>
                </c:pt>
                <c:pt idx="3">
                  <c:v>8324</c:v>
                </c:pt>
                <c:pt idx="4">
                  <c:v>8464</c:v>
                </c:pt>
                <c:pt idx="5">
                  <c:v>8971</c:v>
                </c:pt>
                <c:pt idx="6">
                  <c:v>9553</c:v>
                </c:pt>
                <c:pt idx="7">
                  <c:v>10920</c:v>
                </c:pt>
                <c:pt idx="8">
                  <c:v>10988</c:v>
                </c:pt>
                <c:pt idx="9">
                  <c:v>11058</c:v>
                </c:pt>
                <c:pt idx="10">
                  <c:v>11068</c:v>
                </c:pt>
                <c:pt idx="11">
                  <c:v>12453</c:v>
                </c:pt>
                <c:pt idx="12">
                  <c:v>12460</c:v>
                </c:pt>
                <c:pt idx="13">
                  <c:v>15231</c:v>
                </c:pt>
                <c:pt idx="14">
                  <c:v>15231.5</c:v>
                </c:pt>
              </c:numCache>
            </c:numRef>
          </c:xVal>
          <c:yVal>
            <c:numRef>
              <c:f>Active!$J$21:$J$997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337-47C3-9E07-7CE7B4B584A5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4.0000000000000002E-4</c:v>
                  </c:pt>
                  <c:pt idx="2">
                    <c:v>2E-3</c:v>
                  </c:pt>
                  <c:pt idx="3">
                    <c:v>1E-4</c:v>
                  </c:pt>
                  <c:pt idx="4">
                    <c:v>2.0000000000000001E-4</c:v>
                  </c:pt>
                  <c:pt idx="5">
                    <c:v>1.2999999999999999E-3</c:v>
                  </c:pt>
                  <c:pt idx="6">
                    <c:v>2.0000000000000001E-4</c:v>
                  </c:pt>
                  <c:pt idx="7">
                    <c:v>1E-4</c:v>
                  </c:pt>
                  <c:pt idx="8">
                    <c:v>4.0000000000000002E-4</c:v>
                  </c:pt>
                  <c:pt idx="9">
                    <c:v>2.9999999999999997E-4</c:v>
                  </c:pt>
                  <c:pt idx="10">
                    <c:v>3.3999999999999998E-3</c:v>
                  </c:pt>
                  <c:pt idx="11">
                    <c:v>3.0000000000000001E-3</c:v>
                  </c:pt>
                  <c:pt idx="12">
                    <c:v>2.0000000000000001E-4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4.0000000000000002E-4</c:v>
                  </c:pt>
                  <c:pt idx="2">
                    <c:v>2E-3</c:v>
                  </c:pt>
                  <c:pt idx="3">
                    <c:v>1E-4</c:v>
                  </c:pt>
                  <c:pt idx="4">
                    <c:v>2.0000000000000001E-4</c:v>
                  </c:pt>
                  <c:pt idx="5">
                    <c:v>1.2999999999999999E-3</c:v>
                  </c:pt>
                  <c:pt idx="6">
                    <c:v>2.0000000000000001E-4</c:v>
                  </c:pt>
                  <c:pt idx="7">
                    <c:v>1E-4</c:v>
                  </c:pt>
                  <c:pt idx="8">
                    <c:v>4.0000000000000002E-4</c:v>
                  </c:pt>
                  <c:pt idx="9">
                    <c:v>2.9999999999999997E-4</c:v>
                  </c:pt>
                  <c:pt idx="10">
                    <c:v>3.3999999999999998E-3</c:v>
                  </c:pt>
                  <c:pt idx="11">
                    <c:v>3.0000000000000001E-3</c:v>
                  </c:pt>
                  <c:pt idx="12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0</c:v>
                </c:pt>
                <c:pt idx="1">
                  <c:v>8175</c:v>
                </c:pt>
                <c:pt idx="2">
                  <c:v>8205</c:v>
                </c:pt>
                <c:pt idx="3">
                  <c:v>8324</c:v>
                </c:pt>
                <c:pt idx="4">
                  <c:v>8464</c:v>
                </c:pt>
                <c:pt idx="5">
                  <c:v>8971</c:v>
                </c:pt>
                <c:pt idx="6">
                  <c:v>9553</c:v>
                </c:pt>
                <c:pt idx="7">
                  <c:v>10920</c:v>
                </c:pt>
                <c:pt idx="8">
                  <c:v>10988</c:v>
                </c:pt>
                <c:pt idx="9">
                  <c:v>11058</c:v>
                </c:pt>
                <c:pt idx="10">
                  <c:v>11068</c:v>
                </c:pt>
                <c:pt idx="11">
                  <c:v>12453</c:v>
                </c:pt>
                <c:pt idx="12">
                  <c:v>12460</c:v>
                </c:pt>
                <c:pt idx="13">
                  <c:v>15231</c:v>
                </c:pt>
                <c:pt idx="14">
                  <c:v>15231.5</c:v>
                </c:pt>
              </c:numCache>
            </c:numRef>
          </c:xVal>
          <c:yVal>
            <c:numRef>
              <c:f>Active!$K$21:$K$997</c:f>
              <c:numCache>
                <c:formatCode>General</c:formatCode>
                <c:ptCount val="977"/>
                <c:pt idx="1">
                  <c:v>-1.0069999996630941E-2</c:v>
                </c:pt>
                <c:pt idx="2">
                  <c:v>-1.1969999999564607E-2</c:v>
                </c:pt>
                <c:pt idx="3">
                  <c:v>-1.0809999992488883E-2</c:v>
                </c:pt>
                <c:pt idx="5">
                  <c:v>-1.1039999997592531E-2</c:v>
                </c:pt>
                <c:pt idx="7">
                  <c:v>-1.2059999993653037E-2</c:v>
                </c:pt>
                <c:pt idx="8">
                  <c:v>-1.1850000002596062E-2</c:v>
                </c:pt>
                <c:pt idx="9">
                  <c:v>-1.0900000001129229E-2</c:v>
                </c:pt>
                <c:pt idx="10">
                  <c:v>-1.0020000001532026E-2</c:v>
                </c:pt>
                <c:pt idx="11">
                  <c:v>-1.0220000003755558E-2</c:v>
                </c:pt>
                <c:pt idx="12">
                  <c:v>-8.9599998464109376E-3</c:v>
                </c:pt>
                <c:pt idx="13">
                  <c:v>-4.5400001254165545E-3</c:v>
                </c:pt>
                <c:pt idx="14">
                  <c:v>-3.0099999567028135E-3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337-47C3-9E07-7CE7B4B584A5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4.0000000000000002E-4</c:v>
                  </c:pt>
                  <c:pt idx="2">
                    <c:v>2E-3</c:v>
                  </c:pt>
                  <c:pt idx="3">
                    <c:v>1E-4</c:v>
                  </c:pt>
                  <c:pt idx="4">
                    <c:v>2.0000000000000001E-4</c:v>
                  </c:pt>
                  <c:pt idx="5">
                    <c:v>1.2999999999999999E-3</c:v>
                  </c:pt>
                  <c:pt idx="6">
                    <c:v>2.0000000000000001E-4</c:v>
                  </c:pt>
                  <c:pt idx="7">
                    <c:v>1E-4</c:v>
                  </c:pt>
                  <c:pt idx="8">
                    <c:v>4.0000000000000002E-4</c:v>
                  </c:pt>
                  <c:pt idx="9">
                    <c:v>2.9999999999999997E-4</c:v>
                  </c:pt>
                  <c:pt idx="10">
                    <c:v>3.3999999999999998E-3</c:v>
                  </c:pt>
                  <c:pt idx="11">
                    <c:v>3.0000000000000001E-3</c:v>
                  </c:pt>
                  <c:pt idx="12">
                    <c:v>2.0000000000000001E-4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4.0000000000000002E-4</c:v>
                  </c:pt>
                  <c:pt idx="2">
                    <c:v>2E-3</c:v>
                  </c:pt>
                  <c:pt idx="3">
                    <c:v>1E-4</c:v>
                  </c:pt>
                  <c:pt idx="4">
                    <c:v>2.0000000000000001E-4</c:v>
                  </c:pt>
                  <c:pt idx="5">
                    <c:v>1.2999999999999999E-3</c:v>
                  </c:pt>
                  <c:pt idx="6">
                    <c:v>2.0000000000000001E-4</c:v>
                  </c:pt>
                  <c:pt idx="7">
                    <c:v>1E-4</c:v>
                  </c:pt>
                  <c:pt idx="8">
                    <c:v>4.0000000000000002E-4</c:v>
                  </c:pt>
                  <c:pt idx="9">
                    <c:v>2.9999999999999997E-4</c:v>
                  </c:pt>
                  <c:pt idx="10">
                    <c:v>3.3999999999999998E-3</c:v>
                  </c:pt>
                  <c:pt idx="11">
                    <c:v>3.0000000000000001E-3</c:v>
                  </c:pt>
                  <c:pt idx="12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0</c:v>
                </c:pt>
                <c:pt idx="1">
                  <c:v>8175</c:v>
                </c:pt>
                <c:pt idx="2">
                  <c:v>8205</c:v>
                </c:pt>
                <c:pt idx="3">
                  <c:v>8324</c:v>
                </c:pt>
                <c:pt idx="4">
                  <c:v>8464</c:v>
                </c:pt>
                <c:pt idx="5">
                  <c:v>8971</c:v>
                </c:pt>
                <c:pt idx="6">
                  <c:v>9553</c:v>
                </c:pt>
                <c:pt idx="7">
                  <c:v>10920</c:v>
                </c:pt>
                <c:pt idx="8">
                  <c:v>10988</c:v>
                </c:pt>
                <c:pt idx="9">
                  <c:v>11058</c:v>
                </c:pt>
                <c:pt idx="10">
                  <c:v>11068</c:v>
                </c:pt>
                <c:pt idx="11">
                  <c:v>12453</c:v>
                </c:pt>
                <c:pt idx="12">
                  <c:v>12460</c:v>
                </c:pt>
                <c:pt idx="13">
                  <c:v>15231</c:v>
                </c:pt>
                <c:pt idx="14">
                  <c:v>15231.5</c:v>
                </c:pt>
              </c:numCache>
            </c:numRef>
          </c:xVal>
          <c:yVal>
            <c:numRef>
              <c:f>Active!$L$21:$L$997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337-47C3-9E07-7CE7B4B584A5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4.0000000000000002E-4</c:v>
                  </c:pt>
                  <c:pt idx="2">
                    <c:v>2E-3</c:v>
                  </c:pt>
                  <c:pt idx="3">
                    <c:v>1E-4</c:v>
                  </c:pt>
                  <c:pt idx="4">
                    <c:v>2.0000000000000001E-4</c:v>
                  </c:pt>
                  <c:pt idx="5">
                    <c:v>1.2999999999999999E-3</c:v>
                  </c:pt>
                  <c:pt idx="6">
                    <c:v>2.0000000000000001E-4</c:v>
                  </c:pt>
                  <c:pt idx="7">
                    <c:v>1E-4</c:v>
                  </c:pt>
                  <c:pt idx="8">
                    <c:v>4.0000000000000002E-4</c:v>
                  </c:pt>
                  <c:pt idx="9">
                    <c:v>2.9999999999999997E-4</c:v>
                  </c:pt>
                  <c:pt idx="10">
                    <c:v>3.3999999999999998E-3</c:v>
                  </c:pt>
                  <c:pt idx="11">
                    <c:v>3.0000000000000001E-3</c:v>
                  </c:pt>
                  <c:pt idx="12">
                    <c:v>2.0000000000000001E-4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4.0000000000000002E-4</c:v>
                  </c:pt>
                  <c:pt idx="2">
                    <c:v>2E-3</c:v>
                  </c:pt>
                  <c:pt idx="3">
                    <c:v>1E-4</c:v>
                  </c:pt>
                  <c:pt idx="4">
                    <c:v>2.0000000000000001E-4</c:v>
                  </c:pt>
                  <c:pt idx="5">
                    <c:v>1.2999999999999999E-3</c:v>
                  </c:pt>
                  <c:pt idx="6">
                    <c:v>2.0000000000000001E-4</c:v>
                  </c:pt>
                  <c:pt idx="7">
                    <c:v>1E-4</c:v>
                  </c:pt>
                  <c:pt idx="8">
                    <c:v>4.0000000000000002E-4</c:v>
                  </c:pt>
                  <c:pt idx="9">
                    <c:v>2.9999999999999997E-4</c:v>
                  </c:pt>
                  <c:pt idx="10">
                    <c:v>3.3999999999999998E-3</c:v>
                  </c:pt>
                  <c:pt idx="11">
                    <c:v>3.0000000000000001E-3</c:v>
                  </c:pt>
                  <c:pt idx="12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0</c:v>
                </c:pt>
                <c:pt idx="1">
                  <c:v>8175</c:v>
                </c:pt>
                <c:pt idx="2">
                  <c:v>8205</c:v>
                </c:pt>
                <c:pt idx="3">
                  <c:v>8324</c:v>
                </c:pt>
                <c:pt idx="4">
                  <c:v>8464</c:v>
                </c:pt>
                <c:pt idx="5">
                  <c:v>8971</c:v>
                </c:pt>
                <c:pt idx="6">
                  <c:v>9553</c:v>
                </c:pt>
                <c:pt idx="7">
                  <c:v>10920</c:v>
                </c:pt>
                <c:pt idx="8">
                  <c:v>10988</c:v>
                </c:pt>
                <c:pt idx="9">
                  <c:v>11058</c:v>
                </c:pt>
                <c:pt idx="10">
                  <c:v>11068</c:v>
                </c:pt>
                <c:pt idx="11">
                  <c:v>12453</c:v>
                </c:pt>
                <c:pt idx="12">
                  <c:v>12460</c:v>
                </c:pt>
                <c:pt idx="13">
                  <c:v>15231</c:v>
                </c:pt>
                <c:pt idx="14">
                  <c:v>15231.5</c:v>
                </c:pt>
              </c:numCache>
            </c:numRef>
          </c:xVal>
          <c:yVal>
            <c:numRef>
              <c:f>Active!$M$21:$M$997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B337-47C3-9E07-7CE7B4B584A5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4.0000000000000002E-4</c:v>
                  </c:pt>
                  <c:pt idx="2">
                    <c:v>2E-3</c:v>
                  </c:pt>
                  <c:pt idx="3">
                    <c:v>1E-4</c:v>
                  </c:pt>
                  <c:pt idx="4">
                    <c:v>2.0000000000000001E-4</c:v>
                  </c:pt>
                  <c:pt idx="5">
                    <c:v>1.2999999999999999E-3</c:v>
                  </c:pt>
                  <c:pt idx="6">
                    <c:v>2.0000000000000001E-4</c:v>
                  </c:pt>
                  <c:pt idx="7">
                    <c:v>1E-4</c:v>
                  </c:pt>
                  <c:pt idx="8">
                    <c:v>4.0000000000000002E-4</c:v>
                  </c:pt>
                  <c:pt idx="9">
                    <c:v>2.9999999999999997E-4</c:v>
                  </c:pt>
                  <c:pt idx="10">
                    <c:v>3.3999999999999998E-3</c:v>
                  </c:pt>
                  <c:pt idx="11">
                    <c:v>3.0000000000000001E-3</c:v>
                  </c:pt>
                  <c:pt idx="12">
                    <c:v>2.0000000000000001E-4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4.0000000000000002E-4</c:v>
                  </c:pt>
                  <c:pt idx="2">
                    <c:v>2E-3</c:v>
                  </c:pt>
                  <c:pt idx="3">
                    <c:v>1E-4</c:v>
                  </c:pt>
                  <c:pt idx="4">
                    <c:v>2.0000000000000001E-4</c:v>
                  </c:pt>
                  <c:pt idx="5">
                    <c:v>1.2999999999999999E-3</c:v>
                  </c:pt>
                  <c:pt idx="6">
                    <c:v>2.0000000000000001E-4</c:v>
                  </c:pt>
                  <c:pt idx="7">
                    <c:v>1E-4</c:v>
                  </c:pt>
                  <c:pt idx="8">
                    <c:v>4.0000000000000002E-4</c:v>
                  </c:pt>
                  <c:pt idx="9">
                    <c:v>2.9999999999999997E-4</c:v>
                  </c:pt>
                  <c:pt idx="10">
                    <c:v>3.3999999999999998E-3</c:v>
                  </c:pt>
                  <c:pt idx="11">
                    <c:v>3.0000000000000001E-3</c:v>
                  </c:pt>
                  <c:pt idx="12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0</c:v>
                </c:pt>
                <c:pt idx="1">
                  <c:v>8175</c:v>
                </c:pt>
                <c:pt idx="2">
                  <c:v>8205</c:v>
                </c:pt>
                <c:pt idx="3">
                  <c:v>8324</c:v>
                </c:pt>
                <c:pt idx="4">
                  <c:v>8464</c:v>
                </c:pt>
                <c:pt idx="5">
                  <c:v>8971</c:v>
                </c:pt>
                <c:pt idx="6">
                  <c:v>9553</c:v>
                </c:pt>
                <c:pt idx="7">
                  <c:v>10920</c:v>
                </c:pt>
                <c:pt idx="8">
                  <c:v>10988</c:v>
                </c:pt>
                <c:pt idx="9">
                  <c:v>11058</c:v>
                </c:pt>
                <c:pt idx="10">
                  <c:v>11068</c:v>
                </c:pt>
                <c:pt idx="11">
                  <c:v>12453</c:v>
                </c:pt>
                <c:pt idx="12">
                  <c:v>12460</c:v>
                </c:pt>
                <c:pt idx="13">
                  <c:v>15231</c:v>
                </c:pt>
                <c:pt idx="14">
                  <c:v>15231.5</c:v>
                </c:pt>
              </c:numCache>
            </c:numRef>
          </c:xVal>
          <c:yVal>
            <c:numRef>
              <c:f>Active!$N$21:$N$997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B337-47C3-9E07-7CE7B4B584A5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Active!$F$21:$F$997</c:f>
              <c:numCache>
                <c:formatCode>General</c:formatCode>
                <c:ptCount val="977"/>
                <c:pt idx="0">
                  <c:v>0</c:v>
                </c:pt>
                <c:pt idx="1">
                  <c:v>8175</c:v>
                </c:pt>
                <c:pt idx="2">
                  <c:v>8205</c:v>
                </c:pt>
                <c:pt idx="3">
                  <c:v>8324</c:v>
                </c:pt>
                <c:pt idx="4">
                  <c:v>8464</c:v>
                </c:pt>
                <c:pt idx="5">
                  <c:v>8971</c:v>
                </c:pt>
                <c:pt idx="6">
                  <c:v>9553</c:v>
                </c:pt>
                <c:pt idx="7">
                  <c:v>10920</c:v>
                </c:pt>
                <c:pt idx="8">
                  <c:v>10988</c:v>
                </c:pt>
                <c:pt idx="9">
                  <c:v>11058</c:v>
                </c:pt>
                <c:pt idx="10">
                  <c:v>11068</c:v>
                </c:pt>
                <c:pt idx="11">
                  <c:v>12453</c:v>
                </c:pt>
                <c:pt idx="12">
                  <c:v>12460</c:v>
                </c:pt>
                <c:pt idx="13">
                  <c:v>15231</c:v>
                </c:pt>
                <c:pt idx="14">
                  <c:v>15231.5</c:v>
                </c:pt>
              </c:numCache>
            </c:numRef>
          </c:xVal>
          <c:yVal>
            <c:numRef>
              <c:f>Active!$O$21:$O$997</c:f>
              <c:numCache>
                <c:formatCode>General</c:formatCode>
                <c:ptCount val="977"/>
                <c:pt idx="0">
                  <c:v>-2.0725612173885674E-2</c:v>
                </c:pt>
                <c:pt idx="1">
                  <c:v>-1.2646585378922383E-2</c:v>
                </c:pt>
                <c:pt idx="2">
                  <c:v>-1.2616937574170223E-2</c:v>
                </c:pt>
                <c:pt idx="3">
                  <c:v>-1.2499334615319994E-2</c:v>
                </c:pt>
                <c:pt idx="4">
                  <c:v>-1.2360978193143253E-2</c:v>
                </c:pt>
                <c:pt idx="5">
                  <c:v>-1.1859930292831767E-2</c:v>
                </c:pt>
                <c:pt idx="6">
                  <c:v>-1.1284762880639886E-2</c:v>
                </c:pt>
                <c:pt idx="7">
                  <c:v>-9.933811244099847E-3</c:v>
                </c:pt>
                <c:pt idx="8">
                  <c:v>-9.8666095533282861E-3</c:v>
                </c:pt>
                <c:pt idx="9">
                  <c:v>-9.7974313422399158E-3</c:v>
                </c:pt>
                <c:pt idx="10">
                  <c:v>-9.7875487406558631E-3</c:v>
                </c:pt>
                <c:pt idx="11">
                  <c:v>-8.4188084212645283E-3</c:v>
                </c:pt>
                <c:pt idx="12">
                  <c:v>-8.4118906001556908E-3</c:v>
                </c:pt>
                <c:pt idx="13">
                  <c:v>-5.6734217012146173E-3</c:v>
                </c:pt>
                <c:pt idx="14">
                  <c:v>-5.6729275711354145E-3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B337-47C3-9E07-7CE7B4B584A5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Active!$F$21:$F$997</c:f>
              <c:numCache>
                <c:formatCode>General</c:formatCode>
                <c:ptCount val="977"/>
                <c:pt idx="0">
                  <c:v>0</c:v>
                </c:pt>
                <c:pt idx="1">
                  <c:v>8175</c:v>
                </c:pt>
                <c:pt idx="2">
                  <c:v>8205</c:v>
                </c:pt>
                <c:pt idx="3">
                  <c:v>8324</c:v>
                </c:pt>
                <c:pt idx="4">
                  <c:v>8464</c:v>
                </c:pt>
                <c:pt idx="5">
                  <c:v>8971</c:v>
                </c:pt>
                <c:pt idx="6">
                  <c:v>9553</c:v>
                </c:pt>
                <c:pt idx="7">
                  <c:v>10920</c:v>
                </c:pt>
                <c:pt idx="8">
                  <c:v>10988</c:v>
                </c:pt>
                <c:pt idx="9">
                  <c:v>11058</c:v>
                </c:pt>
                <c:pt idx="10">
                  <c:v>11068</c:v>
                </c:pt>
                <c:pt idx="11">
                  <c:v>12453</c:v>
                </c:pt>
                <c:pt idx="12">
                  <c:v>12460</c:v>
                </c:pt>
                <c:pt idx="13">
                  <c:v>15231</c:v>
                </c:pt>
                <c:pt idx="14">
                  <c:v>15231.5</c:v>
                </c:pt>
              </c:numCache>
            </c:numRef>
          </c:xVal>
          <c:yVal>
            <c:numRef>
              <c:f>Active!$U$21:$U$997</c:f>
              <c:numCache>
                <c:formatCode>General</c:formatCode>
                <c:ptCount val="977"/>
                <c:pt idx="4">
                  <c:v>-5.2559999996447004E-2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B337-47C3-9E07-7CE7B4B584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09776328"/>
        <c:axId val="1"/>
      </c:scatterChart>
      <c:valAx>
        <c:axId val="70977632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0248122137886"/>
              <c:y val="0.8425668220043922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54954954954955E-2"/>
              <c:y val="0.3760939066290182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0977632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870902398461452"/>
          <c:y val="0.92419947506561673"/>
          <c:w val="0.7222233256878926"/>
          <c:h val="5.830903790087460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0</xdr:row>
      <xdr:rowOff>0</xdr:rowOff>
    </xdr:from>
    <xdr:to>
      <xdr:col>17</xdr:col>
      <xdr:colOff>85725</xdr:colOff>
      <xdr:row>19</xdr:row>
      <xdr:rowOff>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606ACB4C-8A4F-5264-6311-9FC2761D17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219075</xdr:colOff>
      <xdr:row>0</xdr:row>
      <xdr:rowOff>0</xdr:rowOff>
    </xdr:from>
    <xdr:to>
      <xdr:col>27</xdr:col>
      <xdr:colOff>390525</xdr:colOff>
      <xdr:row>19</xdr:row>
      <xdr:rowOff>9525</xdr:rowOff>
    </xdr:to>
    <xdr:graphicFrame macro="">
      <xdr:nvGraphicFramePr>
        <xdr:cNvPr id="1028" name="Chart 2">
          <a:extLst>
            <a:ext uri="{FF2B5EF4-FFF2-40B4-BE49-F238E27FC236}">
              <a16:creationId xmlns:a16="http://schemas.microsoft.com/office/drawing/2014/main" id="{10851010-4539-DEE2-120B-79DCCB6E45A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vsolj.cetus-net.org/bulletin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38"/>
  <sheetViews>
    <sheetView tabSelected="1" workbookViewId="0">
      <selection activeCell="E10" sqref="E10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1.28515625" customWidth="1"/>
    <col min="6" max="6" width="15.425781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6" ht="20.25" x14ac:dyDescent="0.3">
      <c r="A1" s="1" t="s">
        <v>42</v>
      </c>
    </row>
    <row r="2" spans="1:6" x14ac:dyDescent="0.2">
      <c r="A2" t="s">
        <v>27</v>
      </c>
      <c r="B2" t="s">
        <v>43</v>
      </c>
      <c r="C2" s="3"/>
      <c r="D2" s="3"/>
    </row>
    <row r="3" spans="1:6" ht="13.5" thickBot="1" x14ac:dyDescent="0.25"/>
    <row r="4" spans="1:6" ht="14.25" thickTop="1" thickBot="1" x14ac:dyDescent="0.25">
      <c r="A4" s="5" t="s">
        <v>4</v>
      </c>
      <c r="C4" s="27" t="s">
        <v>40</v>
      </c>
      <c r="D4" s="28" t="s">
        <v>40</v>
      </c>
    </row>
    <row r="5" spans="1:6" ht="13.5" thickTop="1" x14ac:dyDescent="0.2">
      <c r="A5" s="9" t="s">
        <v>32</v>
      </c>
      <c r="B5" s="10"/>
      <c r="C5" s="11">
        <v>-9.5</v>
      </c>
      <c r="D5" s="10" t="s">
        <v>33</v>
      </c>
      <c r="E5" s="10"/>
    </row>
    <row r="6" spans="1:6" x14ac:dyDescent="0.2">
      <c r="A6" s="5" t="s">
        <v>5</v>
      </c>
    </row>
    <row r="7" spans="1:6" x14ac:dyDescent="0.2">
      <c r="A7" t="s">
        <v>6</v>
      </c>
      <c r="C7" s="8">
        <v>51478.764999999999</v>
      </c>
      <c r="D7" s="29" t="s">
        <v>41</v>
      </c>
    </row>
    <row r="8" spans="1:6" x14ac:dyDescent="0.2">
      <c r="A8" t="s">
        <v>7</v>
      </c>
      <c r="C8" s="8">
        <v>0.52854000000000001</v>
      </c>
      <c r="D8" s="29" t="s">
        <v>41</v>
      </c>
    </row>
    <row r="9" spans="1:6" x14ac:dyDescent="0.2">
      <c r="A9" s="24" t="s">
        <v>36</v>
      </c>
      <c r="B9" s="25">
        <v>22</v>
      </c>
      <c r="C9" s="22" t="str">
        <f>"F"&amp;B9</f>
        <v>F22</v>
      </c>
      <c r="D9" s="23" t="str">
        <f>"G"&amp;B9</f>
        <v>G22</v>
      </c>
    </row>
    <row r="10" spans="1:6" ht="13.5" thickBot="1" x14ac:dyDescent="0.25">
      <c r="A10" s="10"/>
      <c r="B10" s="10"/>
      <c r="C10" s="4" t="s">
        <v>23</v>
      </c>
      <c r="D10" s="4" t="s">
        <v>24</v>
      </c>
      <c r="E10" s="10"/>
    </row>
    <row r="11" spans="1:6" x14ac:dyDescent="0.2">
      <c r="A11" s="10" t="s">
        <v>19</v>
      </c>
      <c r="B11" s="10"/>
      <c r="C11" s="21">
        <f ca="1">INTERCEPT(INDIRECT($D$9):G990,INDIRECT($C$9):F990)</f>
        <v>-2.0725612173885674E-2</v>
      </c>
      <c r="D11" s="3"/>
      <c r="E11" s="10"/>
    </row>
    <row r="12" spans="1:6" x14ac:dyDescent="0.2">
      <c r="A12" s="10" t="s">
        <v>20</v>
      </c>
      <c r="B12" s="10"/>
      <c r="C12" s="21">
        <f ca="1">SLOPE(INDIRECT($D$9):G990,INDIRECT($C$9):F990)</f>
        <v>9.8826015840529555E-7</v>
      </c>
      <c r="D12" s="3"/>
      <c r="E12" s="10"/>
    </row>
    <row r="13" spans="1:6" x14ac:dyDescent="0.2">
      <c r="A13" s="10" t="s">
        <v>22</v>
      </c>
      <c r="B13" s="10"/>
      <c r="C13" s="3" t="s">
        <v>17</v>
      </c>
    </row>
    <row r="14" spans="1:6" x14ac:dyDescent="0.2">
      <c r="A14" s="10"/>
      <c r="B14" s="10"/>
      <c r="C14" s="10"/>
    </row>
    <row r="15" spans="1:6" x14ac:dyDescent="0.2">
      <c r="A15" s="12" t="s">
        <v>21</v>
      </c>
      <c r="B15" s="10"/>
      <c r="C15" s="13">
        <f ca="1">(C7+C11)+(C8+C12)*INT(MAX(F21:F3531))</f>
        <v>59528.952066578298</v>
      </c>
      <c r="E15" s="14" t="s">
        <v>37</v>
      </c>
      <c r="F15" s="11">
        <v>1</v>
      </c>
    </row>
    <row r="16" spans="1:6" x14ac:dyDescent="0.2">
      <c r="A16" s="16" t="s">
        <v>8</v>
      </c>
      <c r="B16" s="10"/>
      <c r="C16" s="17">
        <f ca="1">+C8+C12</f>
        <v>0.52854098826015838</v>
      </c>
      <c r="E16" s="14" t="s">
        <v>34</v>
      </c>
      <c r="F16" s="15">
        <f ca="1">NOW()+15018.5+$C$5/24</f>
        <v>60175.750438773146</v>
      </c>
    </row>
    <row r="17" spans="1:21" ht="13.5" thickBot="1" x14ac:dyDescent="0.25">
      <c r="A17" s="14" t="s">
        <v>31</v>
      </c>
      <c r="B17" s="10"/>
      <c r="C17" s="10">
        <f>COUNT(C21:C2189)</f>
        <v>15</v>
      </c>
      <c r="E17" s="14" t="s">
        <v>38</v>
      </c>
      <c r="F17" s="15">
        <f ca="1">ROUND(2*(F16-$C$7)/$C$8,0)/2+F15</f>
        <v>16455.5</v>
      </c>
    </row>
    <row r="18" spans="1:21" ht="14.25" thickTop="1" thickBot="1" x14ac:dyDescent="0.25">
      <c r="A18" s="16" t="s">
        <v>9</v>
      </c>
      <c r="B18" s="10"/>
      <c r="C18" s="19">
        <f ca="1">+C15</f>
        <v>59528.952066578298</v>
      </c>
      <c r="D18" s="20">
        <f ca="1">+C16</f>
        <v>0.52854098826015838</v>
      </c>
      <c r="E18" s="14" t="s">
        <v>39</v>
      </c>
      <c r="F18" s="23">
        <f ca="1">ROUND(2*(F16-$C$15)/$C$16,0)/2+F15</f>
        <v>1224.5</v>
      </c>
    </row>
    <row r="19" spans="1:21" ht="13.5" thickTop="1" x14ac:dyDescent="0.2">
      <c r="E19" s="14" t="s">
        <v>35</v>
      </c>
      <c r="F19" s="18">
        <f ca="1">+$C$15+$C$16*F18-15018.5-$C$5/24</f>
        <v>45158.046340036199</v>
      </c>
    </row>
    <row r="20" spans="1:21" ht="13.5" thickBot="1" x14ac:dyDescent="0.25">
      <c r="A20" s="4" t="s">
        <v>10</v>
      </c>
      <c r="B20" s="4" t="s">
        <v>11</v>
      </c>
      <c r="C20" s="4" t="s">
        <v>12</v>
      </c>
      <c r="D20" s="4" t="s">
        <v>16</v>
      </c>
      <c r="E20" s="4" t="s">
        <v>13</v>
      </c>
      <c r="F20" s="4" t="s">
        <v>14</v>
      </c>
      <c r="G20" s="4" t="s">
        <v>15</v>
      </c>
      <c r="H20" s="7" t="s">
        <v>3</v>
      </c>
      <c r="I20" s="7" t="s">
        <v>49</v>
      </c>
      <c r="J20" s="7" t="s">
        <v>0</v>
      </c>
      <c r="K20" s="7" t="s">
        <v>2</v>
      </c>
      <c r="L20" s="7" t="s">
        <v>28</v>
      </c>
      <c r="M20" s="7" t="s">
        <v>29</v>
      </c>
      <c r="N20" s="7" t="s">
        <v>30</v>
      </c>
      <c r="O20" s="7" t="s">
        <v>26</v>
      </c>
      <c r="P20" s="6" t="s">
        <v>25</v>
      </c>
      <c r="Q20" s="4" t="s">
        <v>18</v>
      </c>
      <c r="U20" s="26" t="s">
        <v>48</v>
      </c>
    </row>
    <row r="21" spans="1:21" x14ac:dyDescent="0.2">
      <c r="A21" t="s">
        <v>41</v>
      </c>
      <c r="C21" s="8">
        <v>51478.764999999999</v>
      </c>
      <c r="D21" s="8" t="s">
        <v>17</v>
      </c>
      <c r="E21">
        <f>+(C21-C$7)/C$8</f>
        <v>0</v>
      </c>
      <c r="F21">
        <f t="shared" ref="F21:F33" si="0">ROUND(2*E21,0)/2</f>
        <v>0</v>
      </c>
      <c r="G21">
        <f>+C21-(C$7+F21*C$8)</f>
        <v>0</v>
      </c>
      <c r="H21">
        <f>+G21</f>
        <v>0</v>
      </c>
      <c r="O21">
        <f ca="1">+C$11+C$12*$F21</f>
        <v>-2.0725612173885674E-2</v>
      </c>
      <c r="Q21" s="2">
        <f>+C21-15018.5</f>
        <v>36460.264999999999</v>
      </c>
    </row>
    <row r="22" spans="1:21" x14ac:dyDescent="0.2">
      <c r="A22" s="30" t="s">
        <v>44</v>
      </c>
      <c r="B22" s="31" t="s">
        <v>45</v>
      </c>
      <c r="C22" s="32">
        <v>55799.569430000003</v>
      </c>
      <c r="D22" s="32">
        <v>4.0000000000000002E-4</v>
      </c>
      <c r="E22">
        <f>+(C22-C$7)/C$8</f>
        <v>8174.9809475158054</v>
      </c>
      <c r="F22">
        <f t="shared" si="0"/>
        <v>8175</v>
      </c>
      <c r="G22">
        <f>+C22-(C$7+F22*C$8)</f>
        <v>-1.0069999996630941E-2</v>
      </c>
      <c r="K22">
        <f>+G22</f>
        <v>-1.0069999996630941E-2</v>
      </c>
      <c r="O22">
        <f ca="1">+C$11+C$12*$F22</f>
        <v>-1.2646585378922383E-2</v>
      </c>
      <c r="Q22" s="2">
        <f>+C22-15018.5</f>
        <v>40781.069430000003</v>
      </c>
    </row>
    <row r="23" spans="1:21" x14ac:dyDescent="0.2">
      <c r="A23" s="30" t="s">
        <v>44</v>
      </c>
      <c r="B23" s="31" t="s">
        <v>45</v>
      </c>
      <c r="C23" s="32">
        <v>55815.423730000002</v>
      </c>
      <c r="D23" s="32">
        <v>2E-3</v>
      </c>
      <c r="E23">
        <f>+(C23-C$7)/C$8</f>
        <v>8204.9773527074631</v>
      </c>
      <c r="F23">
        <f t="shared" si="0"/>
        <v>8205</v>
      </c>
      <c r="G23">
        <f>+C23-(C$7+F23*C$8)</f>
        <v>-1.1969999999564607E-2</v>
      </c>
      <c r="K23">
        <f>+G23</f>
        <v>-1.1969999999564607E-2</v>
      </c>
      <c r="O23">
        <f ca="1">+C$11+C$12*$F23</f>
        <v>-1.2616937574170223E-2</v>
      </c>
      <c r="Q23" s="2">
        <f>+C23-15018.5</f>
        <v>40796.923730000002</v>
      </c>
    </row>
    <row r="24" spans="1:21" x14ac:dyDescent="0.2">
      <c r="A24" s="30" t="s">
        <v>44</v>
      </c>
      <c r="B24" s="31" t="s">
        <v>45</v>
      </c>
      <c r="C24" s="32">
        <v>55878.321150000003</v>
      </c>
      <c r="D24" s="32">
        <v>1E-4</v>
      </c>
      <c r="E24">
        <f>+(C24-C$7)/C$8</f>
        <v>8323.9795474325583</v>
      </c>
      <c r="F24">
        <f t="shared" si="0"/>
        <v>8324</v>
      </c>
      <c r="G24">
        <f>+C24-(C$7+F24*C$8)</f>
        <v>-1.0809999992488883E-2</v>
      </c>
      <c r="K24">
        <f>+G24</f>
        <v>-1.0809999992488883E-2</v>
      </c>
      <c r="O24">
        <f ca="1">+C$11+C$12*$F24</f>
        <v>-1.2499334615319994E-2</v>
      </c>
      <c r="Q24" s="2">
        <f>+C24-15018.5</f>
        <v>40859.821150000003</v>
      </c>
    </row>
    <row r="25" spans="1:21" x14ac:dyDescent="0.2">
      <c r="A25" s="30" t="s">
        <v>46</v>
      </c>
      <c r="B25" s="31" t="s">
        <v>45</v>
      </c>
      <c r="C25" s="32">
        <v>55952.275000000001</v>
      </c>
      <c r="D25" s="32">
        <v>2.0000000000000001E-4</v>
      </c>
      <c r="E25">
        <f t="shared" ref="E25:E32" si="1">+(C25-C$7)/C$8</f>
        <v>8463.9005562492948</v>
      </c>
      <c r="F25">
        <f t="shared" si="0"/>
        <v>8464</v>
      </c>
      <c r="O25">
        <f t="shared" ref="O25:O32" ca="1" si="2">+C$11+C$12*$F25</f>
        <v>-1.2360978193143253E-2</v>
      </c>
      <c r="Q25" s="2">
        <f t="shared" ref="Q25:Q32" si="3">+C25-15018.5</f>
        <v>40933.775000000001</v>
      </c>
      <c r="U25">
        <f>+C25-(C$7+F25*C$8)</f>
        <v>-5.2559999996447004E-2</v>
      </c>
    </row>
    <row r="26" spans="1:21" x14ac:dyDescent="0.2">
      <c r="A26" s="30" t="s">
        <v>46</v>
      </c>
      <c r="B26" s="31" t="s">
        <v>45</v>
      </c>
      <c r="C26" s="32">
        <v>56220.2863</v>
      </c>
      <c r="D26" s="32">
        <v>1.2999999999999999E-3</v>
      </c>
      <c r="E26">
        <f t="shared" si="1"/>
        <v>8970.9791122715415</v>
      </c>
      <c r="F26">
        <f t="shared" si="0"/>
        <v>8971</v>
      </c>
      <c r="G26">
        <f t="shared" ref="G26:G32" si="4">+C26-(C$7+F26*C$8)</f>
        <v>-1.1039999997592531E-2</v>
      </c>
      <c r="K26">
        <f>+G26</f>
        <v>-1.1039999997592531E-2</v>
      </c>
      <c r="O26">
        <f t="shared" ca="1" si="2"/>
        <v>-1.1859930292831767E-2</v>
      </c>
      <c r="Q26" s="2">
        <f t="shared" si="3"/>
        <v>41201.7863</v>
      </c>
    </row>
    <row r="27" spans="1:21" x14ac:dyDescent="0.2">
      <c r="A27" s="33" t="s">
        <v>47</v>
      </c>
      <c r="B27" s="34"/>
      <c r="C27" s="32">
        <v>56527.8946</v>
      </c>
      <c r="D27" s="32">
        <v>2.0000000000000001E-4</v>
      </c>
      <c r="E27">
        <f t="shared" si="1"/>
        <v>9552.9753661028499</v>
      </c>
      <c r="F27">
        <f t="shared" si="0"/>
        <v>9553</v>
      </c>
      <c r="G27">
        <f t="shared" si="4"/>
        <v>-1.3019999998505227E-2</v>
      </c>
      <c r="I27">
        <f>+G27</f>
        <v>-1.3019999998505227E-2</v>
      </c>
      <c r="O27">
        <f t="shared" ca="1" si="2"/>
        <v>-1.1284762880639886E-2</v>
      </c>
      <c r="Q27" s="2">
        <f t="shared" si="3"/>
        <v>41509.3946</v>
      </c>
    </row>
    <row r="28" spans="1:21" x14ac:dyDescent="0.2">
      <c r="A28" s="35" t="s">
        <v>50</v>
      </c>
      <c r="B28" s="36" t="s">
        <v>45</v>
      </c>
      <c r="C28" s="37">
        <v>57250.409740000003</v>
      </c>
      <c r="D28" s="37">
        <v>1E-4</v>
      </c>
      <c r="E28">
        <f t="shared" si="1"/>
        <v>10919.97718242707</v>
      </c>
      <c r="F28">
        <f t="shared" si="0"/>
        <v>10920</v>
      </c>
      <c r="G28">
        <f t="shared" si="4"/>
        <v>-1.2059999993653037E-2</v>
      </c>
      <c r="K28">
        <f t="shared" ref="K28:K33" si="5">G28</f>
        <v>-1.2059999993653037E-2</v>
      </c>
      <c r="O28">
        <f t="shared" ca="1" si="2"/>
        <v>-9.933811244099847E-3</v>
      </c>
      <c r="Q28" s="2">
        <f t="shared" si="3"/>
        <v>42231.909740000003</v>
      </c>
    </row>
    <row r="29" spans="1:21" x14ac:dyDescent="0.2">
      <c r="A29" s="35" t="s">
        <v>50</v>
      </c>
      <c r="B29" s="36" t="s">
        <v>45</v>
      </c>
      <c r="C29" s="37">
        <v>57286.35067</v>
      </c>
      <c r="D29" s="37">
        <v>4.0000000000000002E-4</v>
      </c>
      <c r="E29">
        <f t="shared" si="1"/>
        <v>10987.977579747985</v>
      </c>
      <c r="F29">
        <f t="shared" si="0"/>
        <v>10988</v>
      </c>
      <c r="G29">
        <f t="shared" si="4"/>
        <v>-1.1850000002596062E-2</v>
      </c>
      <c r="K29">
        <f t="shared" si="5"/>
        <v>-1.1850000002596062E-2</v>
      </c>
      <c r="O29">
        <f t="shared" ca="1" si="2"/>
        <v>-9.8666095533282861E-3</v>
      </c>
      <c r="Q29" s="2">
        <f t="shared" si="3"/>
        <v>42267.85067</v>
      </c>
    </row>
    <row r="30" spans="1:21" x14ac:dyDescent="0.2">
      <c r="A30" s="35" t="s">
        <v>50</v>
      </c>
      <c r="B30" s="36" t="s">
        <v>45</v>
      </c>
      <c r="C30" s="37">
        <v>57323.349419999999</v>
      </c>
      <c r="D30" s="37">
        <v>2.9999999999999997E-4</v>
      </c>
      <c r="E30">
        <f t="shared" si="1"/>
        <v>11057.979377152153</v>
      </c>
      <c r="F30">
        <f t="shared" si="0"/>
        <v>11058</v>
      </c>
      <c r="G30">
        <f t="shared" si="4"/>
        <v>-1.0900000001129229E-2</v>
      </c>
      <c r="K30">
        <f t="shared" si="5"/>
        <v>-1.0900000001129229E-2</v>
      </c>
      <c r="O30">
        <f t="shared" ca="1" si="2"/>
        <v>-9.7974313422399158E-3</v>
      </c>
      <c r="Q30" s="2">
        <f t="shared" si="3"/>
        <v>42304.849419999999</v>
      </c>
    </row>
    <row r="31" spans="1:21" x14ac:dyDescent="0.2">
      <c r="A31" s="38" t="s">
        <v>1</v>
      </c>
      <c r="B31" s="39" t="s">
        <v>45</v>
      </c>
      <c r="C31" s="40">
        <v>57328.635699999999</v>
      </c>
      <c r="D31" s="40">
        <v>3.3999999999999998E-3</v>
      </c>
      <c r="E31">
        <f t="shared" si="1"/>
        <v>11067.981042116016</v>
      </c>
      <c r="F31">
        <f t="shared" si="0"/>
        <v>11068</v>
      </c>
      <c r="G31">
        <f t="shared" si="4"/>
        <v>-1.0020000001532026E-2</v>
      </c>
      <c r="K31">
        <f t="shared" si="5"/>
        <v>-1.0020000001532026E-2</v>
      </c>
      <c r="O31">
        <f t="shared" ca="1" si="2"/>
        <v>-9.7875487406558631E-3</v>
      </c>
      <c r="Q31" s="2">
        <f t="shared" si="3"/>
        <v>42310.135699999999</v>
      </c>
    </row>
    <row r="32" spans="1:21" x14ac:dyDescent="0.2">
      <c r="A32" s="41" t="s">
        <v>51</v>
      </c>
      <c r="B32" s="34"/>
      <c r="C32" s="42">
        <v>58060.663399999998</v>
      </c>
      <c r="D32" s="32">
        <v>3.0000000000000001E-3</v>
      </c>
      <c r="E32">
        <f t="shared" si="1"/>
        <v>12452.980663715136</v>
      </c>
      <c r="F32">
        <f t="shared" si="0"/>
        <v>12453</v>
      </c>
      <c r="G32">
        <f t="shared" si="4"/>
        <v>-1.0220000003755558E-2</v>
      </c>
      <c r="K32">
        <f t="shared" si="5"/>
        <v>-1.0220000003755558E-2</v>
      </c>
      <c r="O32">
        <f t="shared" ca="1" si="2"/>
        <v>-8.4188084212645283E-3</v>
      </c>
      <c r="Q32" s="2">
        <f t="shared" si="3"/>
        <v>43042.163399999998</v>
      </c>
    </row>
    <row r="33" spans="1:17" x14ac:dyDescent="0.2">
      <c r="A33" s="43" t="s">
        <v>52</v>
      </c>
      <c r="B33" s="44" t="s">
        <v>45</v>
      </c>
      <c r="C33" s="45">
        <v>58064.36444000015</v>
      </c>
      <c r="D33" s="45">
        <v>2.0000000000000001E-4</v>
      </c>
      <c r="E33">
        <f>+(C33-C$7)/C$8</f>
        <v>12459.983047640955</v>
      </c>
      <c r="F33">
        <f t="shared" si="0"/>
        <v>12460</v>
      </c>
      <c r="G33">
        <f>+C33-(C$7+F33*C$8)</f>
        <v>-8.9599998464109376E-3</v>
      </c>
      <c r="K33">
        <f t="shared" si="5"/>
        <v>-8.9599998464109376E-3</v>
      </c>
      <c r="O33">
        <f ca="1">+C$11+C$12*$F33</f>
        <v>-8.4118906001556908E-3</v>
      </c>
      <c r="Q33" s="2">
        <f>+C33-15018.5</f>
        <v>43045.86444000015</v>
      </c>
    </row>
    <row r="34" spans="1:17" x14ac:dyDescent="0.2">
      <c r="A34" s="46" t="s">
        <v>53</v>
      </c>
      <c r="B34" s="47" t="s">
        <v>45</v>
      </c>
      <c r="C34" s="48">
        <v>59528.953199999873</v>
      </c>
      <c r="D34" s="32"/>
      <c r="E34">
        <f t="shared" ref="E34:E35" si="6">+(C34-C$7)/C$8</f>
        <v>15230.991410299832</v>
      </c>
      <c r="F34">
        <f t="shared" ref="F34:F35" si="7">ROUND(2*E34,0)/2</f>
        <v>15231</v>
      </c>
      <c r="G34">
        <f t="shared" ref="G34:G35" si="8">+C34-(C$7+F34*C$8)</f>
        <v>-4.5400001254165545E-3</v>
      </c>
      <c r="K34">
        <f t="shared" ref="K34:K35" si="9">G34</f>
        <v>-4.5400001254165545E-3</v>
      </c>
      <c r="O34">
        <f t="shared" ref="O34:O35" ca="1" si="10">+C$11+C$12*$F34</f>
        <v>-5.6734217012146173E-3</v>
      </c>
      <c r="Q34" s="2">
        <f t="shared" ref="Q34:Q35" si="11">+C34-15018.5</f>
        <v>44510.453199999873</v>
      </c>
    </row>
    <row r="35" spans="1:17" x14ac:dyDescent="0.2">
      <c r="A35" s="46" t="s">
        <v>53</v>
      </c>
      <c r="B35" s="47" t="s">
        <v>54</v>
      </c>
      <c r="C35" s="48">
        <v>59529.219000000041</v>
      </c>
      <c r="D35" s="8"/>
      <c r="E35">
        <f t="shared" si="6"/>
        <v>15231.494305066866</v>
      </c>
      <c r="F35">
        <f t="shared" si="7"/>
        <v>15231.5</v>
      </c>
      <c r="G35">
        <f t="shared" si="8"/>
        <v>-3.0099999567028135E-3</v>
      </c>
      <c r="K35">
        <f t="shared" si="9"/>
        <v>-3.0099999567028135E-3</v>
      </c>
      <c r="O35">
        <f t="shared" ca="1" si="10"/>
        <v>-5.6729275711354145E-3</v>
      </c>
      <c r="Q35" s="2">
        <f t="shared" si="11"/>
        <v>44510.719000000041</v>
      </c>
    </row>
    <row r="36" spans="1:17" x14ac:dyDescent="0.2">
      <c r="C36" s="8"/>
      <c r="D36" s="8"/>
    </row>
    <row r="37" spans="1:17" x14ac:dyDescent="0.2">
      <c r="C37" s="8"/>
      <c r="D37" s="8"/>
    </row>
    <row r="38" spans="1:17" x14ac:dyDescent="0.2">
      <c r="C38" s="8"/>
      <c r="D38" s="8"/>
    </row>
    <row r="39" spans="1:17" x14ac:dyDescent="0.2">
      <c r="C39" s="8"/>
      <c r="D39" s="8"/>
    </row>
    <row r="40" spans="1:17" x14ac:dyDescent="0.2">
      <c r="C40" s="8"/>
      <c r="D40" s="8"/>
    </row>
    <row r="41" spans="1:17" x14ac:dyDescent="0.2">
      <c r="C41" s="8"/>
      <c r="D41" s="8"/>
    </row>
    <row r="42" spans="1:17" x14ac:dyDescent="0.2">
      <c r="C42" s="8"/>
      <c r="D42" s="8"/>
    </row>
    <row r="43" spans="1:17" x14ac:dyDescent="0.2">
      <c r="C43" s="8"/>
      <c r="D43" s="8"/>
    </row>
    <row r="44" spans="1:17" x14ac:dyDescent="0.2">
      <c r="C44" s="8"/>
      <c r="D44" s="8"/>
    </row>
    <row r="45" spans="1:17" x14ac:dyDescent="0.2">
      <c r="C45" s="8"/>
      <c r="D45" s="8"/>
    </row>
    <row r="46" spans="1:17" x14ac:dyDescent="0.2">
      <c r="C46" s="8"/>
      <c r="D46" s="8"/>
    </row>
    <row r="47" spans="1:17" x14ac:dyDescent="0.2">
      <c r="C47" s="8"/>
      <c r="D47" s="8"/>
    </row>
    <row r="48" spans="1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</sheetData>
  <protectedRanges>
    <protectedRange sqref="A33:D33" name="Range1"/>
  </protectedRanges>
  <phoneticPr fontId="7" type="noConversion"/>
  <hyperlinks>
    <hyperlink ref="H3527" r:id="rId1" display="http://vsolj.cetus-net.org/bulletin.html" xr:uid="{00000000-0004-0000-0000-000000000000}"/>
  </hyperlinks>
  <pageMargins left="0.75" right="0.75" top="1" bottom="1" header="0.5" footer="0.5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2023-08-19T06:00:37Z</dcterms:modified>
</cp:coreProperties>
</file>