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296908-CBDB-47D7-9B85-FF779177CA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Q22" i="1"/>
  <c r="E23" i="1"/>
  <c r="F23" i="1" s="1"/>
  <c r="G23" i="1" s="1"/>
  <c r="K23" i="1" s="1"/>
  <c r="D9" i="1"/>
  <c r="E9" i="1"/>
  <c r="F16" i="1"/>
  <c r="F17" i="1" s="1"/>
  <c r="C17" i="1"/>
  <c r="Q21" i="1"/>
  <c r="E21" i="1"/>
  <c r="F21" i="1" s="1"/>
  <c r="G21" i="1" s="1"/>
  <c r="I21" i="1" s="1"/>
  <c r="E22" i="1"/>
  <c r="F22" i="1" s="1"/>
  <c r="G22" i="1" s="1"/>
  <c r="K22" i="1" s="1"/>
  <c r="C11" i="1"/>
  <c r="C12" i="1"/>
  <c r="C16" i="1" l="1"/>
  <c r="D18" i="1" s="1"/>
  <c r="O24" i="1"/>
  <c r="C15" i="1"/>
  <c r="F18" i="1" s="1"/>
  <c r="O21" i="1"/>
  <c r="O22" i="1"/>
  <c r="O23" i="1"/>
  <c r="F19" i="1" l="1"/>
  <c r="C18" i="1"/>
</calcChain>
</file>

<file path=xl/sharedStrings.xml><?xml version="1.0" encoding="utf-8"?>
<sst xmlns="http://schemas.openxmlformats.org/spreadsheetml/2006/main" count="56" uniqueCount="50">
  <si>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</si>
  <si>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</si>
  <si>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</si>
  <si>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</si>
  <si>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</si>
  <si>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</si>
  <si>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</si>
  <si>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</si>
  <si>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</si>
  <si>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</si>
  <si>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</si>
  <si>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</si>
  <si>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</si>
  <si>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</si>
  <si>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</si>
  <si>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</si>
  <si>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</si>
  <si>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</si>
  <si>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</si>
  <si>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</si>
  <si>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</si>
  <si>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</si>
  <si>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</si>
  <si>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</si>
  <si>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</si>
  <si>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</si>
  <si>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</si>
  <si>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</si>
  <si>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</si>
  <si>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</si>
  <si>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</si>
  <si>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</si>
  <si>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</si>
  <si>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</si>
  <si>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</si>
  <si>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</si>
  <si>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</si>
  <si>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</si>
  <si>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</si>
  <si>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</si>
  <si>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</si>
  <si>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</si>
  <si>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</si>
  <si>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V0525 And</t>
  </si>
  <si>
    <t>G2299-1028</t>
  </si>
  <si>
    <t>EA/RS</t>
  </si>
  <si>
    <t>V0525 And / GSC 2299-1028</t>
  </si>
  <si>
    <t>GCVS</t>
  </si>
  <si>
    <t>IBVS 6152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</si>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</sst>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41" applyFont="1"/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6-41CE-B9FE-F13143F143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A6-41CE-B9FE-F13143F143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A6-41CE-B9FE-F13143F143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7.8399999998509884E-2</c:v>
                </c:pt>
                <c:pt idx="2">
                  <c:v>8.9599999999336433E-2</c:v>
                </c:pt>
                <c:pt idx="3">
                  <c:v>0.11420000000362052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A6-41CE-B9FE-F13143F143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A6-41CE-B9FE-F13143F143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A6-41CE-B9FE-F13143F143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A6-41CE-B9FE-F13143F143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2.5694450473401353E-6</c:v>
                </c:pt>
                <c:pt idx="1">
                  <c:v>7.6848787673795396E-2</c:v>
                </c:pt>
                <c:pt idx="2">
                  <c:v>9.2290651449646988E-2</c:v>
                </c:pt>
                <c:pt idx="3">
                  <c:v>0.11305799143297712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A6-41CE-B9FE-F13143F143A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A6-41CE-B9FE-F13143F1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62952"/>
        <c:axId val="1"/>
      </c:scatterChart>
      <c:valAx>
        <c:axId val="69836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6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6D957E6-449E-9286-D1E1-CAF7EDCF8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1" t="s">
        <v>43</v>
      </c>
      <c r="G1" s="32">
        <v>2013</v>
      </c>
      <c r="H1" s="40"/>
      <c r="I1" s="41" t="s">
        <v>44</v>
      </c>
      <c r="J1" s="34" t="s">
        <v>43</v>
      </c>
      <c r="K1" s="35">
        <v>1.1648079199999999</v>
      </c>
      <c r="L1" s="36">
        <v>34.181040400000001</v>
      </c>
      <c r="M1" s="37">
        <v>51480.56</v>
      </c>
      <c r="N1" s="37">
        <v>1.429</v>
      </c>
      <c r="O1" s="33" t="s">
        <v>45</v>
      </c>
    </row>
    <row r="2" spans="1:15" x14ac:dyDescent="0.2">
      <c r="A2" t="s">
        <v>25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51480.56</v>
      </c>
      <c r="D4" s="28">
        <v>1.429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51480.56</v>
      </c>
      <c r="D7" s="29" t="s">
        <v>47</v>
      </c>
    </row>
    <row r="8" spans="1:15" x14ac:dyDescent="0.2">
      <c r="A8" t="s">
        <v>5</v>
      </c>
      <c r="C8" s="8">
        <v>1.429</v>
      </c>
      <c r="D8" s="29" t="s">
        <v>47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2.5694450473401353E-6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2.0172258361661125E-5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59488.789047905302</v>
      </c>
      <c r="E15" s="14" t="s">
        <v>36</v>
      </c>
      <c r="F15" s="38">
        <v>1</v>
      </c>
    </row>
    <row r="16" spans="1:15" x14ac:dyDescent="0.2">
      <c r="A16" s="16" t="s">
        <v>6</v>
      </c>
      <c r="B16" s="10"/>
      <c r="C16" s="17">
        <f ca="1">+C8+C12</f>
        <v>1.4290201722583618</v>
      </c>
      <c r="E16" s="14" t="s">
        <v>32</v>
      </c>
      <c r="F16" s="39">
        <f ca="1">NOW()+15018.5+$C$5/24</f>
        <v>60095.816721180556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6030</v>
      </c>
    </row>
    <row r="18" spans="1:18" ht="14.25" thickTop="1" thickBot="1" x14ac:dyDescent="0.25">
      <c r="A18" s="16" t="s">
        <v>7</v>
      </c>
      <c r="B18" s="10"/>
      <c r="C18" s="19">
        <f ca="1">+C15</f>
        <v>59488.789047905302</v>
      </c>
      <c r="D18" s="20">
        <f ca="1">+C16</f>
        <v>1.4290201722583618</v>
      </c>
      <c r="E18" s="14" t="s">
        <v>38</v>
      </c>
      <c r="F18" s="23">
        <f ca="1">ROUND(2*(F16-$C$15)/$C$16,0)/2+F15</f>
        <v>426</v>
      </c>
    </row>
    <row r="19" spans="1:18" ht="13.5" thickTop="1" x14ac:dyDescent="0.2">
      <c r="E19" s="14" t="s">
        <v>33</v>
      </c>
      <c r="F19" s="18">
        <f ca="1">+$C$15+$C$16*F18-15018.5-$C$5/24</f>
        <v>45079.447474620698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26" t="s">
        <v>35</v>
      </c>
    </row>
    <row r="21" spans="1:18" x14ac:dyDescent="0.2">
      <c r="A21" t="s">
        <v>47</v>
      </c>
      <c r="C21" s="8">
        <v>51480.56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2.5694450473401353E-6</v>
      </c>
      <c r="Q21" s="2">
        <f>+C21-15018.5</f>
        <v>36462.06</v>
      </c>
    </row>
    <row r="22" spans="1:18" x14ac:dyDescent="0.2">
      <c r="A22" s="42" t="s">
        <v>48</v>
      </c>
      <c r="B22" s="43"/>
      <c r="C22" s="42">
        <v>56924.4139</v>
      </c>
      <c r="D22" s="42">
        <v>1.09E-2</v>
      </c>
      <c r="E22">
        <f>+(C22-C$7)/C$8</f>
        <v>3809.5548635409391</v>
      </c>
      <c r="F22">
        <f>ROUND(2*E22,0)/2</f>
        <v>3809.5</v>
      </c>
      <c r="G22">
        <f>+C22-(C$7+F22*C$8)</f>
        <v>7.8399999998509884E-2</v>
      </c>
      <c r="K22">
        <f>+G22</f>
        <v>7.8399999998509884E-2</v>
      </c>
      <c r="O22">
        <f ca="1">+C$11+C$12*$F22</f>
        <v>7.6848787673795396E-2</v>
      </c>
      <c r="Q22" s="2">
        <f>+C22-15018.5</f>
        <v>41905.9139</v>
      </c>
    </row>
    <row r="23" spans="1:18" x14ac:dyDescent="0.2">
      <c r="A23" s="44" t="s">
        <v>0</v>
      </c>
      <c r="B23" s="45" t="s">
        <v>1</v>
      </c>
      <c r="C23" s="46">
        <v>58018.3246</v>
      </c>
      <c r="D23" s="46">
        <v>1.5E-3</v>
      </c>
      <c r="E23">
        <f>+(C23-C$7)/C$8</f>
        <v>4575.0627011896449</v>
      </c>
      <c r="F23">
        <f>ROUND(2*E23,0)/2</f>
        <v>4575</v>
      </c>
      <c r="G23">
        <f>+C23-(C$7+F23*C$8)</f>
        <v>8.9599999999336433E-2</v>
      </c>
      <c r="K23">
        <f>+G23</f>
        <v>8.9599999999336433E-2</v>
      </c>
      <c r="O23">
        <f ca="1">+C$11+C$12*$F23</f>
        <v>9.2290651449646988E-2</v>
      </c>
      <c r="Q23" s="2">
        <f>+C23-15018.5</f>
        <v>42999.8246</v>
      </c>
    </row>
    <row r="24" spans="1:18" x14ac:dyDescent="0.2">
      <c r="A24" s="47" t="s">
        <v>49</v>
      </c>
      <c r="B24" s="48" t="s">
        <v>1</v>
      </c>
      <c r="C24" s="47">
        <v>59489.504699999998</v>
      </c>
      <c r="D24" s="47">
        <v>8.9999999999999998E-4</v>
      </c>
      <c r="E24">
        <f>+(C24-C$7)/C$8</f>
        <v>5604.5799160251927</v>
      </c>
      <c r="F24">
        <f>ROUND(2*E24,0)/2</f>
        <v>5604.5</v>
      </c>
      <c r="G24">
        <f>+C24-(C$7+F24*C$8)</f>
        <v>0.11420000000362052</v>
      </c>
      <c r="K24">
        <f>+G24</f>
        <v>0.11420000000362052</v>
      </c>
      <c r="O24">
        <f ca="1">+C$11+C$12*$F24</f>
        <v>0.11305799143297712</v>
      </c>
      <c r="Q24" s="2">
        <f>+C24-15018.5</f>
        <v>44471.004699999998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70" r:id="rId1" display="http://vsolj.cetus-net.org/bulletin.html"/>
    <hyperlink ref="H64863" r:id="rId2" display="https://www.aavso.org/ejaavso"/>
    <hyperlink ref="AP1721" r:id="rId3" display="http://cdsbib.u-strasbg.fr/cgi-bin/cdsbib?1990RMxAA..21..381G"/>
    <hyperlink ref="AP1718" r:id="rId4" display="http://cdsbib.u-strasbg.fr/cgi-bin/cdsbib?1990RMxAA..21..381G"/>
    <hyperlink ref="AP1720" r:id="rId5" display="http://cdsbib.u-strasbg.fr/cgi-bin/cdsbib?1990RMxAA..21..381G"/>
    <hyperlink ref="AP1696" r:id="rId6" display="http://cdsbib.u-strasbg.fr/cgi-bin/cdsbib?1990RMxAA..21..381G"/>
    <hyperlink ref="I64870" r:id="rId7" display="http://vsolj.cetus-net.org/bulletin.html"/>
    <hyperlink ref="AQ1857" r:id="rId8" display="http://cdsbib.u-strasbg.fr/cgi-bin/cdsbib?1990RMxAA..21..381G"/>
    <hyperlink ref="AQ3501" r:id="rId9" display="http://cdsbib.u-strasbg.fr/cgi-bin/cdsbib?1990RMxAA..21..381G"/>
    <hyperlink ref="AQ1858" r:id="rId10" display="http://cdsbib.u-strasbg.fr/cgi-bin/cdsbib?1990RMxAA..21..381G"/>
    <hyperlink ref="H64867" r:id="rId11" display="https://www.aavso.org/ejaavso"/>
    <hyperlink ref="H2708" r:id="rId12" display="http://vsolj.cetus-net.org/bulletin.html"/>
    <hyperlink ref="AP5946" r:id="rId13" display="http://cdsbib.u-strasbg.fr/cgi-bin/cdsbib?1990RMxAA..21..381G"/>
    <hyperlink ref="AP5949" r:id="rId14" display="http://cdsbib.u-strasbg.fr/cgi-bin/cdsbib?1990RMxAA..21..381G"/>
    <hyperlink ref="AP5947" r:id="rId15" display="http://cdsbib.u-strasbg.fr/cgi-bin/cdsbib?1990RMxAA..21..381G"/>
    <hyperlink ref="AP5925" r:id="rId16" display="http://cdsbib.u-strasbg.fr/cgi-bin/cdsbib?1990RMxAA..21..381G"/>
    <hyperlink ref="I2708" r:id="rId17" display="http://vsolj.cetus-net.org/bulletin.html"/>
    <hyperlink ref="AQ6059" r:id="rId18" display="http://cdsbib.u-strasbg.fr/cgi-bin/cdsbib?1990RMxAA..21..381G"/>
    <hyperlink ref="AQ611" r:id="rId19" display="http://cdsbib.u-strasbg.fr/cgi-bin/cdsbib?1990RMxAA..21..381G"/>
    <hyperlink ref="AQ606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2023-05-31T07:36:04Z</dcterms:modified>
</cp:coreProperties>
</file>