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2EAC55B-D6BB-4854-BC52-CDE5C94FD34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Q23" i="1"/>
  <c r="Q24" i="1"/>
  <c r="Q25" i="1"/>
  <c r="Q22" i="1"/>
  <c r="E23" i="1"/>
  <c r="F23" i="1"/>
  <c r="G23" i="1" s="1"/>
  <c r="K23" i="1" s="1"/>
  <c r="D9" i="1"/>
  <c r="E9" i="1"/>
  <c r="F16" i="1"/>
  <c r="C17" i="1"/>
  <c r="Q21" i="1"/>
  <c r="E24" i="1"/>
  <c r="F24" i="1"/>
  <c r="G24" i="1" s="1"/>
  <c r="K24" i="1" s="1"/>
  <c r="E21" i="1"/>
  <c r="F21" i="1"/>
  <c r="G21" i="1" s="1"/>
  <c r="I21" i="1" s="1"/>
  <c r="E22" i="1"/>
  <c r="F22" i="1" s="1"/>
  <c r="G22" i="1" s="1"/>
  <c r="K22" i="1" s="1"/>
  <c r="E25" i="1"/>
  <c r="F25" i="1" s="1"/>
  <c r="G25" i="1" s="1"/>
  <c r="K25" i="1" s="1"/>
  <c r="C12" i="1"/>
  <c r="C11" i="1"/>
  <c r="O22" i="1" l="1"/>
  <c r="O28" i="1"/>
  <c r="C15" i="1"/>
  <c r="O27" i="1"/>
  <c r="O26" i="1"/>
  <c r="O21" i="1"/>
  <c r="O23" i="1"/>
  <c r="O25" i="1"/>
  <c r="O24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<sst xmlns="http://schemas.openxmlformats.org/spreadsheetml/2006/main" count="64" uniqueCount="54">
  <si>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</si>
  <si>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</si>
  <si>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</si>
  <si>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</si>
  <si>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</si>
  <si>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</si>
  <si>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</si>
  <si>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</si>
  <si>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</si>
  <si>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</si>
  <si>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</si>
  <si>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</si>
  <si>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</si>
  <si>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</si>
  <si>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</si>
  <si>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</si>
  <si>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</si>
  <si>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</si>
  <si>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</si>
  <si>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</si>
  <si>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</si>
  <si>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</si>
  <si>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</si>
  <si>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</si>
  <si>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</si>
  <si>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</si>
  <si>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</si>
  <si>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</si>
  <si>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</si>
  <si>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</si>
  <si>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</si>
  <si>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</si>
  <si>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</si>
  <si>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</si>
  <si>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</si>
  <si>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</si>
  <si>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</si>
  <si>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</si>
  <si>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</si>
  <si>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</si>
  <si>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</si>
  <si>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</si>
  <si>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</si>
  <si>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V0530 And</t>
  </si>
  <si>
    <t>G2300-0116</t>
  </si>
  <si>
    <t>EB</t>
  </si>
  <si>
    <t>V0530 And / GSC 2300-0116</t>
  </si>
  <si>
    <t>0.57723.</t>
  </si>
  <si>
    <t>GCVS</t>
  </si>
  <si>
    <t>IBVS 6152</t>
  </si>
  <si>
    <t>IBVS 6262</t>
  </si>
  <si>
    <t>OEJV 0211</t>
  </si>
  <si>
    <t>IBVS, 63, 6262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</si>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</sst>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8" fillId="0" borderId="0" xfId="41" applyFont="1"/>
    <xf numFmtId="0" fontId="18" fillId="0" borderId="0" xfId="41" applyFont="1" applyAlignment="1">
      <alignment horizontal="center"/>
    </xf>
    <xf numFmtId="0" fontId="18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V530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9432.5</c:v>
                </c:pt>
                <c:pt idx="2">
                  <c:v>10917</c:v>
                </c:pt>
                <c:pt idx="3">
                  <c:v>11336.5</c:v>
                </c:pt>
                <c:pt idx="4">
                  <c:v>11983</c:v>
                </c:pt>
                <c:pt idx="5">
                  <c:v>11983</c:v>
                </c:pt>
                <c:pt idx="6">
                  <c:v>13876</c:v>
                </c:pt>
                <c:pt idx="7">
                  <c:v>13902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D-4420-B01A-0445B46583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9432.5</c:v>
                </c:pt>
                <c:pt idx="2">
                  <c:v>10917</c:v>
                </c:pt>
                <c:pt idx="3">
                  <c:v>11336.5</c:v>
                </c:pt>
                <c:pt idx="4">
                  <c:v>11983</c:v>
                </c:pt>
                <c:pt idx="5">
                  <c:v>11983</c:v>
                </c:pt>
                <c:pt idx="6">
                  <c:v>13876</c:v>
                </c:pt>
                <c:pt idx="7">
                  <c:v>13902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D-4420-B01A-0445B46583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9432.5</c:v>
                </c:pt>
                <c:pt idx="2">
                  <c:v>10917</c:v>
                </c:pt>
                <c:pt idx="3">
                  <c:v>11336.5</c:v>
                </c:pt>
                <c:pt idx="4">
                  <c:v>11983</c:v>
                </c:pt>
                <c:pt idx="5">
                  <c:v>11983</c:v>
                </c:pt>
                <c:pt idx="6">
                  <c:v>13876</c:v>
                </c:pt>
                <c:pt idx="7">
                  <c:v>13902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D-4420-B01A-0445B46583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9432.5</c:v>
                </c:pt>
                <c:pt idx="2">
                  <c:v>10917</c:v>
                </c:pt>
                <c:pt idx="3">
                  <c:v>11336.5</c:v>
                </c:pt>
                <c:pt idx="4">
                  <c:v>11983</c:v>
                </c:pt>
                <c:pt idx="5">
                  <c:v>11983</c:v>
                </c:pt>
                <c:pt idx="6">
                  <c:v>13876</c:v>
                </c:pt>
                <c:pt idx="7">
                  <c:v>13902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8.8425000001734588E-2</c:v>
                </c:pt>
                <c:pt idx="2">
                  <c:v>0.10461999999097316</c:v>
                </c:pt>
                <c:pt idx="3">
                  <c:v>0.10670500000560423</c:v>
                </c:pt>
                <c:pt idx="4">
                  <c:v>0.11381000000255881</c:v>
                </c:pt>
                <c:pt idx="5">
                  <c:v>0.11381000000255881</c:v>
                </c:pt>
                <c:pt idx="6">
                  <c:v>0.13452000000688713</c:v>
                </c:pt>
                <c:pt idx="7">
                  <c:v>0.13124000000243541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D-4420-B01A-0445B46583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9432.5</c:v>
                </c:pt>
                <c:pt idx="2">
                  <c:v>10917</c:v>
                </c:pt>
                <c:pt idx="3">
                  <c:v>11336.5</c:v>
                </c:pt>
                <c:pt idx="4">
                  <c:v>11983</c:v>
                </c:pt>
                <c:pt idx="5">
                  <c:v>11983</c:v>
                </c:pt>
                <c:pt idx="6">
                  <c:v>13876</c:v>
                </c:pt>
                <c:pt idx="7">
                  <c:v>13902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D-4420-B01A-0445B46583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9432.5</c:v>
                </c:pt>
                <c:pt idx="2">
                  <c:v>10917</c:v>
                </c:pt>
                <c:pt idx="3">
                  <c:v>11336.5</c:v>
                </c:pt>
                <c:pt idx="4">
                  <c:v>11983</c:v>
                </c:pt>
                <c:pt idx="5">
                  <c:v>11983</c:v>
                </c:pt>
                <c:pt idx="6">
                  <c:v>13876</c:v>
                </c:pt>
                <c:pt idx="7">
                  <c:v>13902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D-4420-B01A-0445B46583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5.3E-3</c:v>
                  </c:pt>
                  <c:pt idx="2">
                    <c:v>5.0000000000000001E-4</c:v>
                  </c:pt>
                  <c:pt idx="3">
                    <c:v>1.4E-3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1.5E-3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9432.5</c:v>
                </c:pt>
                <c:pt idx="2">
                  <c:v>10917</c:v>
                </c:pt>
                <c:pt idx="3">
                  <c:v>11336.5</c:v>
                </c:pt>
                <c:pt idx="4">
                  <c:v>11983</c:v>
                </c:pt>
                <c:pt idx="5">
                  <c:v>11983</c:v>
                </c:pt>
                <c:pt idx="6">
                  <c:v>13876</c:v>
                </c:pt>
                <c:pt idx="7">
                  <c:v>13902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D-4420-B01A-0445B46583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9432.5</c:v>
                </c:pt>
                <c:pt idx="2">
                  <c:v>10917</c:v>
                </c:pt>
                <c:pt idx="3">
                  <c:v>11336.5</c:v>
                </c:pt>
                <c:pt idx="4">
                  <c:v>11983</c:v>
                </c:pt>
                <c:pt idx="5">
                  <c:v>11983</c:v>
                </c:pt>
                <c:pt idx="6">
                  <c:v>13876</c:v>
                </c:pt>
                <c:pt idx="7">
                  <c:v>13902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-4.5897414168344364E-4</c:v>
                </c:pt>
                <c:pt idx="1">
                  <c:v>8.9626521649419477E-2</c:v>
                </c:pt>
                <c:pt idx="2">
                  <c:v>0.10380430256666223</c:v>
                </c:pt>
                <c:pt idx="3">
                  <c:v>0.10781075530818014</c:v>
                </c:pt>
                <c:pt idx="4">
                  <c:v>0.11398518128527509</c:v>
                </c:pt>
                <c:pt idx="5">
                  <c:v>0.11398518128527509</c:v>
                </c:pt>
                <c:pt idx="6">
                  <c:v>0.1320643589722677</c:v>
                </c:pt>
                <c:pt idx="7">
                  <c:v>0.13231267308735581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D-4420-B01A-0445B465832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9432.5</c:v>
                </c:pt>
                <c:pt idx="2">
                  <c:v>10917</c:v>
                </c:pt>
                <c:pt idx="3">
                  <c:v>11336.5</c:v>
                </c:pt>
                <c:pt idx="4">
                  <c:v>11983</c:v>
                </c:pt>
                <c:pt idx="5">
                  <c:v>11983</c:v>
                </c:pt>
                <c:pt idx="6">
                  <c:v>13876</c:v>
                </c:pt>
                <c:pt idx="7">
                  <c:v>13902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BD-4420-B01A-0445B4658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4344"/>
        <c:axId val="1"/>
      </c:scatterChart>
      <c:valAx>
        <c:axId val="690144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95685FC-3277-85CC-3182-E540CD9AC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31" t="s">
        <v>43</v>
      </c>
      <c r="G1" s="32">
        <v>2013</v>
      </c>
      <c r="H1" s="40"/>
      <c r="I1" s="41" t="s">
        <v>44</v>
      </c>
      <c r="J1" s="34" t="s">
        <v>43</v>
      </c>
      <c r="K1" s="35">
        <v>1.2741049600000001</v>
      </c>
      <c r="L1" s="36">
        <v>33.515551199999997</v>
      </c>
      <c r="M1" s="37">
        <v>51479.631999999998</v>
      </c>
      <c r="N1" s="37">
        <v>0.57723000000000002</v>
      </c>
      <c r="O1" s="33" t="s">
        <v>45</v>
      </c>
    </row>
    <row r="2" spans="1:15" x14ac:dyDescent="0.2">
      <c r="A2" t="s">
        <v>25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51479.631999999998</v>
      </c>
      <c r="D4" s="28" t="s">
        <v>47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v>51479.631999999998</v>
      </c>
      <c r="D7" s="29" t="s">
        <v>48</v>
      </c>
    </row>
    <row r="8" spans="1:15" x14ac:dyDescent="0.2">
      <c r="A8" t="s">
        <v>5</v>
      </c>
      <c r="C8" s="8">
        <v>0.57723000000000002</v>
      </c>
      <c r="D8" s="29" t="s">
        <v>48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-4.5897414168344364E-4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9.5505428880045503E-6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59504.415772673085</v>
      </c>
      <c r="E15" s="14" t="s">
        <v>36</v>
      </c>
      <c r="F15" s="38">
        <v>1</v>
      </c>
    </row>
    <row r="16" spans="1:15" x14ac:dyDescent="0.2">
      <c r="A16" s="16" t="s">
        <v>6</v>
      </c>
      <c r="B16" s="10"/>
      <c r="C16" s="17">
        <f ca="1">+C8+C12</f>
        <v>0.577239550542888</v>
      </c>
      <c r="E16" s="14" t="s">
        <v>32</v>
      </c>
      <c r="F16" s="39">
        <f ca="1">NOW()+15018.5+$C$5/24</f>
        <v>60095.818193634259</v>
      </c>
    </row>
    <row r="17" spans="1:18" ht="13.5" thickBot="1" x14ac:dyDescent="0.25">
      <c r="A17" s="14" t="s">
        <v>29</v>
      </c>
      <c r="B17" s="10"/>
      <c r="C17" s="10">
        <f>COUNT(C21:C2191)</f>
        <v>8</v>
      </c>
      <c r="E17" s="14" t="s">
        <v>37</v>
      </c>
      <c r="F17" s="15">
        <f ca="1">ROUND(2*(F16-$C$7)/$C$8,0)/2+F15</f>
        <v>14928</v>
      </c>
    </row>
    <row r="18" spans="1:18" ht="14.25" thickTop="1" thickBot="1" x14ac:dyDescent="0.25">
      <c r="A18" s="16" t="s">
        <v>7</v>
      </c>
      <c r="B18" s="10"/>
      <c r="C18" s="19">
        <f ca="1">+C15</f>
        <v>59504.415772673085</v>
      </c>
      <c r="D18" s="20">
        <f ca="1">+C16</f>
        <v>0.577239550542888</v>
      </c>
      <c r="E18" s="14" t="s">
        <v>38</v>
      </c>
      <c r="F18" s="23">
        <f ca="1">ROUND(2*(F16-$C$15)/$C$16,0)/2+F15</f>
        <v>1025.5</v>
      </c>
    </row>
    <row r="19" spans="1:18" ht="13.5" thickTop="1" x14ac:dyDescent="0.2">
      <c r="E19" s="14" t="s">
        <v>33</v>
      </c>
      <c r="F19" s="18">
        <f ca="1">+$C$15+$C$16*F18-15018.5-$C$5/24</f>
        <v>45078.270765088149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26" t="s">
        <v>35</v>
      </c>
    </row>
    <row r="21" spans="1:18" x14ac:dyDescent="0.2">
      <c r="A21" s="42" t="s">
        <v>48</v>
      </c>
      <c r="B21" s="42"/>
      <c r="C21" s="43">
        <v>51479.631999999998</v>
      </c>
      <c r="D21" s="43" t="s">
        <v>15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-4.5897414168344364E-4</v>
      </c>
      <c r="Q21" s="2">
        <f t="shared" ref="Q21:Q28" si="4">+C21-15018.5</f>
        <v>36461.131999999998</v>
      </c>
    </row>
    <row r="22" spans="1:18" x14ac:dyDescent="0.2">
      <c r="A22" s="44" t="s">
        <v>49</v>
      </c>
      <c r="B22" s="45"/>
      <c r="C22" s="44">
        <v>56924.4424</v>
      </c>
      <c r="D22" s="44">
        <v>5.3E-3</v>
      </c>
      <c r="E22">
        <f t="shared" si="0"/>
        <v>9432.6531885037202</v>
      </c>
      <c r="F22">
        <f t="shared" si="1"/>
        <v>9432.5</v>
      </c>
      <c r="G22">
        <f t="shared" si="2"/>
        <v>8.8425000001734588E-2</v>
      </c>
      <c r="K22">
        <f t="shared" ref="K22:K28" si="5">+G22</f>
        <v>8.8425000001734588E-2</v>
      </c>
      <c r="O22">
        <f t="shared" ca="1" si="3"/>
        <v>8.9626521649419477E-2</v>
      </c>
      <c r="Q22" s="2">
        <f t="shared" si="4"/>
        <v>41905.9424</v>
      </c>
    </row>
    <row r="23" spans="1:18" x14ac:dyDescent="0.2">
      <c r="A23" s="49" t="s">
        <v>51</v>
      </c>
      <c r="B23" s="50" t="s">
        <v>1</v>
      </c>
      <c r="C23" s="51">
        <v>57781.35652999999</v>
      </c>
      <c r="D23" s="51">
        <v>5.0000000000000001E-4</v>
      </c>
      <c r="E23">
        <f t="shared" si="0"/>
        <v>10917.181244911028</v>
      </c>
      <c r="F23">
        <f t="shared" si="1"/>
        <v>10917</v>
      </c>
      <c r="G23">
        <f t="shared" si="2"/>
        <v>0.10461999999097316</v>
      </c>
      <c r="K23">
        <f t="shared" si="5"/>
        <v>0.10461999999097316</v>
      </c>
      <c r="O23">
        <f t="shared" ca="1" si="3"/>
        <v>0.10380430256666223</v>
      </c>
      <c r="Q23" s="2">
        <f t="shared" si="4"/>
        <v>42762.85652999999</v>
      </c>
    </row>
    <row r="24" spans="1:18" x14ac:dyDescent="0.2">
      <c r="A24" s="46" t="s">
        <v>0</v>
      </c>
      <c r="B24" s="47" t="s">
        <v>1</v>
      </c>
      <c r="C24" s="48">
        <v>58023.506600000001</v>
      </c>
      <c r="D24" s="48">
        <v>1.4E-3</v>
      </c>
      <c r="E24">
        <f t="shared" si="0"/>
        <v>11336.684856989419</v>
      </c>
      <c r="F24">
        <f t="shared" si="1"/>
        <v>11336.5</v>
      </c>
      <c r="G24">
        <f t="shared" si="2"/>
        <v>0.10670500000560423</v>
      </c>
      <c r="K24">
        <f t="shared" si="5"/>
        <v>0.10670500000560423</v>
      </c>
      <c r="O24">
        <f t="shared" ca="1" si="3"/>
        <v>0.10781075530818014</v>
      </c>
      <c r="Q24" s="2">
        <f t="shared" si="4"/>
        <v>43005.006600000001</v>
      </c>
    </row>
    <row r="25" spans="1:18" x14ac:dyDescent="0.2">
      <c r="A25" s="5" t="s">
        <v>50</v>
      </c>
      <c r="C25" s="8">
        <v>58396.692900000002</v>
      </c>
      <c r="D25" s="8">
        <v>2.0000000000000001E-4</v>
      </c>
      <c r="E25">
        <f t="shared" si="0"/>
        <v>11983.197165774482</v>
      </c>
      <c r="F25">
        <f t="shared" si="1"/>
        <v>11983</v>
      </c>
      <c r="G25">
        <f t="shared" si="2"/>
        <v>0.11381000000255881</v>
      </c>
      <c r="K25">
        <f t="shared" si="5"/>
        <v>0.11381000000255881</v>
      </c>
      <c r="O25">
        <f t="shared" ca="1" si="3"/>
        <v>0.11398518128527509</v>
      </c>
      <c r="Q25" s="2">
        <f t="shared" si="4"/>
        <v>43378.192900000002</v>
      </c>
    </row>
    <row r="26" spans="1:18" x14ac:dyDescent="0.2">
      <c r="A26" s="52" t="s">
        <v>52</v>
      </c>
      <c r="B26" s="53" t="s">
        <v>1</v>
      </c>
      <c r="C26" s="54">
        <v>58396.692900000002</v>
      </c>
      <c r="D26" s="52">
        <v>2.0000000000000001E-4</v>
      </c>
      <c r="E26">
        <f t="shared" si="0"/>
        <v>11983.197165774482</v>
      </c>
      <c r="F26">
        <f t="shared" si="1"/>
        <v>11983</v>
      </c>
      <c r="G26">
        <f t="shared" si="2"/>
        <v>0.11381000000255881</v>
      </c>
      <c r="K26">
        <f t="shared" si="5"/>
        <v>0.11381000000255881</v>
      </c>
      <c r="O26">
        <f t="shared" ca="1" si="3"/>
        <v>0.11398518128527509</v>
      </c>
      <c r="Q26" s="2">
        <f t="shared" si="4"/>
        <v>43378.192900000002</v>
      </c>
    </row>
    <row r="27" spans="1:18" x14ac:dyDescent="0.2">
      <c r="A27" s="52" t="s">
        <v>53</v>
      </c>
      <c r="B27" s="53" t="s">
        <v>1</v>
      </c>
      <c r="C27" s="52">
        <v>59489.41</v>
      </c>
      <c r="D27" s="52">
        <v>1.5E-3</v>
      </c>
      <c r="E27">
        <f t="shared" si="0"/>
        <v>13876.23304402059</v>
      </c>
      <c r="F27">
        <f t="shared" si="1"/>
        <v>13876</v>
      </c>
      <c r="G27">
        <f t="shared" si="2"/>
        <v>0.13452000000688713</v>
      </c>
      <c r="K27">
        <f t="shared" si="5"/>
        <v>0.13452000000688713</v>
      </c>
      <c r="O27">
        <f t="shared" ca="1" si="3"/>
        <v>0.1320643589722677</v>
      </c>
      <c r="Q27" s="2">
        <f t="shared" si="4"/>
        <v>44470.91</v>
      </c>
    </row>
    <row r="28" spans="1:18" x14ac:dyDescent="0.2">
      <c r="A28" s="52" t="s">
        <v>53</v>
      </c>
      <c r="B28" s="53" t="s">
        <v>1</v>
      </c>
      <c r="C28" s="52">
        <v>59504.414700000001</v>
      </c>
      <c r="D28" s="52">
        <v>2.3999999999999998E-3</v>
      </c>
      <c r="E28">
        <f t="shared" si="0"/>
        <v>13902.227361710242</v>
      </c>
      <c r="F28">
        <f t="shared" si="1"/>
        <v>13902</v>
      </c>
      <c r="G28">
        <f t="shared" si="2"/>
        <v>0.13124000000243541</v>
      </c>
      <c r="K28">
        <f t="shared" si="5"/>
        <v>0.13124000000243541</v>
      </c>
      <c r="O28">
        <f t="shared" ca="1" si="3"/>
        <v>0.13231267308735581</v>
      </c>
      <c r="Q28" s="2">
        <f t="shared" si="4"/>
        <v>44485.914700000001</v>
      </c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5" name="Range1"/>
  </protectedRanges>
  <phoneticPr fontId="7" type="noConversion"/>
  <hyperlinks>
    <hyperlink ref="H64869" r:id="rId1" display="http://vsolj.cetus-net.org/bulletin.html"/>
    <hyperlink ref="H64862" r:id="rId2" display="https://www.aavso.org/ejaavso"/>
    <hyperlink ref="AP1720" r:id="rId3" display="http://cdsbib.u-strasbg.fr/cgi-bin/cdsbib?1990RMxAA..21..381G"/>
    <hyperlink ref="AP1717" r:id="rId4" display="http://cdsbib.u-strasbg.fr/cgi-bin/cdsbib?1990RMxAA..21..381G"/>
    <hyperlink ref="AP1719" r:id="rId5" display="http://cdsbib.u-strasbg.fr/cgi-bin/cdsbib?1990RMxAA..21..381G"/>
    <hyperlink ref="AP1695" r:id="rId6" display="http://cdsbib.u-strasbg.fr/cgi-bin/cdsbib?1990RMxAA..21..381G"/>
    <hyperlink ref="I64869" r:id="rId7" display="http://vsolj.cetus-net.org/bulletin.html"/>
    <hyperlink ref="AQ1856" r:id="rId8" display="http://cdsbib.u-strasbg.fr/cgi-bin/cdsbib?1990RMxAA..21..381G"/>
    <hyperlink ref="AQ3500" r:id="rId9" display="http://cdsbib.u-strasbg.fr/cgi-bin/cdsbib?1990RMxAA..21..381G"/>
    <hyperlink ref="AQ1857" r:id="rId10" display="http://cdsbib.u-strasbg.fr/cgi-bin/cdsbib?1990RMxAA..21..381G"/>
    <hyperlink ref="H64866" r:id="rId11" display="https://www.aavso.org/ejaavso"/>
    <hyperlink ref="H2707" r:id="rId12" display="http://vsolj.cetus-net.org/bulletin.html"/>
    <hyperlink ref="AP5945" r:id="rId13" display="http://cdsbib.u-strasbg.fr/cgi-bin/cdsbib?1990RMxAA..21..381G"/>
    <hyperlink ref="AP5948" r:id="rId14" display="http://cdsbib.u-strasbg.fr/cgi-bin/cdsbib?1990RMxAA..21..381G"/>
    <hyperlink ref="AP5946" r:id="rId15" display="http://cdsbib.u-strasbg.fr/cgi-bin/cdsbib?1990RMxAA..21..381G"/>
    <hyperlink ref="AP5924" r:id="rId16" display="http://cdsbib.u-strasbg.fr/cgi-bin/cdsbib?1990RMxAA..21..381G"/>
    <hyperlink ref="I2707" r:id="rId17" display="http://vsolj.cetus-net.org/bulletin.html"/>
    <hyperlink ref="AQ6058" r:id="rId18" display="http://cdsbib.u-strasbg.fr/cgi-bin/cdsbib?1990RMxAA..21..381G"/>
    <hyperlink ref="AQ610" r:id="rId19" display="http://cdsbib.u-strasbg.fr/cgi-bin/cdsbib?1990RMxAA..21..381G"/>
    <hyperlink ref="AQ605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2023-05-31T07:38:11Z</dcterms:modified>
</cp:coreProperties>
</file>