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EA6000B-24E8-438B-B428-8AE9D79188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F11" i="1"/>
  <c r="Q22" i="1"/>
  <c r="C21" i="1"/>
  <c r="G11" i="1"/>
  <c r="E21" i="1"/>
  <c r="F21" i="1"/>
  <c r="E14" i="1"/>
  <c r="E15" i="1" s="1"/>
  <c r="G21" i="1"/>
  <c r="Q21" i="1"/>
  <c r="C17" i="1"/>
  <c r="H21" i="1"/>
  <c r="C12" i="1"/>
  <c r="C16" i="1" l="1"/>
  <c r="D18" i="1" s="1"/>
  <c r="C11" i="1"/>
  <c r="O22" i="1" l="1"/>
  <c r="O21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<sst xmlns="http://schemas.openxmlformats.org/spreadsheetml/2006/main" count="53" uniqueCount="48">
  <si>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</si>
  <si>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</si>
  <si>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</si>
  <si>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</si>
  <si>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</si>
  <si>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</si>
  <si>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</si>
  <si>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</si>
  <si>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</si>
  <si>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</si>
  <si>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</si>
  <si>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</si>
  <si>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</si>
  <si>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</si>
  <si>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</si>
  <si>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</si>
  <si>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</si>
  <si>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</si>
  <si>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</si>
  <si>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</si>
  <si>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</si>
  <si>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</si>
  <si>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</si>
  <si>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</si>
  <si>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</si>
  <si>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</si>
  <si>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</si>
  <si>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</si>
  <si>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</si>
  <si>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</si>
  <si>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</si>
  <si>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</si>
  <si>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</si>
  <si>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</si>
  <si>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</si>
  <si>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</si>
  <si>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</si>
  <si>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</si>
  <si>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</si>
  <si>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</si>
  <si>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</si>
  <si>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</si>
  <si>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V0571 And / GSC 2830-2240</t>
  </si>
  <si>
    <t>EW</t>
  </si>
  <si>
    <t>VSX</t>
  </si>
  <si>
    <t>IBVS 6042</t>
  </si>
  <si>
    <t>I:</t>
  </si>
  <si>
    <t>IBVS 6152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</si>
</sst>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V0571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13147</c:v>
                </c:pt>
                <c:pt idx="2">
                  <c:v>15240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60-4E5F-979E-FFA8BB3524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13147</c:v>
                </c:pt>
                <c:pt idx="2">
                  <c:v>15240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1.6620000002149027E-2</c:v>
                </c:pt>
                <c:pt idx="2">
                  <c:v>1.6199999998207204E-2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60-4E5F-979E-FFA8BB3524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13147</c:v>
                </c:pt>
                <c:pt idx="2">
                  <c:v>15240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60-4E5F-979E-FFA8BB3524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13147</c:v>
                </c:pt>
                <c:pt idx="2">
                  <c:v>15240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60-4E5F-979E-FFA8BB3524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13147</c:v>
                </c:pt>
                <c:pt idx="2">
                  <c:v>15240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60-4E5F-979E-FFA8BB3524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13147</c:v>
                </c:pt>
                <c:pt idx="2">
                  <c:v>15240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60-4E5F-979E-FFA8BB3524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13147</c:v>
                </c:pt>
                <c:pt idx="2">
                  <c:v>15240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60-4E5F-979E-FFA8BB3524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13147</c:v>
                </c:pt>
                <c:pt idx="2">
                  <c:v>15240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2.060247277618811E-4</c:v>
                </c:pt>
                <c:pt idx="1">
                  <c:v>1.5119848616056768E-2</c:v>
                </c:pt>
                <c:pt idx="2">
                  <c:v>1.7494126656537577E-2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60-4E5F-979E-FFA8BB3524F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13147</c:v>
                </c:pt>
                <c:pt idx="2">
                  <c:v>15240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60-4E5F-979E-FFA8BB352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332712"/>
        <c:axId val="1"/>
      </c:scatterChart>
      <c:valAx>
        <c:axId val="698332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332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7B0EFCC-CA0C-557B-C82F-D8BBDB66F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51512.953999999998</v>
      </c>
      <c r="D7" s="30" t="s">
        <v>44</v>
      </c>
    </row>
    <row r="8" spans="1:7" x14ac:dyDescent="0.2">
      <c r="A8" t="s">
        <v>3</v>
      </c>
      <c r="C8" s="8">
        <v>0.35764000000000001</v>
      </c>
      <c r="D8" s="30" t="s">
        <v>44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2.060247277618811E-4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1.1343898903396126E-6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60095.827546064815</v>
      </c>
    </row>
    <row r="15" spans="1:7" x14ac:dyDescent="0.2">
      <c r="A15" s="12" t="s">
        <v>17</v>
      </c>
      <c r="B15" s="10"/>
      <c r="C15" s="13">
        <f ca="1">(C7+C11)+(C8+C12)*INT(MAX(F21:F3533))</f>
        <v>56963.405094126654</v>
      </c>
      <c r="D15" s="14" t="s">
        <v>39</v>
      </c>
      <c r="E15" s="15">
        <f ca="1">ROUND(2*(E14-$C$7)/$C$8,0)/2+E13</f>
        <v>23999.5</v>
      </c>
    </row>
    <row r="16" spans="1:7" x14ac:dyDescent="0.2">
      <c r="A16" s="16" t="s">
        <v>4</v>
      </c>
      <c r="B16" s="10"/>
      <c r="C16" s="17">
        <f ca="1">+C8+C12</f>
        <v>0.35764113438989037</v>
      </c>
      <c r="D16" s="14" t="s">
        <v>40</v>
      </c>
      <c r="E16" s="24">
        <f ca="1">ROUND(2*(E14-$C$15)/$C$16,0)/2+E13</f>
        <v>8759.5</v>
      </c>
    </row>
    <row r="17" spans="1:18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45078.058444148235</v>
      </c>
    </row>
    <row r="18" spans="1:18" ht="14.25" thickTop="1" thickBot="1" x14ac:dyDescent="0.25">
      <c r="A18" s="16" t="s">
        <v>5</v>
      </c>
      <c r="B18" s="10"/>
      <c r="C18" s="19">
        <f ca="1">+C15</f>
        <v>56963.405094126654</v>
      </c>
      <c r="D18" s="20">
        <f ca="1">+C16</f>
        <v>0.35764113438989037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8" t="s">
        <v>44</v>
      </c>
      <c r="C21" s="8">
        <f>C7</f>
        <v>51512.953999999998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2.060247277618811E-4</v>
      </c>
      <c r="Q21" s="2">
        <f>+C21-15018.5</f>
        <v>36494.453999999998</v>
      </c>
    </row>
    <row r="22" spans="1:18" x14ac:dyDescent="0.2">
      <c r="A22" s="31" t="s">
        <v>45</v>
      </c>
      <c r="B22" s="32" t="s">
        <v>46</v>
      </c>
      <c r="C22" s="33">
        <v>56214.863700000002</v>
      </c>
      <c r="D22" s="33">
        <v>6.0000000000000006E-4</v>
      </c>
      <c r="E22">
        <f>+(C22-C$7)/C$8</f>
        <v>13147.046471311944</v>
      </c>
      <c r="F22">
        <f>ROUND(2*E22,0)/2</f>
        <v>13147</v>
      </c>
      <c r="G22">
        <f>+C22-(C$7+F22*C$8)</f>
        <v>1.6620000002149027E-2</v>
      </c>
      <c r="I22">
        <f>+G22</f>
        <v>1.6620000002149027E-2</v>
      </c>
      <c r="O22">
        <f ca="1">+C$11+C$12*$F22</f>
        <v>1.5119848616056768E-2</v>
      </c>
      <c r="Q22" s="2">
        <f>+C22-15018.5</f>
        <v>41196.363700000002</v>
      </c>
    </row>
    <row r="23" spans="1:18" x14ac:dyDescent="0.2">
      <c r="A23" s="34" t="s">
        <v>47</v>
      </c>
      <c r="B23" s="35"/>
      <c r="C23" s="34">
        <v>56963.4038</v>
      </c>
      <c r="D23" s="34">
        <v>1.5E-3</v>
      </c>
      <c r="E23">
        <f>+(C23-C$7)/C$8</f>
        <v>15240.045296946655</v>
      </c>
      <c r="F23">
        <f>ROUND(2*E23,0)/2</f>
        <v>15240</v>
      </c>
      <c r="G23">
        <f>+C23-(C$7+F23*C$8)</f>
        <v>1.6199999998207204E-2</v>
      </c>
      <c r="I23">
        <f>+G23</f>
        <v>1.6199999998207204E-2</v>
      </c>
      <c r="O23">
        <f ca="1">+C$11+C$12*$F23</f>
        <v>1.7494126656537577E-2</v>
      </c>
      <c r="Q23" s="2">
        <f>+C23-15018.5</f>
        <v>41944.9038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2023-05-31T07:51:40Z</dcterms:modified>
</cp:coreProperties>
</file>