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E1EED78B-E8AD-4FDB-9DAB-D3D7DCCB6F2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Q23" i="1"/>
  <c r="C8" i="1"/>
  <c r="E22" i="1"/>
  <c r="F22" i="1"/>
  <c r="G22" i="1"/>
  <c r="K22" i="1"/>
  <c r="C9" i="1"/>
  <c r="D9" i="1"/>
  <c r="D8" i="1"/>
  <c r="F16" i="1"/>
  <c r="C17" i="1"/>
  <c r="Q21" i="1"/>
  <c r="E23" i="1"/>
  <c r="F23" i="1"/>
  <c r="G23" i="1"/>
  <c r="K23" i="1"/>
  <c r="E21" i="1"/>
  <c r="F21" i="1"/>
  <c r="G21" i="1"/>
  <c r="I21" i="1"/>
  <c r="C11" i="1"/>
  <c r="C12" i="1"/>
  <c r="C16" i="1" l="1"/>
  <c r="D18" i="1" s="1"/>
  <c r="C15" i="1"/>
  <c r="O22" i="1"/>
  <c r="O23" i="1"/>
  <c r="O21" i="1"/>
  <c r="F17" i="1"/>
  <c r="C18" i="1" l="1"/>
  <c r="F18" i="1"/>
  <c r="F19" i="1" s="1"/>
</calcChain>
</file>

<file path=xl/sharedStrings.xml><?xml version="1.0" encoding="utf-8"?>
<sst xmlns="http://schemas.openxmlformats.org/spreadsheetml/2006/main" count="57" uniqueCount="50">
  <si>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</si>
  <si>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</si>
  <si>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</si>
  <si>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</si>
  <si>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</si>
  <si>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</si>
  <si>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</si>
  <si>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</si>
  <si>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</si>
  <si>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</si>
  <si>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</si>
  <si>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</si>
  <si>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</si>
  <si>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</si>
  <si>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</si>
  <si>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</si>
  <si>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</si>
  <si>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</si>
  <si>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</si>
  <si>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</si>
  <si>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</si>
  <si>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</si>
  <si>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</si>
  <si>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</si>
  <si>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</si>
  <si>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</si>
  <si>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</si>
  <si>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</si>
  <si>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</si>
  <si>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</si>
  <si>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</si>
  <si>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</si>
  <si>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</si>
  <si>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</si>
  <si>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</si>
  <si>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</si>
  <si>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</si>
  <si>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</si>
  <si>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</si>
  <si>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</si>
  <si>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</si>
  <si>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2017K</t>
  </si>
  <si>
    <t>G3762-1124</t>
  </si>
  <si>
    <t>EW</t>
  </si>
  <si>
    <t>pr_0</t>
  </si>
  <si>
    <t>GCVS</t>
  </si>
  <si>
    <t>V0593 And</t>
  </si>
  <si>
    <t>V0593 And / GSC 3762-1124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</si>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</sst>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V0593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6711</c:v>
                </c:pt>
                <c:pt idx="2">
                  <c:v>7606.5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0D-4AED-8164-A0FDE1D2F14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6711</c:v>
                </c:pt>
                <c:pt idx="2">
                  <c:v>7606.5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0D-4AED-8164-A0FDE1D2F14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6711</c:v>
                </c:pt>
                <c:pt idx="2">
                  <c:v>7606.5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0D-4AED-8164-A0FDE1D2F14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6711</c:v>
                </c:pt>
                <c:pt idx="2">
                  <c:v>7606.5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9.6530000009806827E-3</c:v>
                </c:pt>
                <c:pt idx="2">
                  <c:v>1.3079500000458211E-2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0D-4AED-8164-A0FDE1D2F14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6711</c:v>
                </c:pt>
                <c:pt idx="2">
                  <c:v>7606.5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0D-4AED-8164-A0FDE1D2F14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6711</c:v>
                </c:pt>
                <c:pt idx="2">
                  <c:v>7606.5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0D-4AED-8164-A0FDE1D2F14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6711</c:v>
                </c:pt>
                <c:pt idx="2">
                  <c:v>7606.5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0D-4AED-8164-A0FDE1D2F14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6711</c:v>
                </c:pt>
                <c:pt idx="2">
                  <c:v>7606.5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-1.2392975228055388E-4</c:v>
                </c:pt>
                <c:pt idx="1">
                  <c:v>1.070567633902874E-2</c:v>
                </c:pt>
                <c:pt idx="2">
                  <c:v>1.2150753414690707E-2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0D-4AED-8164-A0FDE1D2F14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6711</c:v>
                </c:pt>
                <c:pt idx="2">
                  <c:v>7606.5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A0D-4AED-8164-A0FDE1D2F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611968"/>
        <c:axId val="1"/>
      </c:scatterChart>
      <c:valAx>
        <c:axId val="736611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6119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3CA9959-4DDF-09D6-CF37-A6220771B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7" t="s">
        <v>46</v>
      </c>
      <c r="G1" s="30" t="s">
        <v>41</v>
      </c>
      <c r="H1" s="38"/>
      <c r="I1" s="39" t="s">
        <v>42</v>
      </c>
      <c r="J1" s="37" t="s">
        <v>46</v>
      </c>
      <c r="K1" s="40">
        <v>23.034400000000002</v>
      </c>
      <c r="L1" s="32">
        <v>36.122199999999999</v>
      </c>
      <c r="M1" s="33">
        <v>54831.606</v>
      </c>
      <c r="N1" s="33">
        <v>0.37217699999999998</v>
      </c>
      <c r="O1" s="31" t="s">
        <v>43</v>
      </c>
      <c r="P1" s="41">
        <v>12.8</v>
      </c>
      <c r="Q1" s="41">
        <v>13.1</v>
      </c>
      <c r="R1" s="42" t="s">
        <v>44</v>
      </c>
      <c r="S1" s="31" t="s">
        <v>13</v>
      </c>
    </row>
    <row r="2" spans="1:19" x14ac:dyDescent="0.2">
      <c r="A2" t="s">
        <v>23</v>
      </c>
      <c r="B2" t="s">
        <v>43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54831.606</v>
      </c>
      <c r="D4" s="27">
        <v>0.37217699999999998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54831.606</v>
      </c>
      <c r="D7" s="28" t="s">
        <v>45</v>
      </c>
    </row>
    <row r="8" spans="1:19" x14ac:dyDescent="0.2">
      <c r="A8" t="s">
        <v>3</v>
      </c>
      <c r="C8" s="8">
        <f>N1</f>
        <v>0.37217699999999998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-1.2392975228055388E-4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1.6137097438994626E-6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57662.39641194656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0.37217861370974387</v>
      </c>
      <c r="E16" s="14" t="s">
        <v>30</v>
      </c>
      <c r="F16" s="35">
        <f ca="1">NOW()+15018.5+$C$5/24</f>
        <v>60095.829275810182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14145.5</v>
      </c>
    </row>
    <row r="18" spans="1:21" ht="14.25" thickTop="1" thickBot="1" x14ac:dyDescent="0.25">
      <c r="A18" s="16" t="s">
        <v>5</v>
      </c>
      <c r="B18" s="10"/>
      <c r="C18" s="19">
        <f ca="1">+C15</f>
        <v>57662.39641194656</v>
      </c>
      <c r="D18" s="20">
        <f ca="1">+C16</f>
        <v>0.37217861370974387</v>
      </c>
      <c r="E18" s="14" t="s">
        <v>36</v>
      </c>
      <c r="F18" s="23">
        <f ca="1">ROUND(2*(F16-$C$15)/$C$16,0)/2+F15</f>
        <v>6539.5</v>
      </c>
    </row>
    <row r="19" spans="1:21" ht="13.5" thickTop="1" x14ac:dyDescent="0.2">
      <c r="E19" s="14" t="s">
        <v>31</v>
      </c>
      <c r="F19" s="18">
        <f ca="1">+$C$15+$C$16*F18-15018.5-$C$5/24</f>
        <v>45078.154289634767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45</v>
      </c>
      <c r="C21" s="8">
        <v>54831.606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-1.2392975228055388E-4</v>
      </c>
      <c r="Q21" s="2">
        <f>+C21-15018.5</f>
        <v>39813.106</v>
      </c>
    </row>
    <row r="22" spans="1:21" x14ac:dyDescent="0.2">
      <c r="A22" s="43" t="s">
        <v>49</v>
      </c>
      <c r="B22" s="44" t="s">
        <v>48</v>
      </c>
      <c r="C22" s="45">
        <v>57329.2955</v>
      </c>
      <c r="D22" s="45">
        <v>6.9999999999999999E-4</v>
      </c>
      <c r="E22">
        <f>+(C22-C$7)/C$8</f>
        <v>6711.0259365839383</v>
      </c>
      <c r="F22">
        <f>ROUND(2*E22,0)/2</f>
        <v>6711</v>
      </c>
      <c r="G22">
        <f>+C22-(C$7+F22*C$8)</f>
        <v>9.6530000009806827E-3</v>
      </c>
      <c r="K22">
        <f>+G22</f>
        <v>9.6530000009806827E-3</v>
      </c>
      <c r="O22">
        <f ca="1">+C$11+C$12*$F22</f>
        <v>1.070567633902874E-2</v>
      </c>
      <c r="Q22" s="2">
        <f>+C22-15018.5</f>
        <v>42310.7955</v>
      </c>
    </row>
    <row r="23" spans="1:21" x14ac:dyDescent="0.2">
      <c r="A23" s="43" t="s">
        <v>49</v>
      </c>
      <c r="B23" s="44" t="s">
        <v>48</v>
      </c>
      <c r="C23" s="45">
        <v>57662.583429999999</v>
      </c>
      <c r="D23" s="45">
        <v>2.0000000000000001E-4</v>
      </c>
      <c r="E23">
        <f>+(C23-C$7)/C$8</f>
        <v>7606.5351432248608</v>
      </c>
      <c r="F23">
        <f>ROUND(2*E23,0)/2</f>
        <v>7606.5</v>
      </c>
      <c r="G23">
        <f>+C23-(C$7+F23*C$8)</f>
        <v>1.3079500000458211E-2</v>
      </c>
      <c r="K23">
        <f>+G23</f>
        <v>1.3079500000458211E-2</v>
      </c>
      <c r="O23">
        <f ca="1">+C$11+C$12*$F23</f>
        <v>1.2150753414690707E-2</v>
      </c>
      <c r="Q23" s="2">
        <f>+C23-15018.5</f>
        <v>42644.083429999999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2023-05-31T07:54:09Z</dcterms:modified>
</cp:coreProperties>
</file>