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CA1556B-3068-4632-AD64-640F5300FB4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F11" i="1"/>
  <c r="Q21" i="1"/>
  <c r="G11" i="1"/>
  <c r="E14" i="1"/>
  <c r="C17" i="1"/>
  <c r="Q22" i="1"/>
  <c r="C12" i="1"/>
  <c r="C16" i="1" l="1"/>
  <c r="D18" i="1" s="1"/>
  <c r="E15" i="1"/>
  <c r="C11" i="1"/>
  <c r="O22" i="1" l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<sst xmlns="http://schemas.openxmlformats.org/spreadsheetml/2006/main" count="54" uniqueCount="48">
  <si>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</si>
  <si>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</si>
  <si>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</si>
  <si>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</si>
  <si>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</si>
  <si>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</si>
  <si>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</si>
  <si>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</si>
  <si>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</si>
  <si>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</si>
  <si>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</si>
  <si>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</si>
  <si>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</si>
  <si>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</si>
  <si>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</si>
  <si>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</si>
  <si>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</si>
  <si>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</si>
  <si>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</si>
  <si>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</si>
  <si>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</si>
  <si>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</si>
  <si>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</si>
  <si>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</si>
  <si>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</si>
  <si>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</si>
  <si>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</si>
  <si>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</si>
  <si>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</si>
  <si>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</si>
  <si>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</si>
  <si>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</si>
  <si>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</si>
  <si>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</si>
  <si>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</si>
  <si>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</si>
  <si>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</si>
  <si>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</si>
  <si>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</si>
  <si>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</si>
  <si>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</si>
  <si>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</si>
  <si>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</si>
  <si>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OEJV 0130</t>
  </si>
  <si>
    <t>I</t>
  </si>
  <si>
    <t>And</t>
  </si>
  <si>
    <t>BRNO</t>
  </si>
  <si>
    <t>V0601 And / GSC 3631-1972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</si>
</sst>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10601 And</a:t>
            </a:r>
            <a:r>
              <a:rPr lang="en-AU" baseline="0"/>
              <a:t> - </a:t>
            </a:r>
            <a:r>
              <a:rPr lang="en-AU"/>
              <a:t>GSC 3631-1972 -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-8.7082918762462214E-2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15-4193-8638-9BF661DF7A2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15-4193-8638-9BF661DF7A2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15-4193-8638-9BF661DF7A2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15-4193-8638-9BF661DF7A2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15-4193-8638-9BF661DF7A2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15-4193-8638-9BF661DF7A2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15-4193-8638-9BF661DF7A2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-8.7082918762462214E-2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15-4193-8638-9BF661DF7A2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B15-4193-8638-9BF661DF7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424248"/>
        <c:axId val="1"/>
      </c:scatterChart>
      <c:valAx>
        <c:axId val="708424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424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320E4C3-F721-AB05-D177-22F0C1F6F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</row>
    <row r="2" spans="1:7" x14ac:dyDescent="0.2">
      <c r="A2" t="s">
        <v>24</v>
      </c>
      <c r="B2" t="s">
        <v>13</v>
      </c>
      <c r="C2" s="3"/>
      <c r="D2" s="3" t="s">
        <v>45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1">
        <v>55441.351999999999</v>
      </c>
      <c r="D7" s="31" t="s">
        <v>43</v>
      </c>
    </row>
    <row r="8" spans="1:7" x14ac:dyDescent="0.2">
      <c r="A8" t="s">
        <v>3</v>
      </c>
      <c r="C8" s="30">
        <v>1.2121</v>
      </c>
      <c r="D8" s="33" t="s">
        <v>46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-2.5425669711667798E-4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60095.830735416661</v>
      </c>
    </row>
    <row r="15" spans="1:7" x14ac:dyDescent="0.2">
      <c r="A15" s="12" t="s">
        <v>17</v>
      </c>
      <c r="B15" s="10"/>
      <c r="C15" s="13">
        <f ca="1">(C7+C11)+(C8+C12)*INT(MAX(F21:F3533))</f>
        <v>55855.803244209586</v>
      </c>
      <c r="D15" s="14" t="s">
        <v>39</v>
      </c>
      <c r="E15" s="15">
        <f ca="1">ROUND(2*(E14-$C$7)/$C$8,0)/2+E13</f>
        <v>3841</v>
      </c>
    </row>
    <row r="16" spans="1:7" x14ac:dyDescent="0.2">
      <c r="A16" s="16" t="s">
        <v>4</v>
      </c>
      <c r="B16" s="10"/>
      <c r="C16" s="17">
        <f ca="1">+C8+C12</f>
        <v>1.2118457433028833</v>
      </c>
      <c r="D16" s="14" t="s">
        <v>40</v>
      </c>
      <c r="E16" s="24">
        <f ca="1">ROUND(2*(E14-$C$15)/$C$16,0)/2+E13</f>
        <v>3500</v>
      </c>
    </row>
    <row r="17" spans="1:18" ht="13.5" thickBot="1" x14ac:dyDescent="0.25">
      <c r="A17" s="14" t="s">
        <v>30</v>
      </c>
      <c r="B17" s="10"/>
      <c r="C17" s="10">
        <f>COUNT(C21:C2191)</f>
        <v>2</v>
      </c>
      <c r="D17" s="14" t="s">
        <v>34</v>
      </c>
      <c r="E17" s="18">
        <f ca="1">+$C$15+$C$16*E16-15018.5-$C$9/24</f>
        <v>45079.159179103015</v>
      </c>
    </row>
    <row r="18" spans="1:18" ht="14.25" thickTop="1" thickBot="1" x14ac:dyDescent="0.25">
      <c r="A18" s="16" t="s">
        <v>5</v>
      </c>
      <c r="B18" s="10"/>
      <c r="C18" s="19">
        <f ca="1">+C15</f>
        <v>55855.803244209586</v>
      </c>
      <c r="D18" s="20">
        <f ca="1">+C16</f>
        <v>1.2118457433028833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35" t="s">
        <v>43</v>
      </c>
      <c r="B21" s="32" t="s">
        <v>44</v>
      </c>
      <c r="C21" s="31">
        <v>55441.351999999999</v>
      </c>
      <c r="D21" s="31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40422.851999999999</v>
      </c>
    </row>
    <row r="22" spans="1:18" x14ac:dyDescent="0.2">
      <c r="A22" s="34" t="s">
        <v>46</v>
      </c>
      <c r="C22" s="8">
        <v>55856.409167081234</v>
      </c>
      <c r="D22" s="8" t="s">
        <v>13</v>
      </c>
      <c r="E22">
        <f>+(C22-C$7)/C$8</f>
        <v>342.42815533473731</v>
      </c>
      <c r="F22">
        <f>ROUND(2*E22,0)/2</f>
        <v>342.5</v>
      </c>
      <c r="G22">
        <f>+C22-(C$7+F22*C$8)</f>
        <v>-8.7082918762462214E-2</v>
      </c>
      <c r="H22">
        <f>+G22</f>
        <v>-8.7082918762462214E-2</v>
      </c>
      <c r="O22">
        <f ca="1">+C$11+C$12*$F22</f>
        <v>-8.7082918762462214E-2</v>
      </c>
      <c r="Q22" s="2">
        <f>+C22-15018.5</f>
        <v>40837.909167081234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2023-05-31T07:56:15Z</dcterms:modified>
</cp:coreProperties>
</file>