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FF4CA03-25F4-44B7-9DEF-769FB19102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4" i="1"/>
  <c r="F24" i="1"/>
  <c r="G24" i="1"/>
  <c r="K24" i="1"/>
  <c r="Q24" i="1"/>
  <c r="E22" i="1"/>
  <c r="F22" i="1"/>
  <c r="G22" i="1"/>
  <c r="K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9" i="1"/>
  <c r="E21" i="1"/>
  <c r="F21" i="1"/>
  <c r="G21" i="1"/>
  <c r="K21" i="1"/>
  <c r="D9" i="1"/>
  <c r="F16" i="1"/>
  <c r="F17" i="1" s="1"/>
  <c r="C17" i="1"/>
  <c r="Q21" i="1"/>
  <c r="C11" i="1"/>
  <c r="C12" i="1"/>
  <c r="C16" i="1" l="1"/>
  <c r="D18" i="1" s="1"/>
  <c r="O21" i="1"/>
  <c r="O22" i="1"/>
  <c r="O24" i="1"/>
  <c r="C15" i="1"/>
  <c r="F18" i="1" s="1"/>
  <c r="O23" i="1"/>
  <c r="C18" i="1" l="1"/>
  <c r="F19" i="1"/>
</calcChain>
</file>

<file path=xl/sharedStrings.xml><?xml version="1.0" encoding="utf-8"?>
<sst xmlns="http://schemas.openxmlformats.org/spreadsheetml/2006/main" count="430" uniqueCount="67">
  <si>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</si>
  <si>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</si>
  <si>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</si>
  <si>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</si>
  <si>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</si>
  <si>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</si>
  <si>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</si>
  <si>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</si>
  <si>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</si>
  <si>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</si>
  <si>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</si>
  <si>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</si>
  <si>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</si>
  <si>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</si>
  <si>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</si>
  <si>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</si>
  <si>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</si>
  <si>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</si>
  <si>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</si>
  <si>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</si>
  <si>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</si>
  <si>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</si>
  <si>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</si>
  <si>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</si>
  <si>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</si>
  <si>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</si>
  <si>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</si>
  <si>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</si>
  <si>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</si>
  <si>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</si>
  <si>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</si>
  <si>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</si>
  <si>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</si>
  <si>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</si>
  <si>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</si>
  <si>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</si>
  <si>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</si>
  <si>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</si>
  <si>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</si>
  <si>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</si>
  <si>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</si>
  <si>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</si>
  <si>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</si>
  <si>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</si>
  <si>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</si>
  <si>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</si>
  <si>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</si>
  <si>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</si>
  <si>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</si>
  <si>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</si>
  <si>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</si>
  <si>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</si>
  <si>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</si>
  <si>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</si>
  <si>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</si>
  <si>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</si>
  <si>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</si>
  <si>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V0674 And</t>
  </si>
  <si>
    <t>2019F</t>
  </si>
  <si>
    <t>G0363-0133</t>
  </si>
  <si>
    <t>EA</t>
  </si>
  <si>
    <t>pr_</t>
  </si>
  <si>
    <t>A0</t>
  </si>
  <si>
    <t>V0674 And / GSC 0363-0133</t>
  </si>
  <si>
    <t>VSX</t>
  </si>
  <si>
    <t>as of 2019-06-14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</si>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</sst>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1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9A-4052-A3DB-6EA9B8D324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9A-4052-A3DB-6EA9B8D324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9A-4052-A3DB-6EA9B8D324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0.16838999999890802</c:v>
                </c:pt>
                <c:pt idx="2">
                  <c:v>0.16008000000147149</c:v>
                </c:pt>
                <c:pt idx="3">
                  <c:v>0.21475999999529449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9A-4052-A3DB-6EA9B8D324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9A-4052-A3DB-6EA9B8D324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9A-4052-A3DB-6EA9B8D324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1.15E-2</c:v>
                  </c:pt>
                  <c:pt idx="2">
                    <c:v>1.2999999999999999E-3</c:v>
                  </c:pt>
                  <c:pt idx="3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9A-4052-A3DB-6EA9B8D324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8.0197330562984656E-2</c:v>
                </c:pt>
                <c:pt idx="1">
                  <c:v>8.2826061138459306E-2</c:v>
                </c:pt>
                <c:pt idx="2">
                  <c:v>0.17433092069426714</c:v>
                </c:pt>
                <c:pt idx="3">
                  <c:v>0.20587568759996289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9A-4052-A3DB-6EA9B8D324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10.5</c:v>
                </c:pt>
                <c:pt idx="2">
                  <c:v>376</c:v>
                </c:pt>
                <c:pt idx="3">
                  <c:v>502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9A-4052-A3DB-6EA9B8D3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702064"/>
        <c:axId val="1"/>
      </c:scatterChart>
      <c:valAx>
        <c:axId val="655702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70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379B1C-2C15-52E2-051D-E536F4962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 t="s">
        <v>58</v>
      </c>
      <c r="H1" s="51"/>
      <c r="I1" s="52" t="s">
        <v>59</v>
      </c>
      <c r="J1" s="50" t="s">
        <v>57</v>
      </c>
      <c r="K1" s="53">
        <v>3.3241000000000001</v>
      </c>
      <c r="L1" s="32">
        <v>46.475700000000003</v>
      </c>
      <c r="M1" s="33">
        <v>57989.407700000003</v>
      </c>
      <c r="N1" s="33">
        <v>2.84822</v>
      </c>
      <c r="O1" s="31" t="s">
        <v>60</v>
      </c>
      <c r="P1" s="54">
        <v>10.67</v>
      </c>
      <c r="Q1" s="54">
        <v>10.9</v>
      </c>
      <c r="R1" s="55" t="s">
        <v>61</v>
      </c>
      <c r="S1" s="56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51414.74</v>
      </c>
      <c r="D4" s="27">
        <v>2.84822</v>
      </c>
      <c r="E4" s="57" t="s">
        <v>65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57989.407700000003</v>
      </c>
      <c r="D7" s="28" t="s">
        <v>64</v>
      </c>
    </row>
    <row r="8" spans="1:19" x14ac:dyDescent="0.2">
      <c r="A8" t="s">
        <v>5</v>
      </c>
      <c r="C8" s="8">
        <v>2.84822</v>
      </c>
      <c r="D8" s="28" t="s">
        <v>64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8.0197330562984656E-2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2.5035529290234708E-4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59419.420015687603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2.8484703552929025</v>
      </c>
      <c r="E16" s="14" t="s">
        <v>32</v>
      </c>
      <c r="F16" s="35">
        <f ca="1">NOW()+15018.5+$C$5/24</f>
        <v>60095.838989351847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740.5</v>
      </c>
    </row>
    <row r="18" spans="1:21" ht="14.25" thickTop="1" thickBot="1" x14ac:dyDescent="0.25">
      <c r="A18" s="16" t="s">
        <v>7</v>
      </c>
      <c r="B18" s="10"/>
      <c r="C18" s="19">
        <f ca="1">+C15</f>
        <v>59419.420015687603</v>
      </c>
      <c r="D18" s="20">
        <f ca="1">+C16</f>
        <v>2.8484703552929025</v>
      </c>
      <c r="E18" s="14" t="s">
        <v>38</v>
      </c>
      <c r="F18" s="23">
        <f ca="1">ROUND(2*(F16-$C$15)/$C$16,0)/2+F15</f>
        <v>238.5</v>
      </c>
    </row>
    <row r="19" spans="1:21" ht="13.5" thickTop="1" x14ac:dyDescent="0.2">
      <c r="E19" s="14" t="s">
        <v>33</v>
      </c>
      <c r="F19" s="18">
        <f ca="1">+$C$15+$C$16*F18-15018.5-$C$5/24</f>
        <v>45080.676028758295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s="58" t="s">
        <v>0</v>
      </c>
      <c r="B21" s="59" t="s">
        <v>1</v>
      </c>
      <c r="C21" s="60">
        <v>57989.407700000003</v>
      </c>
      <c r="D21" s="60">
        <v>1.1000000000000001E-3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8.0197330562984656E-2</v>
      </c>
      <c r="Q21" s="2">
        <f>+C21-15018.5</f>
        <v>42970.907700000003</v>
      </c>
    </row>
    <row r="22" spans="1:21" x14ac:dyDescent="0.2">
      <c r="A22" s="58" t="s">
        <v>0</v>
      </c>
      <c r="B22" s="59" t="s">
        <v>1</v>
      </c>
      <c r="C22" s="60">
        <v>58019.482400000001</v>
      </c>
      <c r="D22" s="60">
        <v>1.15E-2</v>
      </c>
      <c r="E22">
        <f>+(C22-C$7)/C$8</f>
        <v>10.559121135304643</v>
      </c>
      <c r="F22">
        <f>ROUND(2*E22,0)/2</f>
        <v>10.5</v>
      </c>
      <c r="G22">
        <f>+C22-(C$7+F22*C$8)</f>
        <v>0.16838999999890802</v>
      </c>
      <c r="K22">
        <f>+G22</f>
        <v>0.16838999999890802</v>
      </c>
      <c r="O22">
        <f ca="1">+C$11+C$12*$F22</f>
        <v>8.2826061138459306E-2</v>
      </c>
      <c r="Q22" s="2">
        <f>+C22-15018.5</f>
        <v>43000.982400000001</v>
      </c>
    </row>
    <row r="23" spans="1:21" x14ac:dyDescent="0.2">
      <c r="A23" s="61" t="s">
        <v>66</v>
      </c>
      <c r="B23" s="62" t="s">
        <v>1</v>
      </c>
      <c r="C23" s="61">
        <v>59060.498500000002</v>
      </c>
      <c r="D23" s="61">
        <v>1.2999999999999999E-3</v>
      </c>
      <c r="E23">
        <f>+(C23-C$7)/C$8</f>
        <v>376.05620352360359</v>
      </c>
      <c r="F23">
        <f>ROUND(2*E23,0)/2</f>
        <v>376</v>
      </c>
      <c r="G23">
        <f>+C23-(C$7+F23*C$8)</f>
        <v>0.16008000000147149</v>
      </c>
      <c r="K23">
        <f>+G23</f>
        <v>0.16008000000147149</v>
      </c>
      <c r="O23">
        <f ca="1">+C$11+C$12*$F23</f>
        <v>0.17433092069426714</v>
      </c>
      <c r="Q23" s="2">
        <f>+C23-15018.5</f>
        <v>44041.998500000002</v>
      </c>
    </row>
    <row r="24" spans="1:21" x14ac:dyDescent="0.2">
      <c r="A24" s="61" t="s">
        <v>66</v>
      </c>
      <c r="B24" s="62" t="s">
        <v>1</v>
      </c>
      <c r="C24" s="61">
        <v>59419.428899999999</v>
      </c>
      <c r="D24" s="61">
        <v>2.3E-3</v>
      </c>
      <c r="E24">
        <f>+(C24-C$7)/C$8</f>
        <v>502.07540147881679</v>
      </c>
      <c r="F24">
        <f>ROUND(2*E24,0)/2</f>
        <v>502</v>
      </c>
      <c r="G24">
        <f>+C24-(C$7+F24*C$8)</f>
        <v>0.21475999999529449</v>
      </c>
      <c r="K24">
        <f>+G24</f>
        <v>0.21475999999529449</v>
      </c>
      <c r="O24">
        <f ca="1">+C$11+C$12*$F24</f>
        <v>0.20587568759996289</v>
      </c>
      <c r="Q24" s="2">
        <f>+C24-15018.5</f>
        <v>44400.928899999999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0" r:id="rId1" display="http://vsolj.cetus-net.org/bulletin.html"/>
    <hyperlink ref="H64843" r:id="rId2" display="https://www.aavso.org/ejaavso"/>
    <hyperlink ref="AP1701" r:id="rId3" display="http://cdsbib.u-strasbg.fr/cgi-bin/cdsbib?1990RMxAA..21..381G"/>
    <hyperlink ref="AP1698" r:id="rId4" display="http://cdsbib.u-strasbg.fr/cgi-bin/cdsbib?1990RMxAA..21..381G"/>
    <hyperlink ref="AP1700" r:id="rId5" display="http://cdsbib.u-strasbg.fr/cgi-bin/cdsbib?1990RMxAA..21..381G"/>
    <hyperlink ref="AP1676" r:id="rId6" display="http://cdsbib.u-strasbg.fr/cgi-bin/cdsbib?1990RMxAA..21..381G"/>
    <hyperlink ref="I64850" r:id="rId7" display="http://vsolj.cetus-net.org/bulletin.html"/>
    <hyperlink ref="AQ1837" r:id="rId8" display="http://cdsbib.u-strasbg.fr/cgi-bin/cdsbib?1990RMxAA..21..381G"/>
    <hyperlink ref="AQ3481" r:id="rId9" display="http://cdsbib.u-strasbg.fr/cgi-bin/cdsbib?1990RMxAA..21..381G"/>
    <hyperlink ref="AQ1838" r:id="rId10" display="http://cdsbib.u-strasbg.fr/cgi-bin/cdsbib?1990RMxAA..21..381G"/>
    <hyperlink ref="H64847" r:id="rId11" display="https://www.aavso.org/ejaavso"/>
    <hyperlink ref="H2688" r:id="rId12" display="http://vsolj.cetus-net.org/bulletin.html"/>
    <hyperlink ref="AP5926" r:id="rId13" display="http://cdsbib.u-strasbg.fr/cgi-bin/cdsbib?1990RMxAA..21..381G"/>
    <hyperlink ref="AP5929" r:id="rId14" display="http://cdsbib.u-strasbg.fr/cgi-bin/cdsbib?1990RMxAA..21..381G"/>
    <hyperlink ref="AP5927" r:id="rId15" display="http://cdsbib.u-strasbg.fr/cgi-bin/cdsbib?1990RMxAA..21..381G"/>
    <hyperlink ref="AP5905" r:id="rId16" display="http://cdsbib.u-strasbg.fr/cgi-bin/cdsbib?1990RMxAA..21..381G"/>
    <hyperlink ref="I2688" r:id="rId17" display="http://vsolj.cetus-net.org/bulletin.html"/>
    <hyperlink ref="AQ6039" r:id="rId18" display="http://cdsbib.u-strasbg.fr/cgi-bin/cdsbib?1990RMxAA..21..381G"/>
    <hyperlink ref="AQ591" r:id="rId19" display="http://cdsbib.u-strasbg.fr/cgi-bin/cdsbib?1990RMxAA..21..381G"/>
    <hyperlink ref="AQ604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2023-05-31T08:08:08Z</dcterms:modified>
</cp:coreProperties>
</file>