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AC4BF25-3FC6-443B-931B-B682C663835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Q23" i="1"/>
  <c r="Q22" i="1"/>
  <c r="C8" i="1"/>
  <c r="E21" i="1"/>
  <c r="F21" i="1"/>
  <c r="G21" i="1"/>
  <c r="I21" i="1"/>
  <c r="C9" i="1"/>
  <c r="D9" i="1"/>
  <c r="D8" i="1"/>
  <c r="F16" i="1"/>
  <c r="C17" i="1"/>
  <c r="Q21" i="1"/>
  <c r="E22" i="1"/>
  <c r="F22" i="1"/>
  <c r="G22" i="1"/>
  <c r="K22" i="1"/>
  <c r="C11" i="1"/>
  <c r="C12" i="1"/>
  <c r="C16" i="1" l="1"/>
  <c r="D18" i="1" s="1"/>
  <c r="C15" i="1"/>
  <c r="O21" i="1"/>
  <c r="O22" i="1"/>
  <c r="O23" i="1"/>
  <c r="F17" i="1"/>
  <c r="C18" i="1" l="1"/>
  <c r="F18" i="1"/>
  <c r="F19" i="1" s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<sst xmlns="http://schemas.openxmlformats.org/spreadsheetml/2006/main" count="57" uniqueCount="52">
  <si>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</si>
  <si>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</si>
  <si>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</si>
  <si>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</si>
  <si>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</si>
  <si>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</si>
  <si>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</si>
  <si>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</si>
  <si>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</si>
  <si>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</si>
  <si>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</si>
  <si>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</si>
  <si>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</si>
  <si>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</si>
  <si>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</si>
  <si>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</si>
  <si>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</si>
  <si>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</si>
  <si>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</si>
  <si>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</si>
  <si>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</si>
  <si>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</si>
  <si>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</si>
  <si>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</si>
  <si>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</si>
  <si>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</si>
  <si>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</si>
  <si>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</si>
  <si>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</si>
  <si>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</si>
  <si>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</si>
  <si>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</si>
  <si>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</si>
  <si>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</si>
  <si>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</si>
  <si>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</si>
  <si>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</si>
  <si>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</si>
  <si>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</si>
  <si>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</si>
  <si>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</si>
  <si>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V0676 And</t>
  </si>
  <si>
    <t>2017K</t>
  </si>
  <si>
    <t>G2778.01851</t>
  </si>
  <si>
    <t>EW</t>
  </si>
  <si>
    <t>pr_6</t>
  </si>
  <si>
    <t>V0676 And / GSC 778.01851</t>
  </si>
  <si>
    <t>GCVS</t>
  </si>
  <si>
    <t>OEJV 0179</t>
  </si>
  <si>
    <t>II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</si>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</sst>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V0676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12114.5</c:v>
                </c:pt>
                <c:pt idx="2">
                  <c:v>17025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17-44C7-8F57-E02BFD81BF8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12114.5</c:v>
                </c:pt>
                <c:pt idx="2">
                  <c:v>17025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17-44C7-8F57-E02BFD81BF8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12114.5</c:v>
                </c:pt>
                <c:pt idx="2">
                  <c:v>17025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17-44C7-8F57-E02BFD81BF8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12114.5</c:v>
                </c:pt>
                <c:pt idx="2">
                  <c:v>17025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2.4358499998925254E-2</c:v>
                </c:pt>
                <c:pt idx="2">
                  <c:v>4.9924999999348074E-2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17-44C7-8F57-E02BFD81BF8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12114.5</c:v>
                </c:pt>
                <c:pt idx="2">
                  <c:v>17025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17-44C7-8F57-E02BFD81BF8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12114.5</c:v>
                </c:pt>
                <c:pt idx="2">
                  <c:v>17025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17-44C7-8F57-E02BFD81BF8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12114.5</c:v>
                </c:pt>
                <c:pt idx="2">
                  <c:v>17025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17-44C7-8F57-E02BFD81BF8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12114.5</c:v>
                </c:pt>
                <c:pt idx="2">
                  <c:v>17025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-2.0262632952630644E-3</c:v>
                </c:pt>
                <c:pt idx="1">
                  <c:v>3.1383677191034763E-2</c:v>
                </c:pt>
                <c:pt idx="2">
                  <c:v>4.4926086102501636E-2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17-44C7-8F57-E02BFD81BF8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12114.5</c:v>
                </c:pt>
                <c:pt idx="2">
                  <c:v>17025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B17-44C7-8F57-E02BFD81B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572240"/>
        <c:axId val="1"/>
      </c:scatterChart>
      <c:valAx>
        <c:axId val="666572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6572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4F31E66-B820-7176-800C-41408F806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23.3413</v>
      </c>
      <c r="L1" s="32">
        <v>36.395699999999998</v>
      </c>
      <c r="M1" s="33">
        <v>53255.339699999997</v>
      </c>
      <c r="N1" s="33">
        <v>0.36452699999999999</v>
      </c>
      <c r="O1" s="31" t="s">
        <v>44</v>
      </c>
      <c r="P1" s="42">
        <v>12.86</v>
      </c>
      <c r="Q1" s="42">
        <v>13.26</v>
      </c>
      <c r="R1" s="43" t="s">
        <v>45</v>
      </c>
      <c r="S1" s="31" t="s">
        <v>13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53255.339699999997</v>
      </c>
      <c r="D4" s="27">
        <v>0.36452699999999999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53255.339699999997</v>
      </c>
      <c r="D7" s="28" t="s">
        <v>47</v>
      </c>
    </row>
    <row r="8" spans="1:19" x14ac:dyDescent="0.2">
      <c r="A8" t="s">
        <v>3</v>
      </c>
      <c r="C8" s="8">
        <f>N1</f>
        <v>0.36452699999999999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-2.0262632952630644E-3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2.7578472480331689E-6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59461.456801086097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0.364529757847248</v>
      </c>
      <c r="E16" s="14" t="s">
        <v>30</v>
      </c>
      <c r="F16" s="35">
        <f ca="1">NOW()+15018.5+$C$5/24</f>
        <v>60095.83937094907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18766.5</v>
      </c>
    </row>
    <row r="18" spans="1:21" ht="14.25" thickTop="1" thickBot="1" x14ac:dyDescent="0.25">
      <c r="A18" s="16" t="s">
        <v>5</v>
      </c>
      <c r="B18" s="10"/>
      <c r="C18" s="19">
        <f ca="1">+C15</f>
        <v>59461.456801086097</v>
      </c>
      <c r="D18" s="20">
        <f ca="1">+C16</f>
        <v>0.364529757847248</v>
      </c>
      <c r="E18" s="14" t="s">
        <v>36</v>
      </c>
      <c r="F18" s="23">
        <f ca="1">ROUND(2*(F16-$C$15)/$C$16,0)/2+F15</f>
        <v>1741.5</v>
      </c>
    </row>
    <row r="19" spans="1:21" ht="13.5" thickTop="1" x14ac:dyDescent="0.2">
      <c r="E19" s="14" t="s">
        <v>31</v>
      </c>
      <c r="F19" s="18">
        <f ca="1">+$C$15+$C$16*F18-15018.5-$C$5/24</f>
        <v>45078.181207710411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47</v>
      </c>
      <c r="C21" s="8">
        <v>53255.339699999997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-2.0262632952630644E-3</v>
      </c>
      <c r="Q21" s="2">
        <f>+C21-15018.5</f>
        <v>38236.839699999997</v>
      </c>
    </row>
    <row r="22" spans="1:21" x14ac:dyDescent="0.2">
      <c r="A22" s="44" t="s">
        <v>48</v>
      </c>
      <c r="B22" s="45" t="s">
        <v>49</v>
      </c>
      <c r="C22" s="46">
        <v>57671.426399999997</v>
      </c>
      <c r="D22" s="46">
        <v>6.9999999999999999E-4</v>
      </c>
      <c r="E22">
        <f>+(C22-C$7)/C$8</f>
        <v>12114.5668222107</v>
      </c>
      <c r="F22">
        <f>ROUND(2*E22,0)/2</f>
        <v>12114.5</v>
      </c>
      <c r="G22">
        <f>+C22-(C$7+F22*C$8)</f>
        <v>2.4358499998925254E-2</v>
      </c>
      <c r="K22">
        <f>+G22</f>
        <v>2.4358499998925254E-2</v>
      </c>
      <c r="O22">
        <f ca="1">+C$11+C$12*$F22</f>
        <v>3.1383677191034763E-2</v>
      </c>
      <c r="Q22" s="2">
        <f>+C22-15018.5</f>
        <v>42652.926399999997</v>
      </c>
    </row>
    <row r="23" spans="1:21" x14ac:dyDescent="0.2">
      <c r="A23" s="47" t="s">
        <v>50</v>
      </c>
      <c r="B23" s="48" t="s">
        <v>51</v>
      </c>
      <c r="C23" s="47">
        <v>59461.461799999997</v>
      </c>
      <c r="D23" s="47">
        <v>1.9E-3</v>
      </c>
      <c r="E23">
        <f>+(C23-C$7)/C$8</f>
        <v>17025.136958304873</v>
      </c>
      <c r="F23">
        <f>ROUND(2*E23,0)/2</f>
        <v>17025</v>
      </c>
      <c r="G23">
        <f>+C23-(C$7+F23*C$8)</f>
        <v>4.9924999999348074E-2</v>
      </c>
      <c r="K23">
        <f>+G23</f>
        <v>4.9924999999348074E-2</v>
      </c>
      <c r="O23">
        <f ca="1">+C$11+C$12*$F23</f>
        <v>4.4926086102501636E-2</v>
      </c>
      <c r="Q23" s="2">
        <f>+C23-15018.5</f>
        <v>44442.961799999997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2023-05-31T08:08:41Z</dcterms:modified>
</cp:coreProperties>
</file>