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B62C857-AD5E-42AC-BA5B-6E1602A22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<sst xmlns="http://schemas.openxmlformats.org/spreadsheetml/2006/main" count="51" uniqueCount="50">
  <si>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</si>
  <si>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</si>
  <si>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</si>
  <si>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</si>
  <si>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</si>
  <si>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</si>
  <si>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</si>
  <si>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</si>
  <si>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</si>
  <si>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</si>
  <si>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</si>
  <si>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</si>
  <si>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</si>
  <si>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</si>
  <si>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</si>
  <si>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</si>
  <si>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</si>
  <si>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</si>
  <si>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</si>
  <si>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</si>
  <si>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</si>
  <si>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</si>
  <si>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</si>
  <si>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</si>
  <si>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</si>
  <si>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</si>
  <si>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</si>
  <si>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</si>
  <si>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</si>
  <si>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</si>
  <si>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</si>
  <si>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</si>
  <si>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</si>
  <si>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</si>
  <si>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</si>
  <si>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</si>
  <si>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</si>
  <si>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</si>
  <si>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</si>
  <si>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</si>
  <si>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</si>
  <si>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</si>
  <si>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</si>
  <si>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</si>
  <si>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JBAV, 60</t>
  </si>
  <si>
    <t>I</t>
  </si>
  <si>
    <t>JBAV, 63</t>
  </si>
  <si>
    <t>V0798 And</t>
  </si>
  <si>
    <t>EA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</si>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</sst>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V0798</a:t>
            </a:r>
            <a:r>
              <a:rPr lang="en-AU" baseline="0"/>
              <a:t>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0.15610000000015134</c:v>
                </c:pt>
                <c:pt idx="2">
                  <c:v>0.16939999999885913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-3.4241027756287679E-5</c:v>
                </c:pt>
                <c:pt idx="1">
                  <c:v>0.1623175999568961</c:v>
                </c:pt>
                <c:pt idx="2">
                  <c:v>0.16321664106987063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D9" sqref="D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47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6" t="s">
        <v>48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51479.584999999999</v>
      </c>
      <c r="D7" s="29"/>
    </row>
    <row r="8" spans="1:15" x14ac:dyDescent="0.2">
      <c r="A8" t="s">
        <v>3</v>
      </c>
      <c r="C8" s="8">
        <v>0.81840000000000002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-3.4241027756287679E-5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1.6648909499528523E-5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59504.160208316614</v>
      </c>
      <c r="E15" s="14" t="s">
        <v>30</v>
      </c>
      <c r="F15" s="33">
        <f ca="1">NOW()+15018.5+$C$5/24</f>
        <v>60095.848321759258</v>
      </c>
    </row>
    <row r="16" spans="1:15" x14ac:dyDescent="0.2">
      <c r="A16" s="16" t="s">
        <v>4</v>
      </c>
      <c r="B16" s="10"/>
      <c r="C16" s="17">
        <f ca="1">+C8+C12</f>
        <v>0.8184166489094995</v>
      </c>
      <c r="E16" s="14" t="s">
        <v>35</v>
      </c>
      <c r="F16" s="15">
        <f ca="1">ROUND(2*(F15-$C$7)/$C$8,0)/2+F14</f>
        <v>10529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724</v>
      </c>
    </row>
    <row r="18" spans="1:21" ht="14.25" thickTop="1" thickBot="1" x14ac:dyDescent="0.25">
      <c r="A18" s="16" t="s">
        <v>5</v>
      </c>
      <c r="B18" s="10"/>
      <c r="C18" s="19">
        <f ca="1">+C15</f>
        <v>59504.160208316614</v>
      </c>
      <c r="D18" s="20">
        <f ca="1">+C16</f>
        <v>0.8184166489094995</v>
      </c>
      <c r="E18" s="14" t="s">
        <v>31</v>
      </c>
      <c r="F18" s="18">
        <f ca="1">+$C$15+$C$16*F17-15018.5-$C$5/24</f>
        <v>45078.589695460425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51479.584999999999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-3.4241027756287679E-5</v>
      </c>
      <c r="Q21" s="43">
        <f>+C21-15018.5</f>
        <v>36461.084999999999</v>
      </c>
    </row>
    <row r="22" spans="1:21" x14ac:dyDescent="0.2">
      <c r="A22" s="44" t="s">
        <v>46</v>
      </c>
      <c r="B22" s="45" t="s">
        <v>49</v>
      </c>
      <c r="C22" s="44">
        <v>59460.368699999999</v>
      </c>
      <c r="D22" s="44">
        <v>1.5E-3</v>
      </c>
      <c r="E22">
        <f>+(C22-C$7)/C$8</f>
        <v>9751.6907380254161</v>
      </c>
      <c r="F22">
        <f>ROUND(2*E22,0)/2</f>
        <v>9751.5</v>
      </c>
      <c r="G22">
        <f>+C22-(C$7+F22*C$8)</f>
        <v>0.15610000000015134</v>
      </c>
      <c r="I22">
        <f>+G22</f>
        <v>0.15610000000015134</v>
      </c>
      <c r="O22">
        <f ca="1">+C$11+C$12*$F22</f>
        <v>0.1623175999568961</v>
      </c>
      <c r="Q22" s="43">
        <f>+C22-15018.5</f>
        <v>44441.868699999999</v>
      </c>
    </row>
    <row r="23" spans="1:21" x14ac:dyDescent="0.2">
      <c r="A23" s="44" t="s">
        <v>44</v>
      </c>
      <c r="B23" s="45" t="s">
        <v>45</v>
      </c>
      <c r="C23" s="44">
        <v>59504.575599999996</v>
      </c>
      <c r="D23" s="44">
        <v>2.8E-3</v>
      </c>
      <c r="E23">
        <f>+(C23-C$7)/C$8</f>
        <v>9805.7069892473082</v>
      </c>
      <c r="F23">
        <f>ROUND(2*E23,0)/2</f>
        <v>9805.5</v>
      </c>
      <c r="G23">
        <f>+C23-(C$7+F23*C$8)</f>
        <v>0.16939999999885913</v>
      </c>
      <c r="I23">
        <f>+G23</f>
        <v>0.16939999999885913</v>
      </c>
      <c r="O23">
        <f ca="1">+C$11+C$12*$F23</f>
        <v>0.16321664106987063</v>
      </c>
      <c r="Q23" s="43">
        <f>+C23-15018.5</f>
        <v>44486.075599999996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3">
    <sortCondition ref="C21:C2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2023-05-31T08:21:35Z</dcterms:modified>
</cp:coreProperties>
</file>