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F53EDCE-F124-415D-9DBD-87356D8CD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 s="1"/>
  <c r="Q22" i="1"/>
  <c r="E23" i="1"/>
  <c r="F23" i="1"/>
  <c r="G23" i="1"/>
  <c r="I23" i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O26" i="1"/>
  <c r="O25" i="1"/>
  <c r="O24" i="1"/>
  <c r="O23" i="1"/>
  <c r="C16" i="1"/>
  <c r="C15" i="1"/>
  <c r="O21" i="1"/>
  <c r="I21" i="1"/>
  <c r="F17" i="1" l="1"/>
  <c r="F18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<sst xmlns="http://schemas.openxmlformats.org/spreadsheetml/2006/main" count="61" uniqueCount="50">
  <si>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</si>
  <si>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</si>
  <si>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</si>
  <si>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</si>
  <si>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</si>
  <si>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</si>
  <si>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</si>
  <si>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</si>
  <si>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</si>
  <si>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</si>
  <si>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</si>
  <si>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</si>
  <si>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</si>
  <si>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</si>
  <si>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</si>
  <si>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</si>
  <si>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</si>
  <si>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</si>
  <si>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</si>
  <si>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</si>
  <si>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</si>
  <si>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</si>
  <si>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</si>
  <si>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</si>
  <si>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</si>
  <si>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</si>
  <si>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</si>
  <si>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</si>
  <si>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</si>
  <si>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</si>
  <si>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</si>
  <si>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</si>
  <si>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</si>
  <si>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</si>
  <si>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</si>
  <si>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</si>
  <si>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</si>
  <si>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</si>
  <si>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</si>
  <si>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</si>
  <si>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</si>
  <si>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</si>
  <si>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</si>
  <si>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</si>
  <si>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</si>
  <si>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 xml:space="preserve">V0803 And / GSC 03285-01170 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</si>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</sst>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V0803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1.5526800001680385E-2</c:v>
                </c:pt>
                <c:pt idx="2">
                  <c:v>1.8538800002716016E-2</c:v>
                </c:pt>
                <c:pt idx="3">
                  <c:v>2.2914749999472406E-2</c:v>
                </c:pt>
                <c:pt idx="4">
                  <c:v>1.8602500000270084E-2</c:v>
                </c:pt>
                <c:pt idx="5">
                  <c:v>2.1271949997753836E-2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-8.1359079193071837E-5</c:v>
                </c:pt>
                <c:pt idx="1">
                  <c:v>1.8991801571625763E-2</c:v>
                </c:pt>
                <c:pt idx="2">
                  <c:v>1.9173191592080533E-2</c:v>
                </c:pt>
                <c:pt idx="3">
                  <c:v>1.9367052176441565E-2</c:v>
                </c:pt>
                <c:pt idx="4">
                  <c:v>1.9701490026655041E-2</c:v>
                </c:pt>
                <c:pt idx="5">
                  <c:v>1.9702623714282885E-2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4" t="s">
        <v>45</v>
      </c>
      <c r="F1" s="29" t="s">
        <v>44</v>
      </c>
      <c r="G1" s="25"/>
      <c r="H1" s="21"/>
      <c r="I1" s="30"/>
      <c r="J1" s="31" t="s">
        <v>42</v>
      </c>
      <c r="K1" s="24"/>
      <c r="L1" s="26"/>
      <c r="M1" s="27"/>
      <c r="N1" s="27"/>
      <c r="O1" s="28"/>
    </row>
    <row r="2" spans="1:15" x14ac:dyDescent="0.2">
      <c r="A2" t="s">
        <v>23</v>
      </c>
      <c r="B2" t="s">
        <v>46</v>
      </c>
      <c r="C2" s="32"/>
      <c r="D2" s="2"/>
    </row>
    <row r="4" spans="1:15" x14ac:dyDescent="0.2">
      <c r="A4" s="35" t="s">
        <v>0</v>
      </c>
      <c r="C4" s="2" t="s">
        <v>37</v>
      </c>
      <c r="D4" s="2" t="s">
        <v>37</v>
      </c>
    </row>
    <row r="5" spans="1:15" x14ac:dyDescent="0.2">
      <c r="A5" s="36" t="s">
        <v>28</v>
      </c>
      <c r="B5" s="7"/>
      <c r="C5" s="33">
        <v>-9.5</v>
      </c>
      <c r="D5" s="7" t="s">
        <v>29</v>
      </c>
      <c r="E5" s="7"/>
    </row>
    <row r="6" spans="1:15" x14ac:dyDescent="0.2">
      <c r="A6" s="35" t="s">
        <v>1</v>
      </c>
    </row>
    <row r="7" spans="1:15" x14ac:dyDescent="0.2">
      <c r="A7" t="s">
        <v>2</v>
      </c>
      <c r="C7" s="6">
        <v>56987.235000000001</v>
      </c>
      <c r="D7" s="37" t="s">
        <v>47</v>
      </c>
    </row>
    <row r="8" spans="1:15" x14ac:dyDescent="0.2">
      <c r="A8" t="s">
        <v>3</v>
      </c>
      <c r="C8" s="6">
        <v>0.33766109999999999</v>
      </c>
      <c r="D8" s="37" t="s">
        <v>47</v>
      </c>
    </row>
    <row r="9" spans="1:15" x14ac:dyDescent="0.2">
      <c r="A9" s="18" t="s">
        <v>32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-8.1359079193071837E-5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2.2673752556845977E-6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2">
        <v>1</v>
      </c>
    </row>
    <row r="15" spans="1:15" x14ac:dyDescent="0.2">
      <c r="A15" s="8" t="s">
        <v>17</v>
      </c>
      <c r="B15" s="7"/>
      <c r="C15" s="9">
        <f ca="1">(C7+C11)+(C8+C12)*INT(MAX(F21:F3533))</f>
        <v>59933.347798990028</v>
      </c>
      <c r="E15" s="10" t="s">
        <v>30</v>
      </c>
      <c r="F15" s="23">
        <f ca="1">NOW()+15018.5+$C$5/24</f>
        <v>60169.687296643518</v>
      </c>
    </row>
    <row r="16" spans="1:15" x14ac:dyDescent="0.2">
      <c r="A16" s="12" t="s">
        <v>4</v>
      </c>
      <c r="B16" s="7"/>
      <c r="C16" s="13">
        <f ca="1">+C8+C12</f>
        <v>0.33766336737525565</v>
      </c>
      <c r="E16" s="10" t="s">
        <v>35</v>
      </c>
      <c r="F16" s="11">
        <f ca="1">ROUND(2*(F15-$C$7)/$C$8,0)/2+F14</f>
        <v>9426</v>
      </c>
    </row>
    <row r="17" spans="1:21" x14ac:dyDescent="0.2">
      <c r="A17" s="10" t="s">
        <v>27</v>
      </c>
      <c r="B17" s="7"/>
      <c r="C17" s="7">
        <f>COUNT(C21:C2191)</f>
        <v>6</v>
      </c>
      <c r="E17" s="10" t="s">
        <v>36</v>
      </c>
      <c r="F17" s="17">
        <f ca="1">ROUND(2*(F15-$C$15)/$C$16,0)/2+F14</f>
        <v>701</v>
      </c>
    </row>
    <row r="18" spans="1:21" x14ac:dyDescent="0.2">
      <c r="A18" s="12" t="s">
        <v>5</v>
      </c>
      <c r="B18" s="7"/>
      <c r="E18" s="10" t="s">
        <v>31</v>
      </c>
      <c r="F18" s="14">
        <f ca="1">+$C$15+$C$16*F17-15018.5-$C$5/24</f>
        <v>45151.945652853421</v>
      </c>
    </row>
    <row r="19" spans="1:2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33</v>
      </c>
    </row>
    <row r="21" spans="1:21" ht="12" customHeight="1" x14ac:dyDescent="0.2">
      <c r="A21" t="str">
        <f>D7</f>
        <v>VSX</v>
      </c>
      <c r="C21" s="6">
        <f>C$7</f>
        <v>56987.235000000001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t="shared" ref="O21:O26" ca="1" si="0">+C$11+C$12*$F21</f>
        <v>-8.1359079193071837E-5</v>
      </c>
      <c r="Q21" s="1">
        <f>+C21-15018.5</f>
        <v>41968.735000000001</v>
      </c>
    </row>
    <row r="22" spans="1:21" ht="12" customHeight="1" x14ac:dyDescent="0.2">
      <c r="A22" s="38" t="s">
        <v>48</v>
      </c>
      <c r="B22" s="39" t="s">
        <v>49</v>
      </c>
      <c r="C22" s="38">
        <v>59827.655700000003</v>
      </c>
      <c r="D22" s="38">
        <v>3.5000000000000001E-3</v>
      </c>
      <c r="E22">
        <f t="shared" ref="E22:E26" si="1">+(C22-C$7)/C$8</f>
        <v>8412.0459833839395</v>
      </c>
      <c r="F22">
        <f t="shared" ref="F22:F26" si="2">ROUND(2*E22,0)/2</f>
        <v>8412</v>
      </c>
      <c r="G22">
        <f t="shared" ref="G22:G26" si="3">+C22-(C$7+F22*C$8)</f>
        <v>1.5526800001680385E-2</v>
      </c>
      <c r="I22">
        <f t="shared" ref="I22:I26" si="4">+G22</f>
        <v>1.5526800001680385E-2</v>
      </c>
      <c r="O22">
        <f t="shared" ca="1" si="0"/>
        <v>1.8991801571625763E-2</v>
      </c>
      <c r="Q22" s="1">
        <f t="shared" ref="Q22:Q26" si="5">+C22-15018.5</f>
        <v>44809.155700000003</v>
      </c>
    </row>
    <row r="23" spans="1:21" ht="12" customHeight="1" x14ac:dyDescent="0.2">
      <c r="A23" s="38" t="s">
        <v>48</v>
      </c>
      <c r="B23" s="39" t="s">
        <v>49</v>
      </c>
      <c r="C23" s="38">
        <v>59854.671600000001</v>
      </c>
      <c r="D23" s="38">
        <v>3.5000000000000001E-3</v>
      </c>
      <c r="E23">
        <f t="shared" si="1"/>
        <v>8492.0549035704771</v>
      </c>
      <c r="F23">
        <f t="shared" si="2"/>
        <v>8492</v>
      </c>
      <c r="G23">
        <f t="shared" si="3"/>
        <v>1.8538800002716016E-2</v>
      </c>
      <c r="I23">
        <f t="shared" si="4"/>
        <v>1.8538800002716016E-2</v>
      </c>
      <c r="O23">
        <f t="shared" ca="1" si="0"/>
        <v>1.9173191592080533E-2</v>
      </c>
      <c r="Q23" s="1">
        <f t="shared" si="5"/>
        <v>44836.171600000001</v>
      </c>
    </row>
    <row r="24" spans="1:21" ht="12" customHeight="1" x14ac:dyDescent="0.2">
      <c r="A24" s="38" t="s">
        <v>48</v>
      </c>
      <c r="B24" s="39" t="s">
        <v>49</v>
      </c>
      <c r="C24" s="38">
        <v>59883.546000000002</v>
      </c>
      <c r="D24" s="38">
        <v>3.5000000000000001E-3</v>
      </c>
      <c r="E24">
        <f t="shared" si="1"/>
        <v>8577.5678631622104</v>
      </c>
      <c r="F24">
        <f t="shared" si="2"/>
        <v>8577.5</v>
      </c>
      <c r="G24">
        <f t="shared" si="3"/>
        <v>2.2914749999472406E-2</v>
      </c>
      <c r="I24">
        <f t="shared" si="4"/>
        <v>2.2914749999472406E-2</v>
      </c>
      <c r="O24">
        <f t="shared" ca="1" si="0"/>
        <v>1.9367052176441565E-2</v>
      </c>
      <c r="Q24" s="1">
        <f t="shared" si="5"/>
        <v>44865.046000000002</v>
      </c>
    </row>
    <row r="25" spans="1:21" ht="12" customHeight="1" x14ac:dyDescent="0.2">
      <c r="A25" s="38" t="s">
        <v>48</v>
      </c>
      <c r="B25" s="39" t="s">
        <v>49</v>
      </c>
      <c r="C25" s="38">
        <v>59933.346700000002</v>
      </c>
      <c r="D25" s="38">
        <v>3.5000000000000001E-3</v>
      </c>
      <c r="E25">
        <f t="shared" si="1"/>
        <v>8725.0550922211696</v>
      </c>
      <c r="F25">
        <f t="shared" si="2"/>
        <v>8725</v>
      </c>
      <c r="G25">
        <f t="shared" si="3"/>
        <v>1.8602500000270084E-2</v>
      </c>
      <c r="I25">
        <f t="shared" si="4"/>
        <v>1.8602500000270084E-2</v>
      </c>
      <c r="O25">
        <f t="shared" ca="1" si="0"/>
        <v>1.9701490026655041E-2</v>
      </c>
      <c r="Q25" s="1">
        <f t="shared" si="5"/>
        <v>44914.846700000002</v>
      </c>
    </row>
    <row r="26" spans="1:21" ht="12" customHeight="1" x14ac:dyDescent="0.2">
      <c r="A26" s="38" t="s">
        <v>48</v>
      </c>
      <c r="B26" s="39" t="s">
        <v>49</v>
      </c>
      <c r="C26" s="38">
        <v>59933.518199999999</v>
      </c>
      <c r="D26" s="38">
        <v>3.5000000000000001E-3</v>
      </c>
      <c r="E26">
        <f t="shared" si="1"/>
        <v>8725.5629979289824</v>
      </c>
      <c r="F26">
        <f t="shared" si="2"/>
        <v>8725.5</v>
      </c>
      <c r="G26">
        <f t="shared" si="3"/>
        <v>2.1271949997753836E-2</v>
      </c>
      <c r="I26">
        <f t="shared" si="4"/>
        <v>2.1271949997753836E-2</v>
      </c>
      <c r="O26">
        <f t="shared" ca="1" si="0"/>
        <v>1.9702623714282885E-2</v>
      </c>
      <c r="Q26" s="1">
        <f t="shared" si="5"/>
        <v>44915.018199999999</v>
      </c>
    </row>
    <row r="27" spans="1:21" ht="12" customHeight="1" x14ac:dyDescent="0.2">
      <c r="C27" s="6"/>
      <c r="D27" s="6"/>
      <c r="Q27" s="1"/>
    </row>
    <row r="28" spans="1:21" ht="12" customHeight="1" x14ac:dyDescent="0.2">
      <c r="C28" s="6"/>
      <c r="D28" s="6"/>
      <c r="Q28" s="1"/>
    </row>
    <row r="29" spans="1:21" ht="12" customHeight="1" x14ac:dyDescent="0.2">
      <c r="C29" s="6"/>
      <c r="D29" s="6"/>
      <c r="Q29" s="1"/>
    </row>
    <row r="30" spans="1:21" ht="12" customHeight="1" x14ac:dyDescent="0.2">
      <c r="C30" s="6"/>
      <c r="D30" s="6"/>
      <c r="Q30" s="1"/>
    </row>
    <row r="31" spans="1:21" ht="12" customHeight="1" x14ac:dyDescent="0.2">
      <c r="C31" s="6"/>
      <c r="D31" s="6"/>
      <c r="Q31" s="1"/>
    </row>
    <row r="32" spans="1:21" ht="12" customHeight="1" x14ac:dyDescent="0.2">
      <c r="C32" s="6"/>
      <c r="D32" s="6"/>
      <c r="Q32" s="1"/>
    </row>
    <row r="33" spans="3:17" ht="12" customHeight="1" x14ac:dyDescent="0.2">
      <c r="C33" s="6"/>
      <c r="D33" s="6"/>
      <c r="Q33" s="1"/>
    </row>
    <row r="34" spans="3:17" ht="12" customHeight="1" x14ac:dyDescent="0.2">
      <c r="C34" s="6"/>
      <c r="D34" s="6"/>
    </row>
    <row r="35" spans="3:17" ht="12" customHeight="1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2023-08-13T04:29:42Z</dcterms:modified>
</cp:coreProperties>
</file>