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1122DA9-2311-4B6F-BA66-0FD3552A3422}" xr6:coauthVersionLast="47" xr6:coauthVersionMax="47" xr10:uidLastSave="{00000000-0000-0000-0000-000000000000}"/>
  <bookViews>
    <workbookView xWindow="14895" yWindow="1125" windowWidth="13350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/>
  <c r="G24" i="1"/>
  <c r="I24" i="1"/>
  <c r="Q24" i="1"/>
  <c r="E25" i="1"/>
  <c r="F25" i="1"/>
  <c r="G25" i="1" s="1"/>
  <c r="I25" i="1" s="1"/>
  <c r="Q25" i="1"/>
  <c r="E26" i="1"/>
  <c r="F26" i="1" s="1"/>
  <c r="G26" i="1" s="1"/>
  <c r="I26" i="1" s="1"/>
  <c r="Q26" i="1"/>
  <c r="E27" i="1"/>
  <c r="F27" i="1"/>
  <c r="G27" i="1" s="1"/>
  <c r="I27" i="1" s="1"/>
  <c r="Q27" i="1"/>
  <c r="E28" i="1"/>
  <c r="F28" i="1"/>
  <c r="G28" i="1"/>
  <c r="I28" i="1"/>
  <c r="Q28" i="1"/>
  <c r="E29" i="1"/>
  <c r="F29" i="1"/>
  <c r="G29" i="1" s="1"/>
  <c r="I29" i="1" s="1"/>
  <c r="Q29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23" i="1"/>
  <c r="O27" i="1"/>
  <c r="O25" i="1"/>
  <c r="O22" i="1"/>
  <c r="O26" i="1"/>
  <c r="O29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<sst xmlns="http://schemas.openxmlformats.org/spreadsheetml/2006/main" count="67" uniqueCount="50">
  <si>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</si>
  <si>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</si>
  <si>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</si>
  <si>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</si>
  <si>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</si>
  <si>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</si>
  <si>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</si>
  <si>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</si>
  <si>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</si>
  <si>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</si>
  <si>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</si>
  <si>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</si>
  <si>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</si>
  <si>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</si>
  <si>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</si>
  <si>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</si>
  <si>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</si>
  <si>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</si>
  <si>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</si>
  <si>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</si>
  <si>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</si>
  <si>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</si>
  <si>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</si>
  <si>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</si>
  <si>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</si>
  <si>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</si>
  <si>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</si>
  <si>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</si>
  <si>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</si>
  <si>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</si>
  <si>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</si>
  <si>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</si>
  <si>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</si>
  <si>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</si>
  <si>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</si>
  <si>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</si>
  <si>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</si>
  <si>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</si>
  <si>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</si>
  <si>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</si>
  <si>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</si>
  <si>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</si>
  <si>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</si>
  <si>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</si>
  <si>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</si>
  <si>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V0805 And</t>
  </si>
  <si>
    <t>EW</t>
  </si>
  <si>
    <t>VSX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</si>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</sst>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V0805 And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-1.1973499997111503E-2</c:v>
                </c:pt>
                <c:pt idx="2">
                  <c:v>-1.0791499997139908E-2</c:v>
                </c:pt>
                <c:pt idx="3">
                  <c:v>-1.099899999826448E-2</c:v>
                </c:pt>
                <c:pt idx="4">
                  <c:v>-1.0326499999791849E-2</c:v>
                </c:pt>
                <c:pt idx="5">
                  <c:v>-1.0521999996853992E-2</c:v>
                </c:pt>
                <c:pt idx="6">
                  <c:v>-9.0009999985340983E-3</c:v>
                </c:pt>
                <c:pt idx="7">
                  <c:v>-8.7359999961336143E-3</c:v>
                </c:pt>
                <c:pt idx="8">
                  <c:v>-7.473499994375743E-3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-7.9502674277907859E-4</c:v>
                </c:pt>
                <c:pt idx="1">
                  <c:v>-9.1623125244196541E-3</c:v>
                </c:pt>
                <c:pt idx="2">
                  <c:v>-9.3906457673449076E-3</c:v>
                </c:pt>
                <c:pt idx="3">
                  <c:v>-9.4505480070012256E-3</c:v>
                </c:pt>
                <c:pt idx="4">
                  <c:v>-9.4822609574075102E-3</c:v>
                </c:pt>
                <c:pt idx="5">
                  <c:v>-1.0235619712614601E-2</c:v>
                </c:pt>
                <c:pt idx="6">
                  <c:v>-1.0321597044827196E-2</c:v>
                </c:pt>
                <c:pt idx="7">
                  <c:v>-1.0413212234889798E-2</c:v>
                </c:pt>
                <c:pt idx="8">
                  <c:v>-1.0571776986921225E-2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56854.078999999998</v>
      </c>
      <c r="D7" s="39" t="s">
        <v>47</v>
      </c>
    </row>
    <row r="8" spans="1:15" x14ac:dyDescent="0.2">
      <c r="A8" t="s">
        <v>3</v>
      </c>
      <c r="C8" s="6">
        <v>0.44393899999999997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-7.9502674277907859E-4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-1.4094644625015708E-6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59933.229332927738</v>
      </c>
      <c r="E15" s="10" t="s">
        <v>30</v>
      </c>
      <c r="F15" s="25">
        <f ca="1">NOW()+15018.5+$C$5/24</f>
        <v>60169.699098958328</v>
      </c>
    </row>
    <row r="16" spans="1:15" x14ac:dyDescent="0.2">
      <c r="A16" s="12" t="s">
        <v>4</v>
      </c>
      <c r="B16" s="7"/>
      <c r="C16" s="13">
        <f ca="1">+C8+C12</f>
        <v>0.4439375905355375</v>
      </c>
      <c r="E16" s="10" t="s">
        <v>35</v>
      </c>
      <c r="F16" s="11">
        <f ca="1">ROUND(2*(F15-$C$7)/$C$8,0)/2+F14</f>
        <v>7469.5</v>
      </c>
    </row>
    <row r="17" spans="1:21" ht="13.5" thickBot="1" x14ac:dyDescent="0.25">
      <c r="A17" s="10" t="s">
        <v>27</v>
      </c>
      <c r="B17" s="7"/>
      <c r="C17" s="7">
        <f>COUNT(C21:C2191)</f>
        <v>9</v>
      </c>
      <c r="E17" s="10" t="s">
        <v>36</v>
      </c>
      <c r="F17" s="19">
        <f ca="1">ROUND(2*(F15-$C$15)/$C$16,0)/2+F14</f>
        <v>533.5</v>
      </c>
    </row>
    <row r="18" spans="1:21" ht="14.25" thickTop="1" thickBot="1" x14ac:dyDescent="0.25">
      <c r="A18" s="12" t="s">
        <v>5</v>
      </c>
      <c r="B18" s="7"/>
      <c r="C18" s="15">
        <f ca="1">+C15</f>
        <v>59933.229332927738</v>
      </c>
      <c r="D18" s="16">
        <f ca="1">+C16</f>
        <v>0.4439375905355375</v>
      </c>
      <c r="E18" s="10" t="s">
        <v>31</v>
      </c>
      <c r="F18" s="14">
        <f ca="1">+$C$15+$C$16*F17-15018.5-$C$5/24</f>
        <v>45151.965870811786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56854.078999999998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-7.9502674277907859E-4</v>
      </c>
      <c r="Q21" s="1">
        <f>+C21-15018.5</f>
        <v>41835.578999999998</v>
      </c>
    </row>
    <row r="22" spans="1:21" x14ac:dyDescent="0.2">
      <c r="A22" s="41" t="s">
        <v>48</v>
      </c>
      <c r="B22" s="42" t="s">
        <v>49</v>
      </c>
      <c r="C22" s="41">
        <v>59489.510900000001</v>
      </c>
      <c r="D22" s="41">
        <v>3.5000000000000001E-3</v>
      </c>
      <c r="E22">
        <f t="shared" ref="E22:E29" si="0">+(C22-C$7)/C$8</f>
        <v>5936.4730289521831</v>
      </c>
      <c r="F22">
        <f t="shared" ref="F22:F29" si="1">ROUND(2*E22,0)/2</f>
        <v>5936.5</v>
      </c>
      <c r="G22">
        <f t="shared" ref="G22:G29" si="2">+C22-(C$7+F22*C$8)</f>
        <v>-1.1973499997111503E-2</v>
      </c>
      <c r="I22">
        <f t="shared" ref="I22:I29" si="3">+G22</f>
        <v>-1.1973499997111503E-2</v>
      </c>
      <c r="O22">
        <f t="shared" ref="O22:O29" ca="1" si="4">+C$11+C$12*$F22</f>
        <v>-9.1623125244196541E-3</v>
      </c>
      <c r="Q22" s="1">
        <f t="shared" ref="Q22:Q29" si="5">+C22-15018.5</f>
        <v>44471.010900000001</v>
      </c>
    </row>
    <row r="23" spans="1:21" x14ac:dyDescent="0.2">
      <c r="A23" s="41" t="s">
        <v>48</v>
      </c>
      <c r="B23" s="42" t="s">
        <v>49</v>
      </c>
      <c r="C23" s="41">
        <v>59561.430200000003</v>
      </c>
      <c r="D23" s="41">
        <v>3.5000000000000001E-3</v>
      </c>
      <c r="E23">
        <f t="shared" si="0"/>
        <v>6098.4756914801465</v>
      </c>
      <c r="F23">
        <f t="shared" si="1"/>
        <v>6098.5</v>
      </c>
      <c r="G23">
        <f t="shared" si="2"/>
        <v>-1.0791499997139908E-2</v>
      </c>
      <c r="I23">
        <f t="shared" si="3"/>
        <v>-1.0791499997139908E-2</v>
      </c>
      <c r="O23">
        <f t="shared" ca="1" si="4"/>
        <v>-9.3906457673449076E-3</v>
      </c>
      <c r="Q23" s="1">
        <f t="shared" si="5"/>
        <v>44542.930200000003</v>
      </c>
    </row>
    <row r="24" spans="1:21" x14ac:dyDescent="0.2">
      <c r="A24" s="41" t="s">
        <v>48</v>
      </c>
      <c r="B24" s="42" t="s">
        <v>49</v>
      </c>
      <c r="C24" s="41">
        <v>59580.297400000003</v>
      </c>
      <c r="D24" s="41">
        <v>3.5000000000000001E-3</v>
      </c>
      <c r="E24">
        <f t="shared" si="0"/>
        <v>6140.9752240735897</v>
      </c>
      <c r="F24">
        <f t="shared" si="1"/>
        <v>6141</v>
      </c>
      <c r="G24">
        <f t="shared" si="2"/>
        <v>-1.099899999826448E-2</v>
      </c>
      <c r="I24">
        <f t="shared" si="3"/>
        <v>-1.099899999826448E-2</v>
      </c>
      <c r="O24">
        <f t="shared" ca="1" si="4"/>
        <v>-9.4505480070012256E-3</v>
      </c>
      <c r="Q24" s="1">
        <f t="shared" si="5"/>
        <v>44561.797400000003</v>
      </c>
    </row>
    <row r="25" spans="1:21" x14ac:dyDescent="0.2">
      <c r="A25" s="41" t="s">
        <v>48</v>
      </c>
      <c r="B25" s="42" t="s">
        <v>49</v>
      </c>
      <c r="C25" s="41">
        <v>59590.286699999997</v>
      </c>
      <c r="D25" s="41">
        <v>3.5000000000000001E-3</v>
      </c>
      <c r="E25">
        <f t="shared" si="0"/>
        <v>6163.4767389213366</v>
      </c>
      <c r="F25">
        <f t="shared" si="1"/>
        <v>6163.5</v>
      </c>
      <c r="G25">
        <f t="shared" si="2"/>
        <v>-1.0326499999791849E-2</v>
      </c>
      <c r="I25">
        <f t="shared" si="3"/>
        <v>-1.0326499999791849E-2</v>
      </c>
      <c r="O25">
        <f t="shared" ca="1" si="4"/>
        <v>-9.4822609574075102E-3</v>
      </c>
      <c r="Q25" s="1">
        <f t="shared" si="5"/>
        <v>44571.786699999997</v>
      </c>
    </row>
    <row r="26" spans="1:21" x14ac:dyDescent="0.2">
      <c r="A26" s="41" t="s">
        <v>48</v>
      </c>
      <c r="B26" s="42" t="s">
        <v>49</v>
      </c>
      <c r="C26" s="41">
        <v>59827.571900000003</v>
      </c>
      <c r="D26" s="41">
        <v>3.5000000000000001E-3</v>
      </c>
      <c r="E26">
        <f t="shared" si="0"/>
        <v>6697.9762985455318</v>
      </c>
      <c r="F26">
        <f t="shared" si="1"/>
        <v>6698</v>
      </c>
      <c r="G26">
        <f t="shared" si="2"/>
        <v>-1.0521999996853992E-2</v>
      </c>
      <c r="I26">
        <f t="shared" si="3"/>
        <v>-1.0521999996853992E-2</v>
      </c>
      <c r="O26">
        <f t="shared" ca="1" si="4"/>
        <v>-1.0235619712614601E-2</v>
      </c>
      <c r="Q26" s="1">
        <f t="shared" si="5"/>
        <v>44809.071900000003</v>
      </c>
    </row>
    <row r="27" spans="1:21" x14ac:dyDescent="0.2">
      <c r="A27" s="41" t="s">
        <v>48</v>
      </c>
      <c r="B27" s="42" t="s">
        <v>49</v>
      </c>
      <c r="C27" s="41">
        <v>59854.653700000003</v>
      </c>
      <c r="D27" s="41">
        <v>3.5000000000000001E-3</v>
      </c>
      <c r="E27">
        <f t="shared" si="0"/>
        <v>6758.979724691917</v>
      </c>
      <c r="F27">
        <f t="shared" si="1"/>
        <v>6759</v>
      </c>
      <c r="G27">
        <f t="shared" si="2"/>
        <v>-9.0009999985340983E-3</v>
      </c>
      <c r="I27">
        <f t="shared" si="3"/>
        <v>-9.0009999985340983E-3</v>
      </c>
      <c r="O27">
        <f t="shared" ca="1" si="4"/>
        <v>-1.0321597044827196E-2</v>
      </c>
      <c r="Q27" s="1">
        <f t="shared" si="5"/>
        <v>44836.153700000003</v>
      </c>
    </row>
    <row r="28" spans="1:21" x14ac:dyDescent="0.2">
      <c r="A28" s="41" t="s">
        <v>48</v>
      </c>
      <c r="B28" s="42" t="s">
        <v>49</v>
      </c>
      <c r="C28" s="41">
        <v>59883.51</v>
      </c>
      <c r="D28" s="41">
        <v>3.5000000000000001E-3</v>
      </c>
      <c r="E28">
        <f t="shared" si="0"/>
        <v>6823.9803216207729</v>
      </c>
      <c r="F28">
        <f t="shared" si="1"/>
        <v>6824</v>
      </c>
      <c r="G28">
        <f t="shared" si="2"/>
        <v>-8.7359999961336143E-3</v>
      </c>
      <c r="I28">
        <f t="shared" si="3"/>
        <v>-8.7359999961336143E-3</v>
      </c>
      <c r="O28">
        <f t="shared" ca="1" si="4"/>
        <v>-1.0413212234889798E-2</v>
      </c>
      <c r="Q28" s="1">
        <f t="shared" si="5"/>
        <v>44865.01</v>
      </c>
    </row>
    <row r="29" spans="1:21" x14ac:dyDescent="0.2">
      <c r="A29" s="41" t="s">
        <v>48</v>
      </c>
      <c r="B29" s="42" t="s">
        <v>49</v>
      </c>
      <c r="C29" s="41">
        <v>59933.454400000002</v>
      </c>
      <c r="D29" s="41">
        <v>3.5000000000000001E-3</v>
      </c>
      <c r="E29">
        <f t="shared" si="0"/>
        <v>6936.4831654799527</v>
      </c>
      <c r="F29">
        <f t="shared" si="1"/>
        <v>6936.5</v>
      </c>
      <c r="G29">
        <f t="shared" si="2"/>
        <v>-7.473499994375743E-3</v>
      </c>
      <c r="I29">
        <f t="shared" si="3"/>
        <v>-7.473499994375743E-3</v>
      </c>
      <c r="O29">
        <f t="shared" ca="1" si="4"/>
        <v>-1.0571776986921225E-2</v>
      </c>
      <c r="Q29" s="1">
        <f t="shared" si="5"/>
        <v>44914.954400000002</v>
      </c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2023-08-13T04:46:42Z</dcterms:modified>
</cp:coreProperties>
</file>