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210F0C1-EC0F-4C3F-A27F-DF3E57104E9F}" xr6:coauthVersionLast="47" xr6:coauthVersionMax="47" xr10:uidLastSave="{00000000-0000-0000-0000-000000000000}"/>
  <bookViews>
    <workbookView xWindow="14010" yWindow="750" windowWidth="13350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1" i="1" l="1"/>
  <c r="S21" i="1"/>
  <c r="S63" i="1"/>
  <c r="R63" i="1"/>
  <c r="R64" i="1"/>
  <c r="S64" i="1"/>
  <c r="R65" i="1"/>
  <c r="S65" i="1"/>
  <c r="R66" i="1"/>
  <c r="S66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/>
  <c r="G36" i="1" s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/>
  <c r="G46" i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50" i="1"/>
  <c r="F50" i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 s="1"/>
  <c r="G53" i="1" s="1"/>
  <c r="K53" i="1" s="1"/>
  <c r="Q53" i="1"/>
  <c r="E54" i="1"/>
  <c r="F54" i="1" s="1"/>
  <c r="G54" i="1" s="1"/>
  <c r="K54" i="1" s="1"/>
  <c r="Q54" i="1"/>
  <c r="E55" i="1"/>
  <c r="F55" i="1"/>
  <c r="G55" i="1" s="1"/>
  <c r="K55" i="1" s="1"/>
  <c r="Q55" i="1"/>
  <c r="E56" i="1"/>
  <c r="F56" i="1" s="1"/>
  <c r="G56" i="1" s="1"/>
  <c r="K56" i="1" s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1" i="1"/>
  <c r="F61" i="1" s="1"/>
  <c r="G61" i="1" s="1"/>
  <c r="K61" i="1" s="1"/>
  <c r="Q61" i="1"/>
  <c r="E62" i="1"/>
  <c r="F62" i="1" s="1"/>
  <c r="G62" i="1" s="1"/>
  <c r="K62" i="1" s="1"/>
  <c r="Q62" i="1"/>
  <c r="E63" i="1"/>
  <c r="F63" i="1" s="1"/>
  <c r="G63" i="1" s="1"/>
  <c r="K63" i="1" s="1"/>
  <c r="Q63" i="1"/>
  <c r="E22" i="1"/>
  <c r="F22" i="1"/>
  <c r="G22" i="1" s="1"/>
  <c r="I22" i="1" s="1"/>
  <c r="E49" i="1"/>
  <c r="F49" i="1" s="1"/>
  <c r="G49" i="1" s="1"/>
  <c r="K49" i="1" s="1"/>
  <c r="Q22" i="1"/>
  <c r="Q49" i="1"/>
  <c r="C9" i="1"/>
  <c r="E21" i="1"/>
  <c r="F21" i="1" s="1"/>
  <c r="G21" i="1" s="1"/>
  <c r="I21" i="1" s="1"/>
  <c r="D9" i="1"/>
  <c r="F16" i="1"/>
  <c r="F17" i="1" s="1"/>
  <c r="C17" i="1"/>
  <c r="Q21" i="1"/>
  <c r="C12" i="1"/>
  <c r="C11" i="1"/>
  <c r="O25" i="1" l="1"/>
  <c r="O29" i="1"/>
  <c r="O33" i="1"/>
  <c r="O37" i="1"/>
  <c r="O41" i="1"/>
  <c r="O45" i="1"/>
  <c r="O50" i="1"/>
  <c r="O54" i="1"/>
  <c r="O58" i="1"/>
  <c r="O62" i="1"/>
  <c r="O24" i="1"/>
  <c r="O28" i="1"/>
  <c r="O32" i="1"/>
  <c r="O36" i="1"/>
  <c r="O40" i="1"/>
  <c r="O44" i="1"/>
  <c r="O48" i="1"/>
  <c r="O53" i="1"/>
  <c r="O57" i="1"/>
  <c r="O61" i="1"/>
  <c r="O47" i="1"/>
  <c r="O52" i="1"/>
  <c r="O56" i="1"/>
  <c r="O60" i="1"/>
  <c r="O23" i="1"/>
  <c r="O27" i="1"/>
  <c r="O31" i="1"/>
  <c r="O35" i="1"/>
  <c r="O39" i="1"/>
  <c r="O43" i="1"/>
  <c r="O26" i="1"/>
  <c r="O30" i="1"/>
  <c r="O34" i="1"/>
  <c r="O38" i="1"/>
  <c r="O42" i="1"/>
  <c r="O46" i="1"/>
  <c r="O51" i="1"/>
  <c r="O55" i="1"/>
  <c r="O59" i="1"/>
  <c r="O63" i="1"/>
  <c r="C16" i="1"/>
  <c r="D18" i="1" s="1"/>
  <c r="O21" i="1"/>
  <c r="O22" i="1"/>
  <c r="O49" i="1"/>
  <c r="C15" i="1"/>
  <c r="F18" i="1" l="1"/>
  <c r="F19" i="1" s="1"/>
  <c r="C18" i="1"/>
</calcChain>
</file>

<file path=xl/sharedStrings.xml><?xml version="1.0" encoding="utf-8"?>
<sst xmlns="http://schemas.openxmlformats.org/spreadsheetml/2006/main" count="177" uniqueCount="55">
  <si>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</si>
  <si>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</si>
  <si>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</si>
  <si>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</si>
  <si>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</si>
  <si>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</si>
  <si>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</si>
  <si>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</si>
  <si>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</si>
  <si>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</si>
  <si>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</si>
  <si>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</si>
  <si>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</si>
  <si>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</si>
  <si>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</si>
  <si>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</si>
  <si>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</si>
  <si>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</si>
  <si>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</si>
  <si>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</si>
  <si>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</si>
  <si>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</si>
  <si>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</si>
  <si>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</si>
  <si>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</si>
  <si>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</si>
  <si>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</si>
  <si>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</si>
  <si>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</si>
  <si>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</si>
  <si>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</si>
  <si>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</si>
  <si>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</si>
  <si>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</si>
  <si>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</si>
  <si>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</si>
  <si>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</si>
  <si>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</si>
  <si>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</si>
  <si>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</si>
  <si>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</si>
  <si>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BV Ant</t>
  </si>
  <si>
    <t>G7212-0360</t>
  </si>
  <si>
    <t>EA</t>
  </si>
  <si>
    <t>BV Ant / GSC 7212-0360</t>
  </si>
  <si>
    <t>as of 2021-06-08</t>
  </si>
  <si>
    <t>IBVS 5630</t>
  </si>
  <si>
    <t>GCVS</t>
  </si>
  <si>
    <t>I</t>
  </si>
  <si>
    <t>JBAV, 79</t>
  </si>
  <si>
    <t>II</t>
  </si>
  <si>
    <t>JAVSO.48.256</t>
  </si>
  <si>
    <t>Prim</t>
  </si>
  <si>
    <t>Sec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</si>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</sst>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horizontal="left" vertical="center"/>
    </xf>
    <xf numFmtId="165" fontId="17" fillId="0" borderId="1" xfId="0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9" fillId="0" borderId="0" xfId="0" applyFont="1" applyAlignment="1"/>
    <xf numFmtId="0" fontId="20" fillId="0" borderId="0" xfId="0" applyFont="1" applyAlignment="1">
      <alignment vertical="center" wrapText="1"/>
    </xf>
    <xf numFmtId="43" fontId="20" fillId="0" borderId="0" xfId="8" applyFont="1" applyBorder="1"/>
    <xf numFmtId="0" fontId="6" fillId="0" borderId="0" xfId="0" applyFont="1" applyAlignment="1"/>
    <xf numFmtId="0" fontId="4" fillId="0" borderId="0" xfId="0" applyFont="1" applyFill="1" applyBorder="1" applyAlignment="1">
      <alignment horizont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BV Ant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0A-4904-A291-1F9FD8FC0327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2.719999996770639E-3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0A-4904-A291-1F9FD8FC032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0A-4904-A291-1F9FD8FC032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3.2019999998738058E-2</c:v>
                </c:pt>
                <c:pt idx="3">
                  <c:v>0.27538999999524094</c:v>
                </c:pt>
                <c:pt idx="4">
                  <c:v>3.2059999997727573E-2</c:v>
                </c:pt>
                <c:pt idx="5">
                  <c:v>0.27573000000120373</c:v>
                </c:pt>
                <c:pt idx="6">
                  <c:v>3.19999999992433E-2</c:v>
                </c:pt>
                <c:pt idx="7">
                  <c:v>0.27576999999291729</c:v>
                </c:pt>
                <c:pt idx="8">
                  <c:v>3.193999999348307E-2</c:v>
                </c:pt>
                <c:pt idx="9">
                  <c:v>0.27560999999695923</c:v>
                </c:pt>
                <c:pt idx="10">
                  <c:v>3.207999999722233E-2</c:v>
                </c:pt>
                <c:pt idx="11">
                  <c:v>0.27575000000069849</c:v>
                </c:pt>
                <c:pt idx="12">
                  <c:v>3.2019999998738058E-2</c:v>
                </c:pt>
                <c:pt idx="13">
                  <c:v>0.27569000000221422</c:v>
                </c:pt>
                <c:pt idx="14">
                  <c:v>3.215999999520136E-2</c:v>
                </c:pt>
                <c:pt idx="15">
                  <c:v>0.27572999999392778</c:v>
                </c:pt>
                <c:pt idx="16">
                  <c:v>0.27586999999766704</c:v>
                </c:pt>
                <c:pt idx="17">
                  <c:v>3.2139999995706603E-2</c:v>
                </c:pt>
                <c:pt idx="18">
                  <c:v>0.27580999999918276</c:v>
                </c:pt>
                <c:pt idx="19">
                  <c:v>3.2180000001972076E-2</c:v>
                </c:pt>
                <c:pt idx="20">
                  <c:v>0.2756500000032247</c:v>
                </c:pt>
                <c:pt idx="21">
                  <c:v>3.2120000003487803E-2</c:v>
                </c:pt>
                <c:pt idx="22">
                  <c:v>0.27573000000120373</c:v>
                </c:pt>
                <c:pt idx="23">
                  <c:v>3.2200000001466833E-2</c:v>
                </c:pt>
                <c:pt idx="24">
                  <c:v>0.27586999999766704</c:v>
                </c:pt>
                <c:pt idx="25">
                  <c:v>3.2140000002982561E-2</c:v>
                </c:pt>
                <c:pt idx="26">
                  <c:v>0.27610999999888008</c:v>
                </c:pt>
                <c:pt idx="27">
                  <c:v>3.2279999999445863E-2</c:v>
                </c:pt>
                <c:pt idx="28">
                  <c:v>3.0919999997422565E-2</c:v>
                </c:pt>
                <c:pt idx="29">
                  <c:v>3.6319999999250285E-2</c:v>
                </c:pt>
                <c:pt idx="30">
                  <c:v>0.27989000000525266</c:v>
                </c:pt>
                <c:pt idx="31">
                  <c:v>3.6159999996016268E-2</c:v>
                </c:pt>
                <c:pt idx="32">
                  <c:v>0.27942999999504536</c:v>
                </c:pt>
                <c:pt idx="33">
                  <c:v>3.6199999995005783E-2</c:v>
                </c:pt>
                <c:pt idx="34">
                  <c:v>0.27986999999848194</c:v>
                </c:pt>
                <c:pt idx="35">
                  <c:v>3.6240000001271255E-2</c:v>
                </c:pt>
                <c:pt idx="36">
                  <c:v>0.27990999999747146</c:v>
                </c:pt>
                <c:pt idx="37">
                  <c:v>3.6380000005010515E-2</c:v>
                </c:pt>
                <c:pt idx="38">
                  <c:v>0.28004999999393476</c:v>
                </c:pt>
                <c:pt idx="39">
                  <c:v>3.6319999999250285E-2</c:v>
                </c:pt>
                <c:pt idx="40">
                  <c:v>0.28009000000020023</c:v>
                </c:pt>
                <c:pt idx="41">
                  <c:v>3.63599999982398E-2</c:v>
                </c:pt>
                <c:pt idx="42">
                  <c:v>0.28003000000171596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0A-4904-A291-1F9FD8FC032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E0A-4904-A291-1F9FD8FC032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E0A-4904-A291-1F9FD8FC032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E0A-4904-A291-1F9FD8FC032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-9.8302190147114832E-5</c:v>
                </c:pt>
                <c:pt idx="1">
                  <c:v>3.3154057111296875E-2</c:v>
                </c:pt>
                <c:pt idx="2">
                  <c:v>0.14365732430207109</c:v>
                </c:pt>
                <c:pt idx="3">
                  <c:v>0.14370801387417698</c:v>
                </c:pt>
                <c:pt idx="4">
                  <c:v>0.14375870344628283</c:v>
                </c:pt>
                <c:pt idx="5">
                  <c:v>0.14380939301838869</c:v>
                </c:pt>
                <c:pt idx="6">
                  <c:v>0.14386008259049454</c:v>
                </c:pt>
                <c:pt idx="7">
                  <c:v>0.1439107721626004</c:v>
                </c:pt>
                <c:pt idx="8">
                  <c:v>0.14396146173470625</c:v>
                </c:pt>
                <c:pt idx="9">
                  <c:v>0.14401215130681211</c:v>
                </c:pt>
                <c:pt idx="10">
                  <c:v>0.14406284087891799</c:v>
                </c:pt>
                <c:pt idx="11">
                  <c:v>0.14411353045102385</c:v>
                </c:pt>
                <c:pt idx="12">
                  <c:v>0.1441642200231297</c:v>
                </c:pt>
                <c:pt idx="13">
                  <c:v>0.14421490959523556</c:v>
                </c:pt>
                <c:pt idx="14">
                  <c:v>0.14426559916734141</c:v>
                </c:pt>
                <c:pt idx="15">
                  <c:v>0.14431628873944727</c:v>
                </c:pt>
                <c:pt idx="16">
                  <c:v>0.14441766788365901</c:v>
                </c:pt>
                <c:pt idx="17">
                  <c:v>0.14446835745576486</c:v>
                </c:pt>
                <c:pt idx="18">
                  <c:v>0.14451904702787072</c:v>
                </c:pt>
                <c:pt idx="19">
                  <c:v>0.14456973659997657</c:v>
                </c:pt>
                <c:pt idx="20">
                  <c:v>0.14462042617208243</c:v>
                </c:pt>
                <c:pt idx="21">
                  <c:v>0.14467111574418831</c:v>
                </c:pt>
                <c:pt idx="22">
                  <c:v>0.14482318446050588</c:v>
                </c:pt>
                <c:pt idx="23">
                  <c:v>0.14487387403261173</c:v>
                </c:pt>
                <c:pt idx="24">
                  <c:v>0.14492456360471759</c:v>
                </c:pt>
                <c:pt idx="25">
                  <c:v>0.14497525317682344</c:v>
                </c:pt>
                <c:pt idx="26">
                  <c:v>0.14502594274892933</c:v>
                </c:pt>
                <c:pt idx="27">
                  <c:v>0.14507663232103518</c:v>
                </c:pt>
                <c:pt idx="28">
                  <c:v>0.15632971732853604</c:v>
                </c:pt>
                <c:pt idx="29">
                  <c:v>0.16444004886547359</c:v>
                </c:pt>
                <c:pt idx="30">
                  <c:v>0.16449073843757944</c:v>
                </c:pt>
                <c:pt idx="31">
                  <c:v>0.16454142800968533</c:v>
                </c:pt>
                <c:pt idx="32">
                  <c:v>0.16459211758179118</c:v>
                </c:pt>
                <c:pt idx="33">
                  <c:v>0.16464280715389704</c:v>
                </c:pt>
                <c:pt idx="34">
                  <c:v>0.16469349672600289</c:v>
                </c:pt>
                <c:pt idx="35">
                  <c:v>0.16474418629810875</c:v>
                </c:pt>
                <c:pt idx="36">
                  <c:v>0.1647948758702146</c:v>
                </c:pt>
                <c:pt idx="37">
                  <c:v>0.16484556544232049</c:v>
                </c:pt>
                <c:pt idx="38">
                  <c:v>0.16489625501442634</c:v>
                </c:pt>
                <c:pt idx="39">
                  <c:v>0.1649469445865322</c:v>
                </c:pt>
                <c:pt idx="40">
                  <c:v>0.16499763415863805</c:v>
                </c:pt>
                <c:pt idx="41">
                  <c:v>0.16504832373074391</c:v>
                </c:pt>
                <c:pt idx="42">
                  <c:v>0.16509901330284976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E0A-4904-A291-1F9FD8FC032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Prim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0">
                  <c:v>0</c:v>
                </c:pt>
                <c:pt idx="1">
                  <c:v>2.719999996770639E-3</c:v>
                </c:pt>
                <c:pt idx="2">
                  <c:v>3.2019999998738058E-2</c:v>
                </c:pt>
                <c:pt idx="3">
                  <c:v>0</c:v>
                </c:pt>
                <c:pt idx="4">
                  <c:v>3.2059999997727573E-2</c:v>
                </c:pt>
                <c:pt idx="5">
                  <c:v>0</c:v>
                </c:pt>
                <c:pt idx="6">
                  <c:v>3.19999999992433E-2</c:v>
                </c:pt>
                <c:pt idx="7">
                  <c:v>0</c:v>
                </c:pt>
                <c:pt idx="8">
                  <c:v>3.193999999348307E-2</c:v>
                </c:pt>
                <c:pt idx="9">
                  <c:v>0</c:v>
                </c:pt>
                <c:pt idx="10">
                  <c:v>3.207999999722233E-2</c:v>
                </c:pt>
                <c:pt idx="11">
                  <c:v>0</c:v>
                </c:pt>
                <c:pt idx="12">
                  <c:v>3.2019999998738058E-2</c:v>
                </c:pt>
                <c:pt idx="13">
                  <c:v>0</c:v>
                </c:pt>
                <c:pt idx="14">
                  <c:v>3.215999999520136E-2</c:v>
                </c:pt>
                <c:pt idx="15">
                  <c:v>0</c:v>
                </c:pt>
                <c:pt idx="16">
                  <c:v>0</c:v>
                </c:pt>
                <c:pt idx="17">
                  <c:v>3.2139999995706603E-2</c:v>
                </c:pt>
                <c:pt idx="18">
                  <c:v>0</c:v>
                </c:pt>
                <c:pt idx="19">
                  <c:v>3.2180000001972076E-2</c:v>
                </c:pt>
                <c:pt idx="20">
                  <c:v>0</c:v>
                </c:pt>
                <c:pt idx="21">
                  <c:v>3.2120000003487803E-2</c:v>
                </c:pt>
                <c:pt idx="22">
                  <c:v>0</c:v>
                </c:pt>
                <c:pt idx="23">
                  <c:v>3.2200000001466833E-2</c:v>
                </c:pt>
                <c:pt idx="24">
                  <c:v>0</c:v>
                </c:pt>
                <c:pt idx="25">
                  <c:v>3.2140000002982561E-2</c:v>
                </c:pt>
                <c:pt idx="26">
                  <c:v>0</c:v>
                </c:pt>
                <c:pt idx="27">
                  <c:v>3.2279999999445863E-2</c:v>
                </c:pt>
                <c:pt idx="28">
                  <c:v>3.0919999997422565E-2</c:v>
                </c:pt>
                <c:pt idx="29">
                  <c:v>3.6319999999250285E-2</c:v>
                </c:pt>
                <c:pt idx="30">
                  <c:v>0</c:v>
                </c:pt>
                <c:pt idx="31">
                  <c:v>3.6159999996016268E-2</c:v>
                </c:pt>
                <c:pt idx="32">
                  <c:v>0</c:v>
                </c:pt>
                <c:pt idx="33">
                  <c:v>3.6199999995005783E-2</c:v>
                </c:pt>
                <c:pt idx="34">
                  <c:v>0</c:v>
                </c:pt>
                <c:pt idx="35">
                  <c:v>3.6240000001271255E-2</c:v>
                </c:pt>
                <c:pt idx="36">
                  <c:v>0</c:v>
                </c:pt>
                <c:pt idx="37">
                  <c:v>3.6380000005010515E-2</c:v>
                </c:pt>
                <c:pt idx="38">
                  <c:v>0</c:v>
                </c:pt>
                <c:pt idx="39">
                  <c:v>3.6319999999250285E-2</c:v>
                </c:pt>
                <c:pt idx="40">
                  <c:v>0</c:v>
                </c:pt>
                <c:pt idx="41">
                  <c:v>3.63599999982398E-2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E0A-4904-A291-1F9FD8FC0327}"/>
            </c:ext>
          </c:extLst>
        </c:ser>
        <c:ser>
          <c:idx val="9"/>
          <c:order val="9"/>
          <c:tx>
            <c:strRef>
              <c:f>Active!$S$20</c:f>
              <c:strCache>
                <c:ptCount val="1"/>
                <c:pt idx="0">
                  <c:v>Sec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Active!$S$21:$S$999</c:f>
              <c:numCache>
                <c:formatCode>General</c:formatCode>
                <c:ptCount val="979"/>
                <c:pt idx="0">
                  <c:v>0</c:v>
                </c:pt>
                <c:pt idx="3">
                  <c:v>0.27538999999524094</c:v>
                </c:pt>
                <c:pt idx="5">
                  <c:v>0.27573000000120373</c:v>
                </c:pt>
                <c:pt idx="6">
                  <c:v>0</c:v>
                </c:pt>
                <c:pt idx="7">
                  <c:v>0.27576999999291729</c:v>
                </c:pt>
                <c:pt idx="8">
                  <c:v>0</c:v>
                </c:pt>
                <c:pt idx="9">
                  <c:v>0.27560999999695923</c:v>
                </c:pt>
                <c:pt idx="10">
                  <c:v>0</c:v>
                </c:pt>
                <c:pt idx="11">
                  <c:v>0.27575000000069849</c:v>
                </c:pt>
                <c:pt idx="12">
                  <c:v>0</c:v>
                </c:pt>
                <c:pt idx="13">
                  <c:v>0.27569000000221422</c:v>
                </c:pt>
                <c:pt idx="14">
                  <c:v>0</c:v>
                </c:pt>
                <c:pt idx="15">
                  <c:v>0.27572999999392778</c:v>
                </c:pt>
                <c:pt idx="16">
                  <c:v>0.27586999999766704</c:v>
                </c:pt>
                <c:pt idx="17">
                  <c:v>0</c:v>
                </c:pt>
                <c:pt idx="18">
                  <c:v>0.27580999999918276</c:v>
                </c:pt>
                <c:pt idx="19">
                  <c:v>0</c:v>
                </c:pt>
                <c:pt idx="20">
                  <c:v>0.2756500000032247</c:v>
                </c:pt>
                <c:pt idx="21">
                  <c:v>0</c:v>
                </c:pt>
                <c:pt idx="22">
                  <c:v>0.27573000000120373</c:v>
                </c:pt>
                <c:pt idx="23">
                  <c:v>0</c:v>
                </c:pt>
                <c:pt idx="24">
                  <c:v>0.27586999999766704</c:v>
                </c:pt>
                <c:pt idx="25">
                  <c:v>0</c:v>
                </c:pt>
                <c:pt idx="26">
                  <c:v>0.27610999999888008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0.27989000000525266</c:v>
                </c:pt>
                <c:pt idx="31">
                  <c:v>0</c:v>
                </c:pt>
                <c:pt idx="32">
                  <c:v>0.27942999999504536</c:v>
                </c:pt>
                <c:pt idx="33">
                  <c:v>0</c:v>
                </c:pt>
                <c:pt idx="34">
                  <c:v>0.27986999999848194</c:v>
                </c:pt>
                <c:pt idx="35">
                  <c:v>0</c:v>
                </c:pt>
                <c:pt idx="36">
                  <c:v>0.27990999999747146</c:v>
                </c:pt>
                <c:pt idx="37">
                  <c:v>0</c:v>
                </c:pt>
                <c:pt idx="38">
                  <c:v>0.28004999999393476</c:v>
                </c:pt>
                <c:pt idx="39">
                  <c:v>0</c:v>
                </c:pt>
                <c:pt idx="40">
                  <c:v>0.28009000000020023</c:v>
                </c:pt>
                <c:pt idx="41">
                  <c:v>0</c:v>
                </c:pt>
                <c:pt idx="42">
                  <c:v>0.28003000000171596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09-4126-A9FB-A67EA31A9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270440"/>
        <c:axId val="1"/>
        <c:extLst>
          <c:ext xmlns:c15="http://schemas.microsoft.com/office/drawing/2012/chart" uri="{02D57815-91ED-43cb-92C2-25804820EDAC}">
            <c15:filteredScatterSeries>
              <c15:ser>
                <c:idx val="10"/>
                <c:order val="10"/>
                <c:tx>
                  <c:strRef>
                    <c:extLst>
                      <c:ext uri="{02D57815-91ED-43cb-92C2-25804820EDAC}">
                        <c15:formulaRef>
                          <c15:sqref>Active!$U$20</c15:sqref>
                        </c15:formulaRef>
                      </c:ext>
                    </c:extLst>
                    <c:strCache>
                      <c:ptCount val="1"/>
                      <c:pt idx="0">
                        <c:v>BAD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328</c:v>
                      </c:pt>
                      <c:pt idx="2">
                        <c:v>1418</c:v>
                      </c:pt>
                      <c:pt idx="3">
                        <c:v>1418.5</c:v>
                      </c:pt>
                      <c:pt idx="4">
                        <c:v>1419</c:v>
                      </c:pt>
                      <c:pt idx="5">
                        <c:v>1419.5</c:v>
                      </c:pt>
                      <c:pt idx="6">
                        <c:v>1420</c:v>
                      </c:pt>
                      <c:pt idx="7">
                        <c:v>1420.5</c:v>
                      </c:pt>
                      <c:pt idx="8">
                        <c:v>1421</c:v>
                      </c:pt>
                      <c:pt idx="9">
                        <c:v>1421.5</c:v>
                      </c:pt>
                      <c:pt idx="10">
                        <c:v>1422</c:v>
                      </c:pt>
                      <c:pt idx="11">
                        <c:v>1422.5</c:v>
                      </c:pt>
                      <c:pt idx="12">
                        <c:v>1423</c:v>
                      </c:pt>
                      <c:pt idx="13">
                        <c:v>1423.5</c:v>
                      </c:pt>
                      <c:pt idx="14">
                        <c:v>1424</c:v>
                      </c:pt>
                      <c:pt idx="15">
                        <c:v>1424.5</c:v>
                      </c:pt>
                      <c:pt idx="16">
                        <c:v>1425.5</c:v>
                      </c:pt>
                      <c:pt idx="17">
                        <c:v>1426</c:v>
                      </c:pt>
                      <c:pt idx="18">
                        <c:v>1426.5</c:v>
                      </c:pt>
                      <c:pt idx="19">
                        <c:v>1427</c:v>
                      </c:pt>
                      <c:pt idx="20">
                        <c:v>1427.5</c:v>
                      </c:pt>
                      <c:pt idx="21">
                        <c:v>1428</c:v>
                      </c:pt>
                      <c:pt idx="22">
                        <c:v>1429.5</c:v>
                      </c:pt>
                      <c:pt idx="23">
                        <c:v>1430</c:v>
                      </c:pt>
                      <c:pt idx="24">
                        <c:v>1430.5</c:v>
                      </c:pt>
                      <c:pt idx="25">
                        <c:v>1431</c:v>
                      </c:pt>
                      <c:pt idx="26">
                        <c:v>1431.5</c:v>
                      </c:pt>
                      <c:pt idx="27">
                        <c:v>1432</c:v>
                      </c:pt>
                      <c:pt idx="28">
                        <c:v>1543</c:v>
                      </c:pt>
                      <c:pt idx="29">
                        <c:v>1623</c:v>
                      </c:pt>
                      <c:pt idx="30">
                        <c:v>1623.5</c:v>
                      </c:pt>
                      <c:pt idx="31">
                        <c:v>1624</c:v>
                      </c:pt>
                      <c:pt idx="32">
                        <c:v>1624.5</c:v>
                      </c:pt>
                      <c:pt idx="33">
                        <c:v>1625</c:v>
                      </c:pt>
                      <c:pt idx="34">
                        <c:v>1625.5</c:v>
                      </c:pt>
                      <c:pt idx="35">
                        <c:v>1626</c:v>
                      </c:pt>
                      <c:pt idx="36">
                        <c:v>1626.5</c:v>
                      </c:pt>
                      <c:pt idx="37">
                        <c:v>1627</c:v>
                      </c:pt>
                      <c:pt idx="38">
                        <c:v>1627.5</c:v>
                      </c:pt>
                      <c:pt idx="39">
                        <c:v>1628</c:v>
                      </c:pt>
                      <c:pt idx="40">
                        <c:v>1628.5</c:v>
                      </c:pt>
                      <c:pt idx="41">
                        <c:v>1629</c:v>
                      </c:pt>
                      <c:pt idx="42">
                        <c:v>1629.5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AB09-4126-A9FB-A67EA31A95BB}"/>
                  </c:ext>
                </c:extLst>
              </c15:ser>
            </c15:filteredScatterSeries>
          </c:ext>
        </c:extLst>
      </c:scatterChart>
      <c:valAx>
        <c:axId val="630270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270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8045112781954884"/>
          <c:h val="5.509846356924682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F97C49D-8207-81D5-988B-7A08609BD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C18" sqref="C18:D1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44</v>
      </c>
      <c r="F1" s="36" t="s">
        <v>41</v>
      </c>
      <c r="G1" s="31">
        <v>2009</v>
      </c>
      <c r="H1" s="32"/>
      <c r="I1" s="37" t="s">
        <v>42</v>
      </c>
      <c r="J1" s="36" t="s">
        <v>41</v>
      </c>
      <c r="K1" s="38">
        <v>11.012549999999999</v>
      </c>
      <c r="L1" s="39">
        <v>-37.101800000000004</v>
      </c>
      <c r="M1" s="40">
        <v>53447.705000000002</v>
      </c>
      <c r="N1" s="40">
        <v>3.5942599999999998</v>
      </c>
      <c r="O1" s="33" t="s">
        <v>43</v>
      </c>
      <c r="P1" s="41">
        <v>11.52</v>
      </c>
    </row>
    <row r="2" spans="1:16" x14ac:dyDescent="0.2">
      <c r="A2" t="s">
        <v>23</v>
      </c>
      <c r="B2" t="s">
        <v>43</v>
      </c>
      <c r="C2" s="30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>
        <v>54626.625</v>
      </c>
      <c r="D4" s="28">
        <v>3.59429</v>
      </c>
      <c r="E4" s="42" t="s">
        <v>45</v>
      </c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8">
        <v>53447.705000000002</v>
      </c>
      <c r="D7" s="29" t="s">
        <v>46</v>
      </c>
    </row>
    <row r="8" spans="1:16" x14ac:dyDescent="0.2">
      <c r="A8" t="s">
        <v>3</v>
      </c>
      <c r="C8" s="8">
        <v>3.5942599999999998</v>
      </c>
      <c r="D8" s="29" t="s">
        <v>46</v>
      </c>
    </row>
    <row r="9" spans="1:1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-9.8302190147114832E-5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1.0137914421171948E-4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59302.919588323733</v>
      </c>
      <c r="E15" s="14" t="s">
        <v>34</v>
      </c>
      <c r="F15" s="34">
        <v>1</v>
      </c>
    </row>
    <row r="16" spans="1:16" x14ac:dyDescent="0.2">
      <c r="A16" s="16" t="s">
        <v>4</v>
      </c>
      <c r="B16" s="10"/>
      <c r="C16" s="17">
        <f ca="1">+C8+C12</f>
        <v>3.5943613791442117</v>
      </c>
      <c r="E16" s="14" t="s">
        <v>30</v>
      </c>
      <c r="F16" s="35">
        <f ca="1">NOW()+15018.5+$C$5/24</f>
        <v>60169.72182013889</v>
      </c>
    </row>
    <row r="17" spans="1:21" ht="13.5" thickBot="1" x14ac:dyDescent="0.25">
      <c r="A17" s="14" t="s">
        <v>27</v>
      </c>
      <c r="B17" s="10"/>
      <c r="C17" s="10">
        <f>COUNT(C21:C2191)</f>
        <v>43</v>
      </c>
      <c r="E17" s="14" t="s">
        <v>35</v>
      </c>
      <c r="F17" s="15">
        <f ca="1">ROUND(2*(F16-$C$7)/$C$8,0)/2+F15</f>
        <v>1871</v>
      </c>
    </row>
    <row r="18" spans="1:21" ht="14.25" thickTop="1" thickBot="1" x14ac:dyDescent="0.25">
      <c r="A18" s="16" t="s">
        <v>5</v>
      </c>
      <c r="B18" s="10"/>
      <c r="C18" s="19">
        <f ca="1">+C15</f>
        <v>59302.919588323733</v>
      </c>
      <c r="D18" s="20">
        <f ca="1">+C16</f>
        <v>3.5943613791442117</v>
      </c>
      <c r="E18" s="14" t="s">
        <v>36</v>
      </c>
      <c r="F18" s="23">
        <f ca="1">ROUND(2*(F16-$C$15)/$C$16,0)/2+F15</f>
        <v>242</v>
      </c>
    </row>
    <row r="19" spans="1:21" ht="13.5" thickTop="1" x14ac:dyDescent="0.2">
      <c r="E19" s="14" t="s">
        <v>31</v>
      </c>
      <c r="F19" s="18">
        <f ca="1">+$C$15+$C$16*F18-15018.5-$C$5/24</f>
        <v>45154.65087540997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6" t="s">
        <v>52</v>
      </c>
      <c r="S20" s="46" t="s">
        <v>53</v>
      </c>
      <c r="U20" s="26" t="s">
        <v>33</v>
      </c>
    </row>
    <row r="21" spans="1:21" x14ac:dyDescent="0.2">
      <c r="A21" t="s">
        <v>46</v>
      </c>
      <c r="B21" s="45" t="s">
        <v>48</v>
      </c>
      <c r="C21" s="8">
        <v>53447.705000000002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-9.8302190147114832E-5</v>
      </c>
      <c r="Q21" s="2">
        <f>+C21-15018.5</f>
        <v>38429.205000000002</v>
      </c>
      <c r="R21">
        <f>IF(B21="I",G21,"" )</f>
        <v>0</v>
      </c>
      <c r="S21" t="str">
        <f>IF($B21="II",$G21,"" )</f>
        <v/>
      </c>
    </row>
    <row r="22" spans="1:21" x14ac:dyDescent="0.2">
      <c r="A22" t="s">
        <v>47</v>
      </c>
      <c r="B22" s="45" t="s">
        <v>48</v>
      </c>
      <c r="C22" s="8">
        <v>54626.625</v>
      </c>
      <c r="D22" s="8"/>
      <c r="E22">
        <f>+(C22-C$7)/C$8</f>
        <v>328.00075676217034</v>
      </c>
      <c r="F22">
        <f>ROUND(2*E22,0)/2</f>
        <v>328</v>
      </c>
      <c r="G22">
        <f>+C22-(C$7+F22*C$8)</f>
        <v>2.719999996770639E-3</v>
      </c>
      <c r="I22">
        <f>+G22</f>
        <v>2.719999996770639E-3</v>
      </c>
      <c r="O22">
        <f ca="1">+C$11+C$12*$F22</f>
        <v>3.3154057111296875E-2</v>
      </c>
      <c r="Q22" s="2">
        <f>+C22-15018.5</f>
        <v>39608.125</v>
      </c>
      <c r="R22">
        <v>2.719999996770639E-3</v>
      </c>
    </row>
    <row r="23" spans="1:21" x14ac:dyDescent="0.2">
      <c r="A23" s="44" t="s">
        <v>49</v>
      </c>
      <c r="B23" s="44" t="s">
        <v>48</v>
      </c>
      <c r="C23" s="43">
        <v>58544.397700000001</v>
      </c>
      <c r="D23" s="43">
        <v>1E-4</v>
      </c>
      <c r="E23">
        <f>+(C23-C$7)/C$8</f>
        <v>1418.0089086487899</v>
      </c>
      <c r="F23">
        <f>ROUND(2*E23,0)/2</f>
        <v>1418</v>
      </c>
      <c r="G23">
        <f>+C23-(C$7+F23*C$8)</f>
        <v>3.2019999998738058E-2</v>
      </c>
      <c r="K23">
        <f>+G23</f>
        <v>3.2019999998738058E-2</v>
      </c>
      <c r="O23">
        <f ca="1">+C$11+C$12*$F23</f>
        <v>0.14365732430207109</v>
      </c>
      <c r="Q23" s="2">
        <f>+C23-15018.5</f>
        <v>43525.897700000001</v>
      </c>
      <c r="R23">
        <v>3.2019999998738058E-2</v>
      </c>
    </row>
    <row r="24" spans="1:21" ht="14.25" customHeight="1" x14ac:dyDescent="0.2">
      <c r="A24" s="44" t="s">
        <v>49</v>
      </c>
      <c r="B24" s="44" t="s">
        <v>50</v>
      </c>
      <c r="C24" s="43">
        <v>58546.438199999997</v>
      </c>
      <c r="D24" s="43">
        <v>1E-4</v>
      </c>
      <c r="E24">
        <f>+(C24-C$7)/C$8</f>
        <v>1418.5766193875779</v>
      </c>
      <c r="F24">
        <f>ROUND(2*E24,0)/2</f>
        <v>1418.5</v>
      </c>
      <c r="G24">
        <f>+C24-(C$7+F24*C$8)</f>
        <v>0.27538999999524094</v>
      </c>
      <c r="K24">
        <f>+G24</f>
        <v>0.27538999999524094</v>
      </c>
      <c r="O24">
        <f ca="1">+C$11+C$12*$F24</f>
        <v>0.14370801387417698</v>
      </c>
      <c r="Q24" s="2">
        <f>+C24-15018.5</f>
        <v>43527.938199999997</v>
      </c>
      <c r="R24" t="s">
        <v>54</v>
      </c>
      <c r="S24">
        <v>0.27538999999524094</v>
      </c>
    </row>
    <row r="25" spans="1:21" x14ac:dyDescent="0.2">
      <c r="A25" s="44" t="s">
        <v>49</v>
      </c>
      <c r="B25" s="44" t="s">
        <v>48</v>
      </c>
      <c r="C25" s="43">
        <v>58547.991999999998</v>
      </c>
      <c r="D25" s="43">
        <v>1E-4</v>
      </c>
      <c r="E25">
        <f>+(C25-C$7)/C$8</f>
        <v>1419.0089197776447</v>
      </c>
      <c r="F25">
        <f>ROUND(2*E25,0)/2</f>
        <v>1419</v>
      </c>
      <c r="G25">
        <f>+C25-(C$7+F25*C$8)</f>
        <v>3.2059999997727573E-2</v>
      </c>
      <c r="K25">
        <f>+G25</f>
        <v>3.2059999997727573E-2</v>
      </c>
      <c r="O25">
        <f ca="1">+C$11+C$12*$F25</f>
        <v>0.14375870344628283</v>
      </c>
      <c r="Q25" s="2">
        <f>+C25-15018.5</f>
        <v>43529.491999999998</v>
      </c>
      <c r="R25">
        <v>3.2059999997727573E-2</v>
      </c>
    </row>
    <row r="26" spans="1:21" x14ac:dyDescent="0.2">
      <c r="A26" s="44" t="s">
        <v>49</v>
      </c>
      <c r="B26" s="44" t="s">
        <v>50</v>
      </c>
      <c r="C26" s="43">
        <v>58550.032800000001</v>
      </c>
      <c r="D26" s="43">
        <v>1E-4</v>
      </c>
      <c r="E26">
        <f>+(C26-C$7)/C$8</f>
        <v>1419.5767139828504</v>
      </c>
      <c r="F26">
        <f>ROUND(2*E26,0)/2</f>
        <v>1419.5</v>
      </c>
      <c r="G26">
        <f>+C26-(C$7+F26*C$8)</f>
        <v>0.27573000000120373</v>
      </c>
      <c r="K26">
        <f>+G26</f>
        <v>0.27573000000120373</v>
      </c>
      <c r="O26">
        <f ca="1">+C$11+C$12*$F26</f>
        <v>0.14380939301838869</v>
      </c>
      <c r="Q26" s="2">
        <f>+C26-15018.5</f>
        <v>43531.532800000001</v>
      </c>
      <c r="R26" t="s">
        <v>54</v>
      </c>
      <c r="S26">
        <v>0.27573000000120373</v>
      </c>
    </row>
    <row r="27" spans="1:21" x14ac:dyDescent="0.2">
      <c r="A27" s="44" t="s">
        <v>49</v>
      </c>
      <c r="B27" s="44" t="s">
        <v>48</v>
      </c>
      <c r="C27" s="43">
        <v>58551.586199999998</v>
      </c>
      <c r="D27" s="43">
        <v>1E-4</v>
      </c>
      <c r="E27">
        <f>+(C27-C$7)/C$8</f>
        <v>1420.0089030843612</v>
      </c>
      <c r="F27">
        <f>ROUND(2*E27,0)/2</f>
        <v>1420</v>
      </c>
      <c r="G27">
        <f>+C27-(C$7+F27*C$8)</f>
        <v>3.19999999992433E-2</v>
      </c>
      <c r="K27">
        <f>+G27</f>
        <v>3.19999999992433E-2</v>
      </c>
      <c r="O27">
        <f ca="1">+C$11+C$12*$F27</f>
        <v>0.14386008259049454</v>
      </c>
      <c r="Q27" s="2">
        <f>+C27-15018.5</f>
        <v>43533.086199999998</v>
      </c>
      <c r="R27">
        <v>3.19999999992433E-2</v>
      </c>
      <c r="S27" t="s">
        <v>54</v>
      </c>
    </row>
    <row r="28" spans="1:21" x14ac:dyDescent="0.2">
      <c r="A28" s="44" t="s">
        <v>49</v>
      </c>
      <c r="B28" s="44" t="s">
        <v>50</v>
      </c>
      <c r="C28" s="43">
        <v>58553.627099999998</v>
      </c>
      <c r="D28" s="43">
        <v>1E-4</v>
      </c>
      <c r="E28">
        <f>+(C28-C$7)/C$8</f>
        <v>1420.5767251117049</v>
      </c>
      <c r="F28">
        <f>ROUND(2*E28,0)/2</f>
        <v>1420.5</v>
      </c>
      <c r="G28">
        <f>+C28-(C$7+F28*C$8)</f>
        <v>0.27576999999291729</v>
      </c>
      <c r="K28">
        <f>+G28</f>
        <v>0.27576999999291729</v>
      </c>
      <c r="O28">
        <f ca="1">+C$11+C$12*$F28</f>
        <v>0.1439107721626004</v>
      </c>
      <c r="Q28" s="2">
        <f>+C28-15018.5</f>
        <v>43535.127099999998</v>
      </c>
      <c r="R28" t="s">
        <v>54</v>
      </c>
      <c r="S28">
        <v>0.27576999999291729</v>
      </c>
    </row>
    <row r="29" spans="1:21" x14ac:dyDescent="0.2">
      <c r="A29" s="44" t="s">
        <v>49</v>
      </c>
      <c r="B29" s="44" t="s">
        <v>48</v>
      </c>
      <c r="C29" s="43">
        <v>58555.180399999997</v>
      </c>
      <c r="D29" s="43">
        <v>1E-4</v>
      </c>
      <c r="E29">
        <f>+(C29-C$7)/C$8</f>
        <v>1421.008886391078</v>
      </c>
      <c r="F29">
        <f>ROUND(2*E29,0)/2</f>
        <v>1421</v>
      </c>
      <c r="G29">
        <f>+C29-(C$7+F29*C$8)</f>
        <v>3.193999999348307E-2</v>
      </c>
      <c r="K29">
        <f>+G29</f>
        <v>3.193999999348307E-2</v>
      </c>
      <c r="O29">
        <f ca="1">+C$11+C$12*$F29</f>
        <v>0.14396146173470625</v>
      </c>
      <c r="Q29" s="2">
        <f>+C29-15018.5</f>
        <v>43536.680399999997</v>
      </c>
      <c r="R29">
        <v>3.193999999348307E-2</v>
      </c>
      <c r="S29" t="s">
        <v>54</v>
      </c>
    </row>
    <row r="30" spans="1:21" x14ac:dyDescent="0.2">
      <c r="A30" s="44" t="s">
        <v>49</v>
      </c>
      <c r="B30" s="44" t="s">
        <v>50</v>
      </c>
      <c r="C30" s="43">
        <v>58557.2212</v>
      </c>
      <c r="D30" s="43">
        <v>1E-4</v>
      </c>
      <c r="E30">
        <f>+(C30-C$7)/C$8</f>
        <v>1421.5766805962837</v>
      </c>
      <c r="F30">
        <f>ROUND(2*E30,0)/2</f>
        <v>1421.5</v>
      </c>
      <c r="G30">
        <f>+C30-(C$7+F30*C$8)</f>
        <v>0.27560999999695923</v>
      </c>
      <c r="K30">
        <f>+G30</f>
        <v>0.27560999999695923</v>
      </c>
      <c r="O30">
        <f ca="1">+C$11+C$12*$F30</f>
        <v>0.14401215130681211</v>
      </c>
      <c r="Q30" s="2">
        <f>+C30-15018.5</f>
        <v>43538.7212</v>
      </c>
      <c r="R30" t="s">
        <v>54</v>
      </c>
      <c r="S30">
        <v>0.27560999999695923</v>
      </c>
    </row>
    <row r="31" spans="1:21" x14ac:dyDescent="0.2">
      <c r="A31" s="44" t="s">
        <v>49</v>
      </c>
      <c r="B31" s="44" t="s">
        <v>48</v>
      </c>
      <c r="C31" s="43">
        <v>58558.774799999999</v>
      </c>
      <c r="D31" s="43">
        <v>1E-4</v>
      </c>
      <c r="E31">
        <f>+(C31-C$7)/C$8</f>
        <v>1422.0089253420726</v>
      </c>
      <c r="F31">
        <f>ROUND(2*E31,0)/2</f>
        <v>1422</v>
      </c>
      <c r="G31">
        <f>+C31-(C$7+F31*C$8)</f>
        <v>3.207999999722233E-2</v>
      </c>
      <c r="K31">
        <f>+G31</f>
        <v>3.207999999722233E-2</v>
      </c>
      <c r="O31">
        <f ca="1">+C$11+C$12*$F31</f>
        <v>0.14406284087891799</v>
      </c>
      <c r="Q31" s="2">
        <f>+C31-15018.5</f>
        <v>43540.274799999999</v>
      </c>
      <c r="R31">
        <v>3.207999999722233E-2</v>
      </c>
      <c r="S31" t="s">
        <v>54</v>
      </c>
    </row>
    <row r="32" spans="1:21" x14ac:dyDescent="0.2">
      <c r="A32" s="44" t="s">
        <v>49</v>
      </c>
      <c r="B32" s="44" t="s">
        <v>50</v>
      </c>
      <c r="C32" s="43">
        <v>58560.815600000002</v>
      </c>
      <c r="D32" s="43">
        <v>1E-4</v>
      </c>
      <c r="E32">
        <f>+(C32-C$7)/C$8</f>
        <v>1422.5767195472783</v>
      </c>
      <c r="F32">
        <f>ROUND(2*E32,0)/2</f>
        <v>1422.5</v>
      </c>
      <c r="G32">
        <f>+C32-(C$7+F32*C$8)</f>
        <v>0.27575000000069849</v>
      </c>
      <c r="K32">
        <f>+G32</f>
        <v>0.27575000000069849</v>
      </c>
      <c r="O32">
        <f ca="1">+C$11+C$12*$F32</f>
        <v>0.14411353045102385</v>
      </c>
      <c r="Q32" s="2">
        <f>+C32-15018.5</f>
        <v>43542.315600000002</v>
      </c>
      <c r="R32" t="s">
        <v>54</v>
      </c>
      <c r="S32">
        <v>0.27575000000069849</v>
      </c>
    </row>
    <row r="33" spans="1:19" x14ac:dyDescent="0.2">
      <c r="A33" s="44" t="s">
        <v>49</v>
      </c>
      <c r="B33" s="44" t="s">
        <v>48</v>
      </c>
      <c r="C33" s="43">
        <v>58562.368999999999</v>
      </c>
      <c r="D33" s="43">
        <v>1E-4</v>
      </c>
      <c r="E33">
        <f>+(C33-C$7)/C$8</f>
        <v>1423.0089086487892</v>
      </c>
      <c r="F33">
        <f>ROUND(2*E33,0)/2</f>
        <v>1423</v>
      </c>
      <c r="G33">
        <f>+C33-(C$7+F33*C$8)</f>
        <v>3.2019999998738058E-2</v>
      </c>
      <c r="K33">
        <f>+G33</f>
        <v>3.2019999998738058E-2</v>
      </c>
      <c r="O33">
        <f ca="1">+C$11+C$12*$F33</f>
        <v>0.1441642200231297</v>
      </c>
      <c r="Q33" s="2">
        <f>+C33-15018.5</f>
        <v>43543.868999999999</v>
      </c>
      <c r="R33">
        <v>3.2019999998738058E-2</v>
      </c>
      <c r="S33" t="s">
        <v>54</v>
      </c>
    </row>
    <row r="34" spans="1:19" x14ac:dyDescent="0.2">
      <c r="A34" s="44" t="s">
        <v>49</v>
      </c>
      <c r="B34" s="44" t="s">
        <v>50</v>
      </c>
      <c r="C34" s="43">
        <v>58564.409800000001</v>
      </c>
      <c r="D34" s="43">
        <v>1E-4</v>
      </c>
      <c r="E34">
        <f>+(C34-C$7)/C$8</f>
        <v>1423.5767028539949</v>
      </c>
      <c r="F34">
        <f>ROUND(2*E34,0)/2</f>
        <v>1423.5</v>
      </c>
      <c r="G34">
        <f>+C34-(C$7+F34*C$8)</f>
        <v>0.27569000000221422</v>
      </c>
      <c r="K34">
        <f>+G34</f>
        <v>0.27569000000221422</v>
      </c>
      <c r="O34">
        <f ca="1">+C$11+C$12*$F34</f>
        <v>0.14421490959523556</v>
      </c>
      <c r="Q34" s="2">
        <f>+C34-15018.5</f>
        <v>43545.909800000001</v>
      </c>
      <c r="R34" t="s">
        <v>54</v>
      </c>
      <c r="S34">
        <v>0.27569000000221422</v>
      </c>
    </row>
    <row r="35" spans="1:19" x14ac:dyDescent="0.2">
      <c r="A35" s="44" t="s">
        <v>49</v>
      </c>
      <c r="B35" s="44" t="s">
        <v>48</v>
      </c>
      <c r="C35" s="43">
        <v>58565.963400000001</v>
      </c>
      <c r="D35" s="43">
        <v>1E-4</v>
      </c>
      <c r="E35">
        <f>+(C35-C$7)/C$8</f>
        <v>1424.0089475997838</v>
      </c>
      <c r="F35">
        <f>ROUND(2*E35,0)/2</f>
        <v>1424</v>
      </c>
      <c r="G35">
        <f>+C35-(C$7+F35*C$8)</f>
        <v>3.215999999520136E-2</v>
      </c>
      <c r="K35">
        <f>+G35</f>
        <v>3.215999999520136E-2</v>
      </c>
      <c r="O35">
        <f ca="1">+C$11+C$12*$F35</f>
        <v>0.14426559916734141</v>
      </c>
      <c r="Q35" s="2">
        <f>+C35-15018.5</f>
        <v>43547.463400000001</v>
      </c>
      <c r="R35">
        <v>3.215999999520136E-2</v>
      </c>
      <c r="S35" t="s">
        <v>54</v>
      </c>
    </row>
    <row r="36" spans="1:19" x14ac:dyDescent="0.2">
      <c r="A36" s="44" t="s">
        <v>49</v>
      </c>
      <c r="B36" s="44" t="s">
        <v>50</v>
      </c>
      <c r="C36" s="43">
        <v>58568.004099999998</v>
      </c>
      <c r="D36" s="43">
        <v>1E-4</v>
      </c>
      <c r="E36">
        <f>+(C36-C$7)/C$8</f>
        <v>1424.5767139828495</v>
      </c>
      <c r="F36">
        <f>ROUND(2*E36,0)/2</f>
        <v>1424.5</v>
      </c>
      <c r="G36">
        <f>+C36-(C$7+F36*C$8)</f>
        <v>0.27572999999392778</v>
      </c>
      <c r="K36">
        <f>+G36</f>
        <v>0.27572999999392778</v>
      </c>
      <c r="O36">
        <f ca="1">+C$11+C$12*$F36</f>
        <v>0.14431628873944727</v>
      </c>
      <c r="Q36" s="2">
        <f>+C36-15018.5</f>
        <v>43549.504099999998</v>
      </c>
      <c r="R36" t="s">
        <v>54</v>
      </c>
      <c r="S36">
        <v>0.27572999999392778</v>
      </c>
    </row>
    <row r="37" spans="1:19" x14ac:dyDescent="0.2">
      <c r="A37" s="44" t="s">
        <v>49</v>
      </c>
      <c r="B37" s="44" t="s">
        <v>50</v>
      </c>
      <c r="C37" s="43">
        <v>58571.5985</v>
      </c>
      <c r="D37" s="43">
        <v>1E-4</v>
      </c>
      <c r="E37">
        <f>+(C37-C$7)/C$8</f>
        <v>1425.5767529338441</v>
      </c>
      <c r="F37">
        <f>ROUND(2*E37,0)/2</f>
        <v>1425.5</v>
      </c>
      <c r="G37">
        <f>+C37-(C$7+F37*C$8)</f>
        <v>0.27586999999766704</v>
      </c>
      <c r="K37">
        <f>+G37</f>
        <v>0.27586999999766704</v>
      </c>
      <c r="O37">
        <f ca="1">+C$11+C$12*$F37</f>
        <v>0.14441766788365901</v>
      </c>
      <c r="Q37" s="2">
        <f>+C37-15018.5</f>
        <v>43553.0985</v>
      </c>
      <c r="R37" t="s">
        <v>54</v>
      </c>
      <c r="S37">
        <v>0.27586999999766704</v>
      </c>
    </row>
    <row r="38" spans="1:19" x14ac:dyDescent="0.2">
      <c r="A38" s="44" t="s">
        <v>49</v>
      </c>
      <c r="B38" s="44" t="s">
        <v>48</v>
      </c>
      <c r="C38" s="43">
        <v>58573.151899999997</v>
      </c>
      <c r="D38" s="43">
        <v>1E-4</v>
      </c>
      <c r="E38">
        <f>+(C38-C$7)/C$8</f>
        <v>1426.0089420353552</v>
      </c>
      <c r="F38">
        <f>ROUND(2*E38,0)/2</f>
        <v>1426</v>
      </c>
      <c r="G38">
        <f>+C38-(C$7+F38*C$8)</f>
        <v>3.2139999995706603E-2</v>
      </c>
      <c r="K38">
        <f>+G38</f>
        <v>3.2139999995706603E-2</v>
      </c>
      <c r="O38">
        <f ca="1">+C$11+C$12*$F38</f>
        <v>0.14446835745576486</v>
      </c>
      <c r="Q38" s="2">
        <f>+C38-15018.5</f>
        <v>43554.651899999997</v>
      </c>
      <c r="R38">
        <v>3.2139999995706603E-2</v>
      </c>
      <c r="S38" t="s">
        <v>54</v>
      </c>
    </row>
    <row r="39" spans="1:19" x14ac:dyDescent="0.2">
      <c r="A39" s="44" t="s">
        <v>49</v>
      </c>
      <c r="B39" s="44" t="s">
        <v>50</v>
      </c>
      <c r="C39" s="43">
        <v>58575.1927</v>
      </c>
      <c r="D39" s="43">
        <v>1E-4</v>
      </c>
      <c r="E39">
        <f>+(C39-C$7)/C$8</f>
        <v>1426.5767362405609</v>
      </c>
      <c r="F39">
        <f>ROUND(2*E39,0)/2</f>
        <v>1426.5</v>
      </c>
      <c r="G39">
        <f>+C39-(C$7+F39*C$8)</f>
        <v>0.27580999999918276</v>
      </c>
      <c r="K39">
        <f>+G39</f>
        <v>0.27580999999918276</v>
      </c>
      <c r="O39">
        <f ca="1">+C$11+C$12*$F39</f>
        <v>0.14451904702787072</v>
      </c>
      <c r="Q39" s="2">
        <f>+C39-15018.5</f>
        <v>43556.6927</v>
      </c>
      <c r="R39" t="s">
        <v>54</v>
      </c>
      <c r="S39">
        <v>0.27580999999918276</v>
      </c>
    </row>
    <row r="40" spans="1:19" x14ac:dyDescent="0.2">
      <c r="A40" s="44" t="s">
        <v>49</v>
      </c>
      <c r="B40" s="44" t="s">
        <v>48</v>
      </c>
      <c r="C40" s="43">
        <v>58576.746200000001</v>
      </c>
      <c r="D40" s="43">
        <v>1E-4</v>
      </c>
      <c r="E40">
        <f>+(C40-C$7)/C$8</f>
        <v>1427.0089531642118</v>
      </c>
      <c r="F40">
        <f>ROUND(2*E40,0)/2</f>
        <v>1427</v>
      </c>
      <c r="G40">
        <f>+C40-(C$7+F40*C$8)</f>
        <v>3.2180000001972076E-2</v>
      </c>
      <c r="K40">
        <f>+G40</f>
        <v>3.2180000001972076E-2</v>
      </c>
      <c r="O40">
        <f ca="1">+C$11+C$12*$F40</f>
        <v>0.14456973659997657</v>
      </c>
      <c r="Q40" s="2">
        <f>+C40-15018.5</f>
        <v>43558.246200000001</v>
      </c>
      <c r="R40">
        <v>3.2180000001972076E-2</v>
      </c>
      <c r="S40" t="s">
        <v>54</v>
      </c>
    </row>
    <row r="41" spans="1:19" x14ac:dyDescent="0.2">
      <c r="A41" s="44" t="s">
        <v>49</v>
      </c>
      <c r="B41" s="44" t="s">
        <v>50</v>
      </c>
      <c r="C41" s="43">
        <v>58578.786800000002</v>
      </c>
      <c r="D41" s="43">
        <v>1E-4</v>
      </c>
      <c r="E41">
        <f>+(C41-C$7)/C$8</f>
        <v>1427.5766917251397</v>
      </c>
      <c r="F41">
        <f>ROUND(2*E41,0)/2</f>
        <v>1427.5</v>
      </c>
      <c r="G41">
        <f>+C41-(C$7+F41*C$8)</f>
        <v>0.2756500000032247</v>
      </c>
      <c r="K41">
        <f>+G41</f>
        <v>0.2756500000032247</v>
      </c>
      <c r="O41">
        <f ca="1">+C$11+C$12*$F41</f>
        <v>0.14462042617208243</v>
      </c>
      <c r="Q41" s="2">
        <f>+C41-15018.5</f>
        <v>43560.286800000002</v>
      </c>
      <c r="R41" t="s">
        <v>54</v>
      </c>
      <c r="S41">
        <v>0.2756500000032247</v>
      </c>
    </row>
    <row r="42" spans="1:19" x14ac:dyDescent="0.2">
      <c r="A42" s="44" t="s">
        <v>49</v>
      </c>
      <c r="B42" s="44" t="s">
        <v>48</v>
      </c>
      <c r="C42" s="43">
        <v>58580.340400000001</v>
      </c>
      <c r="D42" s="43">
        <v>1E-4</v>
      </c>
      <c r="E42">
        <f>+(C42-C$7)/C$8</f>
        <v>1428.0089364709286</v>
      </c>
      <c r="F42">
        <f>ROUND(2*E42,0)/2</f>
        <v>1428</v>
      </c>
      <c r="G42">
        <f>+C42-(C$7+F42*C$8)</f>
        <v>3.2120000003487803E-2</v>
      </c>
      <c r="K42">
        <f>+G42</f>
        <v>3.2120000003487803E-2</v>
      </c>
      <c r="O42">
        <f ca="1">+C$11+C$12*$F42</f>
        <v>0.14467111574418831</v>
      </c>
      <c r="Q42" s="2">
        <f>+C42-15018.5</f>
        <v>43561.840400000001</v>
      </c>
      <c r="R42">
        <v>3.2120000003487803E-2</v>
      </c>
      <c r="S42" t="s">
        <v>54</v>
      </c>
    </row>
    <row r="43" spans="1:19" x14ac:dyDescent="0.2">
      <c r="A43" s="44" t="s">
        <v>49</v>
      </c>
      <c r="B43" s="44" t="s">
        <v>50</v>
      </c>
      <c r="C43" s="43">
        <v>58585.975400000003</v>
      </c>
      <c r="D43" s="43">
        <v>1E-4</v>
      </c>
      <c r="E43">
        <f>+(C43-C$7)/C$8</f>
        <v>1429.5767139828508</v>
      </c>
      <c r="F43">
        <f>ROUND(2*E43,0)/2</f>
        <v>1429.5</v>
      </c>
      <c r="G43">
        <f>+C43-(C$7+F43*C$8)</f>
        <v>0.27573000000120373</v>
      </c>
      <c r="K43">
        <f>+G43</f>
        <v>0.27573000000120373</v>
      </c>
      <c r="O43">
        <f ca="1">+C$11+C$12*$F43</f>
        <v>0.14482318446050588</v>
      </c>
      <c r="Q43" s="2">
        <f>+C43-15018.5</f>
        <v>43567.475400000003</v>
      </c>
      <c r="R43" t="s">
        <v>54</v>
      </c>
      <c r="S43">
        <v>0.27573000000120373</v>
      </c>
    </row>
    <row r="44" spans="1:19" x14ac:dyDescent="0.2">
      <c r="A44" s="44" t="s">
        <v>49</v>
      </c>
      <c r="B44" s="44" t="s">
        <v>48</v>
      </c>
      <c r="C44" s="43">
        <v>58587.529000000002</v>
      </c>
      <c r="D44" s="43">
        <v>1E-4</v>
      </c>
      <c r="E44">
        <f>+(C44-C$7)/C$8</f>
        <v>1430.0089587286398</v>
      </c>
      <c r="F44">
        <f>ROUND(2*E44,0)/2</f>
        <v>1430</v>
      </c>
      <c r="G44">
        <f>+C44-(C$7+F44*C$8)</f>
        <v>3.2200000001466833E-2</v>
      </c>
      <c r="K44">
        <f>+G44</f>
        <v>3.2200000001466833E-2</v>
      </c>
      <c r="O44">
        <f ca="1">+C$11+C$12*$F44</f>
        <v>0.14487387403261173</v>
      </c>
      <c r="Q44" s="2">
        <f>+C44-15018.5</f>
        <v>43569.029000000002</v>
      </c>
      <c r="R44">
        <v>3.2200000001466833E-2</v>
      </c>
      <c r="S44" t="s">
        <v>54</v>
      </c>
    </row>
    <row r="45" spans="1:19" x14ac:dyDescent="0.2">
      <c r="A45" s="44" t="s">
        <v>49</v>
      </c>
      <c r="B45" s="44" t="s">
        <v>50</v>
      </c>
      <c r="C45" s="43">
        <v>58589.569799999997</v>
      </c>
      <c r="D45" s="43">
        <v>1E-4</v>
      </c>
      <c r="E45">
        <f>+(C45-C$7)/C$8</f>
        <v>1430.5767529338434</v>
      </c>
      <c r="F45">
        <f>ROUND(2*E45,0)/2</f>
        <v>1430.5</v>
      </c>
      <c r="G45">
        <f>+C45-(C$7+F45*C$8)</f>
        <v>0.27586999999766704</v>
      </c>
      <c r="K45">
        <f>+G45</f>
        <v>0.27586999999766704</v>
      </c>
      <c r="O45">
        <f ca="1">+C$11+C$12*$F45</f>
        <v>0.14492456360471759</v>
      </c>
      <c r="Q45" s="2">
        <f>+C45-15018.5</f>
        <v>43571.069799999997</v>
      </c>
      <c r="R45" t="s">
        <v>54</v>
      </c>
      <c r="S45">
        <v>0.27586999999766704</v>
      </c>
    </row>
    <row r="46" spans="1:19" x14ac:dyDescent="0.2">
      <c r="A46" s="44" t="s">
        <v>49</v>
      </c>
      <c r="B46" s="44" t="s">
        <v>48</v>
      </c>
      <c r="C46" s="43">
        <v>58591.123200000002</v>
      </c>
      <c r="D46" s="43">
        <v>1E-4</v>
      </c>
      <c r="E46">
        <f>+(C46-C$7)/C$8</f>
        <v>1431.0089420353565</v>
      </c>
      <c r="F46">
        <f>ROUND(2*E46,0)/2</f>
        <v>1431</v>
      </c>
      <c r="G46">
        <f>+C46-(C$7+F46*C$8)</f>
        <v>3.2140000002982561E-2</v>
      </c>
      <c r="K46">
        <f>+G46</f>
        <v>3.2140000002982561E-2</v>
      </c>
      <c r="O46">
        <f ca="1">+C$11+C$12*$F46</f>
        <v>0.14497525317682344</v>
      </c>
      <c r="Q46" s="2">
        <f>+C46-15018.5</f>
        <v>43572.623200000002</v>
      </c>
      <c r="R46">
        <v>3.2140000002982561E-2</v>
      </c>
      <c r="S46" t="s">
        <v>54</v>
      </c>
    </row>
    <row r="47" spans="1:19" x14ac:dyDescent="0.2">
      <c r="A47" s="44" t="s">
        <v>49</v>
      </c>
      <c r="B47" s="44" t="s">
        <v>50</v>
      </c>
      <c r="C47" s="43">
        <v>58593.164299999997</v>
      </c>
      <c r="D47" s="43">
        <v>1E-4</v>
      </c>
      <c r="E47">
        <f>+(C47-C$7)/C$8</f>
        <v>1431.5768197069758</v>
      </c>
      <c r="F47">
        <f>ROUND(2*E47,0)/2</f>
        <v>1431.5</v>
      </c>
      <c r="G47">
        <f>+C47-(C$7+F47*C$8)</f>
        <v>0.27610999999888008</v>
      </c>
      <c r="K47">
        <f>+G47</f>
        <v>0.27610999999888008</v>
      </c>
      <c r="O47">
        <f ca="1">+C$11+C$12*$F47</f>
        <v>0.14502594274892933</v>
      </c>
      <c r="Q47" s="2">
        <f>+C47-15018.5</f>
        <v>43574.664299999997</v>
      </c>
      <c r="R47" t="s">
        <v>54</v>
      </c>
      <c r="S47">
        <v>0.27610999999888008</v>
      </c>
    </row>
    <row r="48" spans="1:19" x14ac:dyDescent="0.2">
      <c r="A48" s="44" t="s">
        <v>49</v>
      </c>
      <c r="B48" s="44" t="s">
        <v>48</v>
      </c>
      <c r="C48" s="43">
        <v>58594.717600000004</v>
      </c>
      <c r="D48" s="43">
        <v>1E-4</v>
      </c>
      <c r="E48">
        <f>+(C48-C$7)/C$8</f>
        <v>1432.0089809863512</v>
      </c>
      <c r="F48">
        <f>ROUND(2*E48,0)/2</f>
        <v>1432</v>
      </c>
      <c r="G48">
        <f>+C48-(C$7+F48*C$8)</f>
        <v>3.2279999999445863E-2</v>
      </c>
      <c r="K48">
        <f>+G48</f>
        <v>3.2279999999445863E-2</v>
      </c>
      <c r="O48">
        <f ca="1">+C$11+C$12*$F48</f>
        <v>0.14507663232103518</v>
      </c>
      <c r="Q48" s="2">
        <f>+C48-15018.5</f>
        <v>43576.217600000004</v>
      </c>
      <c r="R48">
        <v>3.2279999999445863E-2</v>
      </c>
      <c r="S48" t="s">
        <v>54</v>
      </c>
    </row>
    <row r="49" spans="1:19" x14ac:dyDescent="0.2">
      <c r="A49" s="45" t="s">
        <v>51</v>
      </c>
      <c r="B49" t="s">
        <v>48</v>
      </c>
      <c r="C49" s="8">
        <v>58993.679100000001</v>
      </c>
      <c r="D49" s="8">
        <v>8.9999999999999998E-4</v>
      </c>
      <c r="E49">
        <f>+(C49-C$7)/C$8</f>
        <v>1543.008602605265</v>
      </c>
      <c r="F49">
        <f>ROUND(2*E49,0)/2</f>
        <v>1543</v>
      </c>
      <c r="G49">
        <f>+C49-(C$7+F49*C$8)</f>
        <v>3.0919999997422565E-2</v>
      </c>
      <c r="K49">
        <f>+G49</f>
        <v>3.0919999997422565E-2</v>
      </c>
      <c r="O49">
        <f ca="1">+C$11+C$12*$F49</f>
        <v>0.15632971732853604</v>
      </c>
      <c r="Q49" s="2">
        <f>+C49-15018.5</f>
        <v>43975.179100000001</v>
      </c>
      <c r="R49">
        <v>3.0919999997422565E-2</v>
      </c>
      <c r="S49" t="s">
        <v>54</v>
      </c>
    </row>
    <row r="50" spans="1:19" x14ac:dyDescent="0.2">
      <c r="A50" s="44" t="s">
        <v>49</v>
      </c>
      <c r="B50" s="44" t="s">
        <v>48</v>
      </c>
      <c r="C50" s="43">
        <v>59281.225299999998</v>
      </c>
      <c r="D50" s="43">
        <v>1E-4</v>
      </c>
      <c r="E50">
        <f>+(C50-C$7)/C$8</f>
        <v>1623.0101050007504</v>
      </c>
      <c r="F50">
        <f>ROUND(2*E50,0)/2</f>
        <v>1623</v>
      </c>
      <c r="G50">
        <f>+C50-(C$7+F50*C$8)</f>
        <v>3.6319999999250285E-2</v>
      </c>
      <c r="K50">
        <f>+G50</f>
        <v>3.6319999999250285E-2</v>
      </c>
      <c r="O50">
        <f ca="1">+C$11+C$12*$F50</f>
        <v>0.16444004886547359</v>
      </c>
      <c r="Q50" s="2">
        <f>+C50-15018.5</f>
        <v>44262.725299999998</v>
      </c>
      <c r="R50">
        <v>3.6319999999250285E-2</v>
      </c>
      <c r="S50" t="s">
        <v>54</v>
      </c>
    </row>
    <row r="51" spans="1:19" x14ac:dyDescent="0.2">
      <c r="A51" s="44" t="s">
        <v>49</v>
      </c>
      <c r="B51" s="44" t="s">
        <v>50</v>
      </c>
      <c r="C51" s="43">
        <v>59283.266000000003</v>
      </c>
      <c r="D51" s="43">
        <v>1E-4</v>
      </c>
      <c r="E51">
        <f>+(C51-C$7)/C$8</f>
        <v>1623.5778713838181</v>
      </c>
      <c r="F51">
        <f>ROUND(2*E51,0)/2</f>
        <v>1623.5</v>
      </c>
      <c r="G51">
        <f>+C51-(C$7+F51*C$8)</f>
        <v>0.27989000000525266</v>
      </c>
      <c r="K51">
        <f>+G51</f>
        <v>0.27989000000525266</v>
      </c>
      <c r="O51">
        <f ca="1">+C$11+C$12*$F51</f>
        <v>0.16449073843757944</v>
      </c>
      <c r="Q51" s="2">
        <f>+C51-15018.5</f>
        <v>44264.766000000003</v>
      </c>
      <c r="R51" t="s">
        <v>54</v>
      </c>
      <c r="S51">
        <v>0.27989000000525266</v>
      </c>
    </row>
    <row r="52" spans="1:19" x14ac:dyDescent="0.2">
      <c r="A52" s="44" t="s">
        <v>49</v>
      </c>
      <c r="B52" s="44" t="s">
        <v>48</v>
      </c>
      <c r="C52" s="43">
        <v>59284.8194</v>
      </c>
      <c r="D52" s="43">
        <v>1E-4</v>
      </c>
      <c r="E52">
        <f>+(C52-C$7)/C$8</f>
        <v>1624.0100604853292</v>
      </c>
      <c r="F52">
        <f>ROUND(2*E52,0)/2</f>
        <v>1624</v>
      </c>
      <c r="G52">
        <f>+C52-(C$7+F52*C$8)</f>
        <v>3.6159999996016268E-2</v>
      </c>
      <c r="K52">
        <f>+G52</f>
        <v>3.6159999996016268E-2</v>
      </c>
      <c r="O52">
        <f ca="1">+C$11+C$12*$F52</f>
        <v>0.16454142800968533</v>
      </c>
      <c r="Q52" s="2">
        <f>+C52-15018.5</f>
        <v>44266.3194</v>
      </c>
      <c r="R52">
        <v>3.6159999996016268E-2</v>
      </c>
      <c r="S52" t="s">
        <v>54</v>
      </c>
    </row>
    <row r="53" spans="1:19" x14ac:dyDescent="0.2">
      <c r="A53" s="44" t="s">
        <v>49</v>
      </c>
      <c r="B53" s="44" t="s">
        <v>50</v>
      </c>
      <c r="C53" s="43">
        <v>59286.859799999998</v>
      </c>
      <c r="D53" s="43">
        <v>1E-4</v>
      </c>
      <c r="E53">
        <f>+(C53-C$7)/C$8</f>
        <v>1624.577743401979</v>
      </c>
      <c r="F53">
        <f>ROUND(2*E53,0)/2</f>
        <v>1624.5</v>
      </c>
      <c r="G53">
        <f>+C53-(C$7+F53*C$8)</f>
        <v>0.27942999999504536</v>
      </c>
      <c r="K53">
        <f>+G53</f>
        <v>0.27942999999504536</v>
      </c>
      <c r="O53">
        <f ca="1">+C$11+C$12*$F53</f>
        <v>0.16459211758179118</v>
      </c>
      <c r="Q53" s="2">
        <f>+C53-15018.5</f>
        <v>44268.359799999998</v>
      </c>
      <c r="R53" t="s">
        <v>54</v>
      </c>
      <c r="S53">
        <v>0.27942999999504536</v>
      </c>
    </row>
    <row r="54" spans="1:19" x14ac:dyDescent="0.2">
      <c r="A54" s="44" t="s">
        <v>49</v>
      </c>
      <c r="B54" s="44" t="s">
        <v>48</v>
      </c>
      <c r="C54" s="43">
        <v>59288.413699999997</v>
      </c>
      <c r="D54" s="43">
        <v>1E-4</v>
      </c>
      <c r="E54">
        <f>+(C54-C$7)/C$8</f>
        <v>1625.0100716141837</v>
      </c>
      <c r="F54">
        <f>ROUND(2*E54,0)/2</f>
        <v>1625</v>
      </c>
      <c r="G54">
        <f>+C54-(C$7+F54*C$8)</f>
        <v>3.6199999995005783E-2</v>
      </c>
      <c r="K54">
        <f>+G54</f>
        <v>3.6199999995005783E-2</v>
      </c>
      <c r="O54">
        <f ca="1">+C$11+C$12*$F54</f>
        <v>0.16464280715389704</v>
      </c>
      <c r="Q54" s="2">
        <f>+C54-15018.5</f>
        <v>44269.913699999997</v>
      </c>
      <c r="R54">
        <v>3.6199999995005783E-2</v>
      </c>
      <c r="S54" t="s">
        <v>54</v>
      </c>
    </row>
    <row r="55" spans="1:19" x14ac:dyDescent="0.2">
      <c r="A55" s="44" t="s">
        <v>49</v>
      </c>
      <c r="B55" s="44" t="s">
        <v>50</v>
      </c>
      <c r="C55" s="43">
        <v>59290.4545</v>
      </c>
      <c r="D55" s="43">
        <v>1E-4</v>
      </c>
      <c r="E55">
        <f>+(C55-C$7)/C$8</f>
        <v>1625.5778658193894</v>
      </c>
      <c r="F55">
        <f>ROUND(2*E55,0)/2</f>
        <v>1625.5</v>
      </c>
      <c r="G55">
        <f>+C55-(C$7+F55*C$8)</f>
        <v>0.27986999999848194</v>
      </c>
      <c r="K55">
        <f>+G55</f>
        <v>0.27986999999848194</v>
      </c>
      <c r="O55">
        <f ca="1">+C$11+C$12*$F55</f>
        <v>0.16469349672600289</v>
      </c>
      <c r="Q55" s="2">
        <f>+C55-15018.5</f>
        <v>44271.9545</v>
      </c>
      <c r="R55" t="s">
        <v>54</v>
      </c>
      <c r="S55">
        <v>0.27986999999848194</v>
      </c>
    </row>
    <row r="56" spans="1:19" x14ac:dyDescent="0.2">
      <c r="A56" s="44" t="s">
        <v>49</v>
      </c>
      <c r="B56" s="44" t="s">
        <v>48</v>
      </c>
      <c r="C56" s="43">
        <v>59292.008000000002</v>
      </c>
      <c r="D56" s="43">
        <v>1E-4</v>
      </c>
      <c r="E56">
        <f>+(C56-C$7)/C$8</f>
        <v>1626.0100827430404</v>
      </c>
      <c r="F56">
        <f>ROUND(2*E56,0)/2</f>
        <v>1626</v>
      </c>
      <c r="G56">
        <f>+C56-(C$7+F56*C$8)</f>
        <v>3.6240000001271255E-2</v>
      </c>
      <c r="K56">
        <f>+G56</f>
        <v>3.6240000001271255E-2</v>
      </c>
      <c r="O56">
        <f ca="1">+C$11+C$12*$F56</f>
        <v>0.16474418629810875</v>
      </c>
      <c r="Q56" s="2">
        <f>+C56-15018.5</f>
        <v>44273.508000000002</v>
      </c>
      <c r="R56">
        <v>3.6240000001271255E-2</v>
      </c>
      <c r="S56" t="s">
        <v>54</v>
      </c>
    </row>
    <row r="57" spans="1:19" x14ac:dyDescent="0.2">
      <c r="A57" s="44" t="s">
        <v>49</v>
      </c>
      <c r="B57" s="44" t="s">
        <v>50</v>
      </c>
      <c r="C57" s="43">
        <v>59294.048799999997</v>
      </c>
      <c r="D57" s="43">
        <v>1E-4</v>
      </c>
      <c r="E57">
        <f>+(C57-C$7)/C$8</f>
        <v>1626.577876948244</v>
      </c>
      <c r="F57">
        <f>ROUND(2*E57,0)/2</f>
        <v>1626.5</v>
      </c>
      <c r="G57">
        <f>+C57-(C$7+F57*C$8)</f>
        <v>0.27990999999747146</v>
      </c>
      <c r="K57">
        <f>+G57</f>
        <v>0.27990999999747146</v>
      </c>
      <c r="O57">
        <f ca="1">+C$11+C$12*$F57</f>
        <v>0.1647948758702146</v>
      </c>
      <c r="Q57" s="2">
        <f>+C57-15018.5</f>
        <v>44275.548799999997</v>
      </c>
      <c r="R57" t="s">
        <v>54</v>
      </c>
      <c r="S57">
        <v>0.27990999999747146</v>
      </c>
    </row>
    <row r="58" spans="1:19" x14ac:dyDescent="0.2">
      <c r="A58" s="44" t="s">
        <v>49</v>
      </c>
      <c r="B58" s="44" t="s">
        <v>48</v>
      </c>
      <c r="C58" s="43">
        <v>59295.602400000003</v>
      </c>
      <c r="D58" s="43">
        <v>1E-4</v>
      </c>
      <c r="E58">
        <f>+(C58-C$7)/C$8</f>
        <v>1627.010121694035</v>
      </c>
      <c r="F58">
        <f>ROUND(2*E58,0)/2</f>
        <v>1627</v>
      </c>
      <c r="G58">
        <f>+C58-(C$7+F58*C$8)</f>
        <v>3.6380000005010515E-2</v>
      </c>
      <c r="K58">
        <f>+G58</f>
        <v>3.6380000005010515E-2</v>
      </c>
      <c r="O58">
        <f ca="1">+C$11+C$12*$F58</f>
        <v>0.16484556544232049</v>
      </c>
      <c r="Q58" s="2">
        <f>+C58-15018.5</f>
        <v>44277.102400000003</v>
      </c>
      <c r="R58">
        <v>3.6380000005010515E-2</v>
      </c>
      <c r="S58" t="s">
        <v>54</v>
      </c>
    </row>
    <row r="59" spans="1:19" x14ac:dyDescent="0.2">
      <c r="A59" s="44" t="s">
        <v>49</v>
      </c>
      <c r="B59" s="44" t="s">
        <v>50</v>
      </c>
      <c r="C59" s="43">
        <v>59297.643199999999</v>
      </c>
      <c r="D59" s="43">
        <v>1E-4</v>
      </c>
      <c r="E59">
        <f>+(C59-C$7)/C$8</f>
        <v>1627.5779158992386</v>
      </c>
      <c r="F59">
        <f>ROUND(2*E59,0)/2</f>
        <v>1627.5</v>
      </c>
      <c r="G59">
        <f>+C59-(C$7+F59*C$8)</f>
        <v>0.28004999999393476</v>
      </c>
      <c r="K59">
        <f>+G59</f>
        <v>0.28004999999393476</v>
      </c>
      <c r="O59">
        <f ca="1">+C$11+C$12*$F59</f>
        <v>0.16489625501442634</v>
      </c>
      <c r="Q59" s="2">
        <f>+C59-15018.5</f>
        <v>44279.143199999999</v>
      </c>
      <c r="R59" t="s">
        <v>54</v>
      </c>
      <c r="S59">
        <v>0.28004999999393476</v>
      </c>
    </row>
    <row r="60" spans="1:19" x14ac:dyDescent="0.2">
      <c r="A60" s="44" t="s">
        <v>49</v>
      </c>
      <c r="B60" s="44" t="s">
        <v>48</v>
      </c>
      <c r="C60" s="43">
        <v>59299.196600000003</v>
      </c>
      <c r="D60" s="43">
        <v>1E-4</v>
      </c>
      <c r="E60">
        <f>+(C60-C$7)/C$8</f>
        <v>1628.0101050007515</v>
      </c>
      <c r="F60">
        <f>ROUND(2*E60,0)/2</f>
        <v>1628</v>
      </c>
      <c r="G60">
        <f>+C60-(C$7+F60*C$8)</f>
        <v>3.6319999999250285E-2</v>
      </c>
      <c r="K60">
        <f>+G60</f>
        <v>3.6319999999250285E-2</v>
      </c>
      <c r="O60">
        <f ca="1">+C$11+C$12*$F60</f>
        <v>0.1649469445865322</v>
      </c>
      <c r="Q60" s="2">
        <f>+C60-15018.5</f>
        <v>44280.696600000003</v>
      </c>
      <c r="R60">
        <v>3.6319999999250285E-2</v>
      </c>
      <c r="S60" t="s">
        <v>54</v>
      </c>
    </row>
    <row r="61" spans="1:19" x14ac:dyDescent="0.2">
      <c r="A61" s="44" t="s">
        <v>49</v>
      </c>
      <c r="B61" s="44" t="s">
        <v>50</v>
      </c>
      <c r="C61" s="43">
        <v>59301.237500000003</v>
      </c>
      <c r="D61" s="43">
        <v>1E-4</v>
      </c>
      <c r="E61">
        <f>+(C61-C$7)/C$8</f>
        <v>1628.5779270280952</v>
      </c>
      <c r="F61">
        <f>ROUND(2*E61,0)/2</f>
        <v>1628.5</v>
      </c>
      <c r="G61">
        <f>+C61-(C$7+F61*C$8)</f>
        <v>0.28009000000020023</v>
      </c>
      <c r="K61">
        <f>+G61</f>
        <v>0.28009000000020023</v>
      </c>
      <c r="O61">
        <f ca="1">+C$11+C$12*$F61</f>
        <v>0.16499763415863805</v>
      </c>
      <c r="Q61" s="2">
        <f>+C61-15018.5</f>
        <v>44282.737500000003</v>
      </c>
      <c r="R61" t="s">
        <v>54</v>
      </c>
      <c r="S61">
        <v>0.28009000000020023</v>
      </c>
    </row>
    <row r="62" spans="1:19" x14ac:dyDescent="0.2">
      <c r="A62" s="44" t="s">
        <v>49</v>
      </c>
      <c r="B62" s="44" t="s">
        <v>48</v>
      </c>
      <c r="C62" s="43">
        <v>59302.7909</v>
      </c>
      <c r="D62" s="43">
        <v>1E-4</v>
      </c>
      <c r="E62">
        <f>+(C62-C$7)/C$8</f>
        <v>1629.0101161296063</v>
      </c>
      <c r="F62">
        <f>ROUND(2*E62,0)/2</f>
        <v>1629</v>
      </c>
      <c r="G62">
        <f>+C62-(C$7+F62*C$8)</f>
        <v>3.63599999982398E-2</v>
      </c>
      <c r="K62">
        <f>+G62</f>
        <v>3.63599999982398E-2</v>
      </c>
      <c r="O62">
        <f ca="1">+C$11+C$12*$F62</f>
        <v>0.16504832373074391</v>
      </c>
      <c r="Q62" s="2">
        <f>+C62-15018.5</f>
        <v>44284.2909</v>
      </c>
      <c r="R62">
        <v>3.63599999982398E-2</v>
      </c>
      <c r="S62" t="s">
        <v>54</v>
      </c>
    </row>
    <row r="63" spans="1:19" x14ac:dyDescent="0.2">
      <c r="A63" s="44" t="s">
        <v>49</v>
      </c>
      <c r="B63" s="44" t="s">
        <v>50</v>
      </c>
      <c r="C63" s="43">
        <v>59304.831700000002</v>
      </c>
      <c r="D63" s="43">
        <v>1E-4</v>
      </c>
      <c r="E63">
        <f>+(C63-C$7)/C$8</f>
        <v>1629.5779103348118</v>
      </c>
      <c r="F63">
        <f>ROUND(2*E63,0)/2</f>
        <v>1629.5</v>
      </c>
      <c r="G63">
        <f>+C63-(C$7+F63*C$8)</f>
        <v>0.28003000000171596</v>
      </c>
      <c r="K63">
        <f>+G63</f>
        <v>0.28003000000171596</v>
      </c>
      <c r="O63">
        <f ca="1">+C$11+C$12*$F63</f>
        <v>0.16509901330284976</v>
      </c>
      <c r="Q63" s="2">
        <f>+C63-15018.5</f>
        <v>44286.331700000002</v>
      </c>
      <c r="R63" t="str">
        <f t="shared" ref="R23:R66" si="0">IF(B63="I",G63,"" )</f>
        <v/>
      </c>
      <c r="S63">
        <f t="shared" ref="S23:S63" si="1">IF($B63="II",$G63,"" )</f>
        <v>0.28003000000171596</v>
      </c>
    </row>
    <row r="64" spans="1:19" x14ac:dyDescent="0.2">
      <c r="C64" s="8"/>
      <c r="D64" s="8"/>
      <c r="R64" t="str">
        <f t="shared" si="0"/>
        <v/>
      </c>
      <c r="S64" t="str">
        <f t="shared" ref="S23:S66" si="2">IF($C64="II",$G64,"" )</f>
        <v/>
      </c>
    </row>
    <row r="65" spans="3:19" x14ac:dyDescent="0.2">
      <c r="C65" s="8"/>
      <c r="D65" s="8"/>
      <c r="R65" t="str">
        <f t="shared" si="0"/>
        <v/>
      </c>
      <c r="S65" t="str">
        <f t="shared" si="2"/>
        <v/>
      </c>
    </row>
    <row r="66" spans="3:19" x14ac:dyDescent="0.2">
      <c r="C66" s="8"/>
      <c r="D66" s="8"/>
      <c r="R66" t="str">
        <f t="shared" si="0"/>
        <v/>
      </c>
      <c r="S66" t="str">
        <f t="shared" si="2"/>
        <v/>
      </c>
    </row>
    <row r="67" spans="3:19" x14ac:dyDescent="0.2">
      <c r="C67" s="8"/>
      <c r="D67" s="8"/>
    </row>
    <row r="68" spans="3:19" x14ac:dyDescent="0.2">
      <c r="C68" s="8"/>
      <c r="D68" s="8"/>
    </row>
    <row r="69" spans="3:19" x14ac:dyDescent="0.2">
      <c r="C69" s="8"/>
      <c r="D69" s="8"/>
    </row>
    <row r="70" spans="3:19" x14ac:dyDescent="0.2">
      <c r="C70" s="8"/>
      <c r="D70" s="8"/>
    </row>
    <row r="71" spans="3:19" x14ac:dyDescent="0.2">
      <c r="C71" s="8"/>
      <c r="D71" s="8"/>
    </row>
    <row r="72" spans="3:19" x14ac:dyDescent="0.2">
      <c r="C72" s="8"/>
      <c r="D72" s="8"/>
    </row>
    <row r="73" spans="3:19" x14ac:dyDescent="0.2">
      <c r="C73" s="8"/>
      <c r="D73" s="8"/>
    </row>
    <row r="74" spans="3:19" x14ac:dyDescent="0.2">
      <c r="C74" s="8"/>
      <c r="D74" s="8"/>
    </row>
    <row r="75" spans="3:19" x14ac:dyDescent="0.2">
      <c r="C75" s="8"/>
      <c r="D75" s="8"/>
    </row>
    <row r="76" spans="3:19" x14ac:dyDescent="0.2">
      <c r="C76" s="8"/>
      <c r="D76" s="8"/>
    </row>
    <row r="77" spans="3:19" x14ac:dyDescent="0.2">
      <c r="C77" s="8"/>
      <c r="D77" s="8"/>
    </row>
    <row r="78" spans="3:19" x14ac:dyDescent="0.2">
      <c r="C78" s="8"/>
      <c r="D78" s="8"/>
    </row>
    <row r="79" spans="3:19" x14ac:dyDescent="0.2">
      <c r="C79" s="8"/>
      <c r="D79" s="8"/>
    </row>
    <row r="80" spans="3:19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64">
    <sortCondition ref="C21:C64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2023-08-13T05:19:25Z</dcterms:modified>
</cp:coreProperties>
</file>