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874A1FF-11EC-4EBB-BD74-0D266844FB82}" xr6:coauthVersionLast="47" xr6:coauthVersionMax="47" xr10:uidLastSave="{00000000-0000-0000-0000-000000000000}"/>
  <bookViews>
    <workbookView xWindow="14835" yWindow="390" windowWidth="14325" windowHeight="1449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38" i="1" l="1"/>
  <c r="F38" i="1"/>
  <c r="G38" i="1"/>
  <c r="K38" i="1"/>
  <c r="C11" i="1"/>
  <c r="C12" i="1"/>
  <c r="O38" i="1"/>
  <c r="Q38" i="1"/>
  <c r="E37" i="1"/>
  <c r="F37" i="1"/>
  <c r="G37" i="1"/>
  <c r="K37" i="1"/>
  <c r="Q37" i="1"/>
  <c r="E35" i="1"/>
  <c r="F35" i="1"/>
  <c r="G35" i="1"/>
  <c r="K35" i="1"/>
  <c r="Q35" i="1"/>
  <c r="E36" i="1"/>
  <c r="F36" i="1"/>
  <c r="G36" i="1"/>
  <c r="K36" i="1"/>
  <c r="Q36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0" i="1"/>
  <c r="F30" i="1"/>
  <c r="G30" i="1"/>
  <c r="K30" i="1"/>
  <c r="E31" i="1"/>
  <c r="F31" i="1"/>
  <c r="G31" i="1"/>
  <c r="K31" i="1"/>
  <c r="Q30" i="1"/>
  <c r="Q31" i="1"/>
  <c r="E28" i="1"/>
  <c r="F28" i="1"/>
  <c r="G28" i="1"/>
  <c r="K28" i="1"/>
  <c r="E29" i="1"/>
  <c r="F29" i="1"/>
  <c r="G29" i="1"/>
  <c r="K29" i="1"/>
  <c r="D9" i="1"/>
  <c r="C9" i="1"/>
  <c r="C21" i="1"/>
  <c r="Q21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28" i="1"/>
  <c r="Q29" i="1"/>
  <c r="Q27" i="1"/>
  <c r="Q26" i="1"/>
  <c r="Q24" i="1"/>
  <c r="Q25" i="1"/>
  <c r="Q23" i="1"/>
  <c r="Q22" i="1"/>
  <c r="F16" i="1"/>
  <c r="F17" i="1"/>
  <c r="C17" i="1"/>
  <c r="O37" i="1"/>
  <c r="O35" i="1"/>
  <c r="O36" i="1"/>
  <c r="O34" i="1"/>
  <c r="O33" i="1"/>
  <c r="O32" i="1"/>
  <c r="O30" i="1"/>
  <c r="O21" i="1"/>
  <c r="O25" i="1"/>
  <c r="O24" i="1"/>
  <c r="O26" i="1"/>
  <c r="O23" i="1"/>
  <c r="O22" i="1"/>
  <c r="O28" i="1"/>
  <c r="C15" i="1"/>
  <c r="O27" i="1"/>
  <c r="O29" i="1"/>
  <c r="O31" i="1"/>
  <c r="C16" i="1"/>
  <c r="D18" i="1"/>
  <c r="F18" i="1"/>
  <c r="F19" i="1"/>
  <c r="C18" i="1"/>
</calcChain>
</file>

<file path=xl/sharedStrings.xml><?xml version="1.0" encoding="utf-8"?>
<sst xmlns="http://schemas.openxmlformats.org/spreadsheetml/2006/main" count="83" uniqueCount="58">
  <si>
    <t>OEJV 0198</t>
  </si>
  <si>
    <t>II</t>
  </si>
  <si>
    <t>OEJV 0189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</si>
  <si>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</si>
  <si>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</si>
  <si>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</si>
  <si>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</si>
  <si>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</si>
  <si>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</si>
  <si>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</si>
  <si>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</si>
  <si>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</si>
  <si>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</si>
  <si>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</si>
  <si>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</si>
  <si>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</si>
  <si>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</si>
  <si>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</si>
  <si>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</si>
  <si>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</si>
  <si>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</si>
  <si>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</si>
  <si>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</si>
  <si>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</si>
  <si>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</si>
  <si>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</si>
  <si>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</si>
  <si>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</si>
  <si>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</si>
  <si>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</si>
  <si>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</si>
  <si>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</si>
  <si>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</si>
  <si>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</si>
  <si>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</si>
  <si>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</si>
  <si>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</si>
  <si>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</si>
  <si>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</si>
  <si>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</si>
  <si>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</si>
  <si>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</si>
  <si>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</si>
  <si>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</si>
  <si>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MR Aps / GSC 9287-1460</t>
  </si>
  <si>
    <t>EB</t>
  </si>
  <si>
    <t>VSX</t>
  </si>
  <si>
    <t>IBVS 5713</t>
  </si>
  <si>
    <t>I</t>
  </si>
  <si>
    <t>OEJV 0155</t>
  </si>
  <si>
    <t>0,0070</t>
  </si>
  <si>
    <t>OEJV 0177</t>
  </si>
  <si>
    <t>vis</t>
  </si>
  <si>
    <t>JAVSO, 48, 250</t>
  </si>
  <si>
    <t>RIX</t>
  </si>
  <si>
    <t>JRBA</t>
  </si>
  <si>
    <t>VSSSEB Prog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</si>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</sst>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166" fontId="33" fillId="0" borderId="0" xfId="0" applyNumberFormat="1" applyFont="1" applyAlignment="1"/>
    <xf numFmtId="165" fontId="33" fillId="0" borderId="0" xfId="0" applyNumberFormat="1" applyFont="1" applyAlignment="1"/>
    <xf numFmtId="0" fontId="33" fillId="0" borderId="11" xfId="0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41" applyFont="1"/>
    <xf numFmtId="0" fontId="31" fillId="0" borderId="0" xfId="41" applyFo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Aps - O-C Diagr.</a:t>
            </a:r>
          </a:p>
        </c:rich>
      </c:tx>
      <c:layout>
        <c:manualLayout>
          <c:xMode val="edge"/>
          <c:yMode val="edge"/>
          <c:x val="0.392211404728789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19749652294854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4.9299999999999995E-4</c:v>
                  </c:pt>
                  <c:pt idx="15">
                    <c:v>8.0000000000000007E-5</c:v>
                  </c:pt>
                  <c:pt idx="16">
                    <c:v>8.0000000000000007E-5</c:v>
                  </c:pt>
                  <c:pt idx="17">
                    <c:v>1.4E-3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4.9299999999999995E-4</c:v>
                  </c:pt>
                  <c:pt idx="15">
                    <c:v>8.0000000000000007E-5</c:v>
                  </c:pt>
                  <c:pt idx="16">
                    <c:v>8.0000000000000007E-5</c:v>
                  </c:pt>
                  <c:pt idx="1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12797</c:v>
                </c:pt>
                <c:pt idx="15">
                  <c:v>13178</c:v>
                </c:pt>
                <c:pt idx="16">
                  <c:v>13322</c:v>
                </c:pt>
                <c:pt idx="17">
                  <c:v>13500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95-4A31-B41D-7E51A60B62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4.9299999999999995E-4</c:v>
                  </c:pt>
                  <c:pt idx="15">
                    <c:v>8.0000000000000007E-5</c:v>
                  </c:pt>
                  <c:pt idx="16">
                    <c:v>8.0000000000000007E-5</c:v>
                  </c:pt>
                  <c:pt idx="17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4.9299999999999995E-4</c:v>
                  </c:pt>
                  <c:pt idx="15">
                    <c:v>8.0000000000000007E-5</c:v>
                  </c:pt>
                  <c:pt idx="16">
                    <c:v>8.0000000000000007E-5</c:v>
                  </c:pt>
                  <c:pt idx="1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12797</c:v>
                </c:pt>
                <c:pt idx="15">
                  <c:v>13178</c:v>
                </c:pt>
                <c:pt idx="16">
                  <c:v>13322</c:v>
                </c:pt>
                <c:pt idx="17">
                  <c:v>13500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-6.2159999943105504E-3</c:v>
                </c:pt>
                <c:pt idx="2">
                  <c:v>-3.7599999996018596E-3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95-4A31-B41D-7E51A60B62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4.9299999999999995E-4</c:v>
                  </c:pt>
                  <c:pt idx="15">
                    <c:v>8.0000000000000007E-5</c:v>
                  </c:pt>
                  <c:pt idx="16">
                    <c:v>8.0000000000000007E-5</c:v>
                  </c:pt>
                  <c:pt idx="17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4.9299999999999995E-4</c:v>
                  </c:pt>
                  <c:pt idx="15">
                    <c:v>8.0000000000000007E-5</c:v>
                  </c:pt>
                  <c:pt idx="16">
                    <c:v>8.0000000000000007E-5</c:v>
                  </c:pt>
                  <c:pt idx="1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12797</c:v>
                </c:pt>
                <c:pt idx="15">
                  <c:v>13178</c:v>
                </c:pt>
                <c:pt idx="16">
                  <c:v>13322</c:v>
                </c:pt>
                <c:pt idx="17">
                  <c:v>13500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95-4A31-B41D-7E51A60B62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4.9299999999999995E-4</c:v>
                  </c:pt>
                  <c:pt idx="15">
                    <c:v>8.0000000000000007E-5</c:v>
                  </c:pt>
                  <c:pt idx="16">
                    <c:v>8.0000000000000007E-5</c:v>
                  </c:pt>
                  <c:pt idx="17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4.9299999999999995E-4</c:v>
                  </c:pt>
                  <c:pt idx="15">
                    <c:v>8.0000000000000007E-5</c:v>
                  </c:pt>
                  <c:pt idx="16">
                    <c:v>8.0000000000000007E-5</c:v>
                  </c:pt>
                  <c:pt idx="1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12797</c:v>
                </c:pt>
                <c:pt idx="15">
                  <c:v>13178</c:v>
                </c:pt>
                <c:pt idx="16">
                  <c:v>13322</c:v>
                </c:pt>
                <c:pt idx="17">
                  <c:v>13500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-3.1199998920783401E-3</c:v>
                </c:pt>
                <c:pt idx="4">
                  <c:v>-2.807999961078167E-3</c:v>
                </c:pt>
                <c:pt idx="5">
                  <c:v>-5.6599998933961615E-3</c:v>
                </c:pt>
                <c:pt idx="6">
                  <c:v>-4.5959998169564642E-3</c:v>
                </c:pt>
                <c:pt idx="7">
                  <c:v>-4.6239999937824905E-3</c:v>
                </c:pt>
                <c:pt idx="8">
                  <c:v>-3.5119999956805259E-3</c:v>
                </c:pt>
                <c:pt idx="9">
                  <c:v>-1.8239999917568639E-3</c:v>
                </c:pt>
                <c:pt idx="10">
                  <c:v>-3.9559999931952916E-3</c:v>
                </c:pt>
                <c:pt idx="11">
                  <c:v>-3.0119999937596731E-3</c:v>
                </c:pt>
                <c:pt idx="12">
                  <c:v>-2.8620000011869706E-3</c:v>
                </c:pt>
                <c:pt idx="13">
                  <c:v>-7.6340000014170073E-3</c:v>
                </c:pt>
                <c:pt idx="14">
                  <c:v>-5.0070001598214731E-3</c:v>
                </c:pt>
                <c:pt idx="15">
                  <c:v>-3.0419999966397882E-3</c:v>
                </c:pt>
                <c:pt idx="16">
                  <c:v>-5.0879999980679713E-3</c:v>
                </c:pt>
                <c:pt idx="17">
                  <c:v>-4.7290001893998124E-3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95-4A31-B41D-7E51A60B62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4.9299999999999995E-4</c:v>
                  </c:pt>
                  <c:pt idx="15">
                    <c:v>8.0000000000000007E-5</c:v>
                  </c:pt>
                  <c:pt idx="16">
                    <c:v>8.0000000000000007E-5</c:v>
                  </c:pt>
                  <c:pt idx="17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4.9299999999999995E-4</c:v>
                  </c:pt>
                  <c:pt idx="15">
                    <c:v>8.0000000000000007E-5</c:v>
                  </c:pt>
                  <c:pt idx="16">
                    <c:v>8.0000000000000007E-5</c:v>
                  </c:pt>
                  <c:pt idx="1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12797</c:v>
                </c:pt>
                <c:pt idx="15">
                  <c:v>13178</c:v>
                </c:pt>
                <c:pt idx="16">
                  <c:v>13322</c:v>
                </c:pt>
                <c:pt idx="17">
                  <c:v>13500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95-4A31-B41D-7E51A60B62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4.9299999999999995E-4</c:v>
                  </c:pt>
                  <c:pt idx="15">
                    <c:v>8.0000000000000007E-5</c:v>
                  </c:pt>
                  <c:pt idx="16">
                    <c:v>8.0000000000000007E-5</c:v>
                  </c:pt>
                  <c:pt idx="17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4.9299999999999995E-4</c:v>
                  </c:pt>
                  <c:pt idx="15">
                    <c:v>8.0000000000000007E-5</c:v>
                  </c:pt>
                  <c:pt idx="16">
                    <c:v>8.0000000000000007E-5</c:v>
                  </c:pt>
                  <c:pt idx="1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12797</c:v>
                </c:pt>
                <c:pt idx="15">
                  <c:v>13178</c:v>
                </c:pt>
                <c:pt idx="16">
                  <c:v>13322</c:v>
                </c:pt>
                <c:pt idx="17">
                  <c:v>13500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95-4A31-B41D-7E51A60B62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4.9299999999999995E-4</c:v>
                  </c:pt>
                  <c:pt idx="15">
                    <c:v>8.0000000000000007E-5</c:v>
                  </c:pt>
                  <c:pt idx="16">
                    <c:v>8.0000000000000007E-5</c:v>
                  </c:pt>
                  <c:pt idx="17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4.9299999999999995E-4</c:v>
                  </c:pt>
                  <c:pt idx="15">
                    <c:v>8.0000000000000007E-5</c:v>
                  </c:pt>
                  <c:pt idx="16">
                    <c:v>8.0000000000000007E-5</c:v>
                  </c:pt>
                  <c:pt idx="1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12797</c:v>
                </c:pt>
                <c:pt idx="15">
                  <c:v>13178</c:v>
                </c:pt>
                <c:pt idx="16">
                  <c:v>13322</c:v>
                </c:pt>
                <c:pt idx="17">
                  <c:v>13500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95-4A31-B41D-7E51A60B62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12797</c:v>
                </c:pt>
                <c:pt idx="15">
                  <c:v>13178</c:v>
                </c:pt>
                <c:pt idx="16">
                  <c:v>13322</c:v>
                </c:pt>
                <c:pt idx="17">
                  <c:v>13500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-3.043308259848318E-3</c:v>
                </c:pt>
                <c:pt idx="1">
                  <c:v>-3.0789735212352265E-3</c:v>
                </c:pt>
                <c:pt idx="2">
                  <c:v>-3.6487882787423487E-3</c:v>
                </c:pt>
                <c:pt idx="3">
                  <c:v>-3.8551076687421979E-3</c:v>
                </c:pt>
                <c:pt idx="4">
                  <c:v>-3.8568701961944579E-3</c:v>
                </c:pt>
                <c:pt idx="5">
                  <c:v>-3.8600323777999834E-3</c:v>
                </c:pt>
                <c:pt idx="6">
                  <c:v>-3.8677045561215859E-3</c:v>
                </c:pt>
                <c:pt idx="7">
                  <c:v>-3.9910296387370738E-3</c:v>
                </c:pt>
                <c:pt idx="8">
                  <c:v>-4.0057519268677164E-3</c:v>
                </c:pt>
                <c:pt idx="9">
                  <c:v>-4.0752680831465599E-3</c:v>
                </c:pt>
                <c:pt idx="10">
                  <c:v>-4.0753199221892737E-3</c:v>
                </c:pt>
                <c:pt idx="11">
                  <c:v>-4.1420886092043002E-3</c:v>
                </c:pt>
                <c:pt idx="12">
                  <c:v>-4.1428661948450032E-3</c:v>
                </c:pt>
                <c:pt idx="13">
                  <c:v>-4.1597657227696143E-3</c:v>
                </c:pt>
                <c:pt idx="14">
                  <c:v>-4.3700767190584053E-3</c:v>
                </c:pt>
                <c:pt idx="15">
                  <c:v>-4.4095780696061151E-3</c:v>
                </c:pt>
                <c:pt idx="16">
                  <c:v>-4.4245077139076112E-3</c:v>
                </c:pt>
                <c:pt idx="17">
                  <c:v>-4.4429624131136283E-3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95-4A31-B41D-7E51A60B622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12797</c:v>
                </c:pt>
                <c:pt idx="15">
                  <c:v>13178</c:v>
                </c:pt>
                <c:pt idx="16">
                  <c:v>13322</c:v>
                </c:pt>
                <c:pt idx="17">
                  <c:v>13500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95-4A31-B41D-7E51A60B6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404808"/>
        <c:axId val="1"/>
      </c:scatterChart>
      <c:valAx>
        <c:axId val="445404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40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00278164116829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66675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133220-40D2-BE82-C938-3E202F122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42578125" customWidth="1"/>
  </cols>
  <sheetData>
    <row r="1" spans="1:21" ht="20.25" x14ac:dyDescent="0.3">
      <c r="A1" s="1" t="s">
        <v>44</v>
      </c>
      <c r="U1" s="49" t="s">
        <v>56</v>
      </c>
    </row>
    <row r="2" spans="1:21" x14ac:dyDescent="0.2">
      <c r="A2" t="s">
        <v>29</v>
      </c>
      <c r="B2" t="s">
        <v>45</v>
      </c>
      <c r="C2" s="3"/>
      <c r="D2" s="3"/>
      <c r="U2" s="49" t="s">
        <v>54</v>
      </c>
    </row>
    <row r="3" spans="1:21" ht="13.5" thickBot="1" x14ac:dyDescent="0.25">
      <c r="U3" s="49" t="s">
        <v>55</v>
      </c>
    </row>
    <row r="4" spans="1:21" ht="14.25" thickTop="1" thickBot="1" x14ac:dyDescent="0.25">
      <c r="A4" s="5" t="s">
        <v>6</v>
      </c>
      <c r="C4" s="27" t="s">
        <v>43</v>
      </c>
      <c r="D4" s="28" t="s">
        <v>43</v>
      </c>
    </row>
    <row r="5" spans="1:21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21" x14ac:dyDescent="0.2">
      <c r="A6" s="5" t="s">
        <v>7</v>
      </c>
    </row>
    <row r="7" spans="1:21" x14ac:dyDescent="0.2">
      <c r="A7" t="s">
        <v>8</v>
      </c>
      <c r="C7" s="8">
        <v>53025.84</v>
      </c>
      <c r="D7" s="29" t="s">
        <v>46</v>
      </c>
    </row>
    <row r="8" spans="1:21" x14ac:dyDescent="0.2">
      <c r="A8" t="s">
        <v>9</v>
      </c>
      <c r="C8" s="8">
        <v>0.527864</v>
      </c>
      <c r="D8" s="29" t="s">
        <v>46</v>
      </c>
    </row>
    <row r="9" spans="1:21" x14ac:dyDescent="0.2">
      <c r="A9" s="24" t="s">
        <v>38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21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21" x14ac:dyDescent="0.2">
      <c r="A11" s="10" t="s">
        <v>21</v>
      </c>
      <c r="B11" s="10"/>
      <c r="C11" s="21">
        <f ca="1">INTERCEPT(INDIRECT($D$9):G991,INDIRECT($C$9):F991)</f>
        <v>-3.043308259848318E-3</v>
      </c>
      <c r="D11" s="3"/>
      <c r="E11" s="10"/>
    </row>
    <row r="12" spans="1:21" x14ac:dyDescent="0.2">
      <c r="A12" s="10" t="s">
        <v>22</v>
      </c>
      <c r="B12" s="10"/>
      <c r="C12" s="21">
        <f ca="1">SLOPE(INDIRECT($D$9):G991,INDIRECT($C$9):F991)</f>
        <v>-1.0367808542706002E-7</v>
      </c>
      <c r="D12" s="3"/>
      <c r="E12" s="10"/>
    </row>
    <row r="13" spans="1:21" x14ac:dyDescent="0.2">
      <c r="A13" s="10" t="s">
        <v>24</v>
      </c>
      <c r="B13" s="10"/>
      <c r="C13" s="3" t="s">
        <v>19</v>
      </c>
    </row>
    <row r="14" spans="1:21" x14ac:dyDescent="0.2">
      <c r="A14" s="10"/>
      <c r="B14" s="10"/>
      <c r="C14" s="10"/>
    </row>
    <row r="15" spans="1:21" x14ac:dyDescent="0.2">
      <c r="A15" s="12" t="s">
        <v>23</v>
      </c>
      <c r="B15" s="10"/>
      <c r="C15" s="13">
        <f ca="1">(C7+C11)+(C8+C12)*INT(MAX(F21:F3532))</f>
        <v>60151.999557037583</v>
      </c>
      <c r="E15" s="14" t="s">
        <v>40</v>
      </c>
      <c r="F15" s="11">
        <v>1</v>
      </c>
    </row>
    <row r="16" spans="1:21" x14ac:dyDescent="0.2">
      <c r="A16" s="16" t="s">
        <v>10</v>
      </c>
      <c r="B16" s="10"/>
      <c r="C16" s="17">
        <f ca="1">+C8+C12</f>
        <v>0.52786389632191455</v>
      </c>
      <c r="E16" s="14" t="s">
        <v>36</v>
      </c>
      <c r="F16" s="15">
        <f ca="1">NOW()+15018.5+$C$5/24</f>
        <v>60179.802320717587</v>
      </c>
    </row>
    <row r="17" spans="1:21" ht="13.5" thickBot="1" x14ac:dyDescent="0.25">
      <c r="A17" s="14" t="s">
        <v>33</v>
      </c>
      <c r="B17" s="10"/>
      <c r="C17" s="10">
        <f>COUNT(C21:C2190)</f>
        <v>18</v>
      </c>
      <c r="E17" s="14" t="s">
        <v>41</v>
      </c>
      <c r="F17" s="15">
        <f ca="1">ROUND(2*(F16-$C$7)/$C$8,0)/2+F15</f>
        <v>13553.5</v>
      </c>
    </row>
    <row r="18" spans="1:21" ht="14.25" thickTop="1" thickBot="1" x14ac:dyDescent="0.25">
      <c r="A18" s="16" t="s">
        <v>11</v>
      </c>
      <c r="B18" s="10"/>
      <c r="C18" s="19">
        <f ca="1">+C15</f>
        <v>60151.999557037583</v>
      </c>
      <c r="D18" s="20">
        <f ca="1">+C16</f>
        <v>0.52786389632191455</v>
      </c>
      <c r="E18" s="14" t="s">
        <v>42</v>
      </c>
      <c r="F18" s="23">
        <f ca="1">ROUND(2*(F16-$C$15)/$C$16,0)/2+F15</f>
        <v>53.5</v>
      </c>
    </row>
    <row r="19" spans="1:21" ht="13.5" thickTop="1" x14ac:dyDescent="0.2">
      <c r="E19" s="14" t="s">
        <v>37</v>
      </c>
      <c r="F19" s="18">
        <f ca="1">+$C$15+$C$16*F18-15018.5-$C$5/24</f>
        <v>45162.136108824139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52</v>
      </c>
      <c r="J20" s="7" t="s">
        <v>3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t="s">
        <v>46</v>
      </c>
      <c r="C21" s="8">
        <f>C7</f>
        <v>53025.84</v>
      </c>
      <c r="D21" s="8" t="s">
        <v>19</v>
      </c>
      <c r="E21">
        <f t="shared" ref="E21:E37" si="0">+(C21-C$7)/C$8</f>
        <v>0</v>
      </c>
      <c r="F21">
        <f t="shared" ref="F21:F37" si="1">ROUND(2*E21,0)/2</f>
        <v>0</v>
      </c>
      <c r="G21">
        <f t="shared" ref="G21:G37" si="2">+C21-(C$7+F21*C$8)</f>
        <v>0</v>
      </c>
      <c r="I21">
        <f>+G21</f>
        <v>0</v>
      </c>
      <c r="O21">
        <f t="shared" ref="O21:O37" ca="1" si="3">+C$11+C$12*$F21</f>
        <v>-3.043308259848318E-3</v>
      </c>
      <c r="Q21" s="2">
        <f t="shared" ref="Q21:Q37" si="4">+C21-15018.5</f>
        <v>38007.339999999997</v>
      </c>
    </row>
    <row r="22" spans="1:21" x14ac:dyDescent="0.2">
      <c r="A22" s="50" t="s">
        <v>47</v>
      </c>
      <c r="B22" s="31" t="s">
        <v>48</v>
      </c>
      <c r="C22" s="30">
        <v>53207.419000000002</v>
      </c>
      <c r="D22" s="30">
        <v>4.0000000000000001E-3</v>
      </c>
      <c r="E22">
        <f t="shared" si="0"/>
        <v>343.98822423958666</v>
      </c>
      <c r="F22">
        <f t="shared" si="1"/>
        <v>344</v>
      </c>
      <c r="G22">
        <f t="shared" si="2"/>
        <v>-6.2159999943105504E-3</v>
      </c>
      <c r="I22">
        <f>+G22</f>
        <v>-6.2159999943105504E-3</v>
      </c>
      <c r="O22">
        <f t="shared" ca="1" si="3"/>
        <v>-3.0789735212352265E-3</v>
      </c>
      <c r="Q22" s="2">
        <f t="shared" si="4"/>
        <v>38188.919000000002</v>
      </c>
    </row>
    <row r="23" spans="1:21" x14ac:dyDescent="0.2">
      <c r="A23" s="32" t="s">
        <v>49</v>
      </c>
      <c r="B23" s="33" t="s">
        <v>48</v>
      </c>
      <c r="C23" s="34">
        <v>56108.561999999998</v>
      </c>
      <c r="D23" s="32" t="s">
        <v>50</v>
      </c>
      <c r="E23">
        <f t="shared" si="0"/>
        <v>5839.992876953158</v>
      </c>
      <c r="F23">
        <f t="shared" si="1"/>
        <v>5840</v>
      </c>
      <c r="G23">
        <f t="shared" si="2"/>
        <v>-3.7599999996018596E-3</v>
      </c>
      <c r="I23">
        <f>+G23</f>
        <v>-3.7599999996018596E-3</v>
      </c>
      <c r="O23">
        <f t="shared" ca="1" si="3"/>
        <v>-3.6487882787423487E-3</v>
      </c>
      <c r="Q23" s="2">
        <f t="shared" si="4"/>
        <v>41090.061999999998</v>
      </c>
    </row>
    <row r="24" spans="1:21" x14ac:dyDescent="0.2">
      <c r="A24" s="51" t="s">
        <v>51</v>
      </c>
      <c r="B24" s="33"/>
      <c r="C24" s="34">
        <v>57159.012000000104</v>
      </c>
      <c r="D24" s="34">
        <v>2E-3</v>
      </c>
      <c r="E24">
        <f t="shared" si="0"/>
        <v>7829.9940893868643</v>
      </c>
      <c r="F24">
        <f t="shared" si="1"/>
        <v>7830</v>
      </c>
      <c r="G24">
        <f t="shared" si="2"/>
        <v>-3.1199998920783401E-3</v>
      </c>
      <c r="K24">
        <f t="shared" ref="K24:K37" si="5">+G24</f>
        <v>-3.1199998920783401E-3</v>
      </c>
      <c r="O24">
        <f t="shared" ca="1" si="3"/>
        <v>-3.8551076687421979E-3</v>
      </c>
      <c r="Q24" s="2">
        <f t="shared" si="4"/>
        <v>42140.512000000104</v>
      </c>
    </row>
    <row r="25" spans="1:21" x14ac:dyDescent="0.2">
      <c r="A25" s="51" t="s">
        <v>51</v>
      </c>
      <c r="B25" s="33"/>
      <c r="C25" s="34">
        <v>57167.986000000034</v>
      </c>
      <c r="D25" s="34">
        <v>1E-3</v>
      </c>
      <c r="E25">
        <f t="shared" si="0"/>
        <v>7846.9946804480642</v>
      </c>
      <c r="F25">
        <f t="shared" si="1"/>
        <v>7847</v>
      </c>
      <c r="G25">
        <f t="shared" si="2"/>
        <v>-2.807999961078167E-3</v>
      </c>
      <c r="K25">
        <f t="shared" si="5"/>
        <v>-2.807999961078167E-3</v>
      </c>
      <c r="O25">
        <f t="shared" ca="1" si="3"/>
        <v>-3.8568701961944579E-3</v>
      </c>
      <c r="Q25" s="2">
        <f t="shared" si="4"/>
        <v>42149.486000000034</v>
      </c>
    </row>
    <row r="26" spans="1:21" x14ac:dyDescent="0.2">
      <c r="A26" s="51" t="s">
        <v>51</v>
      </c>
      <c r="B26" s="33"/>
      <c r="C26" s="34">
        <v>57184.083000000101</v>
      </c>
      <c r="D26" s="34">
        <v>5.0000000000000001E-3</v>
      </c>
      <c r="E26">
        <f t="shared" si="0"/>
        <v>7877.4892775413819</v>
      </c>
      <c r="F26">
        <f t="shared" si="1"/>
        <v>7877.5</v>
      </c>
      <c r="G26">
        <f t="shared" si="2"/>
        <v>-5.6599998933961615E-3</v>
      </c>
      <c r="K26">
        <f t="shared" si="5"/>
        <v>-5.6599998933961615E-3</v>
      </c>
      <c r="O26">
        <f t="shared" ca="1" si="3"/>
        <v>-3.8600323777999834E-3</v>
      </c>
      <c r="Q26" s="2">
        <f t="shared" si="4"/>
        <v>42165.583000000101</v>
      </c>
    </row>
    <row r="27" spans="1:21" x14ac:dyDescent="0.2">
      <c r="A27" s="51" t="s">
        <v>51</v>
      </c>
      <c r="B27" s="33"/>
      <c r="C27" s="34">
        <v>57223.146000000183</v>
      </c>
      <c r="D27" s="34">
        <v>5.9999999999999995E-4</v>
      </c>
      <c r="E27">
        <f t="shared" si="0"/>
        <v>7951.4912932122406</v>
      </c>
      <c r="F27">
        <f t="shared" si="1"/>
        <v>7951.5</v>
      </c>
      <c r="G27">
        <f t="shared" si="2"/>
        <v>-4.5959998169564642E-3</v>
      </c>
      <c r="K27">
        <f t="shared" si="5"/>
        <v>-4.5959998169564642E-3</v>
      </c>
      <c r="O27">
        <f t="shared" ca="1" si="3"/>
        <v>-3.8677045561215859E-3</v>
      </c>
      <c r="Q27" s="2">
        <f t="shared" si="4"/>
        <v>42204.646000000183</v>
      </c>
    </row>
    <row r="28" spans="1:21" x14ac:dyDescent="0.2">
      <c r="A28" s="52" t="s">
        <v>2</v>
      </c>
      <c r="B28" s="37" t="s">
        <v>48</v>
      </c>
      <c r="C28" s="38">
        <v>57851.040200000003</v>
      </c>
      <c r="D28" s="38">
        <v>2.9999999999999997E-4</v>
      </c>
      <c r="E28">
        <f t="shared" si="0"/>
        <v>9140.9912401679339</v>
      </c>
      <c r="F28">
        <f t="shared" si="1"/>
        <v>9141</v>
      </c>
      <c r="G28">
        <f t="shared" si="2"/>
        <v>-4.6239999937824905E-3</v>
      </c>
      <c r="K28">
        <f t="shared" si="5"/>
        <v>-4.6239999937824905E-3</v>
      </c>
      <c r="O28">
        <f t="shared" ca="1" si="3"/>
        <v>-3.9910296387370738E-3</v>
      </c>
      <c r="Q28" s="2">
        <f t="shared" si="4"/>
        <v>42832.540200000003</v>
      </c>
    </row>
    <row r="29" spans="1:21" x14ac:dyDescent="0.2">
      <c r="A29" s="52" t="s">
        <v>2</v>
      </c>
      <c r="B29" s="37" t="s">
        <v>48</v>
      </c>
      <c r="C29" s="38">
        <v>57925.998</v>
      </c>
      <c r="D29" s="38">
        <v>4.0000000000000001E-3</v>
      </c>
      <c r="E29">
        <f t="shared" si="0"/>
        <v>9282.9933467711435</v>
      </c>
      <c r="F29">
        <f t="shared" si="1"/>
        <v>9283</v>
      </c>
      <c r="G29">
        <f t="shared" si="2"/>
        <v>-3.5119999956805259E-3</v>
      </c>
      <c r="K29">
        <f t="shared" si="5"/>
        <v>-3.5119999956805259E-3</v>
      </c>
      <c r="O29">
        <f t="shared" ca="1" si="3"/>
        <v>-4.0057519268677164E-3</v>
      </c>
      <c r="Q29" s="2">
        <f t="shared" si="4"/>
        <v>42907.498</v>
      </c>
    </row>
    <row r="30" spans="1:21" x14ac:dyDescent="0.2">
      <c r="A30" s="53" t="s">
        <v>0</v>
      </c>
      <c r="B30" s="35" t="s">
        <v>1</v>
      </c>
      <c r="C30" s="36">
        <v>58279.932500000003</v>
      </c>
      <c r="D30" s="36">
        <v>4.0000000000000001E-3</v>
      </c>
      <c r="E30">
        <f t="shared" si="0"/>
        <v>9953.4965445645212</v>
      </c>
      <c r="F30">
        <f t="shared" si="1"/>
        <v>9953.5</v>
      </c>
      <c r="G30">
        <f t="shared" si="2"/>
        <v>-1.8239999917568639E-3</v>
      </c>
      <c r="K30">
        <f t="shared" si="5"/>
        <v>-1.8239999917568639E-3</v>
      </c>
      <c r="O30">
        <f t="shared" ca="1" si="3"/>
        <v>-4.0752680831465599E-3</v>
      </c>
      <c r="Q30" s="2">
        <f t="shared" si="4"/>
        <v>43261.432500000003</v>
      </c>
    </row>
    <row r="31" spans="1:21" x14ac:dyDescent="0.2">
      <c r="A31" s="53" t="s">
        <v>0</v>
      </c>
      <c r="B31" s="35" t="s">
        <v>48</v>
      </c>
      <c r="C31" s="36">
        <v>58280.194300000003</v>
      </c>
      <c r="D31" s="36">
        <v>1.4E-3</v>
      </c>
      <c r="E31">
        <f t="shared" si="0"/>
        <v>9953.9925056454049</v>
      </c>
      <c r="F31">
        <f t="shared" si="1"/>
        <v>9954</v>
      </c>
      <c r="G31">
        <f t="shared" si="2"/>
        <v>-3.9559999931952916E-3</v>
      </c>
      <c r="K31">
        <f t="shared" si="5"/>
        <v>-3.9559999931952916E-3</v>
      </c>
      <c r="O31">
        <f t="shared" ca="1" si="3"/>
        <v>-4.0753199221892737E-3</v>
      </c>
      <c r="Q31" s="2">
        <f t="shared" si="4"/>
        <v>43261.694300000003</v>
      </c>
    </row>
    <row r="32" spans="1:21" ht="15" customHeight="1" x14ac:dyDescent="0.2">
      <c r="A32" s="39" t="s">
        <v>53</v>
      </c>
      <c r="B32" s="40" t="s">
        <v>48</v>
      </c>
      <c r="C32" s="41">
        <v>58620.139660000001</v>
      </c>
      <c r="D32" s="39">
        <v>1.06E-3</v>
      </c>
      <c r="E32">
        <f t="shared" si="0"/>
        <v>10597.994293984822</v>
      </c>
      <c r="F32">
        <f t="shared" si="1"/>
        <v>10598</v>
      </c>
      <c r="G32">
        <f t="shared" si="2"/>
        <v>-3.0119999937596731E-3</v>
      </c>
      <c r="K32">
        <f t="shared" si="5"/>
        <v>-3.0119999937596731E-3</v>
      </c>
      <c r="O32">
        <f t="shared" ca="1" si="3"/>
        <v>-4.1420886092043002E-3</v>
      </c>
      <c r="Q32" s="2">
        <f t="shared" si="4"/>
        <v>43601.639660000001</v>
      </c>
    </row>
    <row r="33" spans="1:17" ht="15" customHeight="1" x14ac:dyDescent="0.2">
      <c r="A33" s="39" t="s">
        <v>53</v>
      </c>
      <c r="B33" s="40" t="s">
        <v>1</v>
      </c>
      <c r="C33" s="41">
        <v>58624.098789999996</v>
      </c>
      <c r="D33" s="39">
        <v>2.6099999999999999E-3</v>
      </c>
      <c r="E33">
        <f t="shared" si="0"/>
        <v>10605.494578148917</v>
      </c>
      <c r="F33">
        <f t="shared" si="1"/>
        <v>10605.5</v>
      </c>
      <c r="G33">
        <f t="shared" si="2"/>
        <v>-2.8620000011869706E-3</v>
      </c>
      <c r="K33">
        <f t="shared" si="5"/>
        <v>-2.8620000011869706E-3</v>
      </c>
      <c r="O33">
        <f t="shared" ca="1" si="3"/>
        <v>-4.1428661948450032E-3</v>
      </c>
      <c r="Q33" s="2">
        <f t="shared" si="4"/>
        <v>43605.598789999996</v>
      </c>
    </row>
    <row r="34" spans="1:17" ht="15" customHeight="1" x14ac:dyDescent="0.2">
      <c r="A34" s="39" t="s">
        <v>53</v>
      </c>
      <c r="B34" s="40" t="s">
        <v>1</v>
      </c>
      <c r="C34" s="41">
        <v>58710.135849999999</v>
      </c>
      <c r="D34" s="39">
        <v>4.0000000000000003E-5</v>
      </c>
      <c r="E34">
        <f t="shared" si="0"/>
        <v>10768.485537941595</v>
      </c>
      <c r="F34">
        <f t="shared" si="1"/>
        <v>10768.5</v>
      </c>
      <c r="G34">
        <f t="shared" si="2"/>
        <v>-7.6340000014170073E-3</v>
      </c>
      <c r="K34">
        <f t="shared" si="5"/>
        <v>-7.6340000014170073E-3</v>
      </c>
      <c r="O34">
        <f t="shared" ca="1" si="3"/>
        <v>-4.1597657227696143E-3</v>
      </c>
      <c r="Q34" s="2">
        <f t="shared" si="4"/>
        <v>43691.635849999999</v>
      </c>
    </row>
    <row r="35" spans="1:17" x14ac:dyDescent="0.2">
      <c r="A35" s="45" t="s">
        <v>54</v>
      </c>
      <c r="B35" s="46" t="s">
        <v>48</v>
      </c>
      <c r="C35" s="47">
        <v>59780.910600999836</v>
      </c>
      <c r="D35" s="48">
        <v>4.9299999999999995E-4</v>
      </c>
      <c r="E35">
        <f t="shared" si="0"/>
        <v>12796.990514601941</v>
      </c>
      <c r="F35">
        <f t="shared" si="1"/>
        <v>12797</v>
      </c>
      <c r="G35">
        <f t="shared" si="2"/>
        <v>-5.0070001598214731E-3</v>
      </c>
      <c r="K35">
        <f t="shared" si="5"/>
        <v>-5.0070001598214731E-3</v>
      </c>
      <c r="O35">
        <f t="shared" ca="1" si="3"/>
        <v>-4.3700767190584053E-3</v>
      </c>
      <c r="Q35" s="2">
        <f t="shared" si="4"/>
        <v>44762.410600999836</v>
      </c>
    </row>
    <row r="36" spans="1:17" x14ac:dyDescent="0.2">
      <c r="A36" s="42" t="s">
        <v>55</v>
      </c>
      <c r="B36" s="43" t="s">
        <v>48</v>
      </c>
      <c r="C36" s="44">
        <v>59982.028749999998</v>
      </c>
      <c r="D36" s="44">
        <v>8.0000000000000007E-5</v>
      </c>
      <c r="E36">
        <f t="shared" si="0"/>
        <v>13177.994237151996</v>
      </c>
      <c r="F36">
        <f t="shared" si="1"/>
        <v>13178</v>
      </c>
      <c r="G36">
        <f t="shared" si="2"/>
        <v>-3.0419999966397882E-3</v>
      </c>
      <c r="K36">
        <f t="shared" si="5"/>
        <v>-3.0419999966397882E-3</v>
      </c>
      <c r="O36">
        <f t="shared" ca="1" si="3"/>
        <v>-4.4095780696061151E-3</v>
      </c>
      <c r="Q36" s="2">
        <f t="shared" si="4"/>
        <v>44963.528749999998</v>
      </c>
    </row>
    <row r="37" spans="1:17" x14ac:dyDescent="0.2">
      <c r="A37" s="42" t="s">
        <v>55</v>
      </c>
      <c r="B37" s="43" t="s">
        <v>48</v>
      </c>
      <c r="C37" s="44">
        <v>60058.039120000001</v>
      </c>
      <c r="D37" s="44">
        <v>8.0000000000000007E-5</v>
      </c>
      <c r="E37">
        <f t="shared" si="0"/>
        <v>13321.990361153639</v>
      </c>
      <c r="F37">
        <f t="shared" si="1"/>
        <v>13322</v>
      </c>
      <c r="G37">
        <f t="shared" si="2"/>
        <v>-5.0879999980679713E-3</v>
      </c>
      <c r="K37">
        <f t="shared" si="5"/>
        <v>-5.0879999980679713E-3</v>
      </c>
      <c r="O37">
        <f t="shared" ca="1" si="3"/>
        <v>-4.4245077139076112E-3</v>
      </c>
      <c r="Q37" s="2">
        <f t="shared" si="4"/>
        <v>45039.539120000001</v>
      </c>
    </row>
    <row r="38" spans="1:17" x14ac:dyDescent="0.2">
      <c r="A38" s="45" t="s">
        <v>57</v>
      </c>
      <c r="B38" s="46" t="s">
        <v>48</v>
      </c>
      <c r="C38" s="45">
        <v>60151.999270999804</v>
      </c>
      <c r="D38" s="48">
        <v>1.4E-3</v>
      </c>
      <c r="E38">
        <f t="shared" ref="E38" si="6">+(C38-C$7)/C$8</f>
        <v>13499.991041252686</v>
      </c>
      <c r="F38">
        <f t="shared" ref="F38" si="7">ROUND(2*E38,0)/2</f>
        <v>13500</v>
      </c>
      <c r="G38">
        <f t="shared" ref="G38" si="8">+C38-(C$7+F38*C$8)</f>
        <v>-4.7290001893998124E-3</v>
      </c>
      <c r="K38">
        <f t="shared" ref="K38" si="9">+G38</f>
        <v>-4.7290001893998124E-3</v>
      </c>
      <c r="O38">
        <f t="shared" ref="O38" ca="1" si="10">+C$11+C$12*$F38</f>
        <v>-4.4429624131136283E-3</v>
      </c>
      <c r="Q38" s="2">
        <f t="shared" ref="Q38" si="11">+C38-15018.5</f>
        <v>45133.499270999804</v>
      </c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37">
    <sortCondition ref="C21:C37"/>
  </sortState>
  <phoneticPr fontId="8" type="noConversion"/>
  <hyperlinks>
    <hyperlink ref="H64840" r:id="rId1" display="http://vsolj.cetus-net.org/bulletin.html" xr:uid="{00000000-0004-0000-0000-000000000000}"/>
    <hyperlink ref="H64833" r:id="rId2" display="https://www.aavso.org/ejaavso" xr:uid="{00000000-0004-0000-0000-000001000000}"/>
    <hyperlink ref="AP1691" r:id="rId3" display="http://cdsbib.u-strasbg.fr/cgi-bin/cdsbib?1990RMxAA..21..381G" xr:uid="{00000000-0004-0000-0000-000002000000}"/>
    <hyperlink ref="AP1688" r:id="rId4" display="http://cdsbib.u-strasbg.fr/cgi-bin/cdsbib?1990RMxAA..21..381G" xr:uid="{00000000-0004-0000-0000-000003000000}"/>
    <hyperlink ref="AP1690" r:id="rId5" display="http://cdsbib.u-strasbg.fr/cgi-bin/cdsbib?1990RMxAA..21..381G" xr:uid="{00000000-0004-0000-0000-000004000000}"/>
    <hyperlink ref="AP1666" r:id="rId6" display="http://cdsbib.u-strasbg.fr/cgi-bin/cdsbib?1990RMxAA..21..381G" xr:uid="{00000000-0004-0000-0000-000005000000}"/>
    <hyperlink ref="I64840" r:id="rId7" display="http://vsolj.cetus-net.org/bulletin.html" xr:uid="{00000000-0004-0000-0000-000006000000}"/>
    <hyperlink ref="AQ1827" r:id="rId8" display="http://cdsbib.u-strasbg.fr/cgi-bin/cdsbib?1990RMxAA..21..381G" xr:uid="{00000000-0004-0000-0000-000007000000}"/>
    <hyperlink ref="AQ3471" r:id="rId9" display="http://cdsbib.u-strasbg.fr/cgi-bin/cdsbib?1990RMxAA..21..381G" xr:uid="{00000000-0004-0000-0000-000008000000}"/>
    <hyperlink ref="AQ1828" r:id="rId10" display="http://cdsbib.u-strasbg.fr/cgi-bin/cdsbib?1990RMxAA..21..381G" xr:uid="{00000000-0004-0000-0000-000009000000}"/>
    <hyperlink ref="H64837" r:id="rId11" display="https://www.aavso.org/ejaavso" xr:uid="{00000000-0004-0000-0000-00000A000000}"/>
    <hyperlink ref="H2678" r:id="rId12" display="http://vsolj.cetus-net.org/bulletin.html" xr:uid="{00000000-0004-0000-0000-00000B000000}"/>
    <hyperlink ref="AP5916" r:id="rId13" display="http://cdsbib.u-strasbg.fr/cgi-bin/cdsbib?1990RMxAA..21..381G" xr:uid="{00000000-0004-0000-0000-00000C000000}"/>
    <hyperlink ref="AP5919" r:id="rId14" display="http://cdsbib.u-strasbg.fr/cgi-bin/cdsbib?1990RMxAA..21..381G" xr:uid="{00000000-0004-0000-0000-00000D000000}"/>
    <hyperlink ref="AP5917" r:id="rId15" display="http://cdsbib.u-strasbg.fr/cgi-bin/cdsbib?1990RMxAA..21..381G" xr:uid="{00000000-0004-0000-0000-00000E000000}"/>
    <hyperlink ref="AP5895" r:id="rId16" display="http://cdsbib.u-strasbg.fr/cgi-bin/cdsbib?1990RMxAA..21..381G" xr:uid="{00000000-0004-0000-0000-00000F000000}"/>
    <hyperlink ref="I2678" r:id="rId17" display="http://vsolj.cetus-net.org/bulletin.html" xr:uid="{00000000-0004-0000-0000-000010000000}"/>
    <hyperlink ref="AQ6029" r:id="rId18" display="http://cdsbib.u-strasbg.fr/cgi-bin/cdsbib?1990RMxAA..21..381G" xr:uid="{00000000-0004-0000-0000-000011000000}"/>
    <hyperlink ref="AQ581" r:id="rId19" display="http://cdsbib.u-strasbg.fr/cgi-bin/cdsbib?1990RMxAA..21..381G" xr:uid="{00000000-0004-0000-0000-000012000000}"/>
    <hyperlink ref="AQ6030" r:id="rId20" display="http://cdsbib.u-strasbg.fr/cgi-bin/cdsbib?1990RMxAA..21..381G" xr:uid="{00000000-0004-0000-0000-000013000000}"/>
    <hyperlink ref="H64888" r:id="rId21" display="http://vsolj.cetus-net.org/bulletin.html" xr:uid="{00000000-0004-0000-0000-000014000000}"/>
    <hyperlink ref="H64881" r:id="rId22" display="https://www.aavso.org/ejaavso" xr:uid="{00000000-0004-0000-0000-000015000000}"/>
    <hyperlink ref="I64888" r:id="rId23" display="http://vsolj.cetus-net.org/bulletin.html" xr:uid="{00000000-0004-0000-0000-000016000000}"/>
    <hyperlink ref="AQ58538" r:id="rId24" display="http://cdsbib.u-strasbg.fr/cgi-bin/cdsbib?1990RMxAA..21..381G" xr:uid="{00000000-0004-0000-0000-000017000000}"/>
    <hyperlink ref="H64885" r:id="rId25" display="https://www.aavso.org/ejaavso" xr:uid="{00000000-0004-0000-0000-000018000000}"/>
    <hyperlink ref="AP5902" r:id="rId26" display="http://cdsbib.u-strasbg.fr/cgi-bin/cdsbib?1990RMxAA..21..381G" xr:uid="{00000000-0004-0000-0000-000019000000}"/>
    <hyperlink ref="AP5905" r:id="rId27" display="http://cdsbib.u-strasbg.fr/cgi-bin/cdsbib?1990RMxAA..21..381G" xr:uid="{00000000-0004-0000-0000-00001A000000}"/>
    <hyperlink ref="AP5903" r:id="rId28" display="http://cdsbib.u-strasbg.fr/cgi-bin/cdsbib?1990RMxAA..21..381G" xr:uid="{00000000-0004-0000-0000-00001B000000}"/>
    <hyperlink ref="AP5887" r:id="rId29" display="http://cdsbib.u-strasbg.fr/cgi-bin/cdsbib?1990RMxAA..21..381G" xr:uid="{00000000-0004-0000-0000-00001C000000}"/>
    <hyperlink ref="AQ6116" r:id="rId30" display="http://cdsbib.u-strasbg.fr/cgi-bin/cdsbib?1990RMxAA..21..381G" xr:uid="{00000000-0004-0000-0000-00001D000000}"/>
    <hyperlink ref="AQ6120" r:id="rId31" display="http://cdsbib.u-strasbg.fr/cgi-bin/cdsbib?1990RMxAA..21..381G" xr:uid="{00000000-0004-0000-0000-00001E000000}"/>
    <hyperlink ref="AQ625" r:id="rId32" display="http://cdsbib.u-strasbg.fr/cgi-bin/cdsbib?1990RMxAA..21..381G" xr:uid="{00000000-0004-0000-0000-00001F000000}"/>
    <hyperlink ref="I4762" r:id="rId33" display="http://vsolj.cetus-net.org/bulletin.html" xr:uid="{00000000-0004-0000-0000-000020000000}"/>
    <hyperlink ref="H4762" r:id="rId34" display="http://vsolj.cetus-net.org/bulletin.html" xr:uid="{00000000-0004-0000-0000-000021000000}"/>
    <hyperlink ref="AQ2188" r:id="rId35" display="http://cdsbib.u-strasbg.fr/cgi-bin/cdsbib?1990RMxAA..21..381G" xr:uid="{00000000-0004-0000-0000-000022000000}"/>
    <hyperlink ref="AQ2187" r:id="rId36" display="http://cdsbib.u-strasbg.fr/cgi-bin/cdsbib?1990RMxAA..21..381G" xr:uid="{00000000-0004-0000-0000-000023000000}"/>
    <hyperlink ref="AP1942" r:id="rId37" display="http://cdsbib.u-strasbg.fr/cgi-bin/cdsbib?1990RMxAA..21..381G" xr:uid="{00000000-0004-0000-0000-000024000000}"/>
    <hyperlink ref="AP1968" r:id="rId38" display="http://cdsbib.u-strasbg.fr/cgi-bin/cdsbib?1990RMxAA..21..381G" xr:uid="{00000000-0004-0000-0000-000025000000}"/>
    <hyperlink ref="AP1969" r:id="rId39" display="http://cdsbib.u-strasbg.fr/cgi-bin/cdsbib?1990RMxAA..21..381G" xr:uid="{00000000-0004-0000-0000-000026000000}"/>
    <hyperlink ref="AP1965" r:id="rId40" display="http://cdsbib.u-strasbg.fr/cgi-bin/cdsbib?1990RMxAA..21..381G" xr:uid="{00000000-0004-0000-0000-000027000000}"/>
  </hyperlinks>
  <pageMargins left="0.75" right="0.75" top="1" bottom="1" header="0.5" footer="0.5"/>
  <pageSetup paperSize="9" orientation="portrait" horizontalDpi="0" verticalDpi="0" r:id="rId41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2023-08-23T07:15:20Z</dcterms:modified>
</cp:coreProperties>
</file>