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DA6E2A2-0B23-471E-8D85-05D6622ACD88}" xr6:coauthVersionLast="47" xr6:coauthVersionMax="47" xr10:uidLastSave="{00000000-0000-0000-0000-000000000000}"/>
  <bookViews>
    <workbookView xWindow="14565" yWindow="360" windowWidth="13995" windowHeight="1449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88" i="1" l="1"/>
  <c r="F88" i="1" s="1"/>
  <c r="G88" i="1" s="1"/>
  <c r="K88" i="1" s="1"/>
  <c r="Q88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8" i="1"/>
  <c r="F38" i="1" s="1"/>
  <c r="G38" i="1" s="1"/>
  <c r="K38" i="1" s="1"/>
  <c r="Q38" i="1"/>
  <c r="E39" i="1"/>
  <c r="F39" i="1" s="1"/>
  <c r="G39" i="1" s="1"/>
  <c r="K39" i="1" s="1"/>
  <c r="Q39" i="1"/>
  <c r="E42" i="1"/>
  <c r="F42" i="1" s="1"/>
  <c r="G42" i="1" s="1"/>
  <c r="K42" i="1" s="1"/>
  <c r="Q42" i="1"/>
  <c r="E44" i="1"/>
  <c r="F44" i="1" s="1"/>
  <c r="G44" i="1" s="1"/>
  <c r="K44" i="1" s="1"/>
  <c r="Q44" i="1"/>
  <c r="E45" i="1"/>
  <c r="F45" i="1" s="1"/>
  <c r="G45" i="1" s="1"/>
  <c r="K45" i="1" s="1"/>
  <c r="Q45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E62" i="1"/>
  <c r="F62" i="1"/>
  <c r="G62" i="1" s="1"/>
  <c r="K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F68" i="1"/>
  <c r="G68" i="1" s="1"/>
  <c r="K68" i="1" s="1"/>
  <c r="Q68" i="1"/>
  <c r="E69" i="1"/>
  <c r="F69" i="1" s="1"/>
  <c r="G69" i="1" s="1"/>
  <c r="K69" i="1" s="1"/>
  <c r="Q69" i="1"/>
  <c r="E70" i="1"/>
  <c r="F70" i="1" s="1"/>
  <c r="G70" i="1" s="1"/>
  <c r="K70" i="1" s="1"/>
  <c r="Q70" i="1"/>
  <c r="E71" i="1"/>
  <c r="F71" i="1" s="1"/>
  <c r="G71" i="1" s="1"/>
  <c r="K71" i="1" s="1"/>
  <c r="Q71" i="1"/>
  <c r="E72" i="1"/>
  <c r="F72" i="1"/>
  <c r="G72" i="1" s="1"/>
  <c r="K72" i="1" s="1"/>
  <c r="Q72" i="1"/>
  <c r="E73" i="1"/>
  <c r="F73" i="1" s="1"/>
  <c r="G73" i="1" s="1"/>
  <c r="K73" i="1" s="1"/>
  <c r="Q73" i="1"/>
  <c r="E74" i="1"/>
  <c r="F74" i="1" s="1"/>
  <c r="G74" i="1" s="1"/>
  <c r="K74" i="1" s="1"/>
  <c r="Q74" i="1"/>
  <c r="E75" i="1"/>
  <c r="F75" i="1" s="1"/>
  <c r="G75" i="1" s="1"/>
  <c r="K75" i="1" s="1"/>
  <c r="Q75" i="1"/>
  <c r="E76" i="1"/>
  <c r="F76" i="1" s="1"/>
  <c r="G76" i="1" s="1"/>
  <c r="K76" i="1" s="1"/>
  <c r="Q76" i="1"/>
  <c r="E77" i="1"/>
  <c r="F77" i="1" s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 s="1"/>
  <c r="G80" i="1" s="1"/>
  <c r="K80" i="1" s="1"/>
  <c r="Q80" i="1"/>
  <c r="E81" i="1"/>
  <c r="F81" i="1" s="1"/>
  <c r="G81" i="1" s="1"/>
  <c r="K81" i="1" s="1"/>
  <c r="Q81" i="1"/>
  <c r="E82" i="1"/>
  <c r="F82" i="1" s="1"/>
  <c r="G82" i="1" s="1"/>
  <c r="K82" i="1" s="1"/>
  <c r="Q82" i="1"/>
  <c r="E83" i="1"/>
  <c r="F83" i="1" s="1"/>
  <c r="G83" i="1" s="1"/>
  <c r="K83" i="1" s="1"/>
  <c r="Q83" i="1"/>
  <c r="E84" i="1"/>
  <c r="F84" i="1" s="1"/>
  <c r="G84" i="1" s="1"/>
  <c r="K84" i="1" s="1"/>
  <c r="Q84" i="1"/>
  <c r="E85" i="1"/>
  <c r="F85" i="1" s="1"/>
  <c r="G85" i="1" s="1"/>
  <c r="K85" i="1" s="1"/>
  <c r="Q85" i="1"/>
  <c r="E86" i="1"/>
  <c r="F86" i="1" s="1"/>
  <c r="G86" i="1" s="1"/>
  <c r="K86" i="1" s="1"/>
  <c r="Q86" i="1"/>
  <c r="E87" i="1"/>
  <c r="F87" i="1" s="1"/>
  <c r="G87" i="1" s="1"/>
  <c r="K87" i="1" s="1"/>
  <c r="Q87" i="1"/>
  <c r="E89" i="1"/>
  <c r="F89" i="1" s="1"/>
  <c r="G89" i="1" s="1"/>
  <c r="K89" i="1" s="1"/>
  <c r="Q89" i="1"/>
  <c r="E90" i="1"/>
  <c r="F90" i="1" s="1"/>
  <c r="G90" i="1" s="1"/>
  <c r="K90" i="1" s="1"/>
  <c r="Q90" i="1"/>
  <c r="Q28" i="1"/>
  <c r="Q40" i="1"/>
  <c r="Q41" i="1"/>
  <c r="Q46" i="1"/>
  <c r="Q47" i="1"/>
  <c r="G12" i="2"/>
  <c r="C12" i="2"/>
  <c r="G13" i="2"/>
  <c r="C13" i="2"/>
  <c r="G14" i="2"/>
  <c r="C14" i="2"/>
  <c r="G15" i="2"/>
  <c r="C15" i="2"/>
  <c r="G20" i="2"/>
  <c r="C20" i="2"/>
  <c r="G16" i="2"/>
  <c r="C16" i="2"/>
  <c r="G17" i="2"/>
  <c r="C17" i="2"/>
  <c r="G21" i="2"/>
  <c r="C21" i="2"/>
  <c r="G22" i="2"/>
  <c r="C22" i="2"/>
  <c r="G18" i="2"/>
  <c r="C18" i="2"/>
  <c r="G23" i="2"/>
  <c r="C23" i="2"/>
  <c r="G24" i="2"/>
  <c r="C24" i="2"/>
  <c r="G19" i="2"/>
  <c r="C19" i="2"/>
  <c r="G11" i="2"/>
  <c r="C11" i="2"/>
  <c r="H19" i="2"/>
  <c r="D19" i="2"/>
  <c r="B19" i="2"/>
  <c r="A19" i="2"/>
  <c r="H24" i="2"/>
  <c r="D24" i="2"/>
  <c r="B24" i="2"/>
  <c r="A24" i="2"/>
  <c r="H23" i="2"/>
  <c r="D23" i="2"/>
  <c r="B23" i="2"/>
  <c r="A23" i="2"/>
  <c r="H18" i="2"/>
  <c r="D18" i="2"/>
  <c r="B18" i="2"/>
  <c r="A18" i="2"/>
  <c r="H22" i="2"/>
  <c r="D22" i="2"/>
  <c r="B22" i="2"/>
  <c r="A22" i="2"/>
  <c r="H21" i="2"/>
  <c r="D21" i="2"/>
  <c r="B21" i="2"/>
  <c r="A21" i="2"/>
  <c r="H17" i="2"/>
  <c r="D17" i="2"/>
  <c r="B17" i="2"/>
  <c r="A17" i="2"/>
  <c r="H16" i="2"/>
  <c r="D16" i="2"/>
  <c r="B16" i="2"/>
  <c r="A16" i="2"/>
  <c r="H20" i="2"/>
  <c r="D20" i="2"/>
  <c r="B20" i="2"/>
  <c r="A20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F11" i="1"/>
  <c r="Q51" i="1"/>
  <c r="G11" i="1"/>
  <c r="E14" i="1"/>
  <c r="E15" i="1" s="1"/>
  <c r="C17" i="1"/>
  <c r="Q29" i="1"/>
  <c r="Q37" i="1"/>
  <c r="Q43" i="1"/>
  <c r="Q25" i="1"/>
  <c r="Q21" i="1"/>
  <c r="Q22" i="1"/>
  <c r="Q23" i="1"/>
  <c r="Q24" i="1"/>
  <c r="Q27" i="1"/>
  <c r="E28" i="1"/>
  <c r="F28" i="1" s="1"/>
  <c r="G28" i="1" s="1"/>
  <c r="K28" i="1" s="1"/>
  <c r="Q26" i="1"/>
  <c r="E22" i="2"/>
  <c r="E20" i="2"/>
  <c r="E43" i="1"/>
  <c r="F43" i="1" s="1"/>
  <c r="G43" i="1" s="1"/>
  <c r="K43" i="1" s="1"/>
  <c r="E41" i="1"/>
  <c r="F41" i="1" s="1"/>
  <c r="G41" i="1" s="1"/>
  <c r="K41" i="1" s="1"/>
  <c r="E37" i="1"/>
  <c r="E17" i="2" s="1"/>
  <c r="F37" i="1"/>
  <c r="G37" i="1" s="1"/>
  <c r="K37" i="1" s="1"/>
  <c r="E23" i="1"/>
  <c r="E12" i="2" s="1"/>
  <c r="E29" i="1"/>
  <c r="F29" i="1" s="1"/>
  <c r="G29" i="1" s="1"/>
  <c r="K29" i="1" s="1"/>
  <c r="E47" i="1"/>
  <c r="F47" i="1" s="1"/>
  <c r="G47" i="1" s="1"/>
  <c r="K47" i="1" s="1"/>
  <c r="E27" i="1"/>
  <c r="F27" i="1" s="1"/>
  <c r="G27" i="1" s="1"/>
  <c r="K27" i="1" s="1"/>
  <c r="E40" i="1"/>
  <c r="F40" i="1" s="1"/>
  <c r="G40" i="1" s="1"/>
  <c r="K40" i="1" s="1"/>
  <c r="E51" i="1"/>
  <c r="E19" i="2" s="1"/>
  <c r="E22" i="1"/>
  <c r="F22" i="1" s="1"/>
  <c r="G22" i="1" s="1"/>
  <c r="K22" i="1" s="1"/>
  <c r="E26" i="1"/>
  <c r="F26" i="1" s="1"/>
  <c r="G26" i="1" s="1"/>
  <c r="K26" i="1" s="1"/>
  <c r="E46" i="1"/>
  <c r="E23" i="2" s="1"/>
  <c r="E24" i="1"/>
  <c r="E13" i="2" s="1"/>
  <c r="E25" i="1"/>
  <c r="F25" i="1" s="1"/>
  <c r="G25" i="1" s="1"/>
  <c r="K25" i="1" s="1"/>
  <c r="E21" i="1"/>
  <c r="E11" i="2" s="1"/>
  <c r="E21" i="2"/>
  <c r="E15" i="2"/>
  <c r="E18" i="2" l="1"/>
  <c r="E14" i="2"/>
  <c r="E16" i="2"/>
  <c r="E24" i="2"/>
  <c r="F21" i="1"/>
  <c r="G21" i="1" s="1"/>
  <c r="F24" i="1"/>
  <c r="G24" i="1" s="1"/>
  <c r="K24" i="1" s="1"/>
  <c r="F23" i="1"/>
  <c r="G23" i="1" s="1"/>
  <c r="K23" i="1" s="1"/>
  <c r="F51" i="1"/>
  <c r="G51" i="1" s="1"/>
  <c r="K51" i="1" s="1"/>
  <c r="F46" i="1"/>
  <c r="G46" i="1" s="1"/>
  <c r="K46" i="1" s="1"/>
  <c r="C12" i="1"/>
  <c r="C11" i="1"/>
  <c r="O88" i="1" l="1"/>
  <c r="C16" i="1"/>
  <c r="D18" i="1" s="1"/>
  <c r="K21" i="1"/>
  <c r="O32" i="1"/>
  <c r="O36" i="1"/>
  <c r="O44" i="1"/>
  <c r="O50" i="1"/>
  <c r="O55" i="1"/>
  <c r="O59" i="1"/>
  <c r="O63" i="1"/>
  <c r="O67" i="1"/>
  <c r="O71" i="1"/>
  <c r="O75" i="1"/>
  <c r="O79" i="1"/>
  <c r="O83" i="1"/>
  <c r="O87" i="1"/>
  <c r="O31" i="1"/>
  <c r="O35" i="1"/>
  <c r="O42" i="1"/>
  <c r="O49" i="1"/>
  <c r="O54" i="1"/>
  <c r="O58" i="1"/>
  <c r="O62" i="1"/>
  <c r="O66" i="1"/>
  <c r="O70" i="1"/>
  <c r="O74" i="1"/>
  <c r="O78" i="1"/>
  <c r="O82" i="1"/>
  <c r="O86" i="1"/>
  <c r="O85" i="1"/>
  <c r="O90" i="1"/>
  <c r="O30" i="1"/>
  <c r="O34" i="1"/>
  <c r="O39" i="1"/>
  <c r="O48" i="1"/>
  <c r="O53" i="1"/>
  <c r="O57" i="1"/>
  <c r="O61" i="1"/>
  <c r="O65" i="1"/>
  <c r="O69" i="1"/>
  <c r="O73" i="1"/>
  <c r="O77" i="1"/>
  <c r="O81" i="1"/>
  <c r="O33" i="1"/>
  <c r="O38" i="1"/>
  <c r="O45" i="1"/>
  <c r="O52" i="1"/>
  <c r="O56" i="1"/>
  <c r="O60" i="1"/>
  <c r="O64" i="1"/>
  <c r="O68" i="1"/>
  <c r="O72" i="1"/>
  <c r="O76" i="1"/>
  <c r="O80" i="1"/>
  <c r="O84" i="1"/>
  <c r="O89" i="1"/>
  <c r="O28" i="1"/>
  <c r="O47" i="1"/>
  <c r="O25" i="1"/>
  <c r="O24" i="1"/>
  <c r="O51" i="1"/>
  <c r="O40" i="1"/>
  <c r="O43" i="1"/>
  <c r="O22" i="1"/>
  <c r="O37" i="1"/>
  <c r="O23" i="1"/>
  <c r="O26" i="1"/>
  <c r="O41" i="1"/>
  <c r="O46" i="1"/>
  <c r="C15" i="1"/>
  <c r="O29" i="1"/>
  <c r="O27" i="1"/>
  <c r="O21" i="1"/>
  <c r="C18" i="1" l="1"/>
  <c r="E16" i="1"/>
  <c r="E17" i="1" s="1"/>
</calcChain>
</file>

<file path=xl/sharedStrings.xml><?xml version="1.0" encoding="utf-8"?>
<sst xmlns="http://schemas.openxmlformats.org/spreadsheetml/2006/main" count="309" uniqueCount="130">
  <si>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</si>
  <si>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</si>
  <si>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</si>
  <si>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</si>
  <si>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</si>
  <si>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</si>
  <si>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</si>
  <si>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</si>
  <si>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</si>
  <si>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</si>
  <si>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</si>
  <si>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</si>
  <si>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</si>
  <si>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</si>
  <si>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</si>
  <si>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</si>
  <si>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</si>
  <si>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</si>
  <si>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</si>
  <si>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</si>
  <si>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</si>
  <si>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</si>
  <si>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</si>
  <si>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</si>
  <si>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</si>
  <si>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</si>
  <si>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</si>
  <si>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</si>
  <si>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</si>
  <si>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</si>
  <si>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</si>
  <si>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</si>
  <si>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</si>
  <si>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</si>
  <si>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</si>
  <si>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 xml:space="preserve">UU Aqr / GSC 5227-0829               </t>
  </si>
  <si>
    <t xml:space="preserve">EA+NL     </t>
  </si>
  <si>
    <t>IBVS 4887</t>
  </si>
  <si>
    <t>IBVS 5263</t>
  </si>
  <si>
    <t>IBVS 5741</t>
  </si>
  <si>
    <t>OEJV 0074</t>
  </si>
  <si>
    <t>IBVS 5920</t>
  </si>
  <si>
    <t>OEJV 116</t>
  </si>
  <si>
    <t>OEJV 0003</t>
  </si>
  <si>
    <t>Add cycle</t>
  </si>
  <si>
    <t>Old Cycle</t>
  </si>
  <si>
    <t>OEJV 0147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</si>
  <si>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</si>
  <si>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</si>
  <si>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</si>
  <si>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</si>
  <si>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</si>
  <si>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</si>
  <si>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</si>
  <si>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</si>
  <si>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</si>
  <si>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</si>
  <si>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</si>
  <si>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</si>
  <si>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2450012.2867 </t>
  </si>
  <si>
    <t> 21.10.1995 18:52 </t>
  </si>
  <si>
    <t> -0.0001 </t>
  </si>
  <si>
    <t>E </t>
  </si>
  <si>
    <t>?</t>
  </si>
  <si>
    <t> E.Safarova </t>
  </si>
  <si>
    <t>IBVS 4887 </t>
  </si>
  <si>
    <t>2450311.4758 </t>
  </si>
  <si>
    <t> 15.08.1996 23:25 </t>
  </si>
  <si>
    <t> 0.0003 </t>
  </si>
  <si>
    <t> J.Safar </t>
  </si>
  <si>
    <t>2451377.5295 </t>
  </si>
  <si>
    <t> 18.07.1999 00:42 </t>
  </si>
  <si>
    <t> -0.0000 </t>
  </si>
  <si>
    <t>IBVS 5263 </t>
  </si>
  <si>
    <t>2451833.26524 </t>
  </si>
  <si>
    <t> 15.10.2000 18:21 </t>
  </si>
  <si>
    <t> 0.00048 </t>
  </si>
  <si>
    <t>C </t>
  </si>
  <si>
    <t>o</t>
  </si>
  <si>
    <t> J.Šafár </t>
  </si>
  <si>
    <t>OEJV 0074 </t>
  </si>
  <si>
    <t>2453222.5539 </t>
  </si>
  <si>
    <t> 05.08.2004 01:17 </t>
  </si>
  <si>
    <t> 0.0001 </t>
  </si>
  <si>
    <t> M.Zejda et al. </t>
  </si>
  <si>
    <t>IBVS 5741 </t>
  </si>
  <si>
    <t>2453250.3625 </t>
  </si>
  <si>
    <t> 01.09.2004 20:42 </t>
  </si>
  <si>
    <t> 0.0000 </t>
  </si>
  <si>
    <t> W.Moschner </t>
  </si>
  <si>
    <t>BAVM 183 </t>
  </si>
  <si>
    <t>2453591.587 </t>
  </si>
  <si>
    <t> 09.08.2005 02:05 </t>
  </si>
  <si>
    <t> -0.004 </t>
  </si>
  <si>
    <t>V </t>
  </si>
  <si>
    <t> K.Locher </t>
  </si>
  <si>
    <t>OEJV 0003 </t>
  </si>
  <si>
    <t>2454797.343 </t>
  </si>
  <si>
    <t> 26.11.2008 20:13 </t>
  </si>
  <si>
    <t> -0.000 </t>
  </si>
  <si>
    <t> A.Paschke </t>
  </si>
  <si>
    <t>OEJV 0116 </t>
  </si>
  <si>
    <t>2455067.0861 </t>
  </si>
  <si>
    <t> 23.08.2009 14:03 </t>
  </si>
  <si>
    <t> -0.0012 </t>
  </si>
  <si>
    <t> S.Kiyota </t>
  </si>
  <si>
    <t>VSB 50 </t>
  </si>
  <si>
    <t>2455070.0305 </t>
  </si>
  <si>
    <t> 26.08.2009 12:43 </t>
  </si>
  <si>
    <t> -0.0013 </t>
  </si>
  <si>
    <t>2455114.687 </t>
  </si>
  <si>
    <t> 10.10.2009 04:29 </t>
  </si>
  <si>
    <t> -0.002 </t>
  </si>
  <si>
    <t> R.Diethelm </t>
  </si>
  <si>
    <t>IBVS 5920 </t>
  </si>
  <si>
    <t>2455752.1613 </t>
  </si>
  <si>
    <t> 09.07.2011 15:52 </t>
  </si>
  <si>
    <t> -0.0011 </t>
  </si>
  <si>
    <t>VSB 53 </t>
  </si>
  <si>
    <t>2455753.1424 </t>
  </si>
  <si>
    <t> 10.07.2011 15:25 </t>
  </si>
  <si>
    <t> -0.0014 </t>
  </si>
  <si>
    <t>2455923.265 </t>
  </si>
  <si>
    <t> 27.12.2011 18:21 </t>
  </si>
  <si>
    <t>OEJV 0147 </t>
  </si>
  <si>
    <t>s5</t>
  </si>
  <si>
    <t>s6</t>
  </si>
  <si>
    <t>s7</t>
  </si>
  <si>
    <t>JAAVSO 51, 74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</si>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</sst>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2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17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 vertical="top"/>
    </xf>
    <xf numFmtId="165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166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  <xf numFmtId="166" fontId="20" fillId="0" borderId="0" xfId="0" applyNumberFormat="1" applyFont="1" applyAlignment="1" applyProtection="1">
      <alignment vertical="center" wrapText="1"/>
      <protection locked="0"/>
    </xf>
    <xf numFmtId="0" fontId="20" fillId="0" borderId="0" xfId="0" applyFont="1" applyAlignment="1" applyProtection="1"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Aqr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075187969924811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4.6000000000000001E-4</c:v>
                  </c:pt>
                  <c:pt idx="10">
                    <c:v>2.7E-4</c:v>
                  </c:pt>
                  <c:pt idx="11">
                    <c:v>3.6000000000000002E-4</c:v>
                  </c:pt>
                  <c:pt idx="12">
                    <c:v>5.1000000000000004E-4</c:v>
                  </c:pt>
                  <c:pt idx="13">
                    <c:v>3.4000000000000002E-4</c:v>
                  </c:pt>
                  <c:pt idx="14">
                    <c:v>5.5999999999999995E-4</c:v>
                  </c:pt>
                  <c:pt idx="15">
                    <c:v>3.2000000000000003E-4</c:v>
                  </c:pt>
                  <c:pt idx="16">
                    <c:v>3.0000000000000001E-3</c:v>
                  </c:pt>
                  <c:pt idx="17">
                    <c:v>6.8999999999999997E-4</c:v>
                  </c:pt>
                  <c:pt idx="18">
                    <c:v>5.1999999999999995E-4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4.2999999999999999E-4</c:v>
                  </c:pt>
                  <c:pt idx="22">
                    <c:v>3.0000000000000001E-3</c:v>
                  </c:pt>
                  <c:pt idx="23">
                    <c:v>5.1999999999999995E-4</c:v>
                  </c:pt>
                  <c:pt idx="24">
                    <c:v>4.8000000000000001E-4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1.9000000000000001E-4</c:v>
                  </c:pt>
                  <c:pt idx="28">
                    <c:v>1.9000000000000001E-4</c:v>
                  </c:pt>
                  <c:pt idx="29">
                    <c:v>1.9000000000000001E-4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3.3E-4</c:v>
                  </c:pt>
                  <c:pt idx="33">
                    <c:v>4.4000000000000002E-4</c:v>
                  </c:pt>
                  <c:pt idx="34">
                    <c:v>1.8000000000000001E-4</c:v>
                  </c:pt>
                  <c:pt idx="35">
                    <c:v>4.4999999999999999E-4</c:v>
                  </c:pt>
                  <c:pt idx="36">
                    <c:v>2.4000000000000001E-4</c:v>
                  </c:pt>
                  <c:pt idx="37">
                    <c:v>6.6E-4</c:v>
                  </c:pt>
                  <c:pt idx="38">
                    <c:v>4.4999999999999999E-4</c:v>
                  </c:pt>
                  <c:pt idx="39">
                    <c:v>3.3E-4</c:v>
                  </c:pt>
                  <c:pt idx="40">
                    <c:v>1.6000000000000001E-4</c:v>
                  </c:pt>
                  <c:pt idx="41">
                    <c:v>3.8000000000000002E-4</c:v>
                  </c:pt>
                  <c:pt idx="42">
                    <c:v>3.6000000000000002E-4</c:v>
                  </c:pt>
                  <c:pt idx="43">
                    <c:v>2.2000000000000001E-4</c:v>
                  </c:pt>
                  <c:pt idx="44">
                    <c:v>2.0000000000000001E-4</c:v>
                  </c:pt>
                  <c:pt idx="45">
                    <c:v>1.2E-4</c:v>
                  </c:pt>
                  <c:pt idx="46">
                    <c:v>2.1000000000000001E-4</c:v>
                  </c:pt>
                  <c:pt idx="47">
                    <c:v>4.0000000000000002E-4</c:v>
                  </c:pt>
                  <c:pt idx="48">
                    <c:v>4.0000000000000002E-4</c:v>
                  </c:pt>
                  <c:pt idx="49">
                    <c:v>3.5E-4</c:v>
                  </c:pt>
                  <c:pt idx="50">
                    <c:v>4.2999999999999999E-4</c:v>
                  </c:pt>
                  <c:pt idx="51">
                    <c:v>2.5999999999999998E-4</c:v>
                  </c:pt>
                  <c:pt idx="52">
                    <c:v>2.9999999999999997E-4</c:v>
                  </c:pt>
                  <c:pt idx="53">
                    <c:v>2.5000000000000001E-4</c:v>
                  </c:pt>
                  <c:pt idx="54">
                    <c:v>1.8000000000000001E-4</c:v>
                  </c:pt>
                  <c:pt idx="55">
                    <c:v>2.4000000000000001E-4</c:v>
                  </c:pt>
                  <c:pt idx="56">
                    <c:v>2.7E-4</c:v>
                  </c:pt>
                  <c:pt idx="57">
                    <c:v>1.8000000000000001E-4</c:v>
                  </c:pt>
                  <c:pt idx="58">
                    <c:v>1.6000000000000001E-4</c:v>
                  </c:pt>
                  <c:pt idx="59">
                    <c:v>2.4000000000000001E-4</c:v>
                  </c:pt>
                  <c:pt idx="60">
                    <c:v>1.7000000000000001E-4</c:v>
                  </c:pt>
                  <c:pt idx="61">
                    <c:v>3.6000000000000002E-4</c:v>
                  </c:pt>
                  <c:pt idx="62">
                    <c:v>2.5000000000000001E-4</c:v>
                  </c:pt>
                  <c:pt idx="63">
                    <c:v>4.6999999999999999E-4</c:v>
                  </c:pt>
                  <c:pt idx="64">
                    <c:v>4.2999999999999999E-4</c:v>
                  </c:pt>
                  <c:pt idx="65">
                    <c:v>2.9E-4</c:v>
                  </c:pt>
                  <c:pt idx="66">
                    <c:v>2.9999999999999997E-4</c:v>
                  </c:pt>
                  <c:pt idx="68">
                    <c:v>5.5000000000000003E-4</c:v>
                  </c:pt>
                  <c:pt idx="69">
                    <c:v>1.3999999999999999E-4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4.6000000000000001E-4</c:v>
                  </c:pt>
                  <c:pt idx="10">
                    <c:v>2.7E-4</c:v>
                  </c:pt>
                  <c:pt idx="11">
                    <c:v>3.6000000000000002E-4</c:v>
                  </c:pt>
                  <c:pt idx="12">
                    <c:v>5.1000000000000004E-4</c:v>
                  </c:pt>
                  <c:pt idx="13">
                    <c:v>3.4000000000000002E-4</c:v>
                  </c:pt>
                  <c:pt idx="14">
                    <c:v>5.5999999999999995E-4</c:v>
                  </c:pt>
                  <c:pt idx="15">
                    <c:v>3.2000000000000003E-4</c:v>
                  </c:pt>
                  <c:pt idx="16">
                    <c:v>3.0000000000000001E-3</c:v>
                  </c:pt>
                  <c:pt idx="17">
                    <c:v>6.8999999999999997E-4</c:v>
                  </c:pt>
                  <c:pt idx="18">
                    <c:v>5.1999999999999995E-4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4.2999999999999999E-4</c:v>
                  </c:pt>
                  <c:pt idx="22">
                    <c:v>3.0000000000000001E-3</c:v>
                  </c:pt>
                  <c:pt idx="23">
                    <c:v>5.1999999999999995E-4</c:v>
                  </c:pt>
                  <c:pt idx="24">
                    <c:v>4.8000000000000001E-4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1.9000000000000001E-4</c:v>
                  </c:pt>
                  <c:pt idx="28">
                    <c:v>1.9000000000000001E-4</c:v>
                  </c:pt>
                  <c:pt idx="29">
                    <c:v>1.9000000000000001E-4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3.3E-4</c:v>
                  </c:pt>
                  <c:pt idx="33">
                    <c:v>4.4000000000000002E-4</c:v>
                  </c:pt>
                  <c:pt idx="34">
                    <c:v>1.8000000000000001E-4</c:v>
                  </c:pt>
                  <c:pt idx="35">
                    <c:v>4.4999999999999999E-4</c:v>
                  </c:pt>
                  <c:pt idx="36">
                    <c:v>2.4000000000000001E-4</c:v>
                  </c:pt>
                  <c:pt idx="37">
                    <c:v>6.6E-4</c:v>
                  </c:pt>
                  <c:pt idx="38">
                    <c:v>4.4999999999999999E-4</c:v>
                  </c:pt>
                  <c:pt idx="39">
                    <c:v>3.3E-4</c:v>
                  </c:pt>
                  <c:pt idx="40">
                    <c:v>1.6000000000000001E-4</c:v>
                  </c:pt>
                  <c:pt idx="41">
                    <c:v>3.8000000000000002E-4</c:v>
                  </c:pt>
                  <c:pt idx="42">
                    <c:v>3.6000000000000002E-4</c:v>
                  </c:pt>
                  <c:pt idx="43">
                    <c:v>2.2000000000000001E-4</c:v>
                  </c:pt>
                  <c:pt idx="44">
                    <c:v>2.0000000000000001E-4</c:v>
                  </c:pt>
                  <c:pt idx="45">
                    <c:v>1.2E-4</c:v>
                  </c:pt>
                  <c:pt idx="46">
                    <c:v>2.1000000000000001E-4</c:v>
                  </c:pt>
                  <c:pt idx="47">
                    <c:v>4.0000000000000002E-4</c:v>
                  </c:pt>
                  <c:pt idx="48">
                    <c:v>4.0000000000000002E-4</c:v>
                  </c:pt>
                  <c:pt idx="49">
                    <c:v>3.5E-4</c:v>
                  </c:pt>
                  <c:pt idx="50">
                    <c:v>4.2999999999999999E-4</c:v>
                  </c:pt>
                  <c:pt idx="51">
                    <c:v>2.5999999999999998E-4</c:v>
                  </c:pt>
                  <c:pt idx="52">
                    <c:v>2.9999999999999997E-4</c:v>
                  </c:pt>
                  <c:pt idx="53">
                    <c:v>2.5000000000000001E-4</c:v>
                  </c:pt>
                  <c:pt idx="54">
                    <c:v>1.8000000000000001E-4</c:v>
                  </c:pt>
                  <c:pt idx="55">
                    <c:v>2.4000000000000001E-4</c:v>
                  </c:pt>
                  <c:pt idx="56">
                    <c:v>2.7E-4</c:v>
                  </c:pt>
                  <c:pt idx="57">
                    <c:v>1.8000000000000001E-4</c:v>
                  </c:pt>
                  <c:pt idx="58">
                    <c:v>1.6000000000000001E-4</c:v>
                  </c:pt>
                  <c:pt idx="59">
                    <c:v>2.4000000000000001E-4</c:v>
                  </c:pt>
                  <c:pt idx="60">
                    <c:v>1.7000000000000001E-4</c:v>
                  </c:pt>
                  <c:pt idx="61">
                    <c:v>3.6000000000000002E-4</c:v>
                  </c:pt>
                  <c:pt idx="62">
                    <c:v>2.5000000000000001E-4</c:v>
                  </c:pt>
                  <c:pt idx="63">
                    <c:v>4.6999999999999999E-4</c:v>
                  </c:pt>
                  <c:pt idx="64">
                    <c:v>4.2999999999999999E-4</c:v>
                  </c:pt>
                  <c:pt idx="65">
                    <c:v>2.9E-4</c:v>
                  </c:pt>
                  <c:pt idx="66">
                    <c:v>2.9999999999999997E-4</c:v>
                  </c:pt>
                  <c:pt idx="68">
                    <c:v>5.5000000000000003E-4</c:v>
                  </c:pt>
                  <c:pt idx="69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-15208</c:v>
                </c:pt>
                <c:pt idx="1">
                  <c:v>-15208</c:v>
                </c:pt>
                <c:pt idx="2">
                  <c:v>-13379</c:v>
                </c:pt>
                <c:pt idx="3">
                  <c:v>-6862</c:v>
                </c:pt>
                <c:pt idx="4">
                  <c:v>-4076</c:v>
                </c:pt>
                <c:pt idx="5">
                  <c:v>0</c:v>
                </c:pt>
                <c:pt idx="6">
                  <c:v>4417</c:v>
                </c:pt>
                <c:pt idx="7">
                  <c:v>4587</c:v>
                </c:pt>
                <c:pt idx="8">
                  <c:v>6673</c:v>
                </c:pt>
                <c:pt idx="9">
                  <c:v>11147</c:v>
                </c:pt>
                <c:pt idx="10">
                  <c:v>11355</c:v>
                </c:pt>
                <c:pt idx="11">
                  <c:v>11404</c:v>
                </c:pt>
                <c:pt idx="12">
                  <c:v>13623</c:v>
                </c:pt>
                <c:pt idx="13">
                  <c:v>13665</c:v>
                </c:pt>
                <c:pt idx="14">
                  <c:v>13671</c:v>
                </c:pt>
                <c:pt idx="15">
                  <c:v>13995</c:v>
                </c:pt>
                <c:pt idx="16">
                  <c:v>14044</c:v>
                </c:pt>
                <c:pt idx="17">
                  <c:v>15518</c:v>
                </c:pt>
                <c:pt idx="18">
                  <c:v>15646</c:v>
                </c:pt>
                <c:pt idx="19">
                  <c:v>15693</c:v>
                </c:pt>
                <c:pt idx="20">
                  <c:v>15711</c:v>
                </c:pt>
                <c:pt idx="21">
                  <c:v>15933</c:v>
                </c:pt>
                <c:pt idx="22">
                  <c:v>15984</c:v>
                </c:pt>
                <c:pt idx="23">
                  <c:v>18153</c:v>
                </c:pt>
                <c:pt idx="24">
                  <c:v>18280</c:v>
                </c:pt>
                <c:pt idx="25">
                  <c:v>19881</c:v>
                </c:pt>
                <c:pt idx="26">
                  <c:v>19887</c:v>
                </c:pt>
                <c:pt idx="27">
                  <c:v>20042</c:v>
                </c:pt>
                <c:pt idx="28">
                  <c:v>20146</c:v>
                </c:pt>
                <c:pt idx="29">
                  <c:v>20744</c:v>
                </c:pt>
                <c:pt idx="30">
                  <c:v>20927</c:v>
                </c:pt>
                <c:pt idx="31">
                  <c:v>22371</c:v>
                </c:pt>
                <c:pt idx="32">
                  <c:v>22377</c:v>
                </c:pt>
                <c:pt idx="33">
                  <c:v>22389</c:v>
                </c:pt>
                <c:pt idx="34">
                  <c:v>22713</c:v>
                </c:pt>
                <c:pt idx="35">
                  <c:v>24529</c:v>
                </c:pt>
                <c:pt idx="36">
                  <c:v>24596</c:v>
                </c:pt>
                <c:pt idx="37">
                  <c:v>24651</c:v>
                </c:pt>
                <c:pt idx="38">
                  <c:v>25133</c:v>
                </c:pt>
                <c:pt idx="39">
                  <c:v>25139</c:v>
                </c:pt>
                <c:pt idx="40">
                  <c:v>26858</c:v>
                </c:pt>
                <c:pt idx="41">
                  <c:v>26919</c:v>
                </c:pt>
                <c:pt idx="42">
                  <c:v>26925</c:v>
                </c:pt>
                <c:pt idx="43">
                  <c:v>29089</c:v>
                </c:pt>
                <c:pt idx="44">
                  <c:v>29114</c:v>
                </c:pt>
                <c:pt idx="45">
                  <c:v>29193</c:v>
                </c:pt>
                <c:pt idx="46">
                  <c:v>31235</c:v>
                </c:pt>
                <c:pt idx="47">
                  <c:v>31284</c:v>
                </c:pt>
                <c:pt idx="48">
                  <c:v>31437</c:v>
                </c:pt>
                <c:pt idx="49">
                  <c:v>33497</c:v>
                </c:pt>
                <c:pt idx="50">
                  <c:v>33558</c:v>
                </c:pt>
                <c:pt idx="51">
                  <c:v>33582</c:v>
                </c:pt>
                <c:pt idx="52">
                  <c:v>35777</c:v>
                </c:pt>
                <c:pt idx="53">
                  <c:v>35826</c:v>
                </c:pt>
                <c:pt idx="54">
                  <c:v>35838</c:v>
                </c:pt>
                <c:pt idx="55">
                  <c:v>35844</c:v>
                </c:pt>
                <c:pt idx="56">
                  <c:v>38308</c:v>
                </c:pt>
                <c:pt idx="57">
                  <c:v>38417</c:v>
                </c:pt>
                <c:pt idx="58">
                  <c:v>38509</c:v>
                </c:pt>
                <c:pt idx="59">
                  <c:v>40362</c:v>
                </c:pt>
                <c:pt idx="60">
                  <c:v>40386</c:v>
                </c:pt>
                <c:pt idx="61">
                  <c:v>40392</c:v>
                </c:pt>
                <c:pt idx="62">
                  <c:v>42648</c:v>
                </c:pt>
                <c:pt idx="63">
                  <c:v>42660</c:v>
                </c:pt>
                <c:pt idx="64">
                  <c:v>42782</c:v>
                </c:pt>
                <c:pt idx="65">
                  <c:v>42788</c:v>
                </c:pt>
                <c:pt idx="66">
                  <c:v>44623</c:v>
                </c:pt>
                <c:pt idx="67">
                  <c:v>44694</c:v>
                </c:pt>
                <c:pt idx="68">
                  <c:v>44989</c:v>
                </c:pt>
                <c:pt idx="69">
                  <c:v>45252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99-4292-8632-84F218E39A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4.6000000000000001E-4</c:v>
                  </c:pt>
                  <c:pt idx="10">
                    <c:v>2.7E-4</c:v>
                  </c:pt>
                  <c:pt idx="11">
                    <c:v>3.6000000000000002E-4</c:v>
                  </c:pt>
                  <c:pt idx="12">
                    <c:v>5.1000000000000004E-4</c:v>
                  </c:pt>
                  <c:pt idx="13">
                    <c:v>3.4000000000000002E-4</c:v>
                  </c:pt>
                  <c:pt idx="14">
                    <c:v>5.5999999999999995E-4</c:v>
                  </c:pt>
                  <c:pt idx="15">
                    <c:v>3.2000000000000003E-4</c:v>
                  </c:pt>
                  <c:pt idx="16">
                    <c:v>3.0000000000000001E-3</c:v>
                  </c:pt>
                  <c:pt idx="17">
                    <c:v>6.8999999999999997E-4</c:v>
                  </c:pt>
                  <c:pt idx="18">
                    <c:v>5.1999999999999995E-4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4.2999999999999999E-4</c:v>
                  </c:pt>
                  <c:pt idx="22">
                    <c:v>3.0000000000000001E-3</c:v>
                  </c:pt>
                  <c:pt idx="23">
                    <c:v>5.1999999999999995E-4</c:v>
                  </c:pt>
                  <c:pt idx="24">
                    <c:v>4.8000000000000001E-4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1.9000000000000001E-4</c:v>
                  </c:pt>
                  <c:pt idx="28">
                    <c:v>1.9000000000000001E-4</c:v>
                  </c:pt>
                  <c:pt idx="29">
                    <c:v>1.9000000000000001E-4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3.3E-4</c:v>
                  </c:pt>
                  <c:pt idx="33">
                    <c:v>4.4000000000000002E-4</c:v>
                  </c:pt>
                  <c:pt idx="34">
                    <c:v>1.8000000000000001E-4</c:v>
                  </c:pt>
                  <c:pt idx="35">
                    <c:v>4.4999999999999999E-4</c:v>
                  </c:pt>
                  <c:pt idx="36">
                    <c:v>2.4000000000000001E-4</c:v>
                  </c:pt>
                  <c:pt idx="37">
                    <c:v>6.6E-4</c:v>
                  </c:pt>
                  <c:pt idx="38">
                    <c:v>4.4999999999999999E-4</c:v>
                  </c:pt>
                  <c:pt idx="39">
                    <c:v>3.3E-4</c:v>
                  </c:pt>
                  <c:pt idx="40">
                    <c:v>1.6000000000000001E-4</c:v>
                  </c:pt>
                  <c:pt idx="41">
                    <c:v>3.8000000000000002E-4</c:v>
                  </c:pt>
                  <c:pt idx="42">
                    <c:v>3.6000000000000002E-4</c:v>
                  </c:pt>
                  <c:pt idx="43">
                    <c:v>2.2000000000000001E-4</c:v>
                  </c:pt>
                  <c:pt idx="44">
                    <c:v>2.0000000000000001E-4</c:v>
                  </c:pt>
                  <c:pt idx="45">
                    <c:v>1.2E-4</c:v>
                  </c:pt>
                  <c:pt idx="46">
                    <c:v>2.1000000000000001E-4</c:v>
                  </c:pt>
                  <c:pt idx="47">
                    <c:v>4.0000000000000002E-4</c:v>
                  </c:pt>
                  <c:pt idx="48">
                    <c:v>4.0000000000000002E-4</c:v>
                  </c:pt>
                  <c:pt idx="49">
                    <c:v>3.5E-4</c:v>
                  </c:pt>
                  <c:pt idx="50">
                    <c:v>4.2999999999999999E-4</c:v>
                  </c:pt>
                  <c:pt idx="51">
                    <c:v>2.5999999999999998E-4</c:v>
                  </c:pt>
                  <c:pt idx="52">
                    <c:v>2.9999999999999997E-4</c:v>
                  </c:pt>
                  <c:pt idx="53">
                    <c:v>2.5000000000000001E-4</c:v>
                  </c:pt>
                  <c:pt idx="54">
                    <c:v>1.8000000000000001E-4</c:v>
                  </c:pt>
                  <c:pt idx="55">
                    <c:v>2.4000000000000001E-4</c:v>
                  </c:pt>
                  <c:pt idx="56">
                    <c:v>2.7E-4</c:v>
                  </c:pt>
                  <c:pt idx="57">
                    <c:v>1.8000000000000001E-4</c:v>
                  </c:pt>
                  <c:pt idx="58">
                    <c:v>1.6000000000000001E-4</c:v>
                  </c:pt>
                  <c:pt idx="59">
                    <c:v>2.4000000000000001E-4</c:v>
                  </c:pt>
                  <c:pt idx="60">
                    <c:v>1.7000000000000001E-4</c:v>
                  </c:pt>
                  <c:pt idx="61">
                    <c:v>3.6000000000000002E-4</c:v>
                  </c:pt>
                  <c:pt idx="62">
                    <c:v>2.5000000000000001E-4</c:v>
                  </c:pt>
                  <c:pt idx="63">
                    <c:v>4.6999999999999999E-4</c:v>
                  </c:pt>
                  <c:pt idx="64">
                    <c:v>4.2999999999999999E-4</c:v>
                  </c:pt>
                  <c:pt idx="65">
                    <c:v>2.9E-4</c:v>
                  </c:pt>
                  <c:pt idx="66">
                    <c:v>2.9999999999999997E-4</c:v>
                  </c:pt>
                  <c:pt idx="68">
                    <c:v>5.5000000000000003E-4</c:v>
                  </c:pt>
                  <c:pt idx="69">
                    <c:v>1.3999999999999999E-4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4.6000000000000001E-4</c:v>
                  </c:pt>
                  <c:pt idx="10">
                    <c:v>2.7E-4</c:v>
                  </c:pt>
                  <c:pt idx="11">
                    <c:v>3.6000000000000002E-4</c:v>
                  </c:pt>
                  <c:pt idx="12">
                    <c:v>5.1000000000000004E-4</c:v>
                  </c:pt>
                  <c:pt idx="13">
                    <c:v>3.4000000000000002E-4</c:v>
                  </c:pt>
                  <c:pt idx="14">
                    <c:v>5.5999999999999995E-4</c:v>
                  </c:pt>
                  <c:pt idx="15">
                    <c:v>3.2000000000000003E-4</c:v>
                  </c:pt>
                  <c:pt idx="16">
                    <c:v>3.0000000000000001E-3</c:v>
                  </c:pt>
                  <c:pt idx="17">
                    <c:v>6.8999999999999997E-4</c:v>
                  </c:pt>
                  <c:pt idx="18">
                    <c:v>5.1999999999999995E-4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4.2999999999999999E-4</c:v>
                  </c:pt>
                  <c:pt idx="22">
                    <c:v>3.0000000000000001E-3</c:v>
                  </c:pt>
                  <c:pt idx="23">
                    <c:v>5.1999999999999995E-4</c:v>
                  </c:pt>
                  <c:pt idx="24">
                    <c:v>4.8000000000000001E-4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1.9000000000000001E-4</c:v>
                  </c:pt>
                  <c:pt idx="28">
                    <c:v>1.9000000000000001E-4</c:v>
                  </c:pt>
                  <c:pt idx="29">
                    <c:v>1.9000000000000001E-4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3.3E-4</c:v>
                  </c:pt>
                  <c:pt idx="33">
                    <c:v>4.4000000000000002E-4</c:v>
                  </c:pt>
                  <c:pt idx="34">
                    <c:v>1.8000000000000001E-4</c:v>
                  </c:pt>
                  <c:pt idx="35">
                    <c:v>4.4999999999999999E-4</c:v>
                  </c:pt>
                  <c:pt idx="36">
                    <c:v>2.4000000000000001E-4</c:v>
                  </c:pt>
                  <c:pt idx="37">
                    <c:v>6.6E-4</c:v>
                  </c:pt>
                  <c:pt idx="38">
                    <c:v>4.4999999999999999E-4</c:v>
                  </c:pt>
                  <c:pt idx="39">
                    <c:v>3.3E-4</c:v>
                  </c:pt>
                  <c:pt idx="40">
                    <c:v>1.6000000000000001E-4</c:v>
                  </c:pt>
                  <c:pt idx="41">
                    <c:v>3.8000000000000002E-4</c:v>
                  </c:pt>
                  <c:pt idx="42">
                    <c:v>3.6000000000000002E-4</c:v>
                  </c:pt>
                  <c:pt idx="43">
                    <c:v>2.2000000000000001E-4</c:v>
                  </c:pt>
                  <c:pt idx="44">
                    <c:v>2.0000000000000001E-4</c:v>
                  </c:pt>
                  <c:pt idx="45">
                    <c:v>1.2E-4</c:v>
                  </c:pt>
                  <c:pt idx="46">
                    <c:v>2.1000000000000001E-4</c:v>
                  </c:pt>
                  <c:pt idx="47">
                    <c:v>4.0000000000000002E-4</c:v>
                  </c:pt>
                  <c:pt idx="48">
                    <c:v>4.0000000000000002E-4</c:v>
                  </c:pt>
                  <c:pt idx="49">
                    <c:v>3.5E-4</c:v>
                  </c:pt>
                  <c:pt idx="50">
                    <c:v>4.2999999999999999E-4</c:v>
                  </c:pt>
                  <c:pt idx="51">
                    <c:v>2.5999999999999998E-4</c:v>
                  </c:pt>
                  <c:pt idx="52">
                    <c:v>2.9999999999999997E-4</c:v>
                  </c:pt>
                  <c:pt idx="53">
                    <c:v>2.5000000000000001E-4</c:v>
                  </c:pt>
                  <c:pt idx="54">
                    <c:v>1.8000000000000001E-4</c:v>
                  </c:pt>
                  <c:pt idx="55">
                    <c:v>2.4000000000000001E-4</c:v>
                  </c:pt>
                  <c:pt idx="56">
                    <c:v>2.7E-4</c:v>
                  </c:pt>
                  <c:pt idx="57">
                    <c:v>1.8000000000000001E-4</c:v>
                  </c:pt>
                  <c:pt idx="58">
                    <c:v>1.6000000000000001E-4</c:v>
                  </c:pt>
                  <c:pt idx="59">
                    <c:v>2.4000000000000001E-4</c:v>
                  </c:pt>
                  <c:pt idx="60">
                    <c:v>1.7000000000000001E-4</c:v>
                  </c:pt>
                  <c:pt idx="61">
                    <c:v>3.6000000000000002E-4</c:v>
                  </c:pt>
                  <c:pt idx="62">
                    <c:v>2.5000000000000001E-4</c:v>
                  </c:pt>
                  <c:pt idx="63">
                    <c:v>4.6999999999999999E-4</c:v>
                  </c:pt>
                  <c:pt idx="64">
                    <c:v>4.2999999999999999E-4</c:v>
                  </c:pt>
                  <c:pt idx="65">
                    <c:v>2.9E-4</c:v>
                  </c:pt>
                  <c:pt idx="66">
                    <c:v>2.9999999999999997E-4</c:v>
                  </c:pt>
                  <c:pt idx="68">
                    <c:v>5.5000000000000003E-4</c:v>
                  </c:pt>
                  <c:pt idx="69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-15208</c:v>
                </c:pt>
                <c:pt idx="1">
                  <c:v>-15208</c:v>
                </c:pt>
                <c:pt idx="2">
                  <c:v>-13379</c:v>
                </c:pt>
                <c:pt idx="3">
                  <c:v>-6862</c:v>
                </c:pt>
                <c:pt idx="4">
                  <c:v>-4076</c:v>
                </c:pt>
                <c:pt idx="5">
                  <c:v>0</c:v>
                </c:pt>
                <c:pt idx="6">
                  <c:v>4417</c:v>
                </c:pt>
                <c:pt idx="7">
                  <c:v>4587</c:v>
                </c:pt>
                <c:pt idx="8">
                  <c:v>6673</c:v>
                </c:pt>
                <c:pt idx="9">
                  <c:v>11147</c:v>
                </c:pt>
                <c:pt idx="10">
                  <c:v>11355</c:v>
                </c:pt>
                <c:pt idx="11">
                  <c:v>11404</c:v>
                </c:pt>
                <c:pt idx="12">
                  <c:v>13623</c:v>
                </c:pt>
                <c:pt idx="13">
                  <c:v>13665</c:v>
                </c:pt>
                <c:pt idx="14">
                  <c:v>13671</c:v>
                </c:pt>
                <c:pt idx="15">
                  <c:v>13995</c:v>
                </c:pt>
                <c:pt idx="16">
                  <c:v>14044</c:v>
                </c:pt>
                <c:pt idx="17">
                  <c:v>15518</c:v>
                </c:pt>
                <c:pt idx="18">
                  <c:v>15646</c:v>
                </c:pt>
                <c:pt idx="19">
                  <c:v>15693</c:v>
                </c:pt>
                <c:pt idx="20">
                  <c:v>15711</c:v>
                </c:pt>
                <c:pt idx="21">
                  <c:v>15933</c:v>
                </c:pt>
                <c:pt idx="22">
                  <c:v>15984</c:v>
                </c:pt>
                <c:pt idx="23">
                  <c:v>18153</c:v>
                </c:pt>
                <c:pt idx="24">
                  <c:v>18280</c:v>
                </c:pt>
                <c:pt idx="25">
                  <c:v>19881</c:v>
                </c:pt>
                <c:pt idx="26">
                  <c:v>19887</c:v>
                </c:pt>
                <c:pt idx="27">
                  <c:v>20042</c:v>
                </c:pt>
                <c:pt idx="28">
                  <c:v>20146</c:v>
                </c:pt>
                <c:pt idx="29">
                  <c:v>20744</c:v>
                </c:pt>
                <c:pt idx="30">
                  <c:v>20927</c:v>
                </c:pt>
                <c:pt idx="31">
                  <c:v>22371</c:v>
                </c:pt>
                <c:pt idx="32">
                  <c:v>22377</c:v>
                </c:pt>
                <c:pt idx="33">
                  <c:v>22389</c:v>
                </c:pt>
                <c:pt idx="34">
                  <c:v>22713</c:v>
                </c:pt>
                <c:pt idx="35">
                  <c:v>24529</c:v>
                </c:pt>
                <c:pt idx="36">
                  <c:v>24596</c:v>
                </c:pt>
                <c:pt idx="37">
                  <c:v>24651</c:v>
                </c:pt>
                <c:pt idx="38">
                  <c:v>25133</c:v>
                </c:pt>
                <c:pt idx="39">
                  <c:v>25139</c:v>
                </c:pt>
                <c:pt idx="40">
                  <c:v>26858</c:v>
                </c:pt>
                <c:pt idx="41">
                  <c:v>26919</c:v>
                </c:pt>
                <c:pt idx="42">
                  <c:v>26925</c:v>
                </c:pt>
                <c:pt idx="43">
                  <c:v>29089</c:v>
                </c:pt>
                <c:pt idx="44">
                  <c:v>29114</c:v>
                </c:pt>
                <c:pt idx="45">
                  <c:v>29193</c:v>
                </c:pt>
                <c:pt idx="46">
                  <c:v>31235</c:v>
                </c:pt>
                <c:pt idx="47">
                  <c:v>31284</c:v>
                </c:pt>
                <c:pt idx="48">
                  <c:v>31437</c:v>
                </c:pt>
                <c:pt idx="49">
                  <c:v>33497</c:v>
                </c:pt>
                <c:pt idx="50">
                  <c:v>33558</c:v>
                </c:pt>
                <c:pt idx="51">
                  <c:v>33582</c:v>
                </c:pt>
                <c:pt idx="52">
                  <c:v>35777</c:v>
                </c:pt>
                <c:pt idx="53">
                  <c:v>35826</c:v>
                </c:pt>
                <c:pt idx="54">
                  <c:v>35838</c:v>
                </c:pt>
                <c:pt idx="55">
                  <c:v>35844</c:v>
                </c:pt>
                <c:pt idx="56">
                  <c:v>38308</c:v>
                </c:pt>
                <c:pt idx="57">
                  <c:v>38417</c:v>
                </c:pt>
                <c:pt idx="58">
                  <c:v>38509</c:v>
                </c:pt>
                <c:pt idx="59">
                  <c:v>40362</c:v>
                </c:pt>
                <c:pt idx="60">
                  <c:v>40386</c:v>
                </c:pt>
                <c:pt idx="61">
                  <c:v>40392</c:v>
                </c:pt>
                <c:pt idx="62">
                  <c:v>42648</c:v>
                </c:pt>
                <c:pt idx="63">
                  <c:v>42660</c:v>
                </c:pt>
                <c:pt idx="64">
                  <c:v>42782</c:v>
                </c:pt>
                <c:pt idx="65">
                  <c:v>42788</c:v>
                </c:pt>
                <c:pt idx="66">
                  <c:v>44623</c:v>
                </c:pt>
                <c:pt idx="67">
                  <c:v>44694</c:v>
                </c:pt>
                <c:pt idx="68">
                  <c:v>44989</c:v>
                </c:pt>
                <c:pt idx="69">
                  <c:v>45252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99-4292-8632-84F218E39A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4.6000000000000001E-4</c:v>
                  </c:pt>
                  <c:pt idx="10">
                    <c:v>2.7E-4</c:v>
                  </c:pt>
                  <c:pt idx="11">
                    <c:v>3.6000000000000002E-4</c:v>
                  </c:pt>
                  <c:pt idx="12">
                    <c:v>5.1000000000000004E-4</c:v>
                  </c:pt>
                  <c:pt idx="13">
                    <c:v>3.4000000000000002E-4</c:v>
                  </c:pt>
                  <c:pt idx="14">
                    <c:v>5.5999999999999995E-4</c:v>
                  </c:pt>
                  <c:pt idx="15">
                    <c:v>3.2000000000000003E-4</c:v>
                  </c:pt>
                  <c:pt idx="16">
                    <c:v>3.0000000000000001E-3</c:v>
                  </c:pt>
                  <c:pt idx="17">
                    <c:v>6.8999999999999997E-4</c:v>
                  </c:pt>
                  <c:pt idx="18">
                    <c:v>5.1999999999999995E-4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4.2999999999999999E-4</c:v>
                  </c:pt>
                  <c:pt idx="22">
                    <c:v>3.0000000000000001E-3</c:v>
                  </c:pt>
                  <c:pt idx="23">
                    <c:v>5.1999999999999995E-4</c:v>
                  </c:pt>
                  <c:pt idx="24">
                    <c:v>4.8000000000000001E-4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1.9000000000000001E-4</c:v>
                  </c:pt>
                  <c:pt idx="28">
                    <c:v>1.9000000000000001E-4</c:v>
                  </c:pt>
                  <c:pt idx="29">
                    <c:v>1.9000000000000001E-4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3.3E-4</c:v>
                  </c:pt>
                  <c:pt idx="33">
                    <c:v>4.4000000000000002E-4</c:v>
                  </c:pt>
                  <c:pt idx="34">
                    <c:v>1.8000000000000001E-4</c:v>
                  </c:pt>
                  <c:pt idx="35">
                    <c:v>4.4999999999999999E-4</c:v>
                  </c:pt>
                  <c:pt idx="36">
                    <c:v>2.4000000000000001E-4</c:v>
                  </c:pt>
                  <c:pt idx="37">
                    <c:v>6.6E-4</c:v>
                  </c:pt>
                  <c:pt idx="38">
                    <c:v>4.4999999999999999E-4</c:v>
                  </c:pt>
                  <c:pt idx="39">
                    <c:v>3.3E-4</c:v>
                  </c:pt>
                  <c:pt idx="40">
                    <c:v>1.6000000000000001E-4</c:v>
                  </c:pt>
                  <c:pt idx="41">
                    <c:v>3.8000000000000002E-4</c:v>
                  </c:pt>
                  <c:pt idx="42">
                    <c:v>3.6000000000000002E-4</c:v>
                  </c:pt>
                  <c:pt idx="43">
                    <c:v>2.2000000000000001E-4</c:v>
                  </c:pt>
                  <c:pt idx="44">
                    <c:v>2.0000000000000001E-4</c:v>
                  </c:pt>
                  <c:pt idx="45">
                    <c:v>1.2E-4</c:v>
                  </c:pt>
                  <c:pt idx="46">
                    <c:v>2.1000000000000001E-4</c:v>
                  </c:pt>
                  <c:pt idx="47">
                    <c:v>4.0000000000000002E-4</c:v>
                  </c:pt>
                  <c:pt idx="48">
                    <c:v>4.0000000000000002E-4</c:v>
                  </c:pt>
                  <c:pt idx="49">
                    <c:v>3.5E-4</c:v>
                  </c:pt>
                  <c:pt idx="50">
                    <c:v>4.2999999999999999E-4</c:v>
                  </c:pt>
                  <c:pt idx="51">
                    <c:v>2.5999999999999998E-4</c:v>
                  </c:pt>
                  <c:pt idx="52">
                    <c:v>2.9999999999999997E-4</c:v>
                  </c:pt>
                  <c:pt idx="53">
                    <c:v>2.5000000000000001E-4</c:v>
                  </c:pt>
                  <c:pt idx="54">
                    <c:v>1.8000000000000001E-4</c:v>
                  </c:pt>
                  <c:pt idx="55">
                    <c:v>2.4000000000000001E-4</c:v>
                  </c:pt>
                  <c:pt idx="56">
                    <c:v>2.7E-4</c:v>
                  </c:pt>
                  <c:pt idx="57">
                    <c:v>1.8000000000000001E-4</c:v>
                  </c:pt>
                  <c:pt idx="58">
                    <c:v>1.6000000000000001E-4</c:v>
                  </c:pt>
                  <c:pt idx="59">
                    <c:v>2.4000000000000001E-4</c:v>
                  </c:pt>
                  <c:pt idx="60">
                    <c:v>1.7000000000000001E-4</c:v>
                  </c:pt>
                  <c:pt idx="61">
                    <c:v>3.6000000000000002E-4</c:v>
                  </c:pt>
                  <c:pt idx="62">
                    <c:v>2.5000000000000001E-4</c:v>
                  </c:pt>
                  <c:pt idx="63">
                    <c:v>4.6999999999999999E-4</c:v>
                  </c:pt>
                  <c:pt idx="64">
                    <c:v>4.2999999999999999E-4</c:v>
                  </c:pt>
                  <c:pt idx="65">
                    <c:v>2.9E-4</c:v>
                  </c:pt>
                  <c:pt idx="66">
                    <c:v>2.9999999999999997E-4</c:v>
                  </c:pt>
                  <c:pt idx="68">
                    <c:v>5.5000000000000003E-4</c:v>
                  </c:pt>
                  <c:pt idx="69">
                    <c:v>1.3999999999999999E-4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4.6000000000000001E-4</c:v>
                  </c:pt>
                  <c:pt idx="10">
                    <c:v>2.7E-4</c:v>
                  </c:pt>
                  <c:pt idx="11">
                    <c:v>3.6000000000000002E-4</c:v>
                  </c:pt>
                  <c:pt idx="12">
                    <c:v>5.1000000000000004E-4</c:v>
                  </c:pt>
                  <c:pt idx="13">
                    <c:v>3.4000000000000002E-4</c:v>
                  </c:pt>
                  <c:pt idx="14">
                    <c:v>5.5999999999999995E-4</c:v>
                  </c:pt>
                  <c:pt idx="15">
                    <c:v>3.2000000000000003E-4</c:v>
                  </c:pt>
                  <c:pt idx="16">
                    <c:v>3.0000000000000001E-3</c:v>
                  </c:pt>
                  <c:pt idx="17">
                    <c:v>6.8999999999999997E-4</c:v>
                  </c:pt>
                  <c:pt idx="18">
                    <c:v>5.1999999999999995E-4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4.2999999999999999E-4</c:v>
                  </c:pt>
                  <c:pt idx="22">
                    <c:v>3.0000000000000001E-3</c:v>
                  </c:pt>
                  <c:pt idx="23">
                    <c:v>5.1999999999999995E-4</c:v>
                  </c:pt>
                  <c:pt idx="24">
                    <c:v>4.8000000000000001E-4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1.9000000000000001E-4</c:v>
                  </c:pt>
                  <c:pt idx="28">
                    <c:v>1.9000000000000001E-4</c:v>
                  </c:pt>
                  <c:pt idx="29">
                    <c:v>1.9000000000000001E-4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3.3E-4</c:v>
                  </c:pt>
                  <c:pt idx="33">
                    <c:v>4.4000000000000002E-4</c:v>
                  </c:pt>
                  <c:pt idx="34">
                    <c:v>1.8000000000000001E-4</c:v>
                  </c:pt>
                  <c:pt idx="35">
                    <c:v>4.4999999999999999E-4</c:v>
                  </c:pt>
                  <c:pt idx="36">
                    <c:v>2.4000000000000001E-4</c:v>
                  </c:pt>
                  <c:pt idx="37">
                    <c:v>6.6E-4</c:v>
                  </c:pt>
                  <c:pt idx="38">
                    <c:v>4.4999999999999999E-4</c:v>
                  </c:pt>
                  <c:pt idx="39">
                    <c:v>3.3E-4</c:v>
                  </c:pt>
                  <c:pt idx="40">
                    <c:v>1.6000000000000001E-4</c:v>
                  </c:pt>
                  <c:pt idx="41">
                    <c:v>3.8000000000000002E-4</c:v>
                  </c:pt>
                  <c:pt idx="42">
                    <c:v>3.6000000000000002E-4</c:v>
                  </c:pt>
                  <c:pt idx="43">
                    <c:v>2.2000000000000001E-4</c:v>
                  </c:pt>
                  <c:pt idx="44">
                    <c:v>2.0000000000000001E-4</c:v>
                  </c:pt>
                  <c:pt idx="45">
                    <c:v>1.2E-4</c:v>
                  </c:pt>
                  <c:pt idx="46">
                    <c:v>2.1000000000000001E-4</c:v>
                  </c:pt>
                  <c:pt idx="47">
                    <c:v>4.0000000000000002E-4</c:v>
                  </c:pt>
                  <c:pt idx="48">
                    <c:v>4.0000000000000002E-4</c:v>
                  </c:pt>
                  <c:pt idx="49">
                    <c:v>3.5E-4</c:v>
                  </c:pt>
                  <c:pt idx="50">
                    <c:v>4.2999999999999999E-4</c:v>
                  </c:pt>
                  <c:pt idx="51">
                    <c:v>2.5999999999999998E-4</c:v>
                  </c:pt>
                  <c:pt idx="52">
                    <c:v>2.9999999999999997E-4</c:v>
                  </c:pt>
                  <c:pt idx="53">
                    <c:v>2.5000000000000001E-4</c:v>
                  </c:pt>
                  <c:pt idx="54">
                    <c:v>1.8000000000000001E-4</c:v>
                  </c:pt>
                  <c:pt idx="55">
                    <c:v>2.4000000000000001E-4</c:v>
                  </c:pt>
                  <c:pt idx="56">
                    <c:v>2.7E-4</c:v>
                  </c:pt>
                  <c:pt idx="57">
                    <c:v>1.8000000000000001E-4</c:v>
                  </c:pt>
                  <c:pt idx="58">
                    <c:v>1.6000000000000001E-4</c:v>
                  </c:pt>
                  <c:pt idx="59">
                    <c:v>2.4000000000000001E-4</c:v>
                  </c:pt>
                  <c:pt idx="60">
                    <c:v>1.7000000000000001E-4</c:v>
                  </c:pt>
                  <c:pt idx="61">
                    <c:v>3.6000000000000002E-4</c:v>
                  </c:pt>
                  <c:pt idx="62">
                    <c:v>2.5000000000000001E-4</c:v>
                  </c:pt>
                  <c:pt idx="63">
                    <c:v>4.6999999999999999E-4</c:v>
                  </c:pt>
                  <c:pt idx="64">
                    <c:v>4.2999999999999999E-4</c:v>
                  </c:pt>
                  <c:pt idx="65">
                    <c:v>2.9E-4</c:v>
                  </c:pt>
                  <c:pt idx="66">
                    <c:v>2.9999999999999997E-4</c:v>
                  </c:pt>
                  <c:pt idx="68">
                    <c:v>5.5000000000000003E-4</c:v>
                  </c:pt>
                  <c:pt idx="69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-15208</c:v>
                </c:pt>
                <c:pt idx="1">
                  <c:v>-15208</c:v>
                </c:pt>
                <c:pt idx="2">
                  <c:v>-13379</c:v>
                </c:pt>
                <c:pt idx="3">
                  <c:v>-6862</c:v>
                </c:pt>
                <c:pt idx="4">
                  <c:v>-4076</c:v>
                </c:pt>
                <c:pt idx="5">
                  <c:v>0</c:v>
                </c:pt>
                <c:pt idx="6">
                  <c:v>4417</c:v>
                </c:pt>
                <c:pt idx="7">
                  <c:v>4587</c:v>
                </c:pt>
                <c:pt idx="8">
                  <c:v>6673</c:v>
                </c:pt>
                <c:pt idx="9">
                  <c:v>11147</c:v>
                </c:pt>
                <c:pt idx="10">
                  <c:v>11355</c:v>
                </c:pt>
                <c:pt idx="11">
                  <c:v>11404</c:v>
                </c:pt>
                <c:pt idx="12">
                  <c:v>13623</c:v>
                </c:pt>
                <c:pt idx="13">
                  <c:v>13665</c:v>
                </c:pt>
                <c:pt idx="14">
                  <c:v>13671</c:v>
                </c:pt>
                <c:pt idx="15">
                  <c:v>13995</c:v>
                </c:pt>
                <c:pt idx="16">
                  <c:v>14044</c:v>
                </c:pt>
                <c:pt idx="17">
                  <c:v>15518</c:v>
                </c:pt>
                <c:pt idx="18">
                  <c:v>15646</c:v>
                </c:pt>
                <c:pt idx="19">
                  <c:v>15693</c:v>
                </c:pt>
                <c:pt idx="20">
                  <c:v>15711</c:v>
                </c:pt>
                <c:pt idx="21">
                  <c:v>15933</c:v>
                </c:pt>
                <c:pt idx="22">
                  <c:v>15984</c:v>
                </c:pt>
                <c:pt idx="23">
                  <c:v>18153</c:v>
                </c:pt>
                <c:pt idx="24">
                  <c:v>18280</c:v>
                </c:pt>
                <c:pt idx="25">
                  <c:v>19881</c:v>
                </c:pt>
                <c:pt idx="26">
                  <c:v>19887</c:v>
                </c:pt>
                <c:pt idx="27">
                  <c:v>20042</c:v>
                </c:pt>
                <c:pt idx="28">
                  <c:v>20146</c:v>
                </c:pt>
                <c:pt idx="29">
                  <c:v>20744</c:v>
                </c:pt>
                <c:pt idx="30">
                  <c:v>20927</c:v>
                </c:pt>
                <c:pt idx="31">
                  <c:v>22371</c:v>
                </c:pt>
                <c:pt idx="32">
                  <c:v>22377</c:v>
                </c:pt>
                <c:pt idx="33">
                  <c:v>22389</c:v>
                </c:pt>
                <c:pt idx="34">
                  <c:v>22713</c:v>
                </c:pt>
                <c:pt idx="35">
                  <c:v>24529</c:v>
                </c:pt>
                <c:pt idx="36">
                  <c:v>24596</c:v>
                </c:pt>
                <c:pt idx="37">
                  <c:v>24651</c:v>
                </c:pt>
                <c:pt idx="38">
                  <c:v>25133</c:v>
                </c:pt>
                <c:pt idx="39">
                  <c:v>25139</c:v>
                </c:pt>
                <c:pt idx="40">
                  <c:v>26858</c:v>
                </c:pt>
                <c:pt idx="41">
                  <c:v>26919</c:v>
                </c:pt>
                <c:pt idx="42">
                  <c:v>26925</c:v>
                </c:pt>
                <c:pt idx="43">
                  <c:v>29089</c:v>
                </c:pt>
                <c:pt idx="44">
                  <c:v>29114</c:v>
                </c:pt>
                <c:pt idx="45">
                  <c:v>29193</c:v>
                </c:pt>
                <c:pt idx="46">
                  <c:v>31235</c:v>
                </c:pt>
                <c:pt idx="47">
                  <c:v>31284</c:v>
                </c:pt>
                <c:pt idx="48">
                  <c:v>31437</c:v>
                </c:pt>
                <c:pt idx="49">
                  <c:v>33497</c:v>
                </c:pt>
                <c:pt idx="50">
                  <c:v>33558</c:v>
                </c:pt>
                <c:pt idx="51">
                  <c:v>33582</c:v>
                </c:pt>
                <c:pt idx="52">
                  <c:v>35777</c:v>
                </c:pt>
                <c:pt idx="53">
                  <c:v>35826</c:v>
                </c:pt>
                <c:pt idx="54">
                  <c:v>35838</c:v>
                </c:pt>
                <c:pt idx="55">
                  <c:v>35844</c:v>
                </c:pt>
                <c:pt idx="56">
                  <c:v>38308</c:v>
                </c:pt>
                <c:pt idx="57">
                  <c:v>38417</c:v>
                </c:pt>
                <c:pt idx="58">
                  <c:v>38509</c:v>
                </c:pt>
                <c:pt idx="59">
                  <c:v>40362</c:v>
                </c:pt>
                <c:pt idx="60">
                  <c:v>40386</c:v>
                </c:pt>
                <c:pt idx="61">
                  <c:v>40392</c:v>
                </c:pt>
                <c:pt idx="62">
                  <c:v>42648</c:v>
                </c:pt>
                <c:pt idx="63">
                  <c:v>42660</c:v>
                </c:pt>
                <c:pt idx="64">
                  <c:v>42782</c:v>
                </c:pt>
                <c:pt idx="65">
                  <c:v>42788</c:v>
                </c:pt>
                <c:pt idx="66">
                  <c:v>44623</c:v>
                </c:pt>
                <c:pt idx="67">
                  <c:v>44694</c:v>
                </c:pt>
                <c:pt idx="68">
                  <c:v>44989</c:v>
                </c:pt>
                <c:pt idx="69">
                  <c:v>45252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99-4292-8632-84F218E39A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4.6000000000000001E-4</c:v>
                  </c:pt>
                  <c:pt idx="10">
                    <c:v>2.7E-4</c:v>
                  </c:pt>
                  <c:pt idx="11">
                    <c:v>3.6000000000000002E-4</c:v>
                  </c:pt>
                  <c:pt idx="12">
                    <c:v>5.1000000000000004E-4</c:v>
                  </c:pt>
                  <c:pt idx="13">
                    <c:v>3.4000000000000002E-4</c:v>
                  </c:pt>
                  <c:pt idx="14">
                    <c:v>5.5999999999999995E-4</c:v>
                  </c:pt>
                  <c:pt idx="15">
                    <c:v>3.2000000000000003E-4</c:v>
                  </c:pt>
                  <c:pt idx="16">
                    <c:v>3.0000000000000001E-3</c:v>
                  </c:pt>
                  <c:pt idx="17">
                    <c:v>6.8999999999999997E-4</c:v>
                  </c:pt>
                  <c:pt idx="18">
                    <c:v>5.1999999999999995E-4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4.2999999999999999E-4</c:v>
                  </c:pt>
                  <c:pt idx="22">
                    <c:v>3.0000000000000001E-3</c:v>
                  </c:pt>
                  <c:pt idx="23">
                    <c:v>5.1999999999999995E-4</c:v>
                  </c:pt>
                  <c:pt idx="24">
                    <c:v>4.8000000000000001E-4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1.9000000000000001E-4</c:v>
                  </c:pt>
                  <c:pt idx="28">
                    <c:v>1.9000000000000001E-4</c:v>
                  </c:pt>
                  <c:pt idx="29">
                    <c:v>1.9000000000000001E-4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3.3E-4</c:v>
                  </c:pt>
                  <c:pt idx="33">
                    <c:v>4.4000000000000002E-4</c:v>
                  </c:pt>
                  <c:pt idx="34">
                    <c:v>1.8000000000000001E-4</c:v>
                  </c:pt>
                  <c:pt idx="35">
                    <c:v>4.4999999999999999E-4</c:v>
                  </c:pt>
                  <c:pt idx="36">
                    <c:v>2.4000000000000001E-4</c:v>
                  </c:pt>
                  <c:pt idx="37">
                    <c:v>6.6E-4</c:v>
                  </c:pt>
                  <c:pt idx="38">
                    <c:v>4.4999999999999999E-4</c:v>
                  </c:pt>
                  <c:pt idx="39">
                    <c:v>3.3E-4</c:v>
                  </c:pt>
                  <c:pt idx="40">
                    <c:v>1.6000000000000001E-4</c:v>
                  </c:pt>
                  <c:pt idx="41">
                    <c:v>3.8000000000000002E-4</c:v>
                  </c:pt>
                  <c:pt idx="42">
                    <c:v>3.6000000000000002E-4</c:v>
                  </c:pt>
                  <c:pt idx="43">
                    <c:v>2.2000000000000001E-4</c:v>
                  </c:pt>
                  <c:pt idx="44">
                    <c:v>2.0000000000000001E-4</c:v>
                  </c:pt>
                  <c:pt idx="45">
                    <c:v>1.2E-4</c:v>
                  </c:pt>
                  <c:pt idx="46">
                    <c:v>2.1000000000000001E-4</c:v>
                  </c:pt>
                  <c:pt idx="47">
                    <c:v>4.0000000000000002E-4</c:v>
                  </c:pt>
                  <c:pt idx="48">
                    <c:v>4.0000000000000002E-4</c:v>
                  </c:pt>
                  <c:pt idx="49">
                    <c:v>3.5E-4</c:v>
                  </c:pt>
                  <c:pt idx="50">
                    <c:v>4.2999999999999999E-4</c:v>
                  </c:pt>
                  <c:pt idx="51">
                    <c:v>2.5999999999999998E-4</c:v>
                  </c:pt>
                  <c:pt idx="52">
                    <c:v>2.9999999999999997E-4</c:v>
                  </c:pt>
                  <c:pt idx="53">
                    <c:v>2.5000000000000001E-4</c:v>
                  </c:pt>
                  <c:pt idx="54">
                    <c:v>1.8000000000000001E-4</c:v>
                  </c:pt>
                  <c:pt idx="55">
                    <c:v>2.4000000000000001E-4</c:v>
                  </c:pt>
                  <c:pt idx="56">
                    <c:v>2.7E-4</c:v>
                  </c:pt>
                  <c:pt idx="57">
                    <c:v>1.8000000000000001E-4</c:v>
                  </c:pt>
                  <c:pt idx="58">
                    <c:v>1.6000000000000001E-4</c:v>
                  </c:pt>
                  <c:pt idx="59">
                    <c:v>2.4000000000000001E-4</c:v>
                  </c:pt>
                  <c:pt idx="60">
                    <c:v>1.7000000000000001E-4</c:v>
                  </c:pt>
                  <c:pt idx="61">
                    <c:v>3.6000000000000002E-4</c:v>
                  </c:pt>
                  <c:pt idx="62">
                    <c:v>2.5000000000000001E-4</c:v>
                  </c:pt>
                  <c:pt idx="63">
                    <c:v>4.6999999999999999E-4</c:v>
                  </c:pt>
                  <c:pt idx="64">
                    <c:v>4.2999999999999999E-4</c:v>
                  </c:pt>
                  <c:pt idx="65">
                    <c:v>2.9E-4</c:v>
                  </c:pt>
                  <c:pt idx="66">
                    <c:v>2.9999999999999997E-4</c:v>
                  </c:pt>
                  <c:pt idx="68">
                    <c:v>5.5000000000000003E-4</c:v>
                  </c:pt>
                  <c:pt idx="69">
                    <c:v>1.3999999999999999E-4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4.6000000000000001E-4</c:v>
                  </c:pt>
                  <c:pt idx="10">
                    <c:v>2.7E-4</c:v>
                  </c:pt>
                  <c:pt idx="11">
                    <c:v>3.6000000000000002E-4</c:v>
                  </c:pt>
                  <c:pt idx="12">
                    <c:v>5.1000000000000004E-4</c:v>
                  </c:pt>
                  <c:pt idx="13">
                    <c:v>3.4000000000000002E-4</c:v>
                  </c:pt>
                  <c:pt idx="14">
                    <c:v>5.5999999999999995E-4</c:v>
                  </c:pt>
                  <c:pt idx="15">
                    <c:v>3.2000000000000003E-4</c:v>
                  </c:pt>
                  <c:pt idx="16">
                    <c:v>3.0000000000000001E-3</c:v>
                  </c:pt>
                  <c:pt idx="17">
                    <c:v>6.8999999999999997E-4</c:v>
                  </c:pt>
                  <c:pt idx="18">
                    <c:v>5.1999999999999995E-4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4.2999999999999999E-4</c:v>
                  </c:pt>
                  <c:pt idx="22">
                    <c:v>3.0000000000000001E-3</c:v>
                  </c:pt>
                  <c:pt idx="23">
                    <c:v>5.1999999999999995E-4</c:v>
                  </c:pt>
                  <c:pt idx="24">
                    <c:v>4.8000000000000001E-4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1.9000000000000001E-4</c:v>
                  </c:pt>
                  <c:pt idx="28">
                    <c:v>1.9000000000000001E-4</c:v>
                  </c:pt>
                  <c:pt idx="29">
                    <c:v>1.9000000000000001E-4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3.3E-4</c:v>
                  </c:pt>
                  <c:pt idx="33">
                    <c:v>4.4000000000000002E-4</c:v>
                  </c:pt>
                  <c:pt idx="34">
                    <c:v>1.8000000000000001E-4</c:v>
                  </c:pt>
                  <c:pt idx="35">
                    <c:v>4.4999999999999999E-4</c:v>
                  </c:pt>
                  <c:pt idx="36">
                    <c:v>2.4000000000000001E-4</c:v>
                  </c:pt>
                  <c:pt idx="37">
                    <c:v>6.6E-4</c:v>
                  </c:pt>
                  <c:pt idx="38">
                    <c:v>4.4999999999999999E-4</c:v>
                  </c:pt>
                  <c:pt idx="39">
                    <c:v>3.3E-4</c:v>
                  </c:pt>
                  <c:pt idx="40">
                    <c:v>1.6000000000000001E-4</c:v>
                  </c:pt>
                  <c:pt idx="41">
                    <c:v>3.8000000000000002E-4</c:v>
                  </c:pt>
                  <c:pt idx="42">
                    <c:v>3.6000000000000002E-4</c:v>
                  </c:pt>
                  <c:pt idx="43">
                    <c:v>2.2000000000000001E-4</c:v>
                  </c:pt>
                  <c:pt idx="44">
                    <c:v>2.0000000000000001E-4</c:v>
                  </c:pt>
                  <c:pt idx="45">
                    <c:v>1.2E-4</c:v>
                  </c:pt>
                  <c:pt idx="46">
                    <c:v>2.1000000000000001E-4</c:v>
                  </c:pt>
                  <c:pt idx="47">
                    <c:v>4.0000000000000002E-4</c:v>
                  </c:pt>
                  <c:pt idx="48">
                    <c:v>4.0000000000000002E-4</c:v>
                  </c:pt>
                  <c:pt idx="49">
                    <c:v>3.5E-4</c:v>
                  </c:pt>
                  <c:pt idx="50">
                    <c:v>4.2999999999999999E-4</c:v>
                  </c:pt>
                  <c:pt idx="51">
                    <c:v>2.5999999999999998E-4</c:v>
                  </c:pt>
                  <c:pt idx="52">
                    <c:v>2.9999999999999997E-4</c:v>
                  </c:pt>
                  <c:pt idx="53">
                    <c:v>2.5000000000000001E-4</c:v>
                  </c:pt>
                  <c:pt idx="54">
                    <c:v>1.8000000000000001E-4</c:v>
                  </c:pt>
                  <c:pt idx="55">
                    <c:v>2.4000000000000001E-4</c:v>
                  </c:pt>
                  <c:pt idx="56">
                    <c:v>2.7E-4</c:v>
                  </c:pt>
                  <c:pt idx="57">
                    <c:v>1.8000000000000001E-4</c:v>
                  </c:pt>
                  <c:pt idx="58">
                    <c:v>1.6000000000000001E-4</c:v>
                  </c:pt>
                  <c:pt idx="59">
                    <c:v>2.4000000000000001E-4</c:v>
                  </c:pt>
                  <c:pt idx="60">
                    <c:v>1.7000000000000001E-4</c:v>
                  </c:pt>
                  <c:pt idx="61">
                    <c:v>3.6000000000000002E-4</c:v>
                  </c:pt>
                  <c:pt idx="62">
                    <c:v>2.5000000000000001E-4</c:v>
                  </c:pt>
                  <c:pt idx="63">
                    <c:v>4.6999999999999999E-4</c:v>
                  </c:pt>
                  <c:pt idx="64">
                    <c:v>4.2999999999999999E-4</c:v>
                  </c:pt>
                  <c:pt idx="65">
                    <c:v>2.9E-4</c:v>
                  </c:pt>
                  <c:pt idx="66">
                    <c:v>2.9999999999999997E-4</c:v>
                  </c:pt>
                  <c:pt idx="68">
                    <c:v>5.5000000000000003E-4</c:v>
                  </c:pt>
                  <c:pt idx="69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-15208</c:v>
                </c:pt>
                <c:pt idx="1">
                  <c:v>-15208</c:v>
                </c:pt>
                <c:pt idx="2">
                  <c:v>-13379</c:v>
                </c:pt>
                <c:pt idx="3">
                  <c:v>-6862</c:v>
                </c:pt>
                <c:pt idx="4">
                  <c:v>-4076</c:v>
                </c:pt>
                <c:pt idx="5">
                  <c:v>0</c:v>
                </c:pt>
                <c:pt idx="6">
                  <c:v>4417</c:v>
                </c:pt>
                <c:pt idx="7">
                  <c:v>4587</c:v>
                </c:pt>
                <c:pt idx="8">
                  <c:v>6673</c:v>
                </c:pt>
                <c:pt idx="9">
                  <c:v>11147</c:v>
                </c:pt>
                <c:pt idx="10">
                  <c:v>11355</c:v>
                </c:pt>
                <c:pt idx="11">
                  <c:v>11404</c:v>
                </c:pt>
                <c:pt idx="12">
                  <c:v>13623</c:v>
                </c:pt>
                <c:pt idx="13">
                  <c:v>13665</c:v>
                </c:pt>
                <c:pt idx="14">
                  <c:v>13671</c:v>
                </c:pt>
                <c:pt idx="15">
                  <c:v>13995</c:v>
                </c:pt>
                <c:pt idx="16">
                  <c:v>14044</c:v>
                </c:pt>
                <c:pt idx="17">
                  <c:v>15518</c:v>
                </c:pt>
                <c:pt idx="18">
                  <c:v>15646</c:v>
                </c:pt>
                <c:pt idx="19">
                  <c:v>15693</c:v>
                </c:pt>
                <c:pt idx="20">
                  <c:v>15711</c:v>
                </c:pt>
                <c:pt idx="21">
                  <c:v>15933</c:v>
                </c:pt>
                <c:pt idx="22">
                  <c:v>15984</c:v>
                </c:pt>
                <c:pt idx="23">
                  <c:v>18153</c:v>
                </c:pt>
                <c:pt idx="24">
                  <c:v>18280</c:v>
                </c:pt>
                <c:pt idx="25">
                  <c:v>19881</c:v>
                </c:pt>
                <c:pt idx="26">
                  <c:v>19887</c:v>
                </c:pt>
                <c:pt idx="27">
                  <c:v>20042</c:v>
                </c:pt>
                <c:pt idx="28">
                  <c:v>20146</c:v>
                </c:pt>
                <c:pt idx="29">
                  <c:v>20744</c:v>
                </c:pt>
                <c:pt idx="30">
                  <c:v>20927</c:v>
                </c:pt>
                <c:pt idx="31">
                  <c:v>22371</c:v>
                </c:pt>
                <c:pt idx="32">
                  <c:v>22377</c:v>
                </c:pt>
                <c:pt idx="33">
                  <c:v>22389</c:v>
                </c:pt>
                <c:pt idx="34">
                  <c:v>22713</c:v>
                </c:pt>
                <c:pt idx="35">
                  <c:v>24529</c:v>
                </c:pt>
                <c:pt idx="36">
                  <c:v>24596</c:v>
                </c:pt>
                <c:pt idx="37">
                  <c:v>24651</c:v>
                </c:pt>
                <c:pt idx="38">
                  <c:v>25133</c:v>
                </c:pt>
                <c:pt idx="39">
                  <c:v>25139</c:v>
                </c:pt>
                <c:pt idx="40">
                  <c:v>26858</c:v>
                </c:pt>
                <c:pt idx="41">
                  <c:v>26919</c:v>
                </c:pt>
                <c:pt idx="42">
                  <c:v>26925</c:v>
                </c:pt>
                <c:pt idx="43">
                  <c:v>29089</c:v>
                </c:pt>
                <c:pt idx="44">
                  <c:v>29114</c:v>
                </c:pt>
                <c:pt idx="45">
                  <c:v>29193</c:v>
                </c:pt>
                <c:pt idx="46">
                  <c:v>31235</c:v>
                </c:pt>
                <c:pt idx="47">
                  <c:v>31284</c:v>
                </c:pt>
                <c:pt idx="48">
                  <c:v>31437</c:v>
                </c:pt>
                <c:pt idx="49">
                  <c:v>33497</c:v>
                </c:pt>
                <c:pt idx="50">
                  <c:v>33558</c:v>
                </c:pt>
                <c:pt idx="51">
                  <c:v>33582</c:v>
                </c:pt>
                <c:pt idx="52">
                  <c:v>35777</c:v>
                </c:pt>
                <c:pt idx="53">
                  <c:v>35826</c:v>
                </c:pt>
                <c:pt idx="54">
                  <c:v>35838</c:v>
                </c:pt>
                <c:pt idx="55">
                  <c:v>35844</c:v>
                </c:pt>
                <c:pt idx="56">
                  <c:v>38308</c:v>
                </c:pt>
                <c:pt idx="57">
                  <c:v>38417</c:v>
                </c:pt>
                <c:pt idx="58">
                  <c:v>38509</c:v>
                </c:pt>
                <c:pt idx="59">
                  <c:v>40362</c:v>
                </c:pt>
                <c:pt idx="60">
                  <c:v>40386</c:v>
                </c:pt>
                <c:pt idx="61">
                  <c:v>40392</c:v>
                </c:pt>
                <c:pt idx="62">
                  <c:v>42648</c:v>
                </c:pt>
                <c:pt idx="63">
                  <c:v>42660</c:v>
                </c:pt>
                <c:pt idx="64">
                  <c:v>42782</c:v>
                </c:pt>
                <c:pt idx="65">
                  <c:v>42788</c:v>
                </c:pt>
                <c:pt idx="66">
                  <c:v>44623</c:v>
                </c:pt>
                <c:pt idx="67">
                  <c:v>44694</c:v>
                </c:pt>
                <c:pt idx="68">
                  <c:v>44989</c:v>
                </c:pt>
                <c:pt idx="69">
                  <c:v>45252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-1.2974400306120515E-4</c:v>
                </c:pt>
                <c:pt idx="1">
                  <c:v>-1.2974400306120515E-4</c:v>
                </c:pt>
                <c:pt idx="2">
                  <c:v>2.6867799897445366E-4</c:v>
                </c:pt>
                <c:pt idx="3">
                  <c:v>-3.2515999919269234E-5</c:v>
                </c:pt>
                <c:pt idx="4">
                  <c:v>4.8463200073456392E-4</c:v>
                </c:pt>
                <c:pt idx="5">
                  <c:v>0</c:v>
                </c:pt>
                <c:pt idx="6">
                  <c:v>1.1100600386271253E-4</c:v>
                </c:pt>
                <c:pt idx="7">
                  <c:v>2.9066002753097564E-5</c:v>
                </c:pt>
                <c:pt idx="8">
                  <c:v>-4.3563860017457046E-3</c:v>
                </c:pt>
                <c:pt idx="9">
                  <c:v>-4.8285419325111434E-4</c:v>
                </c:pt>
                <c:pt idx="10">
                  <c:v>-1.123110152548179E-3</c:v>
                </c:pt>
                <c:pt idx="11">
                  <c:v>-1.0667279420886189E-3</c:v>
                </c:pt>
                <c:pt idx="12">
                  <c:v>-1.3362860481720418E-3</c:v>
                </c:pt>
                <c:pt idx="13">
                  <c:v>-1.2265299301361665E-3</c:v>
                </c:pt>
                <c:pt idx="14">
                  <c:v>-1.5594220385537483E-3</c:v>
                </c:pt>
                <c:pt idx="15">
                  <c:v>-1.9055902303080074E-3</c:v>
                </c:pt>
                <c:pt idx="16">
                  <c:v>-8.9207998826168478E-5</c:v>
                </c:pt>
                <c:pt idx="17">
                  <c:v>-7.7967602555872872E-4</c:v>
                </c:pt>
                <c:pt idx="18">
                  <c:v>-1.8613718275446445E-3</c:v>
                </c:pt>
                <c:pt idx="19">
                  <c:v>-1.2040259971399792E-3</c:v>
                </c:pt>
                <c:pt idx="20">
                  <c:v>-1.2527019935077988E-3</c:v>
                </c:pt>
                <c:pt idx="21">
                  <c:v>-7.6970583904767409E-4</c:v>
                </c:pt>
                <c:pt idx="22">
                  <c:v>-2.2242880004341714E-3</c:v>
                </c:pt>
                <c:pt idx="23">
                  <c:v>-1.0497460825718008E-3</c:v>
                </c:pt>
                <c:pt idx="24">
                  <c:v>-1.3609600136987865E-3</c:v>
                </c:pt>
                <c:pt idx="25">
                  <c:v>-1.0626419971231371E-3</c:v>
                </c:pt>
                <c:pt idx="26">
                  <c:v>-1.4455339987762272E-3</c:v>
                </c:pt>
                <c:pt idx="27">
                  <c:v>-1.6702438151696697E-3</c:v>
                </c:pt>
                <c:pt idx="28">
                  <c:v>-1.6703721485100687E-3</c:v>
                </c:pt>
                <c:pt idx="29">
                  <c:v>-1.8386079900665209E-3</c:v>
                </c:pt>
                <c:pt idx="30">
                  <c:v>-2.5468140011071227E-3</c:v>
                </c:pt>
                <c:pt idx="31">
                  <c:v>-2.0428220086614601E-3</c:v>
                </c:pt>
                <c:pt idx="32">
                  <c:v>-2.0857137715211138E-3</c:v>
                </c:pt>
                <c:pt idx="33">
                  <c:v>-1.7714979840093292E-3</c:v>
                </c:pt>
                <c:pt idx="34">
                  <c:v>-1.577665789227467E-3</c:v>
                </c:pt>
                <c:pt idx="35">
                  <c:v>-9.329778331448324E-4</c:v>
                </c:pt>
                <c:pt idx="36">
                  <c:v>-1.3552721793530509E-3</c:v>
                </c:pt>
                <c:pt idx="37">
                  <c:v>-1.9017818049178459E-3</c:v>
                </c:pt>
                <c:pt idx="38">
                  <c:v>-2.2441058972617611E-3</c:v>
                </c:pt>
                <c:pt idx="39">
                  <c:v>-1.7269980526180007E-3</c:v>
                </c:pt>
                <c:pt idx="40">
                  <c:v>-1.615556058823131E-3</c:v>
                </c:pt>
                <c:pt idx="41">
                  <c:v>-1.0949578427243978E-3</c:v>
                </c:pt>
                <c:pt idx="42">
                  <c:v>-2.2378500725608319E-3</c:v>
                </c:pt>
                <c:pt idx="43">
                  <c:v>-2.4408980098087341E-3</c:v>
                </c:pt>
                <c:pt idx="44">
                  <c:v>-2.7829479658976197E-3</c:v>
                </c:pt>
                <c:pt idx="45">
                  <c:v>-2.2010259199305438E-3</c:v>
                </c:pt>
                <c:pt idx="46">
                  <c:v>-3.1152701121754944E-3</c:v>
                </c:pt>
                <c:pt idx="47">
                  <c:v>-2.8188879368826747E-3</c:v>
                </c:pt>
                <c:pt idx="48">
                  <c:v>-2.7326338313287124E-3</c:v>
                </c:pt>
                <c:pt idx="49">
                  <c:v>-2.8855539858341217E-3</c:v>
                </c:pt>
                <c:pt idx="50">
                  <c:v>-2.8849560039816424E-3</c:v>
                </c:pt>
                <c:pt idx="51">
                  <c:v>-3.036523841728922E-3</c:v>
                </c:pt>
                <c:pt idx="52">
                  <c:v>-3.5345142096048221E-3</c:v>
                </c:pt>
                <c:pt idx="53">
                  <c:v>-3.9081320137483999E-3</c:v>
                </c:pt>
                <c:pt idx="54">
                  <c:v>-3.0339161457959563E-3</c:v>
                </c:pt>
                <c:pt idx="55">
                  <c:v>-3.7968078031553887E-3</c:v>
                </c:pt>
                <c:pt idx="56">
                  <c:v>-4.444456149940379E-3</c:v>
                </c:pt>
                <c:pt idx="57">
                  <c:v>-3.9869941028882749E-3</c:v>
                </c:pt>
                <c:pt idx="58">
                  <c:v>-4.2113380113733001E-3</c:v>
                </c:pt>
                <c:pt idx="59">
                  <c:v>-4.9244840920437127E-3</c:v>
                </c:pt>
                <c:pt idx="60">
                  <c:v>-4.9660520235192962E-3</c:v>
                </c:pt>
                <c:pt idx="61">
                  <c:v>-5.208943912293762E-3</c:v>
                </c:pt>
                <c:pt idx="62">
                  <c:v>-5.2263359029893763E-3</c:v>
                </c:pt>
                <c:pt idx="63">
                  <c:v>-5.4821197991259396E-3</c:v>
                </c:pt>
                <c:pt idx="64">
                  <c:v>-5.7709241809789091E-3</c:v>
                </c:pt>
                <c:pt idx="65">
                  <c:v>-5.6038162074401043E-3</c:v>
                </c:pt>
                <c:pt idx="66">
                  <c:v>-5.4182857929845341E-3</c:v>
                </c:pt>
                <c:pt idx="67">
                  <c:v>-5.2625081734731793E-3</c:v>
                </c:pt>
                <c:pt idx="68">
                  <c:v>-6.0346979662426747E-3</c:v>
                </c:pt>
                <c:pt idx="69">
                  <c:v>-5.5314641867880709E-3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99-4292-8632-84F218E39A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4.6000000000000001E-4</c:v>
                  </c:pt>
                  <c:pt idx="10">
                    <c:v>2.7E-4</c:v>
                  </c:pt>
                  <c:pt idx="11">
                    <c:v>3.6000000000000002E-4</c:v>
                  </c:pt>
                  <c:pt idx="12">
                    <c:v>5.1000000000000004E-4</c:v>
                  </c:pt>
                  <c:pt idx="13">
                    <c:v>3.4000000000000002E-4</c:v>
                  </c:pt>
                  <c:pt idx="14">
                    <c:v>5.5999999999999995E-4</c:v>
                  </c:pt>
                  <c:pt idx="15">
                    <c:v>3.2000000000000003E-4</c:v>
                  </c:pt>
                  <c:pt idx="16">
                    <c:v>3.0000000000000001E-3</c:v>
                  </c:pt>
                  <c:pt idx="17">
                    <c:v>6.8999999999999997E-4</c:v>
                  </c:pt>
                  <c:pt idx="18">
                    <c:v>5.1999999999999995E-4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4.2999999999999999E-4</c:v>
                  </c:pt>
                  <c:pt idx="22">
                    <c:v>3.0000000000000001E-3</c:v>
                  </c:pt>
                  <c:pt idx="23">
                    <c:v>5.1999999999999995E-4</c:v>
                  </c:pt>
                  <c:pt idx="24">
                    <c:v>4.8000000000000001E-4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1.9000000000000001E-4</c:v>
                  </c:pt>
                  <c:pt idx="28">
                    <c:v>1.9000000000000001E-4</c:v>
                  </c:pt>
                  <c:pt idx="29">
                    <c:v>1.9000000000000001E-4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3.3E-4</c:v>
                  </c:pt>
                  <c:pt idx="33">
                    <c:v>4.4000000000000002E-4</c:v>
                  </c:pt>
                  <c:pt idx="34">
                    <c:v>1.8000000000000001E-4</c:v>
                  </c:pt>
                  <c:pt idx="35">
                    <c:v>4.4999999999999999E-4</c:v>
                  </c:pt>
                  <c:pt idx="36">
                    <c:v>2.4000000000000001E-4</c:v>
                  </c:pt>
                  <c:pt idx="37">
                    <c:v>6.6E-4</c:v>
                  </c:pt>
                  <c:pt idx="38">
                    <c:v>4.4999999999999999E-4</c:v>
                  </c:pt>
                  <c:pt idx="39">
                    <c:v>3.3E-4</c:v>
                  </c:pt>
                  <c:pt idx="40">
                    <c:v>1.6000000000000001E-4</c:v>
                  </c:pt>
                  <c:pt idx="41">
                    <c:v>3.8000000000000002E-4</c:v>
                  </c:pt>
                  <c:pt idx="42">
                    <c:v>3.6000000000000002E-4</c:v>
                  </c:pt>
                  <c:pt idx="43">
                    <c:v>2.2000000000000001E-4</c:v>
                  </c:pt>
                  <c:pt idx="44">
                    <c:v>2.0000000000000001E-4</c:v>
                  </c:pt>
                  <c:pt idx="45">
                    <c:v>1.2E-4</c:v>
                  </c:pt>
                  <c:pt idx="46">
                    <c:v>2.1000000000000001E-4</c:v>
                  </c:pt>
                  <c:pt idx="47">
                    <c:v>4.0000000000000002E-4</c:v>
                  </c:pt>
                  <c:pt idx="48">
                    <c:v>4.0000000000000002E-4</c:v>
                  </c:pt>
                  <c:pt idx="49">
                    <c:v>3.5E-4</c:v>
                  </c:pt>
                  <c:pt idx="50">
                    <c:v>4.2999999999999999E-4</c:v>
                  </c:pt>
                  <c:pt idx="51">
                    <c:v>2.5999999999999998E-4</c:v>
                  </c:pt>
                  <c:pt idx="52">
                    <c:v>2.9999999999999997E-4</c:v>
                  </c:pt>
                  <c:pt idx="53">
                    <c:v>2.5000000000000001E-4</c:v>
                  </c:pt>
                  <c:pt idx="54">
                    <c:v>1.8000000000000001E-4</c:v>
                  </c:pt>
                  <c:pt idx="55">
                    <c:v>2.4000000000000001E-4</c:v>
                  </c:pt>
                  <c:pt idx="56">
                    <c:v>2.7E-4</c:v>
                  </c:pt>
                  <c:pt idx="57">
                    <c:v>1.8000000000000001E-4</c:v>
                  </c:pt>
                  <c:pt idx="58">
                    <c:v>1.6000000000000001E-4</c:v>
                  </c:pt>
                  <c:pt idx="59">
                    <c:v>2.4000000000000001E-4</c:v>
                  </c:pt>
                  <c:pt idx="60">
                    <c:v>1.7000000000000001E-4</c:v>
                  </c:pt>
                  <c:pt idx="61">
                    <c:v>3.6000000000000002E-4</c:v>
                  </c:pt>
                  <c:pt idx="62">
                    <c:v>2.5000000000000001E-4</c:v>
                  </c:pt>
                  <c:pt idx="63">
                    <c:v>4.6999999999999999E-4</c:v>
                  </c:pt>
                  <c:pt idx="64">
                    <c:v>4.2999999999999999E-4</c:v>
                  </c:pt>
                  <c:pt idx="65">
                    <c:v>2.9E-4</c:v>
                  </c:pt>
                  <c:pt idx="66">
                    <c:v>2.9999999999999997E-4</c:v>
                  </c:pt>
                  <c:pt idx="68">
                    <c:v>5.5000000000000003E-4</c:v>
                  </c:pt>
                  <c:pt idx="69">
                    <c:v>1.3999999999999999E-4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4.6000000000000001E-4</c:v>
                  </c:pt>
                  <c:pt idx="10">
                    <c:v>2.7E-4</c:v>
                  </c:pt>
                  <c:pt idx="11">
                    <c:v>3.6000000000000002E-4</c:v>
                  </c:pt>
                  <c:pt idx="12">
                    <c:v>5.1000000000000004E-4</c:v>
                  </c:pt>
                  <c:pt idx="13">
                    <c:v>3.4000000000000002E-4</c:v>
                  </c:pt>
                  <c:pt idx="14">
                    <c:v>5.5999999999999995E-4</c:v>
                  </c:pt>
                  <c:pt idx="15">
                    <c:v>3.2000000000000003E-4</c:v>
                  </c:pt>
                  <c:pt idx="16">
                    <c:v>3.0000000000000001E-3</c:v>
                  </c:pt>
                  <c:pt idx="17">
                    <c:v>6.8999999999999997E-4</c:v>
                  </c:pt>
                  <c:pt idx="18">
                    <c:v>5.1999999999999995E-4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4.2999999999999999E-4</c:v>
                  </c:pt>
                  <c:pt idx="22">
                    <c:v>3.0000000000000001E-3</c:v>
                  </c:pt>
                  <c:pt idx="23">
                    <c:v>5.1999999999999995E-4</c:v>
                  </c:pt>
                  <c:pt idx="24">
                    <c:v>4.8000000000000001E-4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1.9000000000000001E-4</c:v>
                  </c:pt>
                  <c:pt idx="28">
                    <c:v>1.9000000000000001E-4</c:v>
                  </c:pt>
                  <c:pt idx="29">
                    <c:v>1.9000000000000001E-4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3.3E-4</c:v>
                  </c:pt>
                  <c:pt idx="33">
                    <c:v>4.4000000000000002E-4</c:v>
                  </c:pt>
                  <c:pt idx="34">
                    <c:v>1.8000000000000001E-4</c:v>
                  </c:pt>
                  <c:pt idx="35">
                    <c:v>4.4999999999999999E-4</c:v>
                  </c:pt>
                  <c:pt idx="36">
                    <c:v>2.4000000000000001E-4</c:v>
                  </c:pt>
                  <c:pt idx="37">
                    <c:v>6.6E-4</c:v>
                  </c:pt>
                  <c:pt idx="38">
                    <c:v>4.4999999999999999E-4</c:v>
                  </c:pt>
                  <c:pt idx="39">
                    <c:v>3.3E-4</c:v>
                  </c:pt>
                  <c:pt idx="40">
                    <c:v>1.6000000000000001E-4</c:v>
                  </c:pt>
                  <c:pt idx="41">
                    <c:v>3.8000000000000002E-4</c:v>
                  </c:pt>
                  <c:pt idx="42">
                    <c:v>3.6000000000000002E-4</c:v>
                  </c:pt>
                  <c:pt idx="43">
                    <c:v>2.2000000000000001E-4</c:v>
                  </c:pt>
                  <c:pt idx="44">
                    <c:v>2.0000000000000001E-4</c:v>
                  </c:pt>
                  <c:pt idx="45">
                    <c:v>1.2E-4</c:v>
                  </c:pt>
                  <c:pt idx="46">
                    <c:v>2.1000000000000001E-4</c:v>
                  </c:pt>
                  <c:pt idx="47">
                    <c:v>4.0000000000000002E-4</c:v>
                  </c:pt>
                  <c:pt idx="48">
                    <c:v>4.0000000000000002E-4</c:v>
                  </c:pt>
                  <c:pt idx="49">
                    <c:v>3.5E-4</c:v>
                  </c:pt>
                  <c:pt idx="50">
                    <c:v>4.2999999999999999E-4</c:v>
                  </c:pt>
                  <c:pt idx="51">
                    <c:v>2.5999999999999998E-4</c:v>
                  </c:pt>
                  <c:pt idx="52">
                    <c:v>2.9999999999999997E-4</c:v>
                  </c:pt>
                  <c:pt idx="53">
                    <c:v>2.5000000000000001E-4</c:v>
                  </c:pt>
                  <c:pt idx="54">
                    <c:v>1.8000000000000001E-4</c:v>
                  </c:pt>
                  <c:pt idx="55">
                    <c:v>2.4000000000000001E-4</c:v>
                  </c:pt>
                  <c:pt idx="56">
                    <c:v>2.7E-4</c:v>
                  </c:pt>
                  <c:pt idx="57">
                    <c:v>1.8000000000000001E-4</c:v>
                  </c:pt>
                  <c:pt idx="58">
                    <c:v>1.6000000000000001E-4</c:v>
                  </c:pt>
                  <c:pt idx="59">
                    <c:v>2.4000000000000001E-4</c:v>
                  </c:pt>
                  <c:pt idx="60">
                    <c:v>1.7000000000000001E-4</c:v>
                  </c:pt>
                  <c:pt idx="61">
                    <c:v>3.6000000000000002E-4</c:v>
                  </c:pt>
                  <c:pt idx="62">
                    <c:v>2.5000000000000001E-4</c:v>
                  </c:pt>
                  <c:pt idx="63">
                    <c:v>4.6999999999999999E-4</c:v>
                  </c:pt>
                  <c:pt idx="64">
                    <c:v>4.2999999999999999E-4</c:v>
                  </c:pt>
                  <c:pt idx="65">
                    <c:v>2.9E-4</c:v>
                  </c:pt>
                  <c:pt idx="66">
                    <c:v>2.9999999999999997E-4</c:v>
                  </c:pt>
                  <c:pt idx="68">
                    <c:v>5.5000000000000003E-4</c:v>
                  </c:pt>
                  <c:pt idx="69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-15208</c:v>
                </c:pt>
                <c:pt idx="1">
                  <c:v>-15208</c:v>
                </c:pt>
                <c:pt idx="2">
                  <c:v>-13379</c:v>
                </c:pt>
                <c:pt idx="3">
                  <c:v>-6862</c:v>
                </c:pt>
                <c:pt idx="4">
                  <c:v>-4076</c:v>
                </c:pt>
                <c:pt idx="5">
                  <c:v>0</c:v>
                </c:pt>
                <c:pt idx="6">
                  <c:v>4417</c:v>
                </c:pt>
                <c:pt idx="7">
                  <c:v>4587</c:v>
                </c:pt>
                <c:pt idx="8">
                  <c:v>6673</c:v>
                </c:pt>
                <c:pt idx="9">
                  <c:v>11147</c:v>
                </c:pt>
                <c:pt idx="10">
                  <c:v>11355</c:v>
                </c:pt>
                <c:pt idx="11">
                  <c:v>11404</c:v>
                </c:pt>
                <c:pt idx="12">
                  <c:v>13623</c:v>
                </c:pt>
                <c:pt idx="13">
                  <c:v>13665</c:v>
                </c:pt>
                <c:pt idx="14">
                  <c:v>13671</c:v>
                </c:pt>
                <c:pt idx="15">
                  <c:v>13995</c:v>
                </c:pt>
                <c:pt idx="16">
                  <c:v>14044</c:v>
                </c:pt>
                <c:pt idx="17">
                  <c:v>15518</c:v>
                </c:pt>
                <c:pt idx="18">
                  <c:v>15646</c:v>
                </c:pt>
                <c:pt idx="19">
                  <c:v>15693</c:v>
                </c:pt>
                <c:pt idx="20">
                  <c:v>15711</c:v>
                </c:pt>
                <c:pt idx="21">
                  <c:v>15933</c:v>
                </c:pt>
                <c:pt idx="22">
                  <c:v>15984</c:v>
                </c:pt>
                <c:pt idx="23">
                  <c:v>18153</c:v>
                </c:pt>
                <c:pt idx="24">
                  <c:v>18280</c:v>
                </c:pt>
                <c:pt idx="25">
                  <c:v>19881</c:v>
                </c:pt>
                <c:pt idx="26">
                  <c:v>19887</c:v>
                </c:pt>
                <c:pt idx="27">
                  <c:v>20042</c:v>
                </c:pt>
                <c:pt idx="28">
                  <c:v>20146</c:v>
                </c:pt>
                <c:pt idx="29">
                  <c:v>20744</c:v>
                </c:pt>
                <c:pt idx="30">
                  <c:v>20927</c:v>
                </c:pt>
                <c:pt idx="31">
                  <c:v>22371</c:v>
                </c:pt>
                <c:pt idx="32">
                  <c:v>22377</c:v>
                </c:pt>
                <c:pt idx="33">
                  <c:v>22389</c:v>
                </c:pt>
                <c:pt idx="34">
                  <c:v>22713</c:v>
                </c:pt>
                <c:pt idx="35">
                  <c:v>24529</c:v>
                </c:pt>
                <c:pt idx="36">
                  <c:v>24596</c:v>
                </c:pt>
                <c:pt idx="37">
                  <c:v>24651</c:v>
                </c:pt>
                <c:pt idx="38">
                  <c:v>25133</c:v>
                </c:pt>
                <c:pt idx="39">
                  <c:v>25139</c:v>
                </c:pt>
                <c:pt idx="40">
                  <c:v>26858</c:v>
                </c:pt>
                <c:pt idx="41">
                  <c:v>26919</c:v>
                </c:pt>
                <c:pt idx="42">
                  <c:v>26925</c:v>
                </c:pt>
                <c:pt idx="43">
                  <c:v>29089</c:v>
                </c:pt>
                <c:pt idx="44">
                  <c:v>29114</c:v>
                </c:pt>
                <c:pt idx="45">
                  <c:v>29193</c:v>
                </c:pt>
                <c:pt idx="46">
                  <c:v>31235</c:v>
                </c:pt>
                <c:pt idx="47">
                  <c:v>31284</c:v>
                </c:pt>
                <c:pt idx="48">
                  <c:v>31437</c:v>
                </c:pt>
                <c:pt idx="49">
                  <c:v>33497</c:v>
                </c:pt>
                <c:pt idx="50">
                  <c:v>33558</c:v>
                </c:pt>
                <c:pt idx="51">
                  <c:v>33582</c:v>
                </c:pt>
                <c:pt idx="52">
                  <c:v>35777</c:v>
                </c:pt>
                <c:pt idx="53">
                  <c:v>35826</c:v>
                </c:pt>
                <c:pt idx="54">
                  <c:v>35838</c:v>
                </c:pt>
                <c:pt idx="55">
                  <c:v>35844</c:v>
                </c:pt>
                <c:pt idx="56">
                  <c:v>38308</c:v>
                </c:pt>
                <c:pt idx="57">
                  <c:v>38417</c:v>
                </c:pt>
                <c:pt idx="58">
                  <c:v>38509</c:v>
                </c:pt>
                <c:pt idx="59">
                  <c:v>40362</c:v>
                </c:pt>
                <c:pt idx="60">
                  <c:v>40386</c:v>
                </c:pt>
                <c:pt idx="61">
                  <c:v>40392</c:v>
                </c:pt>
                <c:pt idx="62">
                  <c:v>42648</c:v>
                </c:pt>
                <c:pt idx="63">
                  <c:v>42660</c:v>
                </c:pt>
                <c:pt idx="64">
                  <c:v>42782</c:v>
                </c:pt>
                <c:pt idx="65">
                  <c:v>42788</c:v>
                </c:pt>
                <c:pt idx="66">
                  <c:v>44623</c:v>
                </c:pt>
                <c:pt idx="67">
                  <c:v>44694</c:v>
                </c:pt>
                <c:pt idx="68">
                  <c:v>44989</c:v>
                </c:pt>
                <c:pt idx="69">
                  <c:v>45252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99-4292-8632-84F218E39A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4.6000000000000001E-4</c:v>
                  </c:pt>
                  <c:pt idx="10">
                    <c:v>2.7E-4</c:v>
                  </c:pt>
                  <c:pt idx="11">
                    <c:v>3.6000000000000002E-4</c:v>
                  </c:pt>
                  <c:pt idx="12">
                    <c:v>5.1000000000000004E-4</c:v>
                  </c:pt>
                  <c:pt idx="13">
                    <c:v>3.4000000000000002E-4</c:v>
                  </c:pt>
                  <c:pt idx="14">
                    <c:v>5.5999999999999995E-4</c:v>
                  </c:pt>
                  <c:pt idx="15">
                    <c:v>3.2000000000000003E-4</c:v>
                  </c:pt>
                  <c:pt idx="16">
                    <c:v>3.0000000000000001E-3</c:v>
                  </c:pt>
                  <c:pt idx="17">
                    <c:v>6.8999999999999997E-4</c:v>
                  </c:pt>
                  <c:pt idx="18">
                    <c:v>5.1999999999999995E-4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4.2999999999999999E-4</c:v>
                  </c:pt>
                  <c:pt idx="22">
                    <c:v>3.0000000000000001E-3</c:v>
                  </c:pt>
                  <c:pt idx="23">
                    <c:v>5.1999999999999995E-4</c:v>
                  </c:pt>
                  <c:pt idx="24">
                    <c:v>4.8000000000000001E-4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1.9000000000000001E-4</c:v>
                  </c:pt>
                  <c:pt idx="28">
                    <c:v>1.9000000000000001E-4</c:v>
                  </c:pt>
                  <c:pt idx="29">
                    <c:v>1.9000000000000001E-4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3.3E-4</c:v>
                  </c:pt>
                  <c:pt idx="33">
                    <c:v>4.4000000000000002E-4</c:v>
                  </c:pt>
                  <c:pt idx="34">
                    <c:v>1.8000000000000001E-4</c:v>
                  </c:pt>
                  <c:pt idx="35">
                    <c:v>4.4999999999999999E-4</c:v>
                  </c:pt>
                  <c:pt idx="36">
                    <c:v>2.4000000000000001E-4</c:v>
                  </c:pt>
                  <c:pt idx="37">
                    <c:v>6.6E-4</c:v>
                  </c:pt>
                  <c:pt idx="38">
                    <c:v>4.4999999999999999E-4</c:v>
                  </c:pt>
                  <c:pt idx="39">
                    <c:v>3.3E-4</c:v>
                  </c:pt>
                  <c:pt idx="40">
                    <c:v>1.6000000000000001E-4</c:v>
                  </c:pt>
                  <c:pt idx="41">
                    <c:v>3.8000000000000002E-4</c:v>
                  </c:pt>
                  <c:pt idx="42">
                    <c:v>3.6000000000000002E-4</c:v>
                  </c:pt>
                  <c:pt idx="43">
                    <c:v>2.2000000000000001E-4</c:v>
                  </c:pt>
                  <c:pt idx="44">
                    <c:v>2.0000000000000001E-4</c:v>
                  </c:pt>
                  <c:pt idx="45">
                    <c:v>1.2E-4</c:v>
                  </c:pt>
                  <c:pt idx="46">
                    <c:v>2.1000000000000001E-4</c:v>
                  </c:pt>
                  <c:pt idx="47">
                    <c:v>4.0000000000000002E-4</c:v>
                  </c:pt>
                  <c:pt idx="48">
                    <c:v>4.0000000000000002E-4</c:v>
                  </c:pt>
                  <c:pt idx="49">
                    <c:v>3.5E-4</c:v>
                  </c:pt>
                  <c:pt idx="50">
                    <c:v>4.2999999999999999E-4</c:v>
                  </c:pt>
                  <c:pt idx="51">
                    <c:v>2.5999999999999998E-4</c:v>
                  </c:pt>
                  <c:pt idx="52">
                    <c:v>2.9999999999999997E-4</c:v>
                  </c:pt>
                  <c:pt idx="53">
                    <c:v>2.5000000000000001E-4</c:v>
                  </c:pt>
                  <c:pt idx="54">
                    <c:v>1.8000000000000001E-4</c:v>
                  </c:pt>
                  <c:pt idx="55">
                    <c:v>2.4000000000000001E-4</c:v>
                  </c:pt>
                  <c:pt idx="56">
                    <c:v>2.7E-4</c:v>
                  </c:pt>
                  <c:pt idx="57">
                    <c:v>1.8000000000000001E-4</c:v>
                  </c:pt>
                  <c:pt idx="58">
                    <c:v>1.6000000000000001E-4</c:v>
                  </c:pt>
                  <c:pt idx="59">
                    <c:v>2.4000000000000001E-4</c:v>
                  </c:pt>
                  <c:pt idx="60">
                    <c:v>1.7000000000000001E-4</c:v>
                  </c:pt>
                  <c:pt idx="61">
                    <c:v>3.6000000000000002E-4</c:v>
                  </c:pt>
                  <c:pt idx="62">
                    <c:v>2.5000000000000001E-4</c:v>
                  </c:pt>
                  <c:pt idx="63">
                    <c:v>4.6999999999999999E-4</c:v>
                  </c:pt>
                  <c:pt idx="64">
                    <c:v>4.2999999999999999E-4</c:v>
                  </c:pt>
                  <c:pt idx="65">
                    <c:v>2.9E-4</c:v>
                  </c:pt>
                  <c:pt idx="66">
                    <c:v>2.9999999999999997E-4</c:v>
                  </c:pt>
                  <c:pt idx="68">
                    <c:v>5.5000000000000003E-4</c:v>
                  </c:pt>
                  <c:pt idx="69">
                    <c:v>1.3999999999999999E-4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4.6000000000000001E-4</c:v>
                  </c:pt>
                  <c:pt idx="10">
                    <c:v>2.7E-4</c:v>
                  </c:pt>
                  <c:pt idx="11">
                    <c:v>3.6000000000000002E-4</c:v>
                  </c:pt>
                  <c:pt idx="12">
                    <c:v>5.1000000000000004E-4</c:v>
                  </c:pt>
                  <c:pt idx="13">
                    <c:v>3.4000000000000002E-4</c:v>
                  </c:pt>
                  <c:pt idx="14">
                    <c:v>5.5999999999999995E-4</c:v>
                  </c:pt>
                  <c:pt idx="15">
                    <c:v>3.2000000000000003E-4</c:v>
                  </c:pt>
                  <c:pt idx="16">
                    <c:v>3.0000000000000001E-3</c:v>
                  </c:pt>
                  <c:pt idx="17">
                    <c:v>6.8999999999999997E-4</c:v>
                  </c:pt>
                  <c:pt idx="18">
                    <c:v>5.1999999999999995E-4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4.2999999999999999E-4</c:v>
                  </c:pt>
                  <c:pt idx="22">
                    <c:v>3.0000000000000001E-3</c:v>
                  </c:pt>
                  <c:pt idx="23">
                    <c:v>5.1999999999999995E-4</c:v>
                  </c:pt>
                  <c:pt idx="24">
                    <c:v>4.8000000000000001E-4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1.9000000000000001E-4</c:v>
                  </c:pt>
                  <c:pt idx="28">
                    <c:v>1.9000000000000001E-4</c:v>
                  </c:pt>
                  <c:pt idx="29">
                    <c:v>1.9000000000000001E-4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3.3E-4</c:v>
                  </c:pt>
                  <c:pt idx="33">
                    <c:v>4.4000000000000002E-4</c:v>
                  </c:pt>
                  <c:pt idx="34">
                    <c:v>1.8000000000000001E-4</c:v>
                  </c:pt>
                  <c:pt idx="35">
                    <c:v>4.4999999999999999E-4</c:v>
                  </c:pt>
                  <c:pt idx="36">
                    <c:v>2.4000000000000001E-4</c:v>
                  </c:pt>
                  <c:pt idx="37">
                    <c:v>6.6E-4</c:v>
                  </c:pt>
                  <c:pt idx="38">
                    <c:v>4.4999999999999999E-4</c:v>
                  </c:pt>
                  <c:pt idx="39">
                    <c:v>3.3E-4</c:v>
                  </c:pt>
                  <c:pt idx="40">
                    <c:v>1.6000000000000001E-4</c:v>
                  </c:pt>
                  <c:pt idx="41">
                    <c:v>3.8000000000000002E-4</c:v>
                  </c:pt>
                  <c:pt idx="42">
                    <c:v>3.6000000000000002E-4</c:v>
                  </c:pt>
                  <c:pt idx="43">
                    <c:v>2.2000000000000001E-4</c:v>
                  </c:pt>
                  <c:pt idx="44">
                    <c:v>2.0000000000000001E-4</c:v>
                  </c:pt>
                  <c:pt idx="45">
                    <c:v>1.2E-4</c:v>
                  </c:pt>
                  <c:pt idx="46">
                    <c:v>2.1000000000000001E-4</c:v>
                  </c:pt>
                  <c:pt idx="47">
                    <c:v>4.0000000000000002E-4</c:v>
                  </c:pt>
                  <c:pt idx="48">
                    <c:v>4.0000000000000002E-4</c:v>
                  </c:pt>
                  <c:pt idx="49">
                    <c:v>3.5E-4</c:v>
                  </c:pt>
                  <c:pt idx="50">
                    <c:v>4.2999999999999999E-4</c:v>
                  </c:pt>
                  <c:pt idx="51">
                    <c:v>2.5999999999999998E-4</c:v>
                  </c:pt>
                  <c:pt idx="52">
                    <c:v>2.9999999999999997E-4</c:v>
                  </c:pt>
                  <c:pt idx="53">
                    <c:v>2.5000000000000001E-4</c:v>
                  </c:pt>
                  <c:pt idx="54">
                    <c:v>1.8000000000000001E-4</c:v>
                  </c:pt>
                  <c:pt idx="55">
                    <c:v>2.4000000000000001E-4</c:v>
                  </c:pt>
                  <c:pt idx="56">
                    <c:v>2.7E-4</c:v>
                  </c:pt>
                  <c:pt idx="57">
                    <c:v>1.8000000000000001E-4</c:v>
                  </c:pt>
                  <c:pt idx="58">
                    <c:v>1.6000000000000001E-4</c:v>
                  </c:pt>
                  <c:pt idx="59">
                    <c:v>2.4000000000000001E-4</c:v>
                  </c:pt>
                  <c:pt idx="60">
                    <c:v>1.7000000000000001E-4</c:v>
                  </c:pt>
                  <c:pt idx="61">
                    <c:v>3.6000000000000002E-4</c:v>
                  </c:pt>
                  <c:pt idx="62">
                    <c:v>2.5000000000000001E-4</c:v>
                  </c:pt>
                  <c:pt idx="63">
                    <c:v>4.6999999999999999E-4</c:v>
                  </c:pt>
                  <c:pt idx="64">
                    <c:v>4.2999999999999999E-4</c:v>
                  </c:pt>
                  <c:pt idx="65">
                    <c:v>2.9E-4</c:v>
                  </c:pt>
                  <c:pt idx="66">
                    <c:v>2.9999999999999997E-4</c:v>
                  </c:pt>
                  <c:pt idx="68">
                    <c:v>5.5000000000000003E-4</c:v>
                  </c:pt>
                  <c:pt idx="69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-15208</c:v>
                </c:pt>
                <c:pt idx="1">
                  <c:v>-15208</c:v>
                </c:pt>
                <c:pt idx="2">
                  <c:v>-13379</c:v>
                </c:pt>
                <c:pt idx="3">
                  <c:v>-6862</c:v>
                </c:pt>
                <c:pt idx="4">
                  <c:v>-4076</c:v>
                </c:pt>
                <c:pt idx="5">
                  <c:v>0</c:v>
                </c:pt>
                <c:pt idx="6">
                  <c:v>4417</c:v>
                </c:pt>
                <c:pt idx="7">
                  <c:v>4587</c:v>
                </c:pt>
                <c:pt idx="8">
                  <c:v>6673</c:v>
                </c:pt>
                <c:pt idx="9">
                  <c:v>11147</c:v>
                </c:pt>
                <c:pt idx="10">
                  <c:v>11355</c:v>
                </c:pt>
                <c:pt idx="11">
                  <c:v>11404</c:v>
                </c:pt>
                <c:pt idx="12">
                  <c:v>13623</c:v>
                </c:pt>
                <c:pt idx="13">
                  <c:v>13665</c:v>
                </c:pt>
                <c:pt idx="14">
                  <c:v>13671</c:v>
                </c:pt>
                <c:pt idx="15">
                  <c:v>13995</c:v>
                </c:pt>
                <c:pt idx="16">
                  <c:v>14044</c:v>
                </c:pt>
                <c:pt idx="17">
                  <c:v>15518</c:v>
                </c:pt>
                <c:pt idx="18">
                  <c:v>15646</c:v>
                </c:pt>
                <c:pt idx="19">
                  <c:v>15693</c:v>
                </c:pt>
                <c:pt idx="20">
                  <c:v>15711</c:v>
                </c:pt>
                <c:pt idx="21">
                  <c:v>15933</c:v>
                </c:pt>
                <c:pt idx="22">
                  <c:v>15984</c:v>
                </c:pt>
                <c:pt idx="23">
                  <c:v>18153</c:v>
                </c:pt>
                <c:pt idx="24">
                  <c:v>18280</c:v>
                </c:pt>
                <c:pt idx="25">
                  <c:v>19881</c:v>
                </c:pt>
                <c:pt idx="26">
                  <c:v>19887</c:v>
                </c:pt>
                <c:pt idx="27">
                  <c:v>20042</c:v>
                </c:pt>
                <c:pt idx="28">
                  <c:v>20146</c:v>
                </c:pt>
                <c:pt idx="29">
                  <c:v>20744</c:v>
                </c:pt>
                <c:pt idx="30">
                  <c:v>20927</c:v>
                </c:pt>
                <c:pt idx="31">
                  <c:v>22371</c:v>
                </c:pt>
                <c:pt idx="32">
                  <c:v>22377</c:v>
                </c:pt>
                <c:pt idx="33">
                  <c:v>22389</c:v>
                </c:pt>
                <c:pt idx="34">
                  <c:v>22713</c:v>
                </c:pt>
                <c:pt idx="35">
                  <c:v>24529</c:v>
                </c:pt>
                <c:pt idx="36">
                  <c:v>24596</c:v>
                </c:pt>
                <c:pt idx="37">
                  <c:v>24651</c:v>
                </c:pt>
                <c:pt idx="38">
                  <c:v>25133</c:v>
                </c:pt>
                <c:pt idx="39">
                  <c:v>25139</c:v>
                </c:pt>
                <c:pt idx="40">
                  <c:v>26858</c:v>
                </c:pt>
                <c:pt idx="41">
                  <c:v>26919</c:v>
                </c:pt>
                <c:pt idx="42">
                  <c:v>26925</c:v>
                </c:pt>
                <c:pt idx="43">
                  <c:v>29089</c:v>
                </c:pt>
                <c:pt idx="44">
                  <c:v>29114</c:v>
                </c:pt>
                <c:pt idx="45">
                  <c:v>29193</c:v>
                </c:pt>
                <c:pt idx="46">
                  <c:v>31235</c:v>
                </c:pt>
                <c:pt idx="47">
                  <c:v>31284</c:v>
                </c:pt>
                <c:pt idx="48">
                  <c:v>31437</c:v>
                </c:pt>
                <c:pt idx="49">
                  <c:v>33497</c:v>
                </c:pt>
                <c:pt idx="50">
                  <c:v>33558</c:v>
                </c:pt>
                <c:pt idx="51">
                  <c:v>33582</c:v>
                </c:pt>
                <c:pt idx="52">
                  <c:v>35777</c:v>
                </c:pt>
                <c:pt idx="53">
                  <c:v>35826</c:v>
                </c:pt>
                <c:pt idx="54">
                  <c:v>35838</c:v>
                </c:pt>
                <c:pt idx="55">
                  <c:v>35844</c:v>
                </c:pt>
                <c:pt idx="56">
                  <c:v>38308</c:v>
                </c:pt>
                <c:pt idx="57">
                  <c:v>38417</c:v>
                </c:pt>
                <c:pt idx="58">
                  <c:v>38509</c:v>
                </c:pt>
                <c:pt idx="59">
                  <c:v>40362</c:v>
                </c:pt>
                <c:pt idx="60">
                  <c:v>40386</c:v>
                </c:pt>
                <c:pt idx="61">
                  <c:v>40392</c:v>
                </c:pt>
                <c:pt idx="62">
                  <c:v>42648</c:v>
                </c:pt>
                <c:pt idx="63">
                  <c:v>42660</c:v>
                </c:pt>
                <c:pt idx="64">
                  <c:v>42782</c:v>
                </c:pt>
                <c:pt idx="65">
                  <c:v>42788</c:v>
                </c:pt>
                <c:pt idx="66">
                  <c:v>44623</c:v>
                </c:pt>
                <c:pt idx="67">
                  <c:v>44694</c:v>
                </c:pt>
                <c:pt idx="68">
                  <c:v>44989</c:v>
                </c:pt>
                <c:pt idx="69">
                  <c:v>45252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99-4292-8632-84F218E39A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4.6000000000000001E-4</c:v>
                  </c:pt>
                  <c:pt idx="10">
                    <c:v>2.7E-4</c:v>
                  </c:pt>
                  <c:pt idx="11">
                    <c:v>3.6000000000000002E-4</c:v>
                  </c:pt>
                  <c:pt idx="12">
                    <c:v>5.1000000000000004E-4</c:v>
                  </c:pt>
                  <c:pt idx="13">
                    <c:v>3.4000000000000002E-4</c:v>
                  </c:pt>
                  <c:pt idx="14">
                    <c:v>5.5999999999999995E-4</c:v>
                  </c:pt>
                  <c:pt idx="15">
                    <c:v>3.2000000000000003E-4</c:v>
                  </c:pt>
                  <c:pt idx="16">
                    <c:v>3.0000000000000001E-3</c:v>
                  </c:pt>
                  <c:pt idx="17">
                    <c:v>6.8999999999999997E-4</c:v>
                  </c:pt>
                  <c:pt idx="18">
                    <c:v>5.1999999999999995E-4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4.2999999999999999E-4</c:v>
                  </c:pt>
                  <c:pt idx="22">
                    <c:v>3.0000000000000001E-3</c:v>
                  </c:pt>
                  <c:pt idx="23">
                    <c:v>5.1999999999999995E-4</c:v>
                  </c:pt>
                  <c:pt idx="24">
                    <c:v>4.8000000000000001E-4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1.9000000000000001E-4</c:v>
                  </c:pt>
                  <c:pt idx="28">
                    <c:v>1.9000000000000001E-4</c:v>
                  </c:pt>
                  <c:pt idx="29">
                    <c:v>1.9000000000000001E-4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3.3E-4</c:v>
                  </c:pt>
                  <c:pt idx="33">
                    <c:v>4.4000000000000002E-4</c:v>
                  </c:pt>
                  <c:pt idx="34">
                    <c:v>1.8000000000000001E-4</c:v>
                  </c:pt>
                  <c:pt idx="35">
                    <c:v>4.4999999999999999E-4</c:v>
                  </c:pt>
                  <c:pt idx="36">
                    <c:v>2.4000000000000001E-4</c:v>
                  </c:pt>
                  <c:pt idx="37">
                    <c:v>6.6E-4</c:v>
                  </c:pt>
                  <c:pt idx="38">
                    <c:v>4.4999999999999999E-4</c:v>
                  </c:pt>
                  <c:pt idx="39">
                    <c:v>3.3E-4</c:v>
                  </c:pt>
                  <c:pt idx="40">
                    <c:v>1.6000000000000001E-4</c:v>
                  </c:pt>
                  <c:pt idx="41">
                    <c:v>3.8000000000000002E-4</c:v>
                  </c:pt>
                  <c:pt idx="42">
                    <c:v>3.6000000000000002E-4</c:v>
                  </c:pt>
                  <c:pt idx="43">
                    <c:v>2.2000000000000001E-4</c:v>
                  </c:pt>
                  <c:pt idx="44">
                    <c:v>2.0000000000000001E-4</c:v>
                  </c:pt>
                  <c:pt idx="45">
                    <c:v>1.2E-4</c:v>
                  </c:pt>
                  <c:pt idx="46">
                    <c:v>2.1000000000000001E-4</c:v>
                  </c:pt>
                  <c:pt idx="47">
                    <c:v>4.0000000000000002E-4</c:v>
                  </c:pt>
                  <c:pt idx="48">
                    <c:v>4.0000000000000002E-4</c:v>
                  </c:pt>
                  <c:pt idx="49">
                    <c:v>3.5E-4</c:v>
                  </c:pt>
                  <c:pt idx="50">
                    <c:v>4.2999999999999999E-4</c:v>
                  </c:pt>
                  <c:pt idx="51">
                    <c:v>2.5999999999999998E-4</c:v>
                  </c:pt>
                  <c:pt idx="52">
                    <c:v>2.9999999999999997E-4</c:v>
                  </c:pt>
                  <c:pt idx="53">
                    <c:v>2.5000000000000001E-4</c:v>
                  </c:pt>
                  <c:pt idx="54">
                    <c:v>1.8000000000000001E-4</c:v>
                  </c:pt>
                  <c:pt idx="55">
                    <c:v>2.4000000000000001E-4</c:v>
                  </c:pt>
                  <c:pt idx="56">
                    <c:v>2.7E-4</c:v>
                  </c:pt>
                  <c:pt idx="57">
                    <c:v>1.8000000000000001E-4</c:v>
                  </c:pt>
                  <c:pt idx="58">
                    <c:v>1.6000000000000001E-4</c:v>
                  </c:pt>
                  <c:pt idx="59">
                    <c:v>2.4000000000000001E-4</c:v>
                  </c:pt>
                  <c:pt idx="60">
                    <c:v>1.7000000000000001E-4</c:v>
                  </c:pt>
                  <c:pt idx="61">
                    <c:v>3.6000000000000002E-4</c:v>
                  </c:pt>
                  <c:pt idx="62">
                    <c:v>2.5000000000000001E-4</c:v>
                  </c:pt>
                  <c:pt idx="63">
                    <c:v>4.6999999999999999E-4</c:v>
                  </c:pt>
                  <c:pt idx="64">
                    <c:v>4.2999999999999999E-4</c:v>
                  </c:pt>
                  <c:pt idx="65">
                    <c:v>2.9E-4</c:v>
                  </c:pt>
                  <c:pt idx="66">
                    <c:v>2.9999999999999997E-4</c:v>
                  </c:pt>
                  <c:pt idx="68">
                    <c:v>5.5000000000000003E-4</c:v>
                  </c:pt>
                  <c:pt idx="69">
                    <c:v>1.3999999999999999E-4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4.6000000000000001E-4</c:v>
                  </c:pt>
                  <c:pt idx="10">
                    <c:v>2.7E-4</c:v>
                  </c:pt>
                  <c:pt idx="11">
                    <c:v>3.6000000000000002E-4</c:v>
                  </c:pt>
                  <c:pt idx="12">
                    <c:v>5.1000000000000004E-4</c:v>
                  </c:pt>
                  <c:pt idx="13">
                    <c:v>3.4000000000000002E-4</c:v>
                  </c:pt>
                  <c:pt idx="14">
                    <c:v>5.5999999999999995E-4</c:v>
                  </c:pt>
                  <c:pt idx="15">
                    <c:v>3.2000000000000003E-4</c:v>
                  </c:pt>
                  <c:pt idx="16">
                    <c:v>3.0000000000000001E-3</c:v>
                  </c:pt>
                  <c:pt idx="17">
                    <c:v>6.8999999999999997E-4</c:v>
                  </c:pt>
                  <c:pt idx="18">
                    <c:v>5.1999999999999995E-4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4.2999999999999999E-4</c:v>
                  </c:pt>
                  <c:pt idx="22">
                    <c:v>3.0000000000000001E-3</c:v>
                  </c:pt>
                  <c:pt idx="23">
                    <c:v>5.1999999999999995E-4</c:v>
                  </c:pt>
                  <c:pt idx="24">
                    <c:v>4.8000000000000001E-4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1.9000000000000001E-4</c:v>
                  </c:pt>
                  <c:pt idx="28">
                    <c:v>1.9000000000000001E-4</c:v>
                  </c:pt>
                  <c:pt idx="29">
                    <c:v>1.9000000000000001E-4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3.3E-4</c:v>
                  </c:pt>
                  <c:pt idx="33">
                    <c:v>4.4000000000000002E-4</c:v>
                  </c:pt>
                  <c:pt idx="34">
                    <c:v>1.8000000000000001E-4</c:v>
                  </c:pt>
                  <c:pt idx="35">
                    <c:v>4.4999999999999999E-4</c:v>
                  </c:pt>
                  <c:pt idx="36">
                    <c:v>2.4000000000000001E-4</c:v>
                  </c:pt>
                  <c:pt idx="37">
                    <c:v>6.6E-4</c:v>
                  </c:pt>
                  <c:pt idx="38">
                    <c:v>4.4999999999999999E-4</c:v>
                  </c:pt>
                  <c:pt idx="39">
                    <c:v>3.3E-4</c:v>
                  </c:pt>
                  <c:pt idx="40">
                    <c:v>1.6000000000000001E-4</c:v>
                  </c:pt>
                  <c:pt idx="41">
                    <c:v>3.8000000000000002E-4</c:v>
                  </c:pt>
                  <c:pt idx="42">
                    <c:v>3.6000000000000002E-4</c:v>
                  </c:pt>
                  <c:pt idx="43">
                    <c:v>2.2000000000000001E-4</c:v>
                  </c:pt>
                  <c:pt idx="44">
                    <c:v>2.0000000000000001E-4</c:v>
                  </c:pt>
                  <c:pt idx="45">
                    <c:v>1.2E-4</c:v>
                  </c:pt>
                  <c:pt idx="46">
                    <c:v>2.1000000000000001E-4</c:v>
                  </c:pt>
                  <c:pt idx="47">
                    <c:v>4.0000000000000002E-4</c:v>
                  </c:pt>
                  <c:pt idx="48">
                    <c:v>4.0000000000000002E-4</c:v>
                  </c:pt>
                  <c:pt idx="49">
                    <c:v>3.5E-4</c:v>
                  </c:pt>
                  <c:pt idx="50">
                    <c:v>4.2999999999999999E-4</c:v>
                  </c:pt>
                  <c:pt idx="51">
                    <c:v>2.5999999999999998E-4</c:v>
                  </c:pt>
                  <c:pt idx="52">
                    <c:v>2.9999999999999997E-4</c:v>
                  </c:pt>
                  <c:pt idx="53">
                    <c:v>2.5000000000000001E-4</c:v>
                  </c:pt>
                  <c:pt idx="54">
                    <c:v>1.8000000000000001E-4</c:v>
                  </c:pt>
                  <c:pt idx="55">
                    <c:v>2.4000000000000001E-4</c:v>
                  </c:pt>
                  <c:pt idx="56">
                    <c:v>2.7E-4</c:v>
                  </c:pt>
                  <c:pt idx="57">
                    <c:v>1.8000000000000001E-4</c:v>
                  </c:pt>
                  <c:pt idx="58">
                    <c:v>1.6000000000000001E-4</c:v>
                  </c:pt>
                  <c:pt idx="59">
                    <c:v>2.4000000000000001E-4</c:v>
                  </c:pt>
                  <c:pt idx="60">
                    <c:v>1.7000000000000001E-4</c:v>
                  </c:pt>
                  <c:pt idx="61">
                    <c:v>3.6000000000000002E-4</c:v>
                  </c:pt>
                  <c:pt idx="62">
                    <c:v>2.5000000000000001E-4</c:v>
                  </c:pt>
                  <c:pt idx="63">
                    <c:v>4.6999999999999999E-4</c:v>
                  </c:pt>
                  <c:pt idx="64">
                    <c:v>4.2999999999999999E-4</c:v>
                  </c:pt>
                  <c:pt idx="65">
                    <c:v>2.9E-4</c:v>
                  </c:pt>
                  <c:pt idx="66">
                    <c:v>2.9999999999999997E-4</c:v>
                  </c:pt>
                  <c:pt idx="68">
                    <c:v>5.5000000000000003E-4</c:v>
                  </c:pt>
                  <c:pt idx="69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-15208</c:v>
                </c:pt>
                <c:pt idx="1">
                  <c:v>-15208</c:v>
                </c:pt>
                <c:pt idx="2">
                  <c:v>-13379</c:v>
                </c:pt>
                <c:pt idx="3">
                  <c:v>-6862</c:v>
                </c:pt>
                <c:pt idx="4">
                  <c:v>-4076</c:v>
                </c:pt>
                <c:pt idx="5">
                  <c:v>0</c:v>
                </c:pt>
                <c:pt idx="6">
                  <c:v>4417</c:v>
                </c:pt>
                <c:pt idx="7">
                  <c:v>4587</c:v>
                </c:pt>
                <c:pt idx="8">
                  <c:v>6673</c:v>
                </c:pt>
                <c:pt idx="9">
                  <c:v>11147</c:v>
                </c:pt>
                <c:pt idx="10">
                  <c:v>11355</c:v>
                </c:pt>
                <c:pt idx="11">
                  <c:v>11404</c:v>
                </c:pt>
                <c:pt idx="12">
                  <c:v>13623</c:v>
                </c:pt>
                <c:pt idx="13">
                  <c:v>13665</c:v>
                </c:pt>
                <c:pt idx="14">
                  <c:v>13671</c:v>
                </c:pt>
                <c:pt idx="15">
                  <c:v>13995</c:v>
                </c:pt>
                <c:pt idx="16">
                  <c:v>14044</c:v>
                </c:pt>
                <c:pt idx="17">
                  <c:v>15518</c:v>
                </c:pt>
                <c:pt idx="18">
                  <c:v>15646</c:v>
                </c:pt>
                <c:pt idx="19">
                  <c:v>15693</c:v>
                </c:pt>
                <c:pt idx="20">
                  <c:v>15711</c:v>
                </c:pt>
                <c:pt idx="21">
                  <c:v>15933</c:v>
                </c:pt>
                <c:pt idx="22">
                  <c:v>15984</c:v>
                </c:pt>
                <c:pt idx="23">
                  <c:v>18153</c:v>
                </c:pt>
                <c:pt idx="24">
                  <c:v>18280</c:v>
                </c:pt>
                <c:pt idx="25">
                  <c:v>19881</c:v>
                </c:pt>
                <c:pt idx="26">
                  <c:v>19887</c:v>
                </c:pt>
                <c:pt idx="27">
                  <c:v>20042</c:v>
                </c:pt>
                <c:pt idx="28">
                  <c:v>20146</c:v>
                </c:pt>
                <c:pt idx="29">
                  <c:v>20744</c:v>
                </c:pt>
                <c:pt idx="30">
                  <c:v>20927</c:v>
                </c:pt>
                <c:pt idx="31">
                  <c:v>22371</c:v>
                </c:pt>
                <c:pt idx="32">
                  <c:v>22377</c:v>
                </c:pt>
                <c:pt idx="33">
                  <c:v>22389</c:v>
                </c:pt>
                <c:pt idx="34">
                  <c:v>22713</c:v>
                </c:pt>
                <c:pt idx="35">
                  <c:v>24529</c:v>
                </c:pt>
                <c:pt idx="36">
                  <c:v>24596</c:v>
                </c:pt>
                <c:pt idx="37">
                  <c:v>24651</c:v>
                </c:pt>
                <c:pt idx="38">
                  <c:v>25133</c:v>
                </c:pt>
                <c:pt idx="39">
                  <c:v>25139</c:v>
                </c:pt>
                <c:pt idx="40">
                  <c:v>26858</c:v>
                </c:pt>
                <c:pt idx="41">
                  <c:v>26919</c:v>
                </c:pt>
                <c:pt idx="42">
                  <c:v>26925</c:v>
                </c:pt>
                <c:pt idx="43">
                  <c:v>29089</c:v>
                </c:pt>
                <c:pt idx="44">
                  <c:v>29114</c:v>
                </c:pt>
                <c:pt idx="45">
                  <c:v>29193</c:v>
                </c:pt>
                <c:pt idx="46">
                  <c:v>31235</c:v>
                </c:pt>
                <c:pt idx="47">
                  <c:v>31284</c:v>
                </c:pt>
                <c:pt idx="48">
                  <c:v>31437</c:v>
                </c:pt>
                <c:pt idx="49">
                  <c:v>33497</c:v>
                </c:pt>
                <c:pt idx="50">
                  <c:v>33558</c:v>
                </c:pt>
                <c:pt idx="51">
                  <c:v>33582</c:v>
                </c:pt>
                <c:pt idx="52">
                  <c:v>35777</c:v>
                </c:pt>
                <c:pt idx="53">
                  <c:v>35826</c:v>
                </c:pt>
                <c:pt idx="54">
                  <c:v>35838</c:v>
                </c:pt>
                <c:pt idx="55">
                  <c:v>35844</c:v>
                </c:pt>
                <c:pt idx="56">
                  <c:v>38308</c:v>
                </c:pt>
                <c:pt idx="57">
                  <c:v>38417</c:v>
                </c:pt>
                <c:pt idx="58">
                  <c:v>38509</c:v>
                </c:pt>
                <c:pt idx="59">
                  <c:v>40362</c:v>
                </c:pt>
                <c:pt idx="60">
                  <c:v>40386</c:v>
                </c:pt>
                <c:pt idx="61">
                  <c:v>40392</c:v>
                </c:pt>
                <c:pt idx="62">
                  <c:v>42648</c:v>
                </c:pt>
                <c:pt idx="63">
                  <c:v>42660</c:v>
                </c:pt>
                <c:pt idx="64">
                  <c:v>42782</c:v>
                </c:pt>
                <c:pt idx="65">
                  <c:v>42788</c:v>
                </c:pt>
                <c:pt idx="66">
                  <c:v>44623</c:v>
                </c:pt>
                <c:pt idx="67">
                  <c:v>44694</c:v>
                </c:pt>
                <c:pt idx="68">
                  <c:v>44989</c:v>
                </c:pt>
                <c:pt idx="69">
                  <c:v>45252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99-4292-8632-84F218E39A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-15208</c:v>
                </c:pt>
                <c:pt idx="1">
                  <c:v>-15208</c:v>
                </c:pt>
                <c:pt idx="2">
                  <c:v>-13379</c:v>
                </c:pt>
                <c:pt idx="3">
                  <c:v>-6862</c:v>
                </c:pt>
                <c:pt idx="4">
                  <c:v>-4076</c:v>
                </c:pt>
                <c:pt idx="5">
                  <c:v>0</c:v>
                </c:pt>
                <c:pt idx="6">
                  <c:v>4417</c:v>
                </c:pt>
                <c:pt idx="7">
                  <c:v>4587</c:v>
                </c:pt>
                <c:pt idx="8">
                  <c:v>6673</c:v>
                </c:pt>
                <c:pt idx="9">
                  <c:v>11147</c:v>
                </c:pt>
                <c:pt idx="10">
                  <c:v>11355</c:v>
                </c:pt>
                <c:pt idx="11">
                  <c:v>11404</c:v>
                </c:pt>
                <c:pt idx="12">
                  <c:v>13623</c:v>
                </c:pt>
                <c:pt idx="13">
                  <c:v>13665</c:v>
                </c:pt>
                <c:pt idx="14">
                  <c:v>13671</c:v>
                </c:pt>
                <c:pt idx="15">
                  <c:v>13995</c:v>
                </c:pt>
                <c:pt idx="16">
                  <c:v>14044</c:v>
                </c:pt>
                <c:pt idx="17">
                  <c:v>15518</c:v>
                </c:pt>
                <c:pt idx="18">
                  <c:v>15646</c:v>
                </c:pt>
                <c:pt idx="19">
                  <c:v>15693</c:v>
                </c:pt>
                <c:pt idx="20">
                  <c:v>15711</c:v>
                </c:pt>
                <c:pt idx="21">
                  <c:v>15933</c:v>
                </c:pt>
                <c:pt idx="22">
                  <c:v>15984</c:v>
                </c:pt>
                <c:pt idx="23">
                  <c:v>18153</c:v>
                </c:pt>
                <c:pt idx="24">
                  <c:v>18280</c:v>
                </c:pt>
                <c:pt idx="25">
                  <c:v>19881</c:v>
                </c:pt>
                <c:pt idx="26">
                  <c:v>19887</c:v>
                </c:pt>
                <c:pt idx="27">
                  <c:v>20042</c:v>
                </c:pt>
                <c:pt idx="28">
                  <c:v>20146</c:v>
                </c:pt>
                <c:pt idx="29">
                  <c:v>20744</c:v>
                </c:pt>
                <c:pt idx="30">
                  <c:v>20927</c:v>
                </c:pt>
                <c:pt idx="31">
                  <c:v>22371</c:v>
                </c:pt>
                <c:pt idx="32">
                  <c:v>22377</c:v>
                </c:pt>
                <c:pt idx="33">
                  <c:v>22389</c:v>
                </c:pt>
                <c:pt idx="34">
                  <c:v>22713</c:v>
                </c:pt>
                <c:pt idx="35">
                  <c:v>24529</c:v>
                </c:pt>
                <c:pt idx="36">
                  <c:v>24596</c:v>
                </c:pt>
                <c:pt idx="37">
                  <c:v>24651</c:v>
                </c:pt>
                <c:pt idx="38">
                  <c:v>25133</c:v>
                </c:pt>
                <c:pt idx="39">
                  <c:v>25139</c:v>
                </c:pt>
                <c:pt idx="40">
                  <c:v>26858</c:v>
                </c:pt>
                <c:pt idx="41">
                  <c:v>26919</c:v>
                </c:pt>
                <c:pt idx="42">
                  <c:v>26925</c:v>
                </c:pt>
                <c:pt idx="43">
                  <c:v>29089</c:v>
                </c:pt>
                <c:pt idx="44">
                  <c:v>29114</c:v>
                </c:pt>
                <c:pt idx="45">
                  <c:v>29193</c:v>
                </c:pt>
                <c:pt idx="46">
                  <c:v>31235</c:v>
                </c:pt>
                <c:pt idx="47">
                  <c:v>31284</c:v>
                </c:pt>
                <c:pt idx="48">
                  <c:v>31437</c:v>
                </c:pt>
                <c:pt idx="49">
                  <c:v>33497</c:v>
                </c:pt>
                <c:pt idx="50">
                  <c:v>33558</c:v>
                </c:pt>
                <c:pt idx="51">
                  <c:v>33582</c:v>
                </c:pt>
                <c:pt idx="52">
                  <c:v>35777</c:v>
                </c:pt>
                <c:pt idx="53">
                  <c:v>35826</c:v>
                </c:pt>
                <c:pt idx="54">
                  <c:v>35838</c:v>
                </c:pt>
                <c:pt idx="55">
                  <c:v>35844</c:v>
                </c:pt>
                <c:pt idx="56">
                  <c:v>38308</c:v>
                </c:pt>
                <c:pt idx="57">
                  <c:v>38417</c:v>
                </c:pt>
                <c:pt idx="58">
                  <c:v>38509</c:v>
                </c:pt>
                <c:pt idx="59">
                  <c:v>40362</c:v>
                </c:pt>
                <c:pt idx="60">
                  <c:v>40386</c:v>
                </c:pt>
                <c:pt idx="61">
                  <c:v>40392</c:v>
                </c:pt>
                <c:pt idx="62">
                  <c:v>42648</c:v>
                </c:pt>
                <c:pt idx="63">
                  <c:v>42660</c:v>
                </c:pt>
                <c:pt idx="64">
                  <c:v>42782</c:v>
                </c:pt>
                <c:pt idx="65">
                  <c:v>42788</c:v>
                </c:pt>
                <c:pt idx="66">
                  <c:v>44623</c:v>
                </c:pt>
                <c:pt idx="67">
                  <c:v>44694</c:v>
                </c:pt>
                <c:pt idx="68">
                  <c:v>44989</c:v>
                </c:pt>
                <c:pt idx="69">
                  <c:v>45252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1.5481834633495897E-3</c:v>
                </c:pt>
                <c:pt idx="1">
                  <c:v>1.5481834633495897E-3</c:v>
                </c:pt>
                <c:pt idx="2">
                  <c:v>1.3620698572225857E-3</c:v>
                </c:pt>
                <c:pt idx="3">
                  <c:v>6.9891929892314123E-4</c:v>
                </c:pt>
                <c:pt idx="4">
                  <c:v>4.1542421599813698E-4</c:v>
                </c:pt>
                <c:pt idx="5">
                  <c:v>6.6256560247394264E-7</c:v>
                </c:pt>
                <c:pt idx="6">
                  <c:v>-4.4879823169822369E-4</c:v>
                </c:pt>
                <c:pt idx="7">
                  <c:v>-4.6609692663621751E-4</c:v>
                </c:pt>
                <c:pt idx="8">
                  <c:v>-6.7836208922830612E-4</c:v>
                </c:pt>
                <c:pt idx="9">
                  <c:v>-1.133623037184684E-3</c:v>
                </c:pt>
                <c:pt idx="10">
                  <c:v>-1.1547884992264648E-3</c:v>
                </c:pt>
                <c:pt idx="11">
                  <c:v>-1.1597745936497688E-3</c:v>
                </c:pt>
                <c:pt idx="12">
                  <c:v>-1.3855734411051114E-3</c:v>
                </c:pt>
                <c:pt idx="13">
                  <c:v>-1.3898472363250863E-3</c:v>
                </c:pt>
                <c:pt idx="14">
                  <c:v>-1.3904577784993684E-3</c:v>
                </c:pt>
                <c:pt idx="15">
                  <c:v>-1.4234270559106037E-3</c:v>
                </c:pt>
                <c:pt idx="16">
                  <c:v>-1.4284131503339078E-3</c:v>
                </c:pt>
                <c:pt idx="17">
                  <c:v>-1.5784030111492186E-3</c:v>
                </c:pt>
                <c:pt idx="18">
                  <c:v>-1.5914279108672374E-3</c:v>
                </c:pt>
                <c:pt idx="19">
                  <c:v>-1.5962104912324475E-3</c:v>
                </c:pt>
                <c:pt idx="20">
                  <c:v>-1.5980421177552941E-3</c:v>
                </c:pt>
                <c:pt idx="21">
                  <c:v>-1.6206321782037329E-3</c:v>
                </c:pt>
                <c:pt idx="22">
                  <c:v>-1.6258217866851311E-3</c:v>
                </c:pt>
                <c:pt idx="23">
                  <c:v>-1.8465327826881226E-3</c:v>
                </c:pt>
                <c:pt idx="24">
                  <c:v>-1.8594559253770943E-3</c:v>
                </c:pt>
                <c:pt idx="25">
                  <c:v>-2.0223689288813773E-3</c:v>
                </c:pt>
                <c:pt idx="26">
                  <c:v>-2.0229794710556592E-3</c:v>
                </c:pt>
                <c:pt idx="27">
                  <c:v>-2.0387518105579477E-3</c:v>
                </c:pt>
                <c:pt idx="28">
                  <c:v>-2.0493345415788381E-3</c:v>
                </c:pt>
                <c:pt idx="29">
                  <c:v>-2.1101852449489575E-3</c:v>
                </c:pt>
                <c:pt idx="30">
                  <c:v>-2.1288067812645626E-3</c:v>
                </c:pt>
                <c:pt idx="31">
                  <c:v>-2.2757439312084625E-3</c:v>
                </c:pt>
                <c:pt idx="32">
                  <c:v>-2.2763544733827449E-3</c:v>
                </c:pt>
                <c:pt idx="33">
                  <c:v>-2.2775755577313091E-3</c:v>
                </c:pt>
                <c:pt idx="34">
                  <c:v>-2.3105448351425444E-3</c:v>
                </c:pt>
                <c:pt idx="35">
                  <c:v>-2.4953355998919369E-3</c:v>
                </c:pt>
                <c:pt idx="36">
                  <c:v>-2.5021533208380875E-3</c:v>
                </c:pt>
                <c:pt idx="37">
                  <c:v>-2.5077499574356738E-3</c:v>
                </c:pt>
                <c:pt idx="38">
                  <c:v>-2.5567968454363382E-3</c:v>
                </c:pt>
                <c:pt idx="39">
                  <c:v>-2.5574073876106205E-3</c:v>
                </c:pt>
                <c:pt idx="40">
                  <c:v>-2.7323277205424518E-3</c:v>
                </c:pt>
                <c:pt idx="41">
                  <c:v>-2.7385348993143204E-3</c:v>
                </c:pt>
                <c:pt idx="42">
                  <c:v>-2.7391454414886023E-3</c:v>
                </c:pt>
                <c:pt idx="43">
                  <c:v>-2.9593476523463585E-3</c:v>
                </c:pt>
                <c:pt idx="44">
                  <c:v>-2.9618915780725342E-3</c:v>
                </c:pt>
                <c:pt idx="45">
                  <c:v>-2.9699303833672489E-3</c:v>
                </c:pt>
                <c:pt idx="46">
                  <c:v>-3.1777182366812687E-3</c:v>
                </c:pt>
                <c:pt idx="47">
                  <c:v>-3.1827043311045728E-3</c:v>
                </c:pt>
                <c:pt idx="48">
                  <c:v>-3.1982731565487672E-3</c:v>
                </c:pt>
                <c:pt idx="49">
                  <c:v>-3.407892636385633E-3</c:v>
                </c:pt>
                <c:pt idx="50">
                  <c:v>-3.4140998151575017E-3</c:v>
                </c:pt>
                <c:pt idx="51">
                  <c:v>-3.4165419838546301E-3</c:v>
                </c:pt>
                <c:pt idx="52">
                  <c:v>-3.6398986626128443E-3</c:v>
                </c:pt>
                <c:pt idx="53">
                  <c:v>-3.6448847570361483E-3</c:v>
                </c:pt>
                <c:pt idx="54">
                  <c:v>-3.6461058413847125E-3</c:v>
                </c:pt>
                <c:pt idx="55">
                  <c:v>-3.6467163835589948E-3</c:v>
                </c:pt>
                <c:pt idx="56">
                  <c:v>-3.8974457031308576E-3</c:v>
                </c:pt>
                <c:pt idx="57">
                  <c:v>-3.9085372192969835E-3</c:v>
                </c:pt>
                <c:pt idx="58">
                  <c:v>-3.9178988659693088E-3</c:v>
                </c:pt>
                <c:pt idx="59">
                  <c:v>-4.1064546407934416E-3</c:v>
                </c:pt>
                <c:pt idx="60">
                  <c:v>-4.10889680949057E-3</c:v>
                </c:pt>
                <c:pt idx="61">
                  <c:v>-4.1095073516648518E-3</c:v>
                </c:pt>
                <c:pt idx="62">
                  <c:v>-4.3390712091949347E-3</c:v>
                </c:pt>
                <c:pt idx="63">
                  <c:v>-4.3402922935434985E-3</c:v>
                </c:pt>
                <c:pt idx="64">
                  <c:v>-4.3527066510872358E-3</c:v>
                </c:pt>
                <c:pt idx="65">
                  <c:v>-4.3533171932615177E-3</c:v>
                </c:pt>
                <c:pt idx="66">
                  <c:v>-4.540041341562804E-3</c:v>
                </c:pt>
                <c:pt idx="67">
                  <c:v>-4.5472660906251423E-3</c:v>
                </c:pt>
                <c:pt idx="68">
                  <c:v>-4.5772844141940142E-3</c:v>
                </c:pt>
                <c:pt idx="69">
                  <c:v>-4.6040465128333805E-3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99-4292-8632-84F218E39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256888"/>
        <c:axId val="1"/>
      </c:scatterChart>
      <c:valAx>
        <c:axId val="559256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256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315789473684209"/>
          <c:y val="0.92375366568914952"/>
          <c:w val="0.6105263157894738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18208B8-3B89-05AC-BEC9-20BFB7843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03.pdf" TargetMode="External"/><Relationship Id="rId13" Type="http://schemas.openxmlformats.org/officeDocument/2006/relationships/hyperlink" Target="http://vsolj.cetus-net.org/vsoljno53.pdf" TargetMode="External"/><Relationship Id="rId3" Type="http://schemas.openxmlformats.org/officeDocument/2006/relationships/hyperlink" Target="http://www.konkoly.hu/cgi-bin/IBVS?4887" TargetMode="External"/><Relationship Id="rId7" Type="http://schemas.openxmlformats.org/officeDocument/2006/relationships/hyperlink" Target="http://www.bav-astro.de/sfs/BAVM_link.php?BAVMnr=183" TargetMode="External"/><Relationship Id="rId12" Type="http://schemas.openxmlformats.org/officeDocument/2006/relationships/hyperlink" Target="http://www.konkoly.hu/cgi-bin/IBVS?5920" TargetMode="External"/><Relationship Id="rId2" Type="http://schemas.openxmlformats.org/officeDocument/2006/relationships/hyperlink" Target="http://www.konkoly.hu/cgi-bin/IBVS?4887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741" TargetMode="External"/><Relationship Id="rId11" Type="http://schemas.openxmlformats.org/officeDocument/2006/relationships/hyperlink" Target="http://vsolj.cetus-net.org/vsoljno50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var.astro.cz/oejv/issues/oejv0147.pdf" TargetMode="External"/><Relationship Id="rId10" Type="http://schemas.openxmlformats.org/officeDocument/2006/relationships/hyperlink" Target="http://vsolj.cetus-net.org/vsoljno50.pdf" TargetMode="External"/><Relationship Id="rId4" Type="http://schemas.openxmlformats.org/officeDocument/2006/relationships/hyperlink" Target="http://www.konkoly.hu/cgi-bin/IBVS?5263" TargetMode="External"/><Relationship Id="rId9" Type="http://schemas.openxmlformats.org/officeDocument/2006/relationships/hyperlink" Target="http://var.astro.cz/oejv/issues/oejv0116.pdf" TargetMode="External"/><Relationship Id="rId14" Type="http://schemas.openxmlformats.org/officeDocument/2006/relationships/hyperlink" Target="http://vsolj.cetus-net.org/vsoljno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3"/>
  <sheetViews>
    <sheetView tabSelected="1" workbookViewId="0">
      <pane xSplit="14" ySplit="22" topLeftCell="O72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/>
  <cols>
    <col min="1" max="1" width="16.285156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35</v>
      </c>
    </row>
    <row r="2" spans="1:7">
      <c r="A2" t="s">
        <v>23</v>
      </c>
      <c r="B2" s="33" t="s">
        <v>36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52500.018799999998</v>
      </c>
      <c r="D4" s="9">
        <v>0.163580482</v>
      </c>
    </row>
    <row r="5" spans="1:7">
      <c r="C5" s="30" t="s">
        <v>33</v>
      </c>
    </row>
    <row r="6" spans="1:7">
      <c r="A6" s="5" t="s">
        <v>1</v>
      </c>
    </row>
    <row r="7" spans="1:7">
      <c r="A7" t="s">
        <v>2</v>
      </c>
      <c r="C7">
        <v>52500.018799999998</v>
      </c>
    </row>
    <row r="8" spans="1:7">
      <c r="A8" t="s">
        <v>3</v>
      </c>
      <c r="C8">
        <v>0.163580482</v>
      </c>
      <c r="D8" s="29"/>
    </row>
    <row r="9" spans="1:7">
      <c r="A9" s="11" t="s">
        <v>25</v>
      </c>
      <c r="B9" s="12"/>
      <c r="C9" s="13">
        <v>-9.5</v>
      </c>
      <c r="D9" s="12" t="s">
        <v>26</v>
      </c>
      <c r="E9" s="12"/>
    </row>
    <row r="10" spans="1:7" ht="13.5" thickBot="1">
      <c r="A10" s="12"/>
      <c r="B10" s="12"/>
      <c r="C10" s="4" t="s">
        <v>19</v>
      </c>
      <c r="D10" s="4" t="s">
        <v>20</v>
      </c>
      <c r="E10" s="12"/>
    </row>
    <row r="11" spans="1:7">
      <c r="A11" s="12" t="s">
        <v>15</v>
      </c>
      <c r="B11" s="12"/>
      <c r="C11" s="24">
        <f ca="1">INTERCEPT(INDIRECT($G$11):G992,INDIRECT($F$11):F992)</f>
        <v>6.6256560247394264E-7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16</v>
      </c>
      <c r="B12" s="12"/>
      <c r="C12" s="24">
        <f ca="1">SLOPE(INDIRECT($G$11):G992,INDIRECT($F$11):F992)</f>
        <v>-1.0175702904702233E-7</v>
      </c>
      <c r="D12" s="3"/>
      <c r="E12" s="12"/>
    </row>
    <row r="13" spans="1:7">
      <c r="A13" s="12" t="s">
        <v>18</v>
      </c>
      <c r="B13" s="12"/>
      <c r="C13" s="3" t="s">
        <v>13</v>
      </c>
      <c r="D13" s="16" t="s">
        <v>44</v>
      </c>
      <c r="E13" s="13">
        <v>1</v>
      </c>
    </row>
    <row r="14" spans="1:7">
      <c r="A14" s="12"/>
      <c r="B14" s="12"/>
      <c r="C14" s="12"/>
      <c r="D14" s="16" t="s">
        <v>27</v>
      </c>
      <c r="E14" s="17">
        <f ca="1">NOW()+15018.5+$C$9/24</f>
        <v>60175.768027314814</v>
      </c>
    </row>
    <row r="15" spans="1:7">
      <c r="A15" s="14" t="s">
        <v>17</v>
      </c>
      <c r="B15" s="12"/>
      <c r="C15" s="15">
        <f ca="1">(C7+C11)+(C8+C12)*INT(MAX(F21:F3533))</f>
        <v>59902.358167417486</v>
      </c>
      <c r="D15" s="16" t="s">
        <v>45</v>
      </c>
      <c r="E15" s="17">
        <f ca="1">ROUND(2*(E14-$C$7)/$C$8,0)/2+E13</f>
        <v>46924.5</v>
      </c>
    </row>
    <row r="16" spans="1:7">
      <c r="A16" s="18" t="s">
        <v>4</v>
      </c>
      <c r="B16" s="12"/>
      <c r="C16" s="19">
        <f ca="1">+C8+C12</f>
        <v>0.16358038024297095</v>
      </c>
      <c r="D16" s="16" t="s">
        <v>28</v>
      </c>
      <c r="E16" s="26">
        <f ca="1">ROUND(2*(E14-$C$15)/$C$16,0)/2+E13</f>
        <v>1672.5</v>
      </c>
    </row>
    <row r="17" spans="1:17" ht="13.5" thickBot="1">
      <c r="A17" s="16" t="s">
        <v>24</v>
      </c>
      <c r="B17" s="12"/>
      <c r="C17" s="12">
        <f>COUNT(C21:C2191)</f>
        <v>70</v>
      </c>
      <c r="D17" s="16" t="s">
        <v>29</v>
      </c>
      <c r="E17" s="20">
        <f ca="1">+$C$15+$C$16*E16-15018.5-$C$9/24</f>
        <v>45157.842186707188</v>
      </c>
    </row>
    <row r="18" spans="1:17" ht="14.25" thickTop="1" thickBot="1">
      <c r="A18" s="18" t="s">
        <v>5</v>
      </c>
      <c r="B18" s="12"/>
      <c r="C18" s="21">
        <f ca="1">+C15</f>
        <v>59902.358167417486</v>
      </c>
      <c r="D18" s="22">
        <f ca="1">+C16</f>
        <v>0.16358038024297095</v>
      </c>
      <c r="E18" s="23" t="s">
        <v>30</v>
      </c>
    </row>
    <row r="19" spans="1:17" ht="13.5" thickTop="1">
      <c r="A19" s="27" t="s">
        <v>31</v>
      </c>
      <c r="E19" s="28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54</v>
      </c>
      <c r="I20" s="7" t="s">
        <v>57</v>
      </c>
      <c r="J20" s="7" t="s">
        <v>51</v>
      </c>
      <c r="K20" s="7" t="s">
        <v>49</v>
      </c>
      <c r="L20" s="7" t="s">
        <v>125</v>
      </c>
      <c r="M20" s="7" t="s">
        <v>126</v>
      </c>
      <c r="N20" s="7" t="s">
        <v>127</v>
      </c>
      <c r="O20" s="7" t="s">
        <v>22</v>
      </c>
      <c r="P20" s="6" t="s">
        <v>21</v>
      </c>
      <c r="Q20" s="4" t="s">
        <v>14</v>
      </c>
    </row>
    <row r="21" spans="1:17">
      <c r="A21" s="32" t="s">
        <v>37</v>
      </c>
      <c r="B21" s="32"/>
      <c r="C21" s="32">
        <v>50012.286699999997</v>
      </c>
      <c r="D21" s="32">
        <v>2.9999999999999997E-4</v>
      </c>
      <c r="E21">
        <f>+(C21-C$7)/C$8</f>
        <v>-15208.000793150866</v>
      </c>
      <c r="F21">
        <f>ROUND(2*E21,0)/2</f>
        <v>-15208</v>
      </c>
      <c r="G21">
        <f>+C21-(C$7+F21*C$8)</f>
        <v>-1.2974400306120515E-4</v>
      </c>
      <c r="K21">
        <f>+G21</f>
        <v>-1.2974400306120515E-4</v>
      </c>
      <c r="O21">
        <f ca="1">+C$11+C$12*$F21</f>
        <v>1.5481834633495897E-3</v>
      </c>
      <c r="Q21" s="2">
        <f>+C21-15018.5</f>
        <v>34993.786699999997</v>
      </c>
    </row>
    <row r="22" spans="1:17">
      <c r="A22" s="32" t="s">
        <v>37</v>
      </c>
      <c r="B22" s="31"/>
      <c r="C22" s="32">
        <v>50012.286699999997</v>
      </c>
      <c r="D22" s="32">
        <v>2.9999999999999997E-4</v>
      </c>
      <c r="E22">
        <f>+(C22-C$7)/C$8</f>
        <v>-15208.000793150866</v>
      </c>
      <c r="F22">
        <f>ROUND(2*E22,0)/2</f>
        <v>-15208</v>
      </c>
      <c r="G22">
        <f>+C22-(C$7+F22*C$8)</f>
        <v>-1.2974400306120515E-4</v>
      </c>
      <c r="K22">
        <f>+G22</f>
        <v>-1.2974400306120515E-4</v>
      </c>
      <c r="O22">
        <f ca="1">+C$11+C$12*$F22</f>
        <v>1.5481834633495897E-3</v>
      </c>
      <c r="Q22" s="2">
        <f>+C22-15018.5</f>
        <v>34993.786699999997</v>
      </c>
    </row>
    <row r="23" spans="1:17">
      <c r="A23" s="32" t="s">
        <v>37</v>
      </c>
      <c r="B23" s="31"/>
      <c r="C23" s="32">
        <v>50311.4758</v>
      </c>
      <c r="D23" s="32">
        <v>8.9999999999999998E-4</v>
      </c>
      <c r="E23">
        <f>+(C23-C$7)/C$8</f>
        <v>-13378.99835751797</v>
      </c>
      <c r="F23">
        <f>ROUND(2*E23,0)/2</f>
        <v>-13379</v>
      </c>
      <c r="G23">
        <f>+C23-(C$7+F23*C$8)</f>
        <v>2.6867799897445366E-4</v>
      </c>
      <c r="K23">
        <f>+G23</f>
        <v>2.6867799897445366E-4</v>
      </c>
      <c r="O23">
        <f ca="1">+C$11+C$12*$F23</f>
        <v>1.3620698572225857E-3</v>
      </c>
      <c r="Q23" s="2">
        <f>+C23-15018.5</f>
        <v>35292.9758</v>
      </c>
    </row>
    <row r="24" spans="1:17">
      <c r="A24" s="32" t="s">
        <v>38</v>
      </c>
      <c r="B24" s="31" t="s">
        <v>32</v>
      </c>
      <c r="C24" s="34">
        <v>51377.529499999997</v>
      </c>
      <c r="D24" s="34">
        <v>2.9999999999999997E-4</v>
      </c>
      <c r="E24">
        <f>+(C24-C$7)/C$8</f>
        <v>-6862.0001987767773</v>
      </c>
      <c r="F24">
        <f>ROUND(2*E24,0)/2</f>
        <v>-6862</v>
      </c>
      <c r="G24">
        <f>+C24-(C$7+F24*C$8)</f>
        <v>-3.2515999919269234E-5</v>
      </c>
      <c r="K24">
        <f>+G24</f>
        <v>-3.2515999919269234E-5</v>
      </c>
      <c r="O24">
        <f ca="1">+C$11+C$12*$F24</f>
        <v>6.9891929892314123E-4</v>
      </c>
      <c r="Q24" s="2">
        <f>+C24-15018.5</f>
        <v>36359.029499999997</v>
      </c>
    </row>
    <row r="25" spans="1:17">
      <c r="A25" s="32" t="s">
        <v>40</v>
      </c>
      <c r="B25" s="31" t="s">
        <v>32</v>
      </c>
      <c r="C25" s="32">
        <v>51833.265240000001</v>
      </c>
      <c r="D25" s="32">
        <v>2.9999999999999997E-4</v>
      </c>
      <c r="E25">
        <f>+(C25-C$7)/C$8</f>
        <v>-4075.9970373482415</v>
      </c>
      <c r="F25">
        <f>ROUND(2*E25,0)/2</f>
        <v>-4076</v>
      </c>
      <c r="G25">
        <f>+C25-(C$7+F25*C$8)</f>
        <v>4.8463200073456392E-4</v>
      </c>
      <c r="K25">
        <f>+G25</f>
        <v>4.8463200073456392E-4</v>
      </c>
      <c r="O25">
        <f ca="1">+C$11+C$12*$F25</f>
        <v>4.1542421599813698E-4</v>
      </c>
      <c r="Q25" s="2">
        <f>+C25-15018.5</f>
        <v>36814.765240000001</v>
      </c>
    </row>
    <row r="26" spans="1:17">
      <c r="A26" s="32" t="s">
        <v>34</v>
      </c>
      <c r="B26" s="31" t="s">
        <v>32</v>
      </c>
      <c r="C26" s="32">
        <v>52500.018799999998</v>
      </c>
      <c r="D26" s="37"/>
      <c r="E26">
        <f>+(C26-C$7)/C$8</f>
        <v>0</v>
      </c>
      <c r="F26">
        <f>ROUND(2*E26,0)/2</f>
        <v>0</v>
      </c>
      <c r="G26">
        <f>+C26-(C$7+F26*C$8)</f>
        <v>0</v>
      </c>
      <c r="K26">
        <f>+G26</f>
        <v>0</v>
      </c>
      <c r="O26">
        <f ca="1">+C$11+C$12*$F26</f>
        <v>6.6256560247394264E-7</v>
      </c>
      <c r="Q26" s="2">
        <f>+C26-15018.5</f>
        <v>37481.518799999998</v>
      </c>
    </row>
    <row r="27" spans="1:17">
      <c r="A27" s="32" t="s">
        <v>39</v>
      </c>
      <c r="B27" s="31" t="s">
        <v>32</v>
      </c>
      <c r="C27" s="35">
        <v>53222.553899999999</v>
      </c>
      <c r="D27" s="35">
        <v>8.0000000000000004E-4</v>
      </c>
      <c r="E27">
        <f>+(C27-C$7)/C$8</f>
        <v>4417.0006786017475</v>
      </c>
      <c r="F27">
        <f>ROUND(2*E27,0)/2</f>
        <v>4417</v>
      </c>
      <c r="G27">
        <f>+C27-(C$7+F27*C$8)</f>
        <v>1.1100600386271253E-4</v>
      </c>
      <c r="K27">
        <f>+G27</f>
        <v>1.1100600386271253E-4</v>
      </c>
      <c r="O27">
        <f ca="1">+C$11+C$12*$F27</f>
        <v>-4.4879823169822369E-4</v>
      </c>
      <c r="Q27" s="2">
        <f>+C27-15018.5</f>
        <v>38204.053899999999</v>
      </c>
    </row>
    <row r="28" spans="1:17">
      <c r="A28" s="26" t="s">
        <v>90</v>
      </c>
      <c r="B28" s="3" t="s">
        <v>32</v>
      </c>
      <c r="C28" s="10">
        <v>53250.362500000003</v>
      </c>
      <c r="D28" s="10" t="s">
        <v>57</v>
      </c>
      <c r="E28">
        <f>+(C28-C$7)/C$8</f>
        <v>4587.0001776862655</v>
      </c>
      <c r="F28">
        <f>ROUND(2*E28,0)/2</f>
        <v>4587</v>
      </c>
      <c r="G28">
        <f>+C28-(C$7+F28*C$8)</f>
        <v>2.9066002753097564E-5</v>
      </c>
      <c r="K28">
        <f>+G28</f>
        <v>2.9066002753097564E-5</v>
      </c>
      <c r="O28">
        <f ca="1">+C$11+C$12*$F28</f>
        <v>-4.6609692663621751E-4</v>
      </c>
      <c r="Q28" s="2">
        <f>+C28-15018.5</f>
        <v>38231.862500000003</v>
      </c>
    </row>
    <row r="29" spans="1:17">
      <c r="A29" s="41" t="s">
        <v>43</v>
      </c>
      <c r="B29" s="42" t="s">
        <v>32</v>
      </c>
      <c r="C29" s="41">
        <v>53591.587</v>
      </c>
      <c r="D29" s="41">
        <v>3.0000000000000001E-3</v>
      </c>
      <c r="E29">
        <f>+(C29-C$7)/C$8</f>
        <v>6672.9733685465089</v>
      </c>
      <c r="F29">
        <f>ROUND(2*E29,0)/2</f>
        <v>6673</v>
      </c>
      <c r="G29">
        <f>+C29-(C$7+F29*C$8)</f>
        <v>-4.3563860017457046E-3</v>
      </c>
      <c r="K29">
        <f>+G29</f>
        <v>-4.3563860017457046E-3</v>
      </c>
      <c r="O29">
        <f ca="1">+C$11+C$12*$F29</f>
        <v>-6.7836208922830612E-4</v>
      </c>
      <c r="Q29" s="2">
        <f>+C29-15018.5</f>
        <v>38573.087</v>
      </c>
    </row>
    <row r="30" spans="1:17">
      <c r="A30" s="58" t="s">
        <v>128</v>
      </c>
      <c r="B30" s="59" t="s">
        <v>32</v>
      </c>
      <c r="C30" s="60">
        <v>54323.449949999806</v>
      </c>
      <c r="D30" s="61">
        <v>4.6000000000000001E-4</v>
      </c>
      <c r="E30">
        <f>+(C30-C$7)/C$8</f>
        <v>11146.997048216348</v>
      </c>
      <c r="F30">
        <f>ROUND(2*E30,0)/2</f>
        <v>11147</v>
      </c>
      <c r="G30">
        <f>+C30-(C$7+F30*C$8)</f>
        <v>-4.8285419325111434E-4</v>
      </c>
      <c r="K30">
        <f>+G30</f>
        <v>-4.8285419325111434E-4</v>
      </c>
      <c r="O30">
        <f ca="1">+C$11+C$12*$F30</f>
        <v>-1.133623037184684E-3</v>
      </c>
      <c r="Q30" s="2">
        <f>+C30-15018.5</f>
        <v>39304.949949999806</v>
      </c>
    </row>
    <row r="31" spans="1:17">
      <c r="A31" s="58" t="s">
        <v>128</v>
      </c>
      <c r="B31" s="59" t="s">
        <v>32</v>
      </c>
      <c r="C31" s="60">
        <v>54357.474049999844</v>
      </c>
      <c r="D31" s="61">
        <v>2.7E-4</v>
      </c>
      <c r="E31">
        <f>+(C31-C$7)/C$8</f>
        <v>11354.993134204398</v>
      </c>
      <c r="F31">
        <f>ROUND(2*E31,0)/2</f>
        <v>11355</v>
      </c>
      <c r="G31">
        <f>+C31-(C$7+F31*C$8)</f>
        <v>-1.123110152548179E-3</v>
      </c>
      <c r="K31">
        <f>+G31</f>
        <v>-1.123110152548179E-3</v>
      </c>
      <c r="O31">
        <f ca="1">+C$11+C$12*$F31</f>
        <v>-1.1547884992264648E-3</v>
      </c>
      <c r="Q31" s="2">
        <f>+C31-15018.5</f>
        <v>39338.974049999844</v>
      </c>
    </row>
    <row r="32" spans="1:17">
      <c r="A32" s="58" t="s">
        <v>128</v>
      </c>
      <c r="B32" s="59" t="s">
        <v>32</v>
      </c>
      <c r="C32" s="60">
        <v>54365.489550000057</v>
      </c>
      <c r="D32" s="61">
        <v>3.6000000000000002E-4</v>
      </c>
      <c r="E32">
        <f>+(C32-C$7)/C$8</f>
        <v>11403.993478880069</v>
      </c>
      <c r="F32">
        <f>ROUND(2*E32,0)/2</f>
        <v>11404</v>
      </c>
      <c r="G32">
        <f>+C32-(C$7+F32*C$8)</f>
        <v>-1.0667279420886189E-3</v>
      </c>
      <c r="K32">
        <f>+G32</f>
        <v>-1.0667279420886189E-3</v>
      </c>
      <c r="O32">
        <f ca="1">+C$11+C$12*$F32</f>
        <v>-1.1597745936497688E-3</v>
      </c>
      <c r="Q32" s="2">
        <f>+C32-15018.5</f>
        <v>39346.989550000057</v>
      </c>
    </row>
    <row r="33" spans="1:17">
      <c r="A33" s="58" t="s">
        <v>128</v>
      </c>
      <c r="B33" s="59" t="s">
        <v>32</v>
      </c>
      <c r="C33" s="60">
        <v>54728.474369999953</v>
      </c>
      <c r="D33" s="61">
        <v>5.1000000000000004E-4</v>
      </c>
      <c r="E33">
        <f>+(C33-C$7)/C$8</f>
        <v>13622.991831017802</v>
      </c>
      <c r="F33">
        <f>ROUND(2*E33,0)/2</f>
        <v>13623</v>
      </c>
      <c r="G33">
        <f>+C33-(C$7+F33*C$8)</f>
        <v>-1.3362860481720418E-3</v>
      </c>
      <c r="K33">
        <f>+G33</f>
        <v>-1.3362860481720418E-3</v>
      </c>
      <c r="O33">
        <f ca="1">+C$11+C$12*$F33</f>
        <v>-1.3855734411051114E-3</v>
      </c>
      <c r="Q33" s="2">
        <f>+C33-15018.5</f>
        <v>39709.974369999953</v>
      </c>
    </row>
    <row r="34" spans="1:17" ht="12" customHeight="1">
      <c r="A34" s="58" t="s">
        <v>128</v>
      </c>
      <c r="B34" s="59" t="s">
        <v>32</v>
      </c>
      <c r="C34" s="60">
        <v>54735.34486000007</v>
      </c>
      <c r="D34" s="61">
        <v>3.4000000000000002E-4</v>
      </c>
      <c r="E34">
        <f>+(C34-C$7)/C$8</f>
        <v>13664.992501978764</v>
      </c>
      <c r="F34">
        <f>ROUND(2*E34,0)/2</f>
        <v>13665</v>
      </c>
      <c r="G34">
        <f>+C34-(C$7+F34*C$8)</f>
        <v>-1.2265299301361665E-3</v>
      </c>
      <c r="K34">
        <f>+G34</f>
        <v>-1.2265299301361665E-3</v>
      </c>
      <c r="O34">
        <f ca="1">+C$11+C$12*$F34</f>
        <v>-1.3898472363250863E-3</v>
      </c>
      <c r="Q34" s="2">
        <f>+C34-15018.5</f>
        <v>39716.84486000007</v>
      </c>
    </row>
    <row r="35" spans="1:17" ht="12" customHeight="1">
      <c r="A35" s="58" t="s">
        <v>128</v>
      </c>
      <c r="B35" s="59" t="s">
        <v>32</v>
      </c>
      <c r="C35" s="60">
        <v>54736.326009999961</v>
      </c>
      <c r="D35" s="61">
        <v>5.5999999999999995E-4</v>
      </c>
      <c r="E35">
        <f>+(C35-C$7)/C$8</f>
        <v>13670.990466943133</v>
      </c>
      <c r="F35">
        <f>ROUND(2*E35,0)/2</f>
        <v>13671</v>
      </c>
      <c r="G35">
        <f>+C35-(C$7+F35*C$8)</f>
        <v>-1.5594220385537483E-3</v>
      </c>
      <c r="K35">
        <f>+G35</f>
        <v>-1.5594220385537483E-3</v>
      </c>
      <c r="O35">
        <f ca="1">+C$11+C$12*$F35</f>
        <v>-1.3904577784993684E-3</v>
      </c>
      <c r="Q35" s="2">
        <f>+C35-15018.5</f>
        <v>39717.826009999961</v>
      </c>
    </row>
    <row r="36" spans="1:17" ht="12" customHeight="1">
      <c r="A36" s="58" t="s">
        <v>128</v>
      </c>
      <c r="B36" s="59" t="s">
        <v>32</v>
      </c>
      <c r="C36" s="60">
        <v>54789.325739999767</v>
      </c>
      <c r="D36" s="61">
        <v>3.2000000000000003E-4</v>
      </c>
      <c r="E36">
        <f>+(C36-C$7)/C$8</f>
        <v>13994.988350748163</v>
      </c>
      <c r="F36">
        <f>ROUND(2*E36,0)/2</f>
        <v>13995</v>
      </c>
      <c r="G36">
        <f>+C36-(C$7+F36*C$8)</f>
        <v>-1.9055902303080074E-3</v>
      </c>
      <c r="K36">
        <f>+G36</f>
        <v>-1.9055902303080074E-3</v>
      </c>
      <c r="O36">
        <f ca="1">+C$11+C$12*$F36</f>
        <v>-1.4234270559106037E-3</v>
      </c>
      <c r="Q36" s="2">
        <f>+C36-15018.5</f>
        <v>39770.825739999767</v>
      </c>
    </row>
    <row r="37" spans="1:17" ht="12" customHeight="1">
      <c r="A37" s="38" t="s">
        <v>42</v>
      </c>
      <c r="B37" s="39" t="s">
        <v>32</v>
      </c>
      <c r="C37" s="40">
        <v>54797.343000000001</v>
      </c>
      <c r="D37" s="40">
        <v>3.0000000000000001E-3</v>
      </c>
      <c r="E37">
        <f>+(C37-C$7)/C$8</f>
        <v>14043.999454653782</v>
      </c>
      <c r="F37">
        <f>ROUND(2*E37,0)/2</f>
        <v>14044</v>
      </c>
      <c r="G37">
        <f>+C37-(C$7+F37*C$8)</f>
        <v>-8.9207998826168478E-5</v>
      </c>
      <c r="K37">
        <f>+G37</f>
        <v>-8.9207998826168478E-5</v>
      </c>
      <c r="O37">
        <f ca="1">+C$11+C$12*$F37</f>
        <v>-1.4284131503339078E-3</v>
      </c>
      <c r="Q37" s="2">
        <f>+C37-15018.5</f>
        <v>39778.843000000001</v>
      </c>
    </row>
    <row r="38" spans="1:17" ht="12" customHeight="1">
      <c r="A38" s="58" t="s">
        <v>128</v>
      </c>
      <c r="B38" s="59" t="s">
        <v>32</v>
      </c>
      <c r="C38" s="60">
        <v>55038.459939999972</v>
      </c>
      <c r="D38" s="61">
        <v>6.8999999999999997E-4</v>
      </c>
      <c r="E38">
        <f>+(C38-C$7)/C$8</f>
        <v>15517.99523368548</v>
      </c>
      <c r="F38">
        <f>ROUND(2*E38,0)/2</f>
        <v>15518</v>
      </c>
      <c r="G38">
        <f>+C38-(C$7+F38*C$8)</f>
        <v>-7.7967602555872872E-4</v>
      </c>
      <c r="K38">
        <f>+G38</f>
        <v>-7.7967602555872872E-4</v>
      </c>
      <c r="O38">
        <f ca="1">+C$11+C$12*$F38</f>
        <v>-1.5784030111492186E-3</v>
      </c>
      <c r="Q38" s="2">
        <f>+C38-15018.5</f>
        <v>40019.959939999972</v>
      </c>
    </row>
    <row r="39" spans="1:17" ht="12" customHeight="1">
      <c r="A39" s="58" t="s">
        <v>128</v>
      </c>
      <c r="B39" s="59" t="s">
        <v>32</v>
      </c>
      <c r="C39" s="60">
        <v>55059.397160000168</v>
      </c>
      <c r="D39" s="61">
        <v>5.1999999999999995E-4</v>
      </c>
      <c r="E39">
        <f>+(C39-C$7)/C$8</f>
        <v>15645.988621064032</v>
      </c>
      <c r="F39">
        <f>ROUND(2*E39,0)/2</f>
        <v>15646</v>
      </c>
      <c r="G39">
        <f>+C39-(C$7+F39*C$8)</f>
        <v>-1.8613718275446445E-3</v>
      </c>
      <c r="K39">
        <f>+G39</f>
        <v>-1.8613718275446445E-3</v>
      </c>
      <c r="O39">
        <f ca="1">+C$11+C$12*$F39</f>
        <v>-1.5914279108672374E-3</v>
      </c>
      <c r="Q39" s="2">
        <f>+C39-15018.5</f>
        <v>40040.897160000168</v>
      </c>
    </row>
    <row r="40" spans="1:17" ht="12" customHeight="1">
      <c r="A40" s="26" t="s">
        <v>106</v>
      </c>
      <c r="B40" s="3" t="s">
        <v>32</v>
      </c>
      <c r="C40" s="10">
        <v>55067.0861</v>
      </c>
      <c r="D40" s="10" t="s">
        <v>57</v>
      </c>
      <c r="E40">
        <f>+(C40-C$7)/C$8</f>
        <v>15692.992639549762</v>
      </c>
      <c r="F40">
        <f>ROUND(2*E40,0)/2</f>
        <v>15693</v>
      </c>
      <c r="G40">
        <f>+C40-(C$7+F40*C$8)</f>
        <v>-1.2040259971399792E-3</v>
      </c>
      <c r="K40">
        <f>+G40</f>
        <v>-1.2040259971399792E-3</v>
      </c>
      <c r="O40">
        <f ca="1">+C$11+C$12*$F40</f>
        <v>-1.5962104912324475E-3</v>
      </c>
      <c r="Q40" s="2">
        <f>+C40-15018.5</f>
        <v>40048.5861</v>
      </c>
    </row>
    <row r="41" spans="1:17" ht="12" customHeight="1">
      <c r="A41" s="26" t="s">
        <v>106</v>
      </c>
      <c r="B41" s="3" t="s">
        <v>32</v>
      </c>
      <c r="C41" s="10">
        <v>55070.030500000001</v>
      </c>
      <c r="D41" s="10" t="s">
        <v>57</v>
      </c>
      <c r="E41">
        <f>+(C41-C$7)/C$8</f>
        <v>15710.992341983701</v>
      </c>
      <c r="F41">
        <f>ROUND(2*E41,0)/2</f>
        <v>15711</v>
      </c>
      <c r="G41">
        <f>+C41-(C$7+F41*C$8)</f>
        <v>-1.2527019935077988E-3</v>
      </c>
      <c r="K41">
        <f>+G41</f>
        <v>-1.2527019935077988E-3</v>
      </c>
      <c r="O41">
        <f ca="1">+C$11+C$12*$F41</f>
        <v>-1.5980421177552941E-3</v>
      </c>
      <c r="Q41" s="2">
        <f>+C41-15018.5</f>
        <v>40051.530500000001</v>
      </c>
    </row>
    <row r="42" spans="1:17" ht="12" customHeight="1">
      <c r="A42" s="58" t="s">
        <v>128</v>
      </c>
      <c r="B42" s="59" t="s">
        <v>32</v>
      </c>
      <c r="C42" s="60">
        <v>55106.345850000158</v>
      </c>
      <c r="D42" s="61">
        <v>4.2999999999999999E-4</v>
      </c>
      <c r="E42">
        <f>+(C42-C$7)/C$8</f>
        <v>15932.995294635211</v>
      </c>
      <c r="F42">
        <f>ROUND(2*E42,0)/2</f>
        <v>15933</v>
      </c>
      <c r="G42">
        <f>+C42-(C$7+F42*C$8)</f>
        <v>-7.6970583904767409E-4</v>
      </c>
      <c r="K42">
        <f>+G42</f>
        <v>-7.6970583904767409E-4</v>
      </c>
      <c r="O42">
        <f ca="1">+C$11+C$12*$F42</f>
        <v>-1.6206321782037329E-3</v>
      </c>
      <c r="Q42" s="2">
        <f>+C42-15018.5</f>
        <v>40087.845850000158</v>
      </c>
    </row>
    <row r="43" spans="1:17" ht="12" customHeight="1">
      <c r="A43" s="41" t="s">
        <v>41</v>
      </c>
      <c r="B43" s="42" t="s">
        <v>32</v>
      </c>
      <c r="C43" s="41">
        <v>55114.686999999998</v>
      </c>
      <c r="D43" s="41">
        <v>3.0000000000000001E-3</v>
      </c>
      <c r="E43">
        <f>+(C43-C$7)/C$8</f>
        <v>15983.986402485354</v>
      </c>
      <c r="F43">
        <f>ROUND(2*E43,0)/2</f>
        <v>15984</v>
      </c>
      <c r="G43">
        <f>+C43-(C$7+F43*C$8)</f>
        <v>-2.2242880004341714E-3</v>
      </c>
      <c r="K43">
        <f>+G43</f>
        <v>-2.2242880004341714E-3</v>
      </c>
      <c r="O43">
        <f ca="1">+C$11+C$12*$F43</f>
        <v>-1.6258217866851311E-3</v>
      </c>
      <c r="Q43" s="2">
        <f>+C43-15018.5</f>
        <v>40096.186999999998</v>
      </c>
    </row>
    <row r="44" spans="1:17" ht="12" customHeight="1">
      <c r="A44" s="58" t="s">
        <v>128</v>
      </c>
      <c r="B44" s="59" t="s">
        <v>32</v>
      </c>
      <c r="C44" s="60">
        <v>55469.494239999913</v>
      </c>
      <c r="D44" s="61">
        <v>5.1999999999999995E-4</v>
      </c>
      <c r="E44">
        <f>+(C44-C$7)/C$8</f>
        <v>18152.993582693533</v>
      </c>
      <c r="F44">
        <f>ROUND(2*E44,0)/2</f>
        <v>18153</v>
      </c>
      <c r="G44">
        <f>+C44-(C$7+F44*C$8)</f>
        <v>-1.0497460825718008E-3</v>
      </c>
      <c r="K44">
        <f>+G44</f>
        <v>-1.0497460825718008E-3</v>
      </c>
      <c r="O44">
        <f ca="1">+C$11+C$12*$F44</f>
        <v>-1.8465327826881226E-3</v>
      </c>
      <c r="Q44" s="2">
        <f>+C44-15018.5</f>
        <v>40450.994239999913</v>
      </c>
    </row>
    <row r="45" spans="1:17" ht="12" customHeight="1">
      <c r="A45" s="58" t="s">
        <v>128</v>
      </c>
      <c r="B45" s="59" t="s">
        <v>32</v>
      </c>
      <c r="C45" s="60">
        <v>55490.268649999984</v>
      </c>
      <c r="D45" s="61">
        <v>4.8000000000000001E-4</v>
      </c>
      <c r="E45">
        <f>+(C45-C$7)/C$8</f>
        <v>18279.991680180927</v>
      </c>
      <c r="F45">
        <f>ROUND(2*E45,0)/2</f>
        <v>18280</v>
      </c>
      <c r="G45">
        <f>+C45-(C$7+F45*C$8)</f>
        <v>-1.3609600136987865E-3</v>
      </c>
      <c r="K45">
        <f>+G45</f>
        <v>-1.3609600136987865E-3</v>
      </c>
      <c r="O45">
        <f ca="1">+C$11+C$12*$F45</f>
        <v>-1.8594559253770943E-3</v>
      </c>
      <c r="Q45" s="2">
        <f>+C45-15018.5</f>
        <v>40471.768649999984</v>
      </c>
    </row>
    <row r="46" spans="1:17" ht="12" customHeight="1">
      <c r="A46" s="26" t="s">
        <v>118</v>
      </c>
      <c r="B46" s="3" t="s">
        <v>32</v>
      </c>
      <c r="C46" s="10">
        <v>55752.1613</v>
      </c>
      <c r="D46" s="10" t="s">
        <v>57</v>
      </c>
      <c r="E46">
        <f>+(C46-C$7)/C$8</f>
        <v>19880.993503858252</v>
      </c>
      <c r="F46">
        <f>ROUND(2*E46,0)/2</f>
        <v>19881</v>
      </c>
      <c r="G46">
        <f>+C46-(C$7+F46*C$8)</f>
        <v>-1.0626419971231371E-3</v>
      </c>
      <c r="K46">
        <f>+G46</f>
        <v>-1.0626419971231371E-3</v>
      </c>
      <c r="O46">
        <f ca="1">+C$11+C$12*$F46</f>
        <v>-2.0223689288813773E-3</v>
      </c>
      <c r="Q46" s="2">
        <f>+C46-15018.5</f>
        <v>40733.6613</v>
      </c>
    </row>
    <row r="47" spans="1:17" ht="12" customHeight="1">
      <c r="A47" s="26" t="s">
        <v>118</v>
      </c>
      <c r="B47" s="3" t="s">
        <v>32</v>
      </c>
      <c r="C47" s="10">
        <v>55753.142399999997</v>
      </c>
      <c r="D47" s="10" t="s">
        <v>57</v>
      </c>
      <c r="E47">
        <f>+(C47-C$7)/C$8</f>
        <v>19886.991163163337</v>
      </c>
      <c r="F47">
        <f>ROUND(2*E47,0)/2</f>
        <v>19887</v>
      </c>
      <c r="G47">
        <f>+C47-(C$7+F47*C$8)</f>
        <v>-1.4455339987762272E-3</v>
      </c>
      <c r="K47">
        <f>+G47</f>
        <v>-1.4455339987762272E-3</v>
      </c>
      <c r="O47">
        <f ca="1">+C$11+C$12*$F47</f>
        <v>-2.0229794710556592E-3</v>
      </c>
      <c r="Q47" s="2">
        <f>+C47-15018.5</f>
        <v>40734.642399999997</v>
      </c>
    </row>
    <row r="48" spans="1:17" ht="12" customHeight="1">
      <c r="A48" s="58" t="s">
        <v>128</v>
      </c>
      <c r="B48" s="59" t="s">
        <v>32</v>
      </c>
      <c r="C48" s="60">
        <v>55778.497150000185</v>
      </c>
      <c r="D48" s="61">
        <v>1.9000000000000001E-4</v>
      </c>
      <c r="E48">
        <f>+(C48-C$7)/C$8</f>
        <v>20041.989789467589</v>
      </c>
      <c r="F48">
        <f>ROUND(2*E48,0)/2</f>
        <v>20042</v>
      </c>
      <c r="G48">
        <f>+C48-(C$7+F48*C$8)</f>
        <v>-1.6702438151696697E-3</v>
      </c>
      <c r="K48">
        <f>+G48</f>
        <v>-1.6702438151696697E-3</v>
      </c>
      <c r="O48">
        <f ca="1">+C$11+C$12*$F48</f>
        <v>-2.0387518105579477E-3</v>
      </c>
      <c r="Q48" s="2">
        <f>+C48-15018.5</f>
        <v>40759.997150000185</v>
      </c>
    </row>
    <row r="49" spans="1:17" ht="12" customHeight="1">
      <c r="A49" s="58" t="s">
        <v>128</v>
      </c>
      <c r="B49" s="59" t="s">
        <v>32</v>
      </c>
      <c r="C49" s="60">
        <v>55795.509519999847</v>
      </c>
      <c r="D49" s="61">
        <v>1.9000000000000001E-4</v>
      </c>
      <c r="E49">
        <f>+(C49-C$7)/C$8</f>
        <v>20145.989788683033</v>
      </c>
      <c r="F49">
        <f>ROUND(2*E49,0)/2</f>
        <v>20146</v>
      </c>
      <c r="G49">
        <f>+C49-(C$7+F49*C$8)</f>
        <v>-1.6703721485100687E-3</v>
      </c>
      <c r="K49">
        <f>+G49</f>
        <v>-1.6703721485100687E-3</v>
      </c>
      <c r="O49">
        <f ca="1">+C$11+C$12*$F49</f>
        <v>-2.0493345415788381E-3</v>
      </c>
      <c r="Q49" s="2">
        <f>+C49-15018.5</f>
        <v>40777.009519999847</v>
      </c>
    </row>
    <row r="50" spans="1:17" ht="12" customHeight="1">
      <c r="A50" s="58" t="s">
        <v>128</v>
      </c>
      <c r="B50" s="59" t="s">
        <v>32</v>
      </c>
      <c r="C50" s="60">
        <v>55893.330480000004</v>
      </c>
      <c r="D50" s="61">
        <v>1.9000000000000001E-4</v>
      </c>
      <c r="E50">
        <f>+(C50-C$7)/C$8</f>
        <v>20743.988760223889</v>
      </c>
      <c r="F50">
        <f>ROUND(2*E50,0)/2</f>
        <v>20744</v>
      </c>
      <c r="G50">
        <f>+C50-(C$7+F50*C$8)</f>
        <v>-1.8386079900665209E-3</v>
      </c>
      <c r="K50">
        <f>+G50</f>
        <v>-1.8386079900665209E-3</v>
      </c>
      <c r="O50">
        <f ca="1">+C$11+C$12*$F50</f>
        <v>-2.1101852449489575E-3</v>
      </c>
      <c r="Q50" s="2">
        <f>+C50-15018.5</f>
        <v>40874.830480000004</v>
      </c>
    </row>
    <row r="51" spans="1:17" ht="12" customHeight="1">
      <c r="A51" s="36" t="s">
        <v>46</v>
      </c>
      <c r="B51" s="43" t="s">
        <v>32</v>
      </c>
      <c r="C51" s="44">
        <v>55923.264999999999</v>
      </c>
      <c r="D51" s="44">
        <v>1E-3</v>
      </c>
      <c r="E51">
        <f>+(C51-C$7)/C$8</f>
        <v>20926.984430819819</v>
      </c>
      <c r="F51">
        <f>ROUND(2*E51,0)/2</f>
        <v>20927</v>
      </c>
      <c r="G51">
        <f>+C51-(C$7+F51*C$8)</f>
        <v>-2.5468140011071227E-3</v>
      </c>
      <c r="K51">
        <f>+G51</f>
        <v>-2.5468140011071227E-3</v>
      </c>
      <c r="O51">
        <f ca="1">+C$11+C$12*$F51</f>
        <v>-2.1288067812645626E-3</v>
      </c>
      <c r="Q51" s="2">
        <f>+C51-15018.5</f>
        <v>40904.764999999999</v>
      </c>
    </row>
    <row r="52" spans="1:17" ht="12" customHeight="1">
      <c r="A52" s="58" t="s">
        <v>128</v>
      </c>
      <c r="B52" s="59" t="s">
        <v>32</v>
      </c>
      <c r="C52" s="60">
        <v>56159.475719999988</v>
      </c>
      <c r="D52" s="61">
        <v>2.9999999999999997E-4</v>
      </c>
      <c r="E52">
        <f>+(C52-C$7)/C$8</f>
        <v>22370.987511823016</v>
      </c>
      <c r="F52">
        <f>ROUND(2*E52,0)/2</f>
        <v>22371</v>
      </c>
      <c r="G52">
        <f>+C52-(C$7+F52*C$8)</f>
        <v>-2.0428220086614601E-3</v>
      </c>
      <c r="K52">
        <f>+G52</f>
        <v>-2.0428220086614601E-3</v>
      </c>
      <c r="O52">
        <f ca="1">+C$11+C$12*$F52</f>
        <v>-2.2757439312084625E-3</v>
      </c>
      <c r="Q52" s="2">
        <f>+C52-15018.5</f>
        <v>41140.975719999988</v>
      </c>
    </row>
    <row r="53" spans="1:17" ht="12" customHeight="1">
      <c r="A53" s="58" t="s">
        <v>128</v>
      </c>
      <c r="B53" s="59" t="s">
        <v>32</v>
      </c>
      <c r="C53" s="60">
        <v>56160.457160000224</v>
      </c>
      <c r="D53" s="61">
        <v>3.3E-4</v>
      </c>
      <c r="E53">
        <f>+(C53-C$7)/C$8</f>
        <v>22376.987249617137</v>
      </c>
      <c r="F53">
        <f>ROUND(2*E53,0)/2</f>
        <v>22377</v>
      </c>
      <c r="G53">
        <f>+C53-(C$7+F53*C$8)</f>
        <v>-2.0857137715211138E-3</v>
      </c>
      <c r="K53">
        <f>+G53</f>
        <v>-2.0857137715211138E-3</v>
      </c>
      <c r="O53">
        <f ca="1">+C$11+C$12*$F53</f>
        <v>-2.2763544733827449E-3</v>
      </c>
      <c r="Q53" s="2">
        <f>+C53-15018.5</f>
        <v>41141.957160000224</v>
      </c>
    </row>
    <row r="54" spans="1:17" ht="12" customHeight="1">
      <c r="A54" s="58" t="s">
        <v>128</v>
      </c>
      <c r="B54" s="59" t="s">
        <v>32</v>
      </c>
      <c r="C54" s="60">
        <v>56162.420440000016</v>
      </c>
      <c r="D54" s="61">
        <v>4.4000000000000002E-4</v>
      </c>
      <c r="E54">
        <f>+(C54-C$7)/C$8</f>
        <v>22388.989170480731</v>
      </c>
      <c r="F54">
        <f>ROUND(2*E54,0)/2</f>
        <v>22389</v>
      </c>
      <c r="G54">
        <f>+C54-(C$7+F54*C$8)</f>
        <v>-1.7714979840093292E-3</v>
      </c>
      <c r="K54">
        <f>+G54</f>
        <v>-1.7714979840093292E-3</v>
      </c>
      <c r="O54">
        <f ca="1">+C$11+C$12*$F54</f>
        <v>-2.2775755577313091E-3</v>
      </c>
      <c r="Q54" s="2">
        <f>+C54-15018.5</f>
        <v>41143.920440000016</v>
      </c>
    </row>
    <row r="55" spans="1:17" ht="12" customHeight="1">
      <c r="A55" s="58" t="s">
        <v>128</v>
      </c>
      <c r="B55" s="59" t="s">
        <v>32</v>
      </c>
      <c r="C55" s="60">
        <v>56215.42071000021</v>
      </c>
      <c r="D55" s="61">
        <v>1.8000000000000001E-4</v>
      </c>
      <c r="E55">
        <f>+(C55-C$7)/C$8</f>
        <v>22712.990355415455</v>
      </c>
      <c r="F55">
        <f>ROUND(2*E55,0)/2</f>
        <v>22713</v>
      </c>
      <c r="G55">
        <f>+C55-(C$7+F55*C$8)</f>
        <v>-1.577665789227467E-3</v>
      </c>
      <c r="K55">
        <f>+G55</f>
        <v>-1.577665789227467E-3</v>
      </c>
      <c r="O55">
        <f ca="1">+C$11+C$12*$F55</f>
        <v>-2.3105448351425444E-3</v>
      </c>
      <c r="Q55" s="2">
        <f>+C55-15018.5</f>
        <v>41196.92071000021</v>
      </c>
    </row>
    <row r="56" spans="1:17" ht="12" customHeight="1">
      <c r="A56" s="58" t="s">
        <v>128</v>
      </c>
      <c r="B56" s="59" t="s">
        <v>32</v>
      </c>
      <c r="C56" s="60">
        <v>56512.483510000166</v>
      </c>
      <c r="D56" s="61">
        <v>4.4999999999999999E-4</v>
      </c>
      <c r="E56">
        <f>+(C56-C$7)/C$8</f>
        <v>24528.994296521068</v>
      </c>
      <c r="F56">
        <f>ROUND(2*E56,0)/2</f>
        <v>24529</v>
      </c>
      <c r="G56">
        <f>+C56-(C$7+F56*C$8)</f>
        <v>-9.329778331448324E-4</v>
      </c>
      <c r="K56">
        <f>+G56</f>
        <v>-9.329778331448324E-4</v>
      </c>
      <c r="O56">
        <f ca="1">+C$11+C$12*$F56</f>
        <v>-2.4953355998919369E-3</v>
      </c>
      <c r="Q56" s="2">
        <f>+C56-15018.5</f>
        <v>41493.983510000166</v>
      </c>
    </row>
    <row r="57" spans="1:17" ht="12" customHeight="1">
      <c r="A57" s="58" t="s">
        <v>128</v>
      </c>
      <c r="B57" s="59" t="s">
        <v>32</v>
      </c>
      <c r="C57" s="60">
        <v>56523.442979999818</v>
      </c>
      <c r="D57" s="61">
        <v>2.4000000000000001E-4</v>
      </c>
      <c r="E57">
        <f>+(C57-C$7)/C$8</f>
        <v>24595.991714951786</v>
      </c>
      <c r="F57">
        <f>ROUND(2*E57,0)/2</f>
        <v>24596</v>
      </c>
      <c r="G57">
        <f>+C57-(C$7+F57*C$8)</f>
        <v>-1.3552721793530509E-3</v>
      </c>
      <c r="K57">
        <f>+G57</f>
        <v>-1.3552721793530509E-3</v>
      </c>
      <c r="O57">
        <f ca="1">+C$11+C$12*$F57</f>
        <v>-2.5021533208380875E-3</v>
      </c>
      <c r="Q57" s="2">
        <f>+C57-15018.5</f>
        <v>41504.942979999818</v>
      </c>
    </row>
    <row r="58" spans="1:17" ht="12" customHeight="1">
      <c r="A58" s="58" t="s">
        <v>128</v>
      </c>
      <c r="B58" s="59" t="s">
        <v>32</v>
      </c>
      <c r="C58" s="60">
        <v>56532.439360000193</v>
      </c>
      <c r="D58" s="61">
        <v>6.6E-4</v>
      </c>
      <c r="E58">
        <f>+(C58-C$7)/C$8</f>
        <v>24650.988374029825</v>
      </c>
      <c r="F58">
        <f>ROUND(2*E58,0)/2</f>
        <v>24651</v>
      </c>
      <c r="G58">
        <f>+C58-(C$7+F58*C$8)</f>
        <v>-1.9017818049178459E-3</v>
      </c>
      <c r="K58">
        <f>+G58</f>
        <v>-1.9017818049178459E-3</v>
      </c>
      <c r="O58">
        <f ca="1">+C$11+C$12*$F58</f>
        <v>-2.5077499574356738E-3</v>
      </c>
      <c r="Q58" s="2">
        <f>+C58-15018.5</f>
        <v>41513.939360000193</v>
      </c>
    </row>
    <row r="59" spans="1:17" ht="12" customHeight="1">
      <c r="A59" s="58" t="s">
        <v>128</v>
      </c>
      <c r="B59" s="59" t="s">
        <v>32</v>
      </c>
      <c r="C59" s="60">
        <v>56611.284810000099</v>
      </c>
      <c r="D59" s="61">
        <v>4.4999999999999999E-4</v>
      </c>
      <c r="E59">
        <f>+(C59-C$7)/C$8</f>
        <v>25132.986281334597</v>
      </c>
      <c r="F59">
        <f>ROUND(2*E59,0)/2</f>
        <v>25133</v>
      </c>
      <c r="G59">
        <f>+C59-(C$7+F59*C$8)</f>
        <v>-2.2441058972617611E-3</v>
      </c>
      <c r="K59">
        <f>+G59</f>
        <v>-2.2441058972617611E-3</v>
      </c>
      <c r="O59">
        <f ca="1">+C$11+C$12*$F59</f>
        <v>-2.5567968454363382E-3</v>
      </c>
      <c r="Q59" s="2">
        <f>+C59-15018.5</f>
        <v>41592.784810000099</v>
      </c>
    </row>
    <row r="60" spans="1:17" ht="12" customHeight="1">
      <c r="A60" s="58" t="s">
        <v>128</v>
      </c>
      <c r="B60" s="59" t="s">
        <v>32</v>
      </c>
      <c r="C60" s="60">
        <v>56612.266809999943</v>
      </c>
      <c r="D60" s="61">
        <v>3.3E-4</v>
      </c>
      <c r="E60">
        <f>+(C60-C$7)/C$8</f>
        <v>25138.989442517628</v>
      </c>
      <c r="F60">
        <f>ROUND(2*E60,0)/2</f>
        <v>25139</v>
      </c>
      <c r="G60">
        <f>+C60-(C$7+F60*C$8)</f>
        <v>-1.7269980526180007E-3</v>
      </c>
      <c r="K60">
        <f>+G60</f>
        <v>-1.7269980526180007E-3</v>
      </c>
      <c r="O60">
        <f ca="1">+C$11+C$12*$F60</f>
        <v>-2.5574073876106205E-3</v>
      </c>
      <c r="Q60" s="2">
        <f>+C60-15018.5</f>
        <v>41593.766809999943</v>
      </c>
    </row>
    <row r="61" spans="1:17" ht="12" customHeight="1">
      <c r="A61" s="58" t="s">
        <v>128</v>
      </c>
      <c r="B61" s="59" t="s">
        <v>32</v>
      </c>
      <c r="C61" s="60">
        <v>56893.461769999936</v>
      </c>
      <c r="D61" s="61">
        <v>1.6000000000000001E-4</v>
      </c>
      <c r="E61">
        <f>+(C61-C$7)/C$8</f>
        <v>26857.990123784683</v>
      </c>
      <c r="F61">
        <f>ROUND(2*E61,0)/2</f>
        <v>26858</v>
      </c>
      <c r="G61">
        <f>+C61-(C$7+F61*C$8)</f>
        <v>-1.615556058823131E-3</v>
      </c>
      <c r="K61">
        <f>+G61</f>
        <v>-1.615556058823131E-3</v>
      </c>
      <c r="O61">
        <f ca="1">+C$11+C$12*$F61</f>
        <v>-2.7323277205424518E-3</v>
      </c>
      <c r="Q61" s="2">
        <f>+C61-15018.5</f>
        <v>41874.961769999936</v>
      </c>
    </row>
    <row r="62" spans="1:17" ht="12" customHeight="1">
      <c r="A62" s="58" t="s">
        <v>128</v>
      </c>
      <c r="B62" s="59" t="s">
        <v>32</v>
      </c>
      <c r="C62" s="60">
        <v>56903.440700000152</v>
      </c>
      <c r="D62" s="61">
        <v>3.8000000000000002E-4</v>
      </c>
      <c r="E62">
        <f>+(C62-C$7)/C$8</f>
        <v>26918.993306305052</v>
      </c>
      <c r="F62">
        <f>ROUND(2*E62,0)/2</f>
        <v>26919</v>
      </c>
      <c r="G62">
        <f>+C62-(C$7+F62*C$8)</f>
        <v>-1.0949578427243978E-3</v>
      </c>
      <c r="K62">
        <f>+G62</f>
        <v>-1.0949578427243978E-3</v>
      </c>
      <c r="O62">
        <f ca="1">+C$11+C$12*$F62</f>
        <v>-2.7385348993143204E-3</v>
      </c>
      <c r="Q62" s="2">
        <f>+C62-15018.5</f>
        <v>41884.940700000152</v>
      </c>
    </row>
    <row r="63" spans="1:17" ht="12" customHeight="1">
      <c r="A63" s="58" t="s">
        <v>128</v>
      </c>
      <c r="B63" s="59" t="s">
        <v>32</v>
      </c>
      <c r="C63" s="60">
        <v>56904.421039999928</v>
      </c>
      <c r="D63" s="61">
        <v>3.6000000000000002E-4</v>
      </c>
      <c r="E63">
        <f>+(C63-C$7)/C$8</f>
        <v>26924.986319577725</v>
      </c>
      <c r="F63">
        <f>ROUND(2*E63,0)/2</f>
        <v>26925</v>
      </c>
      <c r="G63">
        <f>+C63-(C$7+F63*C$8)</f>
        <v>-2.2378500725608319E-3</v>
      </c>
      <c r="K63">
        <f>+G63</f>
        <v>-2.2378500725608319E-3</v>
      </c>
      <c r="O63">
        <f ca="1">+C$11+C$12*$F63</f>
        <v>-2.7391454414886023E-3</v>
      </c>
      <c r="Q63" s="2">
        <f>+C63-15018.5</f>
        <v>41885.921039999928</v>
      </c>
    </row>
    <row r="64" spans="1:17" ht="12" customHeight="1">
      <c r="A64" s="58" t="s">
        <v>128</v>
      </c>
      <c r="B64" s="59" t="s">
        <v>32</v>
      </c>
      <c r="C64" s="60">
        <v>57258.408999999985</v>
      </c>
      <c r="D64" s="61">
        <v>2.2000000000000001E-4</v>
      </c>
      <c r="E64">
        <f>+(C64-C$7)/C$8</f>
        <v>29088.98507830529</v>
      </c>
      <c r="F64">
        <f>ROUND(2*E64,0)/2</f>
        <v>29089</v>
      </c>
      <c r="G64">
        <f>+C64-(C$7+F64*C$8)</f>
        <v>-2.4408980098087341E-3</v>
      </c>
      <c r="K64">
        <f>+G64</f>
        <v>-2.4408980098087341E-3</v>
      </c>
      <c r="O64">
        <f ca="1">+C$11+C$12*$F64</f>
        <v>-2.9593476523463585E-3</v>
      </c>
      <c r="Q64" s="2">
        <f>+C64-15018.5</f>
        <v>42239.908999999985</v>
      </c>
    </row>
    <row r="65" spans="1:17" ht="12" customHeight="1">
      <c r="A65" s="58" t="s">
        <v>128</v>
      </c>
      <c r="B65" s="59" t="s">
        <v>32</v>
      </c>
      <c r="C65" s="60">
        <v>57262.498170000035</v>
      </c>
      <c r="D65" s="61">
        <v>2.0000000000000001E-4</v>
      </c>
      <c r="E65">
        <f>+(C65-C$7)/C$8</f>
        <v>29113.982987285959</v>
      </c>
      <c r="F65">
        <f>ROUND(2*E65,0)/2</f>
        <v>29114</v>
      </c>
      <c r="G65">
        <f>+C65-(C$7+F65*C$8)</f>
        <v>-2.7829479658976197E-3</v>
      </c>
      <c r="K65">
        <f>+G65</f>
        <v>-2.7829479658976197E-3</v>
      </c>
      <c r="O65">
        <f ca="1">+C$11+C$12*$F65</f>
        <v>-2.9618915780725342E-3</v>
      </c>
      <c r="Q65" s="2">
        <f>+C65-15018.5</f>
        <v>42243.998170000035</v>
      </c>
    </row>
    <row r="66" spans="1:17" ht="12" customHeight="1">
      <c r="A66" s="58" t="s">
        <v>128</v>
      </c>
      <c r="B66" s="59" t="s">
        <v>32</v>
      </c>
      <c r="C66" s="60">
        <v>57275.421610000078</v>
      </c>
      <c r="D66" s="61">
        <v>1.2E-4</v>
      </c>
      <c r="E66">
        <f>+(C66-C$7)/C$8</f>
        <v>29192.98654469107</v>
      </c>
      <c r="F66">
        <f>ROUND(2*E66,0)/2</f>
        <v>29193</v>
      </c>
      <c r="G66">
        <f>+C66-(C$7+F66*C$8)</f>
        <v>-2.2010259199305438E-3</v>
      </c>
      <c r="K66">
        <f>+G66</f>
        <v>-2.2010259199305438E-3</v>
      </c>
      <c r="O66">
        <f ca="1">+C$11+C$12*$F66</f>
        <v>-2.9699303833672489E-3</v>
      </c>
      <c r="Q66" s="2">
        <f>+C66-15018.5</f>
        <v>42256.921610000078</v>
      </c>
    </row>
    <row r="67" spans="1:17" ht="12" customHeight="1">
      <c r="A67" s="58" t="s">
        <v>128</v>
      </c>
      <c r="B67" s="59" t="s">
        <v>32</v>
      </c>
      <c r="C67" s="60">
        <v>57609.452039999887</v>
      </c>
      <c r="D67" s="61">
        <v>2.1000000000000001E-4</v>
      </c>
      <c r="E67">
        <f>+(C67-C$7)/C$8</f>
        <v>31234.980955734616</v>
      </c>
      <c r="F67">
        <f>ROUND(2*E67,0)/2</f>
        <v>31235</v>
      </c>
      <c r="G67">
        <f>+C67-(C$7+F67*C$8)</f>
        <v>-3.1152701121754944E-3</v>
      </c>
      <c r="K67">
        <f>+G67</f>
        <v>-3.1152701121754944E-3</v>
      </c>
      <c r="O67">
        <f ca="1">+C$11+C$12*$F67</f>
        <v>-3.1777182366812687E-3</v>
      </c>
      <c r="Q67" s="2">
        <f>+C67-15018.5</f>
        <v>42590.952039999887</v>
      </c>
    </row>
    <row r="68" spans="1:17" ht="12" customHeight="1">
      <c r="A68" s="58" t="s">
        <v>128</v>
      </c>
      <c r="B68" s="59" t="s">
        <v>32</v>
      </c>
      <c r="C68" s="60">
        <v>57617.467780000065</v>
      </c>
      <c r="D68" s="61">
        <v>4.0000000000000002E-4</v>
      </c>
      <c r="E68">
        <f>+(C68-C$7)/C$8</f>
        <v>31283.982767577774</v>
      </c>
      <c r="F68">
        <f>ROUND(2*E68,0)/2</f>
        <v>31284</v>
      </c>
      <c r="G68">
        <f>+C68-(C$7+F68*C$8)</f>
        <v>-2.8188879368826747E-3</v>
      </c>
      <c r="K68">
        <f>+G68</f>
        <v>-2.8188879368826747E-3</v>
      </c>
      <c r="O68">
        <f ca="1">+C$11+C$12*$F68</f>
        <v>-3.1827043311045728E-3</v>
      </c>
      <c r="Q68" s="2">
        <f>+C68-15018.5</f>
        <v>42598.967780000065</v>
      </c>
    </row>
    <row r="69" spans="1:17" ht="12" customHeight="1">
      <c r="A69" s="58" t="s">
        <v>128</v>
      </c>
      <c r="B69" s="59" t="s">
        <v>32</v>
      </c>
      <c r="C69" s="60">
        <v>57642.495680000167</v>
      </c>
      <c r="D69" s="61">
        <v>4.0000000000000002E-4</v>
      </c>
      <c r="E69">
        <f>+(C69-C$7)/C$8</f>
        <v>31436.983294866252</v>
      </c>
      <c r="F69">
        <f>ROUND(2*E69,0)/2</f>
        <v>31437</v>
      </c>
      <c r="G69">
        <f>+C69-(C$7+F69*C$8)</f>
        <v>-2.7326338313287124E-3</v>
      </c>
      <c r="K69">
        <f>+G69</f>
        <v>-2.7326338313287124E-3</v>
      </c>
      <c r="O69">
        <f ca="1">+C$11+C$12*$F69</f>
        <v>-3.1982731565487672E-3</v>
      </c>
      <c r="Q69" s="2">
        <f>+C69-15018.5</f>
        <v>42623.995680000167</v>
      </c>
    </row>
    <row r="70" spans="1:17" ht="12" customHeight="1">
      <c r="A70" s="58" t="s">
        <v>128</v>
      </c>
      <c r="B70" s="59" t="s">
        <v>32</v>
      </c>
      <c r="C70" s="60">
        <v>57979.471320000011</v>
      </c>
      <c r="D70" s="61">
        <v>3.5E-4</v>
      </c>
      <c r="E70">
        <f>+(C70-C$7)/C$8</f>
        <v>33496.982360034941</v>
      </c>
      <c r="F70">
        <f>ROUND(2*E70,0)/2</f>
        <v>33497</v>
      </c>
      <c r="G70">
        <f>+C70-(C$7+F70*C$8)</f>
        <v>-2.8855539858341217E-3</v>
      </c>
      <c r="K70">
        <f>+G70</f>
        <v>-2.8855539858341217E-3</v>
      </c>
      <c r="O70">
        <f ca="1">+C$11+C$12*$F70</f>
        <v>-3.407892636385633E-3</v>
      </c>
      <c r="Q70" s="2">
        <f>+C70-15018.5</f>
        <v>42960.971320000011</v>
      </c>
    </row>
    <row r="71" spans="1:17" ht="12" customHeight="1">
      <c r="A71" s="58" t="s">
        <v>128</v>
      </c>
      <c r="B71" s="59" t="s">
        <v>32</v>
      </c>
      <c r="C71" s="60">
        <v>57989.449729999993</v>
      </c>
      <c r="D71" s="61">
        <v>4.2999999999999999E-4</v>
      </c>
      <c r="E71">
        <f>+(C71-C$7)/C$8</f>
        <v>33557.98236369052</v>
      </c>
      <c r="F71">
        <f>ROUND(2*E71,0)/2</f>
        <v>33558</v>
      </c>
      <c r="G71">
        <f>+C71-(C$7+F71*C$8)</f>
        <v>-2.8849560039816424E-3</v>
      </c>
      <c r="K71">
        <f>+G71</f>
        <v>-2.8849560039816424E-3</v>
      </c>
      <c r="O71">
        <f ca="1">+C$11+C$12*$F71</f>
        <v>-3.4140998151575017E-3</v>
      </c>
      <c r="Q71" s="2">
        <f>+C71-15018.5</f>
        <v>42970.949729999993</v>
      </c>
    </row>
    <row r="72" spans="1:17" ht="12" customHeight="1">
      <c r="A72" s="58" t="s">
        <v>128</v>
      </c>
      <c r="B72" s="59" t="s">
        <v>32</v>
      </c>
      <c r="C72" s="60">
        <v>57993.375510000158</v>
      </c>
      <c r="D72" s="61">
        <v>2.5999999999999998E-4</v>
      </c>
      <c r="E72">
        <f>+(C72-C$7)/C$8</f>
        <v>33581.981437126226</v>
      </c>
      <c r="F72">
        <f>ROUND(2*E72,0)/2</f>
        <v>33582</v>
      </c>
      <c r="G72">
        <f>+C72-(C$7+F72*C$8)</f>
        <v>-3.036523841728922E-3</v>
      </c>
      <c r="K72">
        <f>+G72</f>
        <v>-3.036523841728922E-3</v>
      </c>
      <c r="O72">
        <f ca="1">+C$11+C$12*$F72</f>
        <v>-3.4165419838546301E-3</v>
      </c>
      <c r="Q72" s="2">
        <f>+C72-15018.5</f>
        <v>42974.875510000158</v>
      </c>
    </row>
    <row r="73" spans="1:17" ht="12" customHeight="1">
      <c r="A73" s="58" t="s">
        <v>128</v>
      </c>
      <c r="B73" s="59" t="s">
        <v>32</v>
      </c>
      <c r="C73" s="60">
        <v>58352.434169999789</v>
      </c>
      <c r="D73" s="61">
        <v>2.9999999999999997E-4</v>
      </c>
      <c r="E73">
        <f>+(C73-C$7)/C$8</f>
        <v>35776.978392812118</v>
      </c>
      <c r="F73">
        <f>ROUND(2*E73,0)/2</f>
        <v>35777</v>
      </c>
      <c r="G73">
        <f>+C73-(C$7+F73*C$8)</f>
        <v>-3.5345142096048221E-3</v>
      </c>
      <c r="K73">
        <f>+G73</f>
        <v>-3.5345142096048221E-3</v>
      </c>
      <c r="O73">
        <f ca="1">+C$11+C$12*$F73</f>
        <v>-3.6398986626128443E-3</v>
      </c>
      <c r="Q73" s="2">
        <f>+C73-15018.5</f>
        <v>43333.934169999789</v>
      </c>
    </row>
    <row r="74" spans="1:17" ht="12" customHeight="1">
      <c r="A74" s="58" t="s">
        <v>128</v>
      </c>
      <c r="B74" s="59" t="s">
        <v>32</v>
      </c>
      <c r="C74" s="60">
        <v>58360.449239999987</v>
      </c>
      <c r="D74" s="61">
        <v>2.5000000000000001E-4</v>
      </c>
      <c r="E74">
        <f>+(C74-C$7)/C$8</f>
        <v>35825.976108812232</v>
      </c>
      <c r="F74">
        <f>ROUND(2*E74,0)/2</f>
        <v>35826</v>
      </c>
      <c r="G74">
        <f>+C74-(C$7+F74*C$8)</f>
        <v>-3.9081320137483999E-3</v>
      </c>
      <c r="K74">
        <f>+G74</f>
        <v>-3.9081320137483999E-3</v>
      </c>
      <c r="O74">
        <f ca="1">+C$11+C$12*$F74</f>
        <v>-3.6448847570361483E-3</v>
      </c>
      <c r="Q74" s="2">
        <f>+C74-15018.5</f>
        <v>43341.949239999987</v>
      </c>
    </row>
    <row r="75" spans="1:17" ht="12" customHeight="1">
      <c r="A75" s="58" t="s">
        <v>128</v>
      </c>
      <c r="B75" s="59" t="s">
        <v>32</v>
      </c>
      <c r="C75" s="60">
        <v>58362.413079999853</v>
      </c>
      <c r="D75" s="61">
        <v>1.8000000000000001E-4</v>
      </c>
      <c r="E75">
        <f>+(C75-C$7)/C$8</f>
        <v>35837.981453067579</v>
      </c>
      <c r="F75">
        <f>ROUND(2*E75,0)/2</f>
        <v>35838</v>
      </c>
      <c r="G75">
        <f>+C75-(C$7+F75*C$8)</f>
        <v>-3.0339161457959563E-3</v>
      </c>
      <c r="K75">
        <f>+G75</f>
        <v>-3.0339161457959563E-3</v>
      </c>
      <c r="O75">
        <f ca="1">+C$11+C$12*$F75</f>
        <v>-3.6461058413847125E-3</v>
      </c>
      <c r="Q75" s="2">
        <f>+C75-15018.5</f>
        <v>43343.913079999853</v>
      </c>
    </row>
    <row r="76" spans="1:17" ht="12" customHeight="1">
      <c r="A76" s="58" t="s">
        <v>128</v>
      </c>
      <c r="B76" s="59" t="s">
        <v>32</v>
      </c>
      <c r="C76" s="60">
        <v>58363.393800000194</v>
      </c>
      <c r="D76" s="61">
        <v>2.4000000000000001E-4</v>
      </c>
      <c r="E76">
        <f>+(C76-C$7)/C$8</f>
        <v>35843.976789359236</v>
      </c>
      <c r="F76">
        <f>ROUND(2*E76,0)/2</f>
        <v>35844</v>
      </c>
      <c r="G76">
        <f>+C76-(C$7+F76*C$8)</f>
        <v>-3.7968078031553887E-3</v>
      </c>
      <c r="K76">
        <f>+G76</f>
        <v>-3.7968078031553887E-3</v>
      </c>
      <c r="O76">
        <f ca="1">+C$11+C$12*$F76</f>
        <v>-3.6467163835589948E-3</v>
      </c>
      <c r="Q76" s="2">
        <f>+C76-15018.5</f>
        <v>43344.893800000194</v>
      </c>
    </row>
    <row r="77" spans="1:17" ht="12" customHeight="1">
      <c r="A77" s="58" t="s">
        <v>128</v>
      </c>
      <c r="B77" s="59" t="s">
        <v>32</v>
      </c>
      <c r="C77" s="60">
        <v>58766.455459999852</v>
      </c>
      <c r="D77" s="61">
        <v>2.7E-4</v>
      </c>
      <c r="E77">
        <f>+(C77-C$7)/C$8</f>
        <v>38307.972830156192</v>
      </c>
      <c r="F77">
        <f>ROUND(2*E77,0)/2</f>
        <v>38308</v>
      </c>
      <c r="G77">
        <f>+C77-(C$7+F77*C$8)</f>
        <v>-4.444456149940379E-3</v>
      </c>
      <c r="K77">
        <f>+G77</f>
        <v>-4.444456149940379E-3</v>
      </c>
      <c r="O77">
        <f ca="1">+C$11+C$12*$F77</f>
        <v>-3.8974457031308576E-3</v>
      </c>
      <c r="Q77" s="2">
        <f>+C77-15018.5</f>
        <v>43747.955459999852</v>
      </c>
    </row>
    <row r="78" spans="1:17" ht="12" customHeight="1">
      <c r="A78" s="58" t="s">
        <v>128</v>
      </c>
      <c r="B78" s="59" t="s">
        <v>32</v>
      </c>
      <c r="C78" s="60">
        <v>58784.286189999897</v>
      </c>
      <c r="D78" s="61">
        <v>1.8000000000000001E-4</v>
      </c>
      <c r="E78">
        <f>+(C78-C$7)/C$8</f>
        <v>38416.975626712599</v>
      </c>
      <c r="F78">
        <f>ROUND(2*E78,0)/2</f>
        <v>38417</v>
      </c>
      <c r="G78">
        <f>+C78-(C$7+F78*C$8)</f>
        <v>-3.9869941028882749E-3</v>
      </c>
      <c r="K78">
        <f>+G78</f>
        <v>-3.9869941028882749E-3</v>
      </c>
      <c r="O78">
        <f ca="1">+C$11+C$12*$F78</f>
        <v>-3.9085372192969835E-3</v>
      </c>
      <c r="Q78" s="2">
        <f>+C78-15018.5</f>
        <v>43765.786189999897</v>
      </c>
    </row>
    <row r="79" spans="1:17" ht="12" customHeight="1">
      <c r="A79" s="58" t="s">
        <v>128</v>
      </c>
      <c r="B79" s="59" t="s">
        <v>32</v>
      </c>
      <c r="C79" s="60">
        <v>58799.335369999986</v>
      </c>
      <c r="D79" s="61">
        <v>1.6000000000000001E-4</v>
      </c>
      <c r="E79">
        <f>+(C79-C$7)/C$8</f>
        <v>38508.974255253685</v>
      </c>
      <c r="F79">
        <f>ROUND(2*E79,0)/2</f>
        <v>38509</v>
      </c>
      <c r="G79">
        <f>+C79-(C$7+F79*C$8)</f>
        <v>-4.2113380113733001E-3</v>
      </c>
      <c r="K79">
        <f>+G79</f>
        <v>-4.2113380113733001E-3</v>
      </c>
      <c r="O79">
        <f ca="1">+C$11+C$12*$F79</f>
        <v>-3.9178988659693088E-3</v>
      </c>
      <c r="Q79" s="2">
        <f>+C79-15018.5</f>
        <v>43780.835369999986</v>
      </c>
    </row>
    <row r="80" spans="1:17" ht="12" customHeight="1">
      <c r="A80" s="58" t="s">
        <v>128</v>
      </c>
      <c r="B80" s="59" t="s">
        <v>32</v>
      </c>
      <c r="C80" s="60">
        <v>59102.449289999902</v>
      </c>
      <c r="D80" s="61">
        <v>2.4000000000000001E-4</v>
      </c>
      <c r="E80">
        <f>+(C80-C$7)/C$8</f>
        <v>40361.969895649927</v>
      </c>
      <c r="F80">
        <f>ROUND(2*E80,0)/2</f>
        <v>40362</v>
      </c>
      <c r="G80">
        <f>+C80-(C$7+F80*C$8)</f>
        <v>-4.9244840920437127E-3</v>
      </c>
      <c r="K80">
        <f>+G80</f>
        <v>-4.9244840920437127E-3</v>
      </c>
      <c r="O80">
        <f ca="1">+C$11+C$12*$F80</f>
        <v>-4.1064546407934416E-3</v>
      </c>
      <c r="Q80" s="2">
        <f>+C80-15018.5</f>
        <v>44083.949289999902</v>
      </c>
    </row>
    <row r="81" spans="1:17" ht="12" customHeight="1">
      <c r="A81" s="58" t="s">
        <v>128</v>
      </c>
      <c r="B81" s="59" t="s">
        <v>32</v>
      </c>
      <c r="C81" s="60">
        <v>59106.375179999974</v>
      </c>
      <c r="D81" s="61">
        <v>1.7000000000000001E-4</v>
      </c>
      <c r="E81">
        <f>+(C81-C$7)/C$8</f>
        <v>40385.969641536911</v>
      </c>
      <c r="F81">
        <f>ROUND(2*E81,0)/2</f>
        <v>40386</v>
      </c>
      <c r="G81">
        <f>+C81-(C$7+F81*C$8)</f>
        <v>-4.9660520235192962E-3</v>
      </c>
      <c r="K81">
        <f>+G81</f>
        <v>-4.9660520235192962E-3</v>
      </c>
      <c r="O81">
        <f ca="1">+C$11+C$12*$F81</f>
        <v>-4.10889680949057E-3</v>
      </c>
      <c r="Q81" s="2">
        <f>+C81-15018.5</f>
        <v>44087.875179999974</v>
      </c>
    </row>
    <row r="82" spans="1:17" ht="12" customHeight="1">
      <c r="A82" s="58" t="s">
        <v>128</v>
      </c>
      <c r="B82" s="59" t="s">
        <v>32</v>
      </c>
      <c r="C82" s="60">
        <v>59107.356420000084</v>
      </c>
      <c r="D82" s="61">
        <v>3.6000000000000002E-4</v>
      </c>
      <c r="E82">
        <f>+(C82-C$7)/C$8</f>
        <v>40391.968156690513</v>
      </c>
      <c r="F82">
        <f>ROUND(2*E82,0)/2</f>
        <v>40392</v>
      </c>
      <c r="G82">
        <f>+C82-(C$7+F82*C$8)</f>
        <v>-5.208943912293762E-3</v>
      </c>
      <c r="K82">
        <f>+G82</f>
        <v>-5.208943912293762E-3</v>
      </c>
      <c r="O82">
        <f ca="1">+C$11+C$12*$F82</f>
        <v>-4.1095073516648518E-3</v>
      </c>
      <c r="Q82" s="2">
        <f>+C82-15018.5</f>
        <v>44088.856420000084</v>
      </c>
    </row>
    <row r="83" spans="1:17" ht="12" customHeight="1">
      <c r="A83" s="58" t="s">
        <v>128</v>
      </c>
      <c r="B83" s="59" t="s">
        <v>32</v>
      </c>
      <c r="C83" s="60">
        <v>59476.393970000092</v>
      </c>
      <c r="D83" s="61">
        <v>2.5000000000000001E-4</v>
      </c>
      <c r="E83">
        <f>+(C83-C$7)/C$8</f>
        <v>42647.968050369811</v>
      </c>
      <c r="F83">
        <f>ROUND(2*E83,0)/2</f>
        <v>42648</v>
      </c>
      <c r="G83">
        <f>+C83-(C$7+F83*C$8)</f>
        <v>-5.2263359029893763E-3</v>
      </c>
      <c r="K83">
        <f>+G83</f>
        <v>-5.2263359029893763E-3</v>
      </c>
      <c r="O83">
        <f ca="1">+C$11+C$12*$F83</f>
        <v>-4.3390712091949347E-3</v>
      </c>
      <c r="Q83" s="2">
        <f>+C83-15018.5</f>
        <v>44457.893970000092</v>
      </c>
    </row>
    <row r="84" spans="1:17" ht="12" customHeight="1">
      <c r="A84" s="58" t="s">
        <v>128</v>
      </c>
      <c r="B84" s="59" t="s">
        <v>32</v>
      </c>
      <c r="C84" s="60">
        <v>59478.356680000201</v>
      </c>
      <c r="D84" s="61">
        <v>4.6999999999999999E-4</v>
      </c>
      <c r="E84">
        <f>+(C84-C$7)/C$8</f>
        <v>42659.966486712045</v>
      </c>
      <c r="F84">
        <f>ROUND(2*E84,0)/2</f>
        <v>42660</v>
      </c>
      <c r="G84">
        <f>+C84-(C$7+F84*C$8)</f>
        <v>-5.4821197991259396E-3</v>
      </c>
      <c r="K84">
        <f>+G84</f>
        <v>-5.4821197991259396E-3</v>
      </c>
      <c r="O84">
        <f ca="1">+C$11+C$12*$F84</f>
        <v>-4.3402922935434985E-3</v>
      </c>
      <c r="Q84" s="2">
        <f>+C84-15018.5</f>
        <v>44459.856680000201</v>
      </c>
    </row>
    <row r="85" spans="1:17" ht="12" customHeight="1">
      <c r="A85" s="58" t="s">
        <v>128</v>
      </c>
      <c r="B85" s="59" t="s">
        <v>32</v>
      </c>
      <c r="C85" s="60">
        <v>59498.313209999818</v>
      </c>
      <c r="D85" s="61">
        <v>4.2999999999999999E-4</v>
      </c>
      <c r="E85">
        <f>+(C85-C$7)/C$8</f>
        <v>42781.96472119345</v>
      </c>
      <c r="F85">
        <f>ROUND(2*E85,0)/2</f>
        <v>42782</v>
      </c>
      <c r="G85">
        <f>+C85-(C$7+F85*C$8)</f>
        <v>-5.7709241809789091E-3</v>
      </c>
      <c r="K85">
        <f>+G85</f>
        <v>-5.7709241809789091E-3</v>
      </c>
      <c r="O85">
        <f ca="1">+C$11+C$12*$F85</f>
        <v>-4.3527066510872358E-3</v>
      </c>
      <c r="Q85" s="2">
        <f>+C85-15018.5</f>
        <v>44479.813209999818</v>
      </c>
    </row>
    <row r="86" spans="1:17" ht="12" customHeight="1">
      <c r="A86" s="58" t="s">
        <v>128</v>
      </c>
      <c r="B86" s="59" t="s">
        <v>32</v>
      </c>
      <c r="C86" s="60">
        <v>59499.294859999791</v>
      </c>
      <c r="D86" s="61">
        <v>2.9E-4</v>
      </c>
      <c r="E86">
        <f>+(C86-C$7)/C$8</f>
        <v>42787.965742757704</v>
      </c>
      <c r="F86">
        <f>ROUND(2*E86,0)/2</f>
        <v>42788</v>
      </c>
      <c r="G86">
        <f>+C86-(C$7+F86*C$8)</f>
        <v>-5.6038162074401043E-3</v>
      </c>
      <c r="K86">
        <f>+G86</f>
        <v>-5.6038162074401043E-3</v>
      </c>
      <c r="O86">
        <f ca="1">+C$11+C$12*$F86</f>
        <v>-4.3533171932615177E-3</v>
      </c>
      <c r="Q86" s="2">
        <f>+C86-15018.5</f>
        <v>44480.794859999791</v>
      </c>
    </row>
    <row r="87" spans="1:17" ht="12" customHeight="1">
      <c r="A87" s="58" t="s">
        <v>128</v>
      </c>
      <c r="B87" s="59" t="s">
        <v>32</v>
      </c>
      <c r="C87" s="60">
        <v>59799.465230000205</v>
      </c>
      <c r="D87" s="61">
        <v>2.9999999999999997E-4</v>
      </c>
      <c r="E87">
        <f>+(C87-C$7)/C$8</f>
        <v>44622.966876942002</v>
      </c>
      <c r="F87">
        <f>ROUND(2*E87,0)/2</f>
        <v>44623</v>
      </c>
      <c r="G87">
        <f>+C87-(C$7+F87*C$8)</f>
        <v>-5.4182857929845341E-3</v>
      </c>
      <c r="K87">
        <f>+G87</f>
        <v>-5.4182857929845341E-3</v>
      </c>
      <c r="O87">
        <f ca="1">+C$11+C$12*$F87</f>
        <v>-4.540041341562804E-3</v>
      </c>
      <c r="Q87" s="2">
        <f>+C87-15018.5</f>
        <v>44780.965230000205</v>
      </c>
    </row>
    <row r="88" spans="1:17" ht="12" customHeight="1">
      <c r="A88" s="62" t="s">
        <v>129</v>
      </c>
      <c r="B88" s="63" t="s">
        <v>32</v>
      </c>
      <c r="C88" s="64">
        <v>59811.079599999823</v>
      </c>
      <c r="D88" s="65"/>
      <c r="E88">
        <f>+(C88-C$7)/C$8</f>
        <v>44693.967829241541</v>
      </c>
      <c r="F88">
        <f>ROUND(2*E88,0)/2</f>
        <v>44694</v>
      </c>
      <c r="G88">
        <f>+C88-(C$7+F88*C$8)</f>
        <v>-5.2625081734731793E-3</v>
      </c>
      <c r="K88">
        <f>+G88</f>
        <v>-5.2625081734731793E-3</v>
      </c>
      <c r="O88">
        <f ca="1">+C$11+C$12*$F88</f>
        <v>-4.5472660906251423E-3</v>
      </c>
      <c r="Q88" s="2">
        <f>+C88-15018.5</f>
        <v>44792.579599999823</v>
      </c>
    </row>
    <row r="89" spans="1:17" ht="12" customHeight="1">
      <c r="A89" s="58" t="s">
        <v>128</v>
      </c>
      <c r="B89" s="59" t="s">
        <v>32</v>
      </c>
      <c r="C89" s="60">
        <v>59859.33507000003</v>
      </c>
      <c r="D89" s="61">
        <v>5.5000000000000003E-4</v>
      </c>
      <c r="E89">
        <f>+(C89-C$7)/C$8</f>
        <v>44988.963108691853</v>
      </c>
      <c r="F89">
        <f>ROUND(2*E89,0)/2</f>
        <v>44989</v>
      </c>
      <c r="G89">
        <f>+C89-(C$7+F89*C$8)</f>
        <v>-6.0346979662426747E-3</v>
      </c>
      <c r="K89">
        <f>+G89</f>
        <v>-6.0346979662426747E-3</v>
      </c>
      <c r="O89">
        <f ca="1">+C$11+C$12*$F89</f>
        <v>-4.5772844141940142E-3</v>
      </c>
      <c r="Q89" s="2">
        <f>+C89-15018.5</f>
        <v>44840.83507000003</v>
      </c>
    </row>
    <row r="90" spans="1:17" ht="12" customHeight="1">
      <c r="A90" s="58" t="s">
        <v>128</v>
      </c>
      <c r="B90" s="59" t="s">
        <v>32</v>
      </c>
      <c r="C90" s="60">
        <v>59902.357239999808</v>
      </c>
      <c r="D90" s="61">
        <v>1.3999999999999999E-4</v>
      </c>
      <c r="E90">
        <f>+(C90-C$7)/C$8</f>
        <v>45251.966185059966</v>
      </c>
      <c r="F90">
        <f>ROUND(2*E90,0)/2</f>
        <v>45252</v>
      </c>
      <c r="G90">
        <f>+C90-(C$7+F90*C$8)</f>
        <v>-5.5314641867880709E-3</v>
      </c>
      <c r="K90">
        <f>+G90</f>
        <v>-5.5314641867880709E-3</v>
      </c>
      <c r="O90">
        <f ca="1">+C$11+C$12*$F90</f>
        <v>-4.6040465128333805E-3</v>
      </c>
      <c r="Q90" s="2">
        <f>+C90-15018.5</f>
        <v>44883.857239999808</v>
      </c>
    </row>
    <row r="91" spans="1:17" ht="12" customHeight="1">
      <c r="C91" s="10"/>
      <c r="D91" s="10"/>
    </row>
    <row r="92" spans="1:17">
      <c r="C92" s="10"/>
      <c r="D92" s="10"/>
    </row>
    <row r="93" spans="1:17">
      <c r="C93" s="10"/>
      <c r="D93" s="10"/>
    </row>
    <row r="94" spans="1:17">
      <c r="C94" s="10"/>
      <c r="D94" s="10"/>
    </row>
    <row r="95" spans="1:17">
      <c r="C95" s="10"/>
      <c r="D95" s="10"/>
    </row>
    <row r="96" spans="1:17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sortState xmlns:xlrd2="http://schemas.microsoft.com/office/spreadsheetml/2017/richdata2" ref="A21:S91">
    <sortCondition ref="C21:C91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58"/>
  <sheetViews>
    <sheetView workbookViewId="0">
      <selection activeCell="A20" sqref="A20:D24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45" t="s">
        <v>47</v>
      </c>
      <c r="I1" s="46" t="s">
        <v>48</v>
      </c>
      <c r="J1" s="47" t="s">
        <v>49</v>
      </c>
    </row>
    <row r="2" spans="1:16">
      <c r="I2" s="48" t="s">
        <v>50</v>
      </c>
      <c r="J2" s="49" t="s">
        <v>51</v>
      </c>
    </row>
    <row r="3" spans="1:16">
      <c r="A3" s="50" t="s">
        <v>52</v>
      </c>
      <c r="I3" s="48" t="s">
        <v>53</v>
      </c>
      <c r="J3" s="49" t="s">
        <v>54</v>
      </c>
    </row>
    <row r="4" spans="1:16">
      <c r="I4" s="48" t="s">
        <v>55</v>
      </c>
      <c r="J4" s="49" t="s">
        <v>54</v>
      </c>
    </row>
    <row r="5" spans="1:16" ht="13.5" thickBot="1">
      <c r="I5" s="51" t="s">
        <v>56</v>
      </c>
      <c r="J5" s="52" t="s">
        <v>57</v>
      </c>
    </row>
    <row r="10" spans="1:16" ht="13.5" thickBot="1"/>
    <row r="11" spans="1:16" ht="12.75" customHeight="1" thickBot="1">
      <c r="A11" s="10" t="str">
        <f t="shared" ref="A11:A24" si="0">P11</f>
        <v>IBVS 4887 </v>
      </c>
      <c r="B11" s="3" t="str">
        <f t="shared" ref="B11:B24" si="1">IF(H11=INT(H11),"I","II")</f>
        <v>I</v>
      </c>
      <c r="C11" s="10">
        <f t="shared" ref="C11:C24" si="2">1*G11</f>
        <v>50012.286699999997</v>
      </c>
      <c r="D11" s="12" t="str">
        <f t="shared" ref="D11:D24" si="3">VLOOKUP(F11,I$1:J$5,2,FALSE)</f>
        <v>vis</v>
      </c>
      <c r="E11" s="53">
        <f>VLOOKUP(C11,Active!C$21:E$973,3,FALSE)</f>
        <v>-15208.000793150866</v>
      </c>
      <c r="F11" s="3" t="s">
        <v>56</v>
      </c>
      <c r="G11" s="12" t="str">
        <f t="shared" ref="G11:G24" si="4">MID(I11,3,LEN(I11)-3)</f>
        <v>50012.2867</v>
      </c>
      <c r="H11" s="10">
        <f t="shared" ref="H11:H24" si="5">1*K11</f>
        <v>-15208</v>
      </c>
      <c r="I11" s="54" t="s">
        <v>59</v>
      </c>
      <c r="J11" s="55" t="s">
        <v>60</v>
      </c>
      <c r="K11" s="54">
        <v>-15208</v>
      </c>
      <c r="L11" s="54" t="s">
        <v>61</v>
      </c>
      <c r="M11" s="55" t="s">
        <v>62</v>
      </c>
      <c r="N11" s="55" t="s">
        <v>63</v>
      </c>
      <c r="O11" s="56" t="s">
        <v>64</v>
      </c>
      <c r="P11" s="57" t="s">
        <v>65</v>
      </c>
    </row>
    <row r="12" spans="1:16" ht="12.75" customHeight="1" thickBot="1">
      <c r="A12" s="10" t="str">
        <f t="shared" si="0"/>
        <v>IBVS 4887 </v>
      </c>
      <c r="B12" s="3" t="str">
        <f t="shared" si="1"/>
        <v>I</v>
      </c>
      <c r="C12" s="10">
        <f t="shared" si="2"/>
        <v>50311.4758</v>
      </c>
      <c r="D12" s="12" t="str">
        <f t="shared" si="3"/>
        <v>vis</v>
      </c>
      <c r="E12" s="53">
        <f>VLOOKUP(C12,Active!C$21:E$973,3,FALSE)</f>
        <v>-13378.99835751797</v>
      </c>
      <c r="F12" s="3" t="s">
        <v>56</v>
      </c>
      <c r="G12" s="12" t="str">
        <f t="shared" si="4"/>
        <v>50311.4758</v>
      </c>
      <c r="H12" s="10">
        <f t="shared" si="5"/>
        <v>-13379</v>
      </c>
      <c r="I12" s="54" t="s">
        <v>66</v>
      </c>
      <c r="J12" s="55" t="s">
        <v>67</v>
      </c>
      <c r="K12" s="54">
        <v>-13379</v>
      </c>
      <c r="L12" s="54" t="s">
        <v>68</v>
      </c>
      <c r="M12" s="55" t="s">
        <v>62</v>
      </c>
      <c r="N12" s="55" t="s">
        <v>32</v>
      </c>
      <c r="O12" s="56" t="s">
        <v>69</v>
      </c>
      <c r="P12" s="57" t="s">
        <v>65</v>
      </c>
    </row>
    <row r="13" spans="1:16" ht="12.75" customHeight="1" thickBot="1">
      <c r="A13" s="10" t="str">
        <f t="shared" si="0"/>
        <v>IBVS 5263 </v>
      </c>
      <c r="B13" s="3" t="str">
        <f t="shared" si="1"/>
        <v>I</v>
      </c>
      <c r="C13" s="10">
        <f t="shared" si="2"/>
        <v>51377.529499999997</v>
      </c>
      <c r="D13" s="12" t="str">
        <f t="shared" si="3"/>
        <v>vis</v>
      </c>
      <c r="E13" s="53">
        <f>VLOOKUP(C13,Active!C$21:E$973,3,FALSE)</f>
        <v>-6862.0001987767773</v>
      </c>
      <c r="F13" s="3" t="s">
        <v>56</v>
      </c>
      <c r="G13" s="12" t="str">
        <f t="shared" si="4"/>
        <v>51377.5295</v>
      </c>
      <c r="H13" s="10">
        <f t="shared" si="5"/>
        <v>-6862</v>
      </c>
      <c r="I13" s="54" t="s">
        <v>70</v>
      </c>
      <c r="J13" s="55" t="s">
        <v>71</v>
      </c>
      <c r="K13" s="54">
        <v>-6862</v>
      </c>
      <c r="L13" s="54" t="s">
        <v>72</v>
      </c>
      <c r="M13" s="55" t="s">
        <v>62</v>
      </c>
      <c r="N13" s="55" t="s">
        <v>63</v>
      </c>
      <c r="O13" s="56" t="s">
        <v>69</v>
      </c>
      <c r="P13" s="57" t="s">
        <v>73</v>
      </c>
    </row>
    <row r="14" spans="1:16" ht="12.75" customHeight="1" thickBot="1">
      <c r="A14" s="10" t="str">
        <f t="shared" si="0"/>
        <v>OEJV 0074 </v>
      </c>
      <c r="B14" s="3" t="str">
        <f t="shared" si="1"/>
        <v>I</v>
      </c>
      <c r="C14" s="10">
        <f t="shared" si="2"/>
        <v>51833.265240000001</v>
      </c>
      <c r="D14" s="12" t="str">
        <f t="shared" si="3"/>
        <v>vis</v>
      </c>
      <c r="E14" s="53">
        <f>VLOOKUP(C14,Active!C$21:E$973,3,FALSE)</f>
        <v>-4075.9970373482415</v>
      </c>
      <c r="F14" s="3" t="s">
        <v>56</v>
      </c>
      <c r="G14" s="12" t="str">
        <f t="shared" si="4"/>
        <v>51833.26524</v>
      </c>
      <c r="H14" s="10">
        <f t="shared" si="5"/>
        <v>-4076</v>
      </c>
      <c r="I14" s="54" t="s">
        <v>74</v>
      </c>
      <c r="J14" s="55" t="s">
        <v>75</v>
      </c>
      <c r="K14" s="54">
        <v>-4076</v>
      </c>
      <c r="L14" s="54" t="s">
        <v>76</v>
      </c>
      <c r="M14" s="55" t="s">
        <v>77</v>
      </c>
      <c r="N14" s="55" t="s">
        <v>78</v>
      </c>
      <c r="O14" s="56" t="s">
        <v>79</v>
      </c>
      <c r="P14" s="57" t="s">
        <v>80</v>
      </c>
    </row>
    <row r="15" spans="1:16" ht="12.75" customHeight="1" thickBot="1">
      <c r="A15" s="10" t="str">
        <f t="shared" si="0"/>
        <v>IBVS 5741 </v>
      </c>
      <c r="B15" s="3" t="str">
        <f t="shared" si="1"/>
        <v>I</v>
      </c>
      <c r="C15" s="10">
        <f t="shared" si="2"/>
        <v>53222.553899999999</v>
      </c>
      <c r="D15" s="12" t="str">
        <f t="shared" si="3"/>
        <v>vis</v>
      </c>
      <c r="E15" s="53">
        <f>VLOOKUP(C15,Active!C$21:E$973,3,FALSE)</f>
        <v>4417.0006786017475</v>
      </c>
      <c r="F15" s="3" t="s">
        <v>56</v>
      </c>
      <c r="G15" s="12" t="str">
        <f t="shared" si="4"/>
        <v>53222.5539</v>
      </c>
      <c r="H15" s="10">
        <f t="shared" si="5"/>
        <v>4417</v>
      </c>
      <c r="I15" s="54" t="s">
        <v>81</v>
      </c>
      <c r="J15" s="55" t="s">
        <v>82</v>
      </c>
      <c r="K15" s="54">
        <v>4417</v>
      </c>
      <c r="L15" s="54" t="s">
        <v>83</v>
      </c>
      <c r="M15" s="55" t="s">
        <v>62</v>
      </c>
      <c r="N15" s="55" t="s">
        <v>63</v>
      </c>
      <c r="O15" s="56" t="s">
        <v>84</v>
      </c>
      <c r="P15" s="57" t="s">
        <v>85</v>
      </c>
    </row>
    <row r="16" spans="1:16" ht="12.75" customHeight="1" thickBot="1">
      <c r="A16" s="10" t="str">
        <f t="shared" si="0"/>
        <v>OEJV 0003 </v>
      </c>
      <c r="B16" s="3" t="str">
        <f t="shared" si="1"/>
        <v>I</v>
      </c>
      <c r="C16" s="10">
        <f t="shared" si="2"/>
        <v>53591.587</v>
      </c>
      <c r="D16" s="12" t="str">
        <f t="shared" si="3"/>
        <v>vis</v>
      </c>
      <c r="E16" s="53">
        <f>VLOOKUP(C16,Active!C$21:E$973,3,FALSE)</f>
        <v>6672.9733685465089</v>
      </c>
      <c r="F16" s="3" t="s">
        <v>56</v>
      </c>
      <c r="G16" s="12" t="str">
        <f t="shared" si="4"/>
        <v>53591.587</v>
      </c>
      <c r="H16" s="10">
        <f t="shared" si="5"/>
        <v>6673</v>
      </c>
      <c r="I16" s="54" t="s">
        <v>91</v>
      </c>
      <c r="J16" s="55" t="s">
        <v>92</v>
      </c>
      <c r="K16" s="54">
        <v>6673</v>
      </c>
      <c r="L16" s="54" t="s">
        <v>93</v>
      </c>
      <c r="M16" s="55" t="s">
        <v>94</v>
      </c>
      <c r="N16" s="55"/>
      <c r="O16" s="56" t="s">
        <v>95</v>
      </c>
      <c r="P16" s="57" t="s">
        <v>96</v>
      </c>
    </row>
    <row r="17" spans="1:16" ht="12.75" customHeight="1" thickBot="1">
      <c r="A17" s="10" t="str">
        <f t="shared" si="0"/>
        <v>OEJV 0116 </v>
      </c>
      <c r="B17" s="3" t="str">
        <f t="shared" si="1"/>
        <v>I</v>
      </c>
      <c r="C17" s="10">
        <f t="shared" si="2"/>
        <v>54797.343000000001</v>
      </c>
      <c r="D17" s="12" t="str">
        <f t="shared" si="3"/>
        <v>vis</v>
      </c>
      <c r="E17" s="53">
        <f>VLOOKUP(C17,Active!C$21:E$973,3,FALSE)</f>
        <v>14043.999454653782</v>
      </c>
      <c r="F17" s="3" t="s">
        <v>56</v>
      </c>
      <c r="G17" s="12" t="str">
        <f t="shared" si="4"/>
        <v>54797.343</v>
      </c>
      <c r="H17" s="10">
        <f t="shared" si="5"/>
        <v>14044</v>
      </c>
      <c r="I17" s="54" t="s">
        <v>97</v>
      </c>
      <c r="J17" s="55" t="s">
        <v>98</v>
      </c>
      <c r="K17" s="54">
        <v>14044</v>
      </c>
      <c r="L17" s="54" t="s">
        <v>99</v>
      </c>
      <c r="M17" s="55" t="s">
        <v>77</v>
      </c>
      <c r="N17" s="55" t="s">
        <v>78</v>
      </c>
      <c r="O17" s="56" t="s">
        <v>100</v>
      </c>
      <c r="P17" s="57" t="s">
        <v>101</v>
      </c>
    </row>
    <row r="18" spans="1:16" ht="12.75" customHeight="1" thickBot="1">
      <c r="A18" s="10" t="str">
        <f t="shared" si="0"/>
        <v>IBVS 5920 </v>
      </c>
      <c r="B18" s="3" t="str">
        <f t="shared" si="1"/>
        <v>I</v>
      </c>
      <c r="C18" s="10">
        <f t="shared" si="2"/>
        <v>55114.686999999998</v>
      </c>
      <c r="D18" s="12" t="str">
        <f t="shared" si="3"/>
        <v>vis</v>
      </c>
      <c r="E18" s="53">
        <f>VLOOKUP(C18,Active!C$21:E$973,3,FALSE)</f>
        <v>15983.986402485354</v>
      </c>
      <c r="F18" s="3" t="s">
        <v>56</v>
      </c>
      <c r="G18" s="12" t="str">
        <f t="shared" si="4"/>
        <v>55114.687</v>
      </c>
      <c r="H18" s="10">
        <f t="shared" si="5"/>
        <v>15984</v>
      </c>
      <c r="I18" s="54" t="s">
        <v>110</v>
      </c>
      <c r="J18" s="55" t="s">
        <v>111</v>
      </c>
      <c r="K18" s="54">
        <v>15984</v>
      </c>
      <c r="L18" s="54" t="s">
        <v>112</v>
      </c>
      <c r="M18" s="55" t="s">
        <v>77</v>
      </c>
      <c r="N18" s="55" t="s">
        <v>56</v>
      </c>
      <c r="O18" s="56" t="s">
        <v>113</v>
      </c>
      <c r="P18" s="57" t="s">
        <v>114</v>
      </c>
    </row>
    <row r="19" spans="1:16" ht="12.75" customHeight="1" thickBot="1">
      <c r="A19" s="10" t="str">
        <f t="shared" si="0"/>
        <v>OEJV 0147 </v>
      </c>
      <c r="B19" s="3" t="str">
        <f t="shared" si="1"/>
        <v>I</v>
      </c>
      <c r="C19" s="10">
        <f t="shared" si="2"/>
        <v>55923.264999999999</v>
      </c>
      <c r="D19" s="12" t="str">
        <f t="shared" si="3"/>
        <v>vis</v>
      </c>
      <c r="E19" s="53">
        <f>VLOOKUP(C19,Active!C$21:E$973,3,FALSE)</f>
        <v>20926.984430819819</v>
      </c>
      <c r="F19" s="3" t="s">
        <v>56</v>
      </c>
      <c r="G19" s="12" t="str">
        <f t="shared" si="4"/>
        <v>55923.265</v>
      </c>
      <c r="H19" s="10">
        <f t="shared" si="5"/>
        <v>20927</v>
      </c>
      <c r="I19" s="54" t="s">
        <v>122</v>
      </c>
      <c r="J19" s="55" t="s">
        <v>123</v>
      </c>
      <c r="K19" s="54">
        <v>20927</v>
      </c>
      <c r="L19" s="54" t="s">
        <v>58</v>
      </c>
      <c r="M19" s="55" t="s">
        <v>77</v>
      </c>
      <c r="N19" s="55" t="s">
        <v>78</v>
      </c>
      <c r="O19" s="56" t="s">
        <v>100</v>
      </c>
      <c r="P19" s="57" t="s">
        <v>124</v>
      </c>
    </row>
    <row r="20" spans="1:16" ht="12.75" customHeight="1" thickBot="1">
      <c r="A20" s="10" t="str">
        <f t="shared" si="0"/>
        <v>BAVM 183 </v>
      </c>
      <c r="B20" s="3" t="str">
        <f t="shared" si="1"/>
        <v>I</v>
      </c>
      <c r="C20" s="10">
        <f t="shared" si="2"/>
        <v>53250.362500000003</v>
      </c>
      <c r="D20" s="12" t="str">
        <f t="shared" si="3"/>
        <v>vis</v>
      </c>
      <c r="E20" s="53">
        <f>VLOOKUP(C20,Active!C$21:E$973,3,FALSE)</f>
        <v>4587.0001776862655</v>
      </c>
      <c r="F20" s="3" t="s">
        <v>56</v>
      </c>
      <c r="G20" s="12" t="str">
        <f t="shared" si="4"/>
        <v>53250.3625</v>
      </c>
      <c r="H20" s="10">
        <f t="shared" si="5"/>
        <v>4587</v>
      </c>
      <c r="I20" s="54" t="s">
        <v>86</v>
      </c>
      <c r="J20" s="55" t="s">
        <v>87</v>
      </c>
      <c r="K20" s="54">
        <v>4587</v>
      </c>
      <c r="L20" s="54" t="s">
        <v>88</v>
      </c>
      <c r="M20" s="55" t="s">
        <v>77</v>
      </c>
      <c r="N20" s="55" t="s">
        <v>78</v>
      </c>
      <c r="O20" s="56" t="s">
        <v>89</v>
      </c>
      <c r="P20" s="57" t="s">
        <v>90</v>
      </c>
    </row>
    <row r="21" spans="1:16" ht="12.75" customHeight="1" thickBot="1">
      <c r="A21" s="10" t="str">
        <f t="shared" si="0"/>
        <v>VSB 50 </v>
      </c>
      <c r="B21" s="3" t="str">
        <f t="shared" si="1"/>
        <v>I</v>
      </c>
      <c r="C21" s="10">
        <f t="shared" si="2"/>
        <v>55067.0861</v>
      </c>
      <c r="D21" s="12" t="str">
        <f t="shared" si="3"/>
        <v>vis</v>
      </c>
      <c r="E21" s="53">
        <f>VLOOKUP(C21,Active!C$21:E$973,3,FALSE)</f>
        <v>15692.992639549762</v>
      </c>
      <c r="F21" s="3" t="s">
        <v>56</v>
      </c>
      <c r="G21" s="12" t="str">
        <f t="shared" si="4"/>
        <v>55067.0861</v>
      </c>
      <c r="H21" s="10">
        <f t="shared" si="5"/>
        <v>15693</v>
      </c>
      <c r="I21" s="54" t="s">
        <v>102</v>
      </c>
      <c r="J21" s="55" t="s">
        <v>103</v>
      </c>
      <c r="K21" s="54">
        <v>15693</v>
      </c>
      <c r="L21" s="54" t="s">
        <v>104</v>
      </c>
      <c r="M21" s="55" t="s">
        <v>77</v>
      </c>
      <c r="N21" s="55" t="s">
        <v>48</v>
      </c>
      <c r="O21" s="56" t="s">
        <v>105</v>
      </c>
      <c r="P21" s="57" t="s">
        <v>106</v>
      </c>
    </row>
    <row r="22" spans="1:16" ht="12.75" customHeight="1" thickBot="1">
      <c r="A22" s="10" t="str">
        <f t="shared" si="0"/>
        <v>VSB 50 </v>
      </c>
      <c r="B22" s="3" t="str">
        <f t="shared" si="1"/>
        <v>I</v>
      </c>
      <c r="C22" s="10">
        <f t="shared" si="2"/>
        <v>55070.030500000001</v>
      </c>
      <c r="D22" s="12" t="str">
        <f t="shared" si="3"/>
        <v>vis</v>
      </c>
      <c r="E22" s="53">
        <f>VLOOKUP(C22,Active!C$21:E$973,3,FALSE)</f>
        <v>15710.992341983701</v>
      </c>
      <c r="F22" s="3" t="s">
        <v>56</v>
      </c>
      <c r="G22" s="12" t="str">
        <f t="shared" si="4"/>
        <v>55070.0305</v>
      </c>
      <c r="H22" s="10">
        <f t="shared" si="5"/>
        <v>15711</v>
      </c>
      <c r="I22" s="54" t="s">
        <v>107</v>
      </c>
      <c r="J22" s="55" t="s">
        <v>108</v>
      </c>
      <c r="K22" s="54">
        <v>15711</v>
      </c>
      <c r="L22" s="54" t="s">
        <v>109</v>
      </c>
      <c r="M22" s="55" t="s">
        <v>77</v>
      </c>
      <c r="N22" s="55" t="s">
        <v>56</v>
      </c>
      <c r="O22" s="56" t="s">
        <v>105</v>
      </c>
      <c r="P22" s="57" t="s">
        <v>106</v>
      </c>
    </row>
    <row r="23" spans="1:16" ht="12.75" customHeight="1" thickBot="1">
      <c r="A23" s="10" t="str">
        <f t="shared" si="0"/>
        <v>VSB 53 </v>
      </c>
      <c r="B23" s="3" t="str">
        <f t="shared" si="1"/>
        <v>I</v>
      </c>
      <c r="C23" s="10">
        <f t="shared" si="2"/>
        <v>55752.1613</v>
      </c>
      <c r="D23" s="12" t="str">
        <f t="shared" si="3"/>
        <v>vis</v>
      </c>
      <c r="E23" s="53">
        <f>VLOOKUP(C23,Active!C$21:E$973,3,FALSE)</f>
        <v>19880.993503858252</v>
      </c>
      <c r="F23" s="3" t="s">
        <v>56</v>
      </c>
      <c r="G23" s="12" t="str">
        <f t="shared" si="4"/>
        <v>55752.1613</v>
      </c>
      <c r="H23" s="10">
        <f t="shared" si="5"/>
        <v>19881</v>
      </c>
      <c r="I23" s="54" t="s">
        <v>115</v>
      </c>
      <c r="J23" s="55" t="s">
        <v>116</v>
      </c>
      <c r="K23" s="54">
        <v>19881</v>
      </c>
      <c r="L23" s="54" t="s">
        <v>117</v>
      </c>
      <c r="M23" s="55" t="s">
        <v>77</v>
      </c>
      <c r="N23" s="55" t="s">
        <v>48</v>
      </c>
      <c r="O23" s="56" t="s">
        <v>105</v>
      </c>
      <c r="P23" s="57" t="s">
        <v>118</v>
      </c>
    </row>
    <row r="24" spans="1:16" ht="12.75" customHeight="1" thickBot="1">
      <c r="A24" s="10" t="str">
        <f t="shared" si="0"/>
        <v>VSB 53 </v>
      </c>
      <c r="B24" s="3" t="str">
        <f t="shared" si="1"/>
        <v>I</v>
      </c>
      <c r="C24" s="10">
        <f t="shared" si="2"/>
        <v>55753.142399999997</v>
      </c>
      <c r="D24" s="12" t="str">
        <f t="shared" si="3"/>
        <v>vis</v>
      </c>
      <c r="E24" s="53">
        <f>VLOOKUP(C24,Active!C$21:E$973,3,FALSE)</f>
        <v>19886.991163163337</v>
      </c>
      <c r="F24" s="3" t="s">
        <v>56</v>
      </c>
      <c r="G24" s="12" t="str">
        <f t="shared" si="4"/>
        <v>55753.1424</v>
      </c>
      <c r="H24" s="10">
        <f t="shared" si="5"/>
        <v>19887</v>
      </c>
      <c r="I24" s="54" t="s">
        <v>119</v>
      </c>
      <c r="J24" s="55" t="s">
        <v>120</v>
      </c>
      <c r="K24" s="54">
        <v>19887</v>
      </c>
      <c r="L24" s="54" t="s">
        <v>121</v>
      </c>
      <c r="M24" s="55" t="s">
        <v>77</v>
      </c>
      <c r="N24" s="55" t="s">
        <v>48</v>
      </c>
      <c r="O24" s="56" t="s">
        <v>105</v>
      </c>
      <c r="P24" s="57" t="s">
        <v>118</v>
      </c>
    </row>
    <row r="25" spans="1:16">
      <c r="B25" s="3"/>
      <c r="F25" s="3"/>
    </row>
    <row r="26" spans="1:16">
      <c r="B26" s="3"/>
      <c r="F26" s="3"/>
    </row>
    <row r="27" spans="1:16">
      <c r="B27" s="3"/>
      <c r="F27" s="3"/>
    </row>
    <row r="28" spans="1:16">
      <c r="B28" s="3"/>
      <c r="F28" s="3"/>
    </row>
    <row r="29" spans="1:16">
      <c r="B29" s="3"/>
      <c r="F29" s="3"/>
    </row>
    <row r="30" spans="1:16">
      <c r="B30" s="3"/>
      <c r="F30" s="3"/>
    </row>
    <row r="31" spans="1:16">
      <c r="B31" s="3"/>
      <c r="F31" s="3"/>
    </row>
    <row r="32" spans="1:1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</sheetData>
  <phoneticPr fontId="8" type="noConversion"/>
  <hyperlinks>
    <hyperlink ref="A3" r:id="rId1" xr:uid="{00000000-0004-0000-0100-000000000000}"/>
    <hyperlink ref="P11" r:id="rId2" display="http://www.konkoly.hu/cgi-bin/IBVS?4887" xr:uid="{00000000-0004-0000-0100-000001000000}"/>
    <hyperlink ref="P12" r:id="rId3" display="http://www.konkoly.hu/cgi-bin/IBVS?4887" xr:uid="{00000000-0004-0000-0100-000002000000}"/>
    <hyperlink ref="P13" r:id="rId4" display="http://www.konkoly.hu/cgi-bin/IBVS?5263" xr:uid="{00000000-0004-0000-0100-000003000000}"/>
    <hyperlink ref="P14" r:id="rId5" display="http://var.astro.cz/oejv/issues/oejv0074.pdf" xr:uid="{00000000-0004-0000-0100-000004000000}"/>
    <hyperlink ref="P15" r:id="rId6" display="http://www.konkoly.hu/cgi-bin/IBVS?5741" xr:uid="{00000000-0004-0000-0100-000005000000}"/>
    <hyperlink ref="P20" r:id="rId7" display="http://www.bav-astro.de/sfs/BAVM_link.php?BAVMnr=183" xr:uid="{00000000-0004-0000-0100-000006000000}"/>
    <hyperlink ref="P16" r:id="rId8" display="http://var.astro.cz/oejv/issues/oejv0003.pdf" xr:uid="{00000000-0004-0000-0100-000007000000}"/>
    <hyperlink ref="P17" r:id="rId9" display="http://var.astro.cz/oejv/issues/oejv0116.pdf" xr:uid="{00000000-0004-0000-0100-000008000000}"/>
    <hyperlink ref="P21" r:id="rId10" display="http://vsolj.cetus-net.org/vsoljno50.pdf" xr:uid="{00000000-0004-0000-0100-000009000000}"/>
    <hyperlink ref="P22" r:id="rId11" display="http://vsolj.cetus-net.org/vsoljno50.pdf" xr:uid="{00000000-0004-0000-0100-00000A000000}"/>
    <hyperlink ref="P18" r:id="rId12" display="http://www.konkoly.hu/cgi-bin/IBVS?5920" xr:uid="{00000000-0004-0000-0100-00000B000000}"/>
    <hyperlink ref="P23" r:id="rId13" display="http://vsolj.cetus-net.org/vsoljno53.pdf" xr:uid="{00000000-0004-0000-0100-00000C000000}"/>
    <hyperlink ref="P24" r:id="rId14" display="http://vsolj.cetus-net.org/vsoljno53.pdf" xr:uid="{00000000-0004-0000-0100-00000D000000}"/>
    <hyperlink ref="P19" r:id="rId15" display="http://var.astro.cz/oejv/issues/oejv0147.pdf" xr:uid="{00000000-0004-0000-0100-00000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2023-08-19T06:25:57Z</dcterms:modified>
</cp:coreProperties>
</file>