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68B8E4C-DDF8-4E0F-8B3F-DC48B56100B4}" xr6:coauthVersionLast="47" xr6:coauthVersionMax="47" xr10:uidLastSave="{00000000-0000-0000-0000-000000000000}"/>
  <bookViews>
    <workbookView xWindow="30" yWindow="15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C15" i="1"/>
  <c r="O22" i="1"/>
  <c r="S22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<sst xmlns="http://schemas.openxmlformats.org/spreadsheetml/2006/main" count="56" uniqueCount="52">
  <si>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</si>
  <si>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</si>
  <si>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</si>
  <si>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</si>
  <si>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</si>
  <si>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</si>
  <si>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</si>
  <si>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</si>
  <si>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</si>
  <si>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</si>
  <si>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</si>
  <si>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</si>
  <si>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</si>
  <si>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</si>
  <si>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</si>
  <si>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</si>
  <si>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</si>
  <si>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</si>
  <si>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</si>
  <si>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</si>
  <si>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</si>
  <si>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</si>
  <si>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</si>
  <si>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</si>
  <si>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</si>
  <si>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</si>
  <si>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</si>
  <si>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</si>
  <si>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</si>
  <si>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</si>
  <si>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</si>
  <si>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</si>
  <si>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</si>
  <si>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</si>
  <si>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</si>
  <si>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</si>
  <si>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</si>
  <si>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</si>
  <si>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</si>
  <si>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</si>
  <si>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</si>
  <si>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</si>
  <si>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G5236-0391</t>
  </si>
  <si>
    <t>OEJV 0155</t>
  </si>
  <si>
    <t>I</t>
  </si>
  <si>
    <t>0,0100</t>
  </si>
  <si>
    <t>G5236-0391_Aqr.xls</t>
  </si>
  <si>
    <t>EW</t>
  </si>
  <si>
    <t>Aqr</t>
  </si>
  <si>
    <t>VSX</t>
  </si>
  <si>
    <t>OEJV</t>
  </si>
  <si>
    <t>V0516 Aqr / GSC 5236-0391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</si>
</sst>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5236-0391 -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80451127819549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9D-42EF-9B2D-397F83DFE1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3.2350000001315493E-2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9D-42EF-9B2D-397F83DFE1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9D-42EF-9B2D-397F83DFE1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9D-42EF-9B2D-397F83DFE1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9D-42EF-9B2D-397F83DFE1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9D-42EF-9B2D-397F83DFE1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9D-42EF-9B2D-397F83DFE1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3.2350000001315493E-2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9D-42EF-9B2D-397F83DFE16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-1437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9D-42EF-9B2D-397F83DF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562808"/>
        <c:axId val="1"/>
      </c:scatterChart>
      <c:valAx>
        <c:axId val="352562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562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1BCA30-6E65-D5D6-24B6-8B55B57CA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29" sqref="E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46</v>
      </c>
    </row>
    <row r="2" spans="1:7" x14ac:dyDescent="0.2">
      <c r="A2" t="s">
        <v>24</v>
      </c>
      <c r="B2" t="s">
        <v>47</v>
      </c>
      <c r="C2" s="31" t="s">
        <v>41</v>
      </c>
      <c r="D2" s="3" t="s">
        <v>48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54735.722999999998</v>
      </c>
      <c r="D7" s="30" t="s">
        <v>49</v>
      </c>
    </row>
    <row r="8" spans="1:7" x14ac:dyDescent="0.2">
      <c r="A8" t="s">
        <v>3</v>
      </c>
      <c r="C8" s="8">
        <v>0.34155000000000002</v>
      </c>
      <c r="D8" s="30" t="s">
        <v>49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-2.2512178149836809E-5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60186.736627893515</v>
      </c>
    </row>
    <row r="15" spans="1:7" x14ac:dyDescent="0.2">
      <c r="A15" s="12" t="s">
        <v>17</v>
      </c>
      <c r="B15" s="10"/>
      <c r="C15" s="13">
        <f ca="1">(C7+C11)+(C8+C12)*INT(MAX(F21:F3533))</f>
        <v>54735.722999999998</v>
      </c>
      <c r="D15" s="14" t="s">
        <v>38</v>
      </c>
      <c r="E15" s="15">
        <f ca="1">ROUND(2*(E14-$C$7)/$C$8,0)/2+E13</f>
        <v>15960.5</v>
      </c>
    </row>
    <row r="16" spans="1:7" x14ac:dyDescent="0.2">
      <c r="A16" s="16" t="s">
        <v>4</v>
      </c>
      <c r="B16" s="10"/>
      <c r="C16" s="17">
        <f ca="1">+C8+C12</f>
        <v>0.34152748782185016</v>
      </c>
      <c r="D16" s="14" t="s">
        <v>39</v>
      </c>
      <c r="E16" s="24">
        <f ca="1">ROUND(2*(E14-$C$15)/$C$16,0)/2+E13</f>
        <v>15961.5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45168.909830201796</v>
      </c>
    </row>
    <row r="18" spans="1:19" ht="14.25" thickTop="1" thickBot="1" x14ac:dyDescent="0.25">
      <c r="A18" s="16" t="s">
        <v>5</v>
      </c>
      <c r="B18" s="10"/>
      <c r="C18" s="19">
        <f ca="1">+C15</f>
        <v>54735.722999999998</v>
      </c>
      <c r="D18" s="20">
        <f ca="1">+C16</f>
        <v>0.34152748782185016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54735.722999999998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39717.222999999998</v>
      </c>
      <c r="S21">
        <f ca="1">+(O21-G21)^2</f>
        <v>0</v>
      </c>
    </row>
    <row r="22" spans="1:19" x14ac:dyDescent="0.2">
      <c r="A22" s="33" t="s">
        <v>43</v>
      </c>
      <c r="B22" s="34" t="s">
        <v>44</v>
      </c>
      <c r="C22" s="35">
        <v>54244.947999999997</v>
      </c>
      <c r="D22" s="33" t="s">
        <v>45</v>
      </c>
      <c r="E22">
        <f>+(C22-C$7)/C$8</f>
        <v>-1436.9052847313758</v>
      </c>
      <c r="F22">
        <f>ROUND(2*E22,0)/2</f>
        <v>-1437</v>
      </c>
      <c r="G22">
        <f>+C22-(C$7+F22*C$8)</f>
        <v>3.2350000001315493E-2</v>
      </c>
      <c r="I22">
        <f>+G22</f>
        <v>3.2350000001315493E-2</v>
      </c>
      <c r="O22">
        <f ca="1">+C$11+C$12*$F22</f>
        <v>3.2350000001315493E-2</v>
      </c>
      <c r="Q22" s="2">
        <f>+C22-15018.5</f>
        <v>39226.447999999997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2023-08-30T05:40:44Z</dcterms:modified>
</cp:coreProperties>
</file>