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B853609-22EF-43A2-BC0A-0560A2FFAA18}" xr6:coauthVersionLast="47" xr6:coauthVersionMax="47" xr10:uidLastSave="{00000000-0000-0000-0000-000000000000}"/>
  <bookViews>
    <workbookView xWindow="495" yWindow="390" windowWidth="13185" windowHeight="143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0" i="1" l="1"/>
  <c r="F30" i="1" s="1"/>
  <c r="G30" i="1" s="1"/>
  <c r="N30" i="1" s="1"/>
  <c r="Q30" i="1"/>
  <c r="E28" i="1"/>
  <c r="F28" i="1" s="1"/>
  <c r="G28" i="1" s="1"/>
  <c r="N28" i="1" s="1"/>
  <c r="Q28" i="1"/>
  <c r="E29" i="1"/>
  <c r="F29" i="1" s="1"/>
  <c r="G29" i="1" s="1"/>
  <c r="N29" i="1" s="1"/>
  <c r="Q29" i="1"/>
  <c r="E31" i="1"/>
  <c r="F31" i="1" s="1"/>
  <c r="G31" i="1" s="1"/>
  <c r="N31" i="1" s="1"/>
  <c r="Q31" i="1"/>
  <c r="E32" i="1"/>
  <c r="F32" i="1" s="1"/>
  <c r="G32" i="1" s="1"/>
  <c r="N32" i="1" s="1"/>
  <c r="Q32" i="1"/>
  <c r="E33" i="1"/>
  <c r="F33" i="1" s="1"/>
  <c r="G33" i="1" s="1"/>
  <c r="N33" i="1" s="1"/>
  <c r="Q33" i="1"/>
  <c r="E34" i="1"/>
  <c r="F34" i="1" s="1"/>
  <c r="G34" i="1" s="1"/>
  <c r="N34" i="1" s="1"/>
  <c r="Q34" i="1"/>
  <c r="E42" i="1"/>
  <c r="F42" i="1" s="1"/>
  <c r="G42" i="1" s="1"/>
  <c r="N42" i="1" s="1"/>
  <c r="Q42" i="1"/>
  <c r="E43" i="1"/>
  <c r="F43" i="1"/>
  <c r="G43" i="1" s="1"/>
  <c r="N43" i="1" s="1"/>
  <c r="Q43" i="1"/>
  <c r="E44" i="1"/>
  <c r="F44" i="1" s="1"/>
  <c r="G44" i="1" s="1"/>
  <c r="N44" i="1" s="1"/>
  <c r="Q44" i="1"/>
  <c r="E45" i="1"/>
  <c r="F45" i="1" s="1"/>
  <c r="G45" i="1" s="1"/>
  <c r="N45" i="1" s="1"/>
  <c r="Q45" i="1"/>
  <c r="E46" i="1"/>
  <c r="F46" i="1" s="1"/>
  <c r="G46" i="1" s="1"/>
  <c r="N46" i="1" s="1"/>
  <c r="Q46" i="1"/>
  <c r="E47" i="1"/>
  <c r="F47" i="1" s="1"/>
  <c r="G47" i="1" s="1"/>
  <c r="N47" i="1" s="1"/>
  <c r="Q47" i="1"/>
  <c r="E48" i="1"/>
  <c r="F48" i="1" s="1"/>
  <c r="G48" i="1" s="1"/>
  <c r="N48" i="1" s="1"/>
  <c r="Q48" i="1"/>
  <c r="E35" i="1"/>
  <c r="F35" i="1"/>
  <c r="G35" i="1" s="1"/>
  <c r="N35" i="1" s="1"/>
  <c r="Q35" i="1"/>
  <c r="E36" i="1"/>
  <c r="F36" i="1" s="1"/>
  <c r="G36" i="1" s="1"/>
  <c r="N36" i="1" s="1"/>
  <c r="Q36" i="1"/>
  <c r="E37" i="1"/>
  <c r="F37" i="1"/>
  <c r="G37" i="1" s="1"/>
  <c r="N37" i="1" s="1"/>
  <c r="Q37" i="1"/>
  <c r="E38" i="1"/>
  <c r="F38" i="1" s="1"/>
  <c r="G38" i="1" s="1"/>
  <c r="N38" i="1" s="1"/>
  <c r="Q38" i="1"/>
  <c r="E39" i="1"/>
  <c r="F39" i="1" s="1"/>
  <c r="G39" i="1" s="1"/>
  <c r="N39" i="1" s="1"/>
  <c r="Q39" i="1"/>
  <c r="E40" i="1"/>
  <c r="F40" i="1" s="1"/>
  <c r="G40" i="1" s="1"/>
  <c r="N40" i="1" s="1"/>
  <c r="Q40" i="1"/>
  <c r="E41" i="1"/>
  <c r="F41" i="1" s="1"/>
  <c r="G41" i="1" s="1"/>
  <c r="N41" i="1" s="1"/>
  <c r="Q41" i="1"/>
  <c r="E22" i="1"/>
  <c r="F22" i="1" s="1"/>
  <c r="G22" i="1" s="1"/>
  <c r="I22" i="1" s="1"/>
  <c r="E23" i="1"/>
  <c r="F23" i="1"/>
  <c r="G23" i="1" s="1"/>
  <c r="I23" i="1" s="1"/>
  <c r="E24" i="1"/>
  <c r="F24" i="1" s="1"/>
  <c r="G24" i="1" s="1"/>
  <c r="I24" i="1" s="1"/>
  <c r="E25" i="1"/>
  <c r="F25" i="1"/>
  <c r="G25" i="1" s="1"/>
  <c r="N25" i="1" s="1"/>
  <c r="E26" i="1"/>
  <c r="F26" i="1"/>
  <c r="G26" i="1" s="1"/>
  <c r="N26" i="1" s="1"/>
  <c r="E27" i="1"/>
  <c r="F27" i="1" s="1"/>
  <c r="G27" i="1" s="1"/>
  <c r="N27" i="1" s="1"/>
  <c r="G11" i="1"/>
  <c r="F11" i="1"/>
  <c r="Q27" i="1"/>
  <c r="Q26" i="1"/>
  <c r="Q25" i="1"/>
  <c r="Q22" i="1"/>
  <c r="Q23" i="1"/>
  <c r="Q24" i="1"/>
  <c r="E21" i="1"/>
  <c r="F21" i="1" s="1"/>
  <c r="G21" i="1" s="1"/>
  <c r="H21" i="1" s="1"/>
  <c r="E14" i="1"/>
  <c r="E15" i="1" s="1"/>
  <c r="C17" i="1"/>
  <c r="Q21" i="1"/>
  <c r="C12" i="1"/>
  <c r="C16" i="1" l="1"/>
  <c r="D18" i="1" s="1"/>
  <c r="C11" i="1"/>
  <c r="O30" i="1" l="1"/>
  <c r="O31" i="1"/>
  <c r="O42" i="1"/>
  <c r="O46" i="1"/>
  <c r="O43" i="1"/>
  <c r="O47" i="1"/>
  <c r="O29" i="1"/>
  <c r="O34" i="1"/>
  <c r="O45" i="1"/>
  <c r="O32" i="1"/>
  <c r="O28" i="1"/>
  <c r="O33" i="1"/>
  <c r="O44" i="1"/>
  <c r="O48" i="1"/>
  <c r="O27" i="1"/>
  <c r="O39" i="1"/>
  <c r="O21" i="1"/>
  <c r="O23" i="1"/>
  <c r="O35" i="1"/>
  <c r="O41" i="1"/>
  <c r="O40" i="1"/>
  <c r="O22" i="1"/>
  <c r="C15" i="1"/>
  <c r="O37" i="1"/>
  <c r="O36" i="1"/>
  <c r="O24" i="1"/>
  <c r="O26" i="1"/>
  <c r="O38" i="1"/>
  <c r="O25" i="1"/>
  <c r="C18" i="1" l="1"/>
  <c r="E16" i="1"/>
  <c r="E17" i="1" s="1"/>
</calcChain>
</file>

<file path=xl/sharedStrings.xml><?xml version="1.0" encoding="utf-8"?>
<sst xmlns="http://schemas.openxmlformats.org/spreadsheetml/2006/main" count="111" uniqueCount="57">
  <si>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</si>
  <si>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</si>
  <si>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</si>
  <si>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</si>
  <si>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</si>
  <si>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</si>
  <si>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</si>
  <si>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</si>
  <si>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</si>
  <si>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</si>
  <si>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</si>
  <si>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</si>
  <si>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</si>
  <si>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</si>
  <si>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</si>
  <si>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</si>
  <si>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</si>
  <si>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</si>
  <si>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</si>
  <si>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</si>
  <si>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</si>
  <si>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</si>
  <si>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</si>
  <si>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</si>
  <si>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</si>
  <si>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</si>
  <si>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</si>
  <si>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</si>
  <si>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</si>
  <si>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</si>
  <si>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</si>
  <si>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</si>
  <si>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</si>
  <si>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</si>
  <si>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</si>
  <si>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</si>
  <si>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</si>
  <si>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V0870 Ara / GSC 8751-1331</t>
  </si>
  <si>
    <t>EW</t>
  </si>
  <si>
    <t>Kreiner</t>
  </si>
  <si>
    <t>not avail.</t>
  </si>
  <si>
    <t>J.M. Kreiner, 2004, Acta Astronomica, vol. 54, pp 207-210.</t>
  </si>
  <si>
    <t>Szalai 2007</t>
  </si>
  <si>
    <t>Szalai 2007A&amp;A...465..943</t>
  </si>
  <si>
    <t>I</t>
  </si>
  <si>
    <t>II</t>
  </si>
  <si>
    <t>Szalai</t>
  </si>
  <si>
    <t>OEJV 0130</t>
  </si>
  <si>
    <t>OEJV 0155</t>
  </si>
  <si>
    <t>0,0100</t>
  </si>
  <si>
    <t>0,0080</t>
  </si>
  <si>
    <t>JAVSO 49, 251</t>
  </si>
  <si>
    <t>BMGA</t>
  </si>
  <si>
    <t>TESS/BAJ/RAA</t>
  </si>
  <si>
    <t>VSS SEB Gp</t>
  </si>
  <si>
    <t>TESS</t>
  </si>
  <si>
    <t>VSS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</si>
</sst>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_);\(&quot;$&quot;#,##0\)"/>
    <numFmt numFmtId="165" formatCode="0.00000"/>
    <numFmt numFmtId="166" formatCode="0.0000000"/>
    <numFmt numFmtId="167" formatCode="0.00000000000"/>
    <numFmt numFmtId="168" formatCode="0.00000000"/>
    <numFmt numFmtId="169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1"/>
      <color rgb="FFFF0000"/>
      <name val="Calibri"/>
      <family val="2"/>
      <scheme val="minor"/>
    </font>
    <font>
      <sz val="9"/>
      <color rgb="FFFF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22" fontId="0" fillId="0" borderId="0" xfId="0" applyNumberFormat="1" applyAlignment="1">
      <alignment horizontal="center"/>
    </xf>
    <xf numFmtId="0" fontId="10" fillId="0" borderId="1" xfId="0" applyFont="1" applyBorder="1">
      <alignment vertical="top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166" fontId="18" fillId="0" borderId="0" xfId="0" applyNumberFormat="1" applyFont="1" applyAlignment="1"/>
    <xf numFmtId="165" fontId="18" fillId="0" borderId="0" xfId="0" applyNumberFormat="1" applyFont="1" applyAlignment="1"/>
    <xf numFmtId="0" fontId="17" fillId="0" borderId="0" xfId="0" applyFont="1" applyAlignment="1"/>
    <xf numFmtId="0" fontId="19" fillId="0" borderId="0" xfId="0" applyFont="1" applyAlignment="1" applyProtection="1">
      <alignment horizontal="center" vertical="center" wrapText="1"/>
      <protection locked="0"/>
    </xf>
    <xf numFmtId="167" fontId="19" fillId="0" borderId="0" xfId="0" applyNumberFormat="1" applyFont="1" applyAlignment="1" applyProtection="1">
      <alignment vertical="center" wrapText="1"/>
      <protection locked="0"/>
    </xf>
    <xf numFmtId="168" fontId="17" fillId="0" borderId="0" xfId="0" applyNumberFormat="1" applyFont="1" applyAlignment="1"/>
    <xf numFmtId="0" fontId="0" fillId="0" borderId="6" xfId="0" applyBorder="1" applyAlignment="1"/>
    <xf numFmtId="0" fontId="19" fillId="0" borderId="0" xfId="0" applyFont="1" applyAlignment="1" applyProtection="1">
      <alignment horizontal="center"/>
      <protection locked="0"/>
    </xf>
    <xf numFmtId="169" fontId="19" fillId="0" borderId="0" xfId="0" applyNumberFormat="1" applyFont="1" applyAlignment="1" applyProtection="1">
      <alignment vertical="center" wrapText="1"/>
      <protection locked="0"/>
    </xf>
    <xf numFmtId="0" fontId="19" fillId="0" borderId="0" xfId="0" applyFont="1" applyAlignment="1" applyProtection="1"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V870 Ara - O-C Diagr.</a:t>
            </a:r>
          </a:p>
        </c:rich>
      </c:tx>
      <c:layout>
        <c:manualLayout>
          <c:xMode val="edge"/>
          <c:yMode val="edge"/>
          <c:x val="0.3768775074286885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6338295822623"/>
          <c:y val="0.14035127795846455"/>
          <c:w val="0.8198210219316317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Active!$D$21:$D$236</c:f>
                <c:numCache>
                  <c:formatCode>General</c:formatCode>
                  <c:ptCount val="216"/>
                  <c:pt idx="0">
                    <c:v>0</c:v>
                  </c:pt>
                  <c:pt idx="4">
                    <c:v>0.01</c:v>
                  </c:pt>
                  <c:pt idx="5">
                    <c:v>0</c:v>
                  </c:pt>
                  <c:pt idx="6">
                    <c:v>0</c:v>
                  </c:pt>
                  <c:pt idx="7">
                    <c:v>1.6770000000000001E-3</c:v>
                  </c:pt>
                  <c:pt idx="8">
                    <c:v>1.6800000000000001E-3</c:v>
                  </c:pt>
                  <c:pt idx="9">
                    <c:v>1.6800000000000001E-3</c:v>
                  </c:pt>
                  <c:pt idx="10">
                    <c:v>1.789E-3</c:v>
                  </c:pt>
                  <c:pt idx="11">
                    <c:v>1.377E-3</c:v>
                  </c:pt>
                  <c:pt idx="12">
                    <c:v>1.6310000000000001E-3</c:v>
                  </c:pt>
                  <c:pt idx="13">
                    <c:v>2.3050000000000002E-3</c:v>
                  </c:pt>
                  <c:pt idx="14">
                    <c:v>1.7600000000000001E-3</c:v>
                  </c:pt>
                  <c:pt idx="15">
                    <c:v>2.2799999999999999E-3</c:v>
                  </c:pt>
                  <c:pt idx="16">
                    <c:v>2.5000000000000001E-3</c:v>
                  </c:pt>
                  <c:pt idx="17">
                    <c:v>2.3500000000000001E-3</c:v>
                  </c:pt>
                  <c:pt idx="18">
                    <c:v>2.32E-3</c:v>
                  </c:pt>
                  <c:pt idx="19">
                    <c:v>2.31E-3</c:v>
                  </c:pt>
                  <c:pt idx="20">
                    <c:v>2.5899999999999999E-3</c:v>
                  </c:pt>
                  <c:pt idx="21">
                    <c:v>1.6559999999999999E-3</c:v>
                  </c:pt>
                  <c:pt idx="22">
                    <c:v>2.062E-3</c:v>
                  </c:pt>
                  <c:pt idx="23">
                    <c:v>2.15E-3</c:v>
                  </c:pt>
                  <c:pt idx="24">
                    <c:v>1.5169999999999999E-3</c:v>
                  </c:pt>
                  <c:pt idx="25">
                    <c:v>2.0100000000000001E-3</c:v>
                  </c:pt>
                  <c:pt idx="26">
                    <c:v>1.3470000000000001E-3</c:v>
                  </c:pt>
                  <c:pt idx="27">
                    <c:v>1.6310000000000001E-3</c:v>
                  </c:pt>
                </c:numCache>
              </c:numRef>
            </c:plus>
            <c:minus>
              <c:numRef>
                <c:f>Active!$D$21:$D$236</c:f>
                <c:numCache>
                  <c:formatCode>General</c:formatCode>
                  <c:ptCount val="216"/>
                  <c:pt idx="0">
                    <c:v>0</c:v>
                  </c:pt>
                  <c:pt idx="4">
                    <c:v>0.01</c:v>
                  </c:pt>
                  <c:pt idx="5">
                    <c:v>0</c:v>
                  </c:pt>
                  <c:pt idx="6">
                    <c:v>0</c:v>
                  </c:pt>
                  <c:pt idx="7">
                    <c:v>1.6770000000000001E-3</c:v>
                  </c:pt>
                  <c:pt idx="8">
                    <c:v>1.6800000000000001E-3</c:v>
                  </c:pt>
                  <c:pt idx="9">
                    <c:v>1.6800000000000001E-3</c:v>
                  </c:pt>
                  <c:pt idx="10">
                    <c:v>1.789E-3</c:v>
                  </c:pt>
                  <c:pt idx="11">
                    <c:v>1.377E-3</c:v>
                  </c:pt>
                  <c:pt idx="12">
                    <c:v>1.6310000000000001E-3</c:v>
                  </c:pt>
                  <c:pt idx="13">
                    <c:v>2.3050000000000002E-3</c:v>
                  </c:pt>
                  <c:pt idx="14">
                    <c:v>1.7600000000000001E-3</c:v>
                  </c:pt>
                  <c:pt idx="15">
                    <c:v>2.2799999999999999E-3</c:v>
                  </c:pt>
                  <c:pt idx="16">
                    <c:v>2.5000000000000001E-3</c:v>
                  </c:pt>
                  <c:pt idx="17">
                    <c:v>2.3500000000000001E-3</c:v>
                  </c:pt>
                  <c:pt idx="18">
                    <c:v>2.32E-3</c:v>
                  </c:pt>
                  <c:pt idx="19">
                    <c:v>2.31E-3</c:v>
                  </c:pt>
                  <c:pt idx="20">
                    <c:v>2.5899999999999999E-3</c:v>
                  </c:pt>
                  <c:pt idx="21">
                    <c:v>1.6559999999999999E-3</c:v>
                  </c:pt>
                  <c:pt idx="22">
                    <c:v>2.062E-3</c:v>
                  </c:pt>
                  <c:pt idx="23">
                    <c:v>2.15E-3</c:v>
                  </c:pt>
                  <c:pt idx="24">
                    <c:v>1.5169999999999999E-3</c:v>
                  </c:pt>
                  <c:pt idx="25">
                    <c:v>2.0100000000000001E-3</c:v>
                  </c:pt>
                  <c:pt idx="26">
                    <c:v>1.3470000000000001E-3</c:v>
                  </c:pt>
                  <c:pt idx="27">
                    <c:v>1.6310000000000001E-3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1713.5</c:v>
                </c:pt>
                <c:pt idx="2">
                  <c:v>1738.5</c:v>
                </c:pt>
                <c:pt idx="3">
                  <c:v>1741</c:v>
                </c:pt>
                <c:pt idx="4">
                  <c:v>7208.5</c:v>
                </c:pt>
                <c:pt idx="5">
                  <c:v>8999.5</c:v>
                </c:pt>
                <c:pt idx="6">
                  <c:v>9000</c:v>
                </c:pt>
                <c:pt idx="7">
                  <c:v>15395.5</c:v>
                </c:pt>
                <c:pt idx="8">
                  <c:v>15396</c:v>
                </c:pt>
                <c:pt idx="9">
                  <c:v>15396</c:v>
                </c:pt>
                <c:pt idx="10">
                  <c:v>15428.5</c:v>
                </c:pt>
                <c:pt idx="11">
                  <c:v>15429</c:v>
                </c:pt>
                <c:pt idx="12">
                  <c:v>15465.5</c:v>
                </c:pt>
                <c:pt idx="13">
                  <c:v>15466</c:v>
                </c:pt>
                <c:pt idx="14">
                  <c:v>16268.5</c:v>
                </c:pt>
                <c:pt idx="15">
                  <c:v>16301</c:v>
                </c:pt>
                <c:pt idx="16">
                  <c:v>16301</c:v>
                </c:pt>
                <c:pt idx="17">
                  <c:v>16301</c:v>
                </c:pt>
                <c:pt idx="18">
                  <c:v>16301.5</c:v>
                </c:pt>
                <c:pt idx="19">
                  <c:v>16301.5</c:v>
                </c:pt>
                <c:pt idx="20">
                  <c:v>16301.5</c:v>
                </c:pt>
                <c:pt idx="21">
                  <c:v>17166.5</c:v>
                </c:pt>
                <c:pt idx="22">
                  <c:v>17167</c:v>
                </c:pt>
                <c:pt idx="23">
                  <c:v>17197.5</c:v>
                </c:pt>
                <c:pt idx="24">
                  <c:v>17198</c:v>
                </c:pt>
                <c:pt idx="25">
                  <c:v>17234.5</c:v>
                </c:pt>
                <c:pt idx="26">
                  <c:v>17235</c:v>
                </c:pt>
                <c:pt idx="27">
                  <c:v>18114.5</c:v>
                </c:pt>
              </c:numCache>
            </c:numRef>
          </c:xVal>
          <c:yVal>
            <c:numRef>
              <c:f>Active!$H$21:$H$996</c:f>
              <c:numCache>
                <c:formatCode>General</c:formatCode>
                <c:ptCount val="976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123-49C3-A711-B8DD50D7F3F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Szalai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4">
                    <c:v>0.01</c:v>
                  </c:pt>
                  <c:pt idx="5">
                    <c:v>0</c:v>
                  </c:pt>
                  <c:pt idx="6">
                    <c:v>0</c:v>
                  </c:pt>
                  <c:pt idx="7">
                    <c:v>1.6770000000000001E-3</c:v>
                  </c:pt>
                  <c:pt idx="8">
                    <c:v>1.6800000000000001E-3</c:v>
                  </c:pt>
                  <c:pt idx="9">
                    <c:v>1.6800000000000001E-3</c:v>
                  </c:pt>
                  <c:pt idx="10">
                    <c:v>1.789E-3</c:v>
                  </c:pt>
                  <c:pt idx="11">
                    <c:v>1.377E-3</c:v>
                  </c:pt>
                  <c:pt idx="12">
                    <c:v>1.6310000000000001E-3</c:v>
                  </c:pt>
                  <c:pt idx="13">
                    <c:v>2.3050000000000002E-3</c:v>
                  </c:pt>
                  <c:pt idx="14">
                    <c:v>1.7600000000000001E-3</c:v>
                  </c:pt>
                  <c:pt idx="15">
                    <c:v>2.2799999999999999E-3</c:v>
                  </c:pt>
                  <c:pt idx="16">
                    <c:v>2.5000000000000001E-3</c:v>
                  </c:pt>
                  <c:pt idx="17">
                    <c:v>2.3500000000000001E-3</c:v>
                  </c:pt>
                  <c:pt idx="18">
                    <c:v>2.32E-3</c:v>
                  </c:pt>
                  <c:pt idx="19">
                    <c:v>2.31E-3</c:v>
                  </c:pt>
                  <c:pt idx="20">
                    <c:v>2.5899999999999999E-3</c:v>
                  </c:pt>
                  <c:pt idx="21">
                    <c:v>1.6559999999999999E-3</c:v>
                  </c:pt>
                  <c:pt idx="22">
                    <c:v>2.062E-3</c:v>
                  </c:pt>
                  <c:pt idx="23">
                    <c:v>2.15E-3</c:v>
                  </c:pt>
                  <c:pt idx="24">
                    <c:v>1.5169999999999999E-3</c:v>
                  </c:pt>
                  <c:pt idx="25">
                    <c:v>2.0100000000000001E-3</c:v>
                  </c:pt>
                  <c:pt idx="26">
                    <c:v>1.3470000000000001E-3</c:v>
                  </c:pt>
                  <c:pt idx="27">
                    <c:v>1.6310000000000001E-3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4">
                    <c:v>0.01</c:v>
                  </c:pt>
                  <c:pt idx="5">
                    <c:v>0</c:v>
                  </c:pt>
                  <c:pt idx="6">
                    <c:v>0</c:v>
                  </c:pt>
                  <c:pt idx="7">
                    <c:v>1.6770000000000001E-3</c:v>
                  </c:pt>
                  <c:pt idx="8">
                    <c:v>1.6800000000000001E-3</c:v>
                  </c:pt>
                  <c:pt idx="9">
                    <c:v>1.6800000000000001E-3</c:v>
                  </c:pt>
                  <c:pt idx="10">
                    <c:v>1.789E-3</c:v>
                  </c:pt>
                  <c:pt idx="11">
                    <c:v>1.377E-3</c:v>
                  </c:pt>
                  <c:pt idx="12">
                    <c:v>1.6310000000000001E-3</c:v>
                  </c:pt>
                  <c:pt idx="13">
                    <c:v>2.3050000000000002E-3</c:v>
                  </c:pt>
                  <c:pt idx="14">
                    <c:v>1.7600000000000001E-3</c:v>
                  </c:pt>
                  <c:pt idx="15">
                    <c:v>2.2799999999999999E-3</c:v>
                  </c:pt>
                  <c:pt idx="16">
                    <c:v>2.5000000000000001E-3</c:v>
                  </c:pt>
                  <c:pt idx="17">
                    <c:v>2.3500000000000001E-3</c:v>
                  </c:pt>
                  <c:pt idx="18">
                    <c:v>2.32E-3</c:v>
                  </c:pt>
                  <c:pt idx="19">
                    <c:v>2.31E-3</c:v>
                  </c:pt>
                  <c:pt idx="20">
                    <c:v>2.5899999999999999E-3</c:v>
                  </c:pt>
                  <c:pt idx="21">
                    <c:v>1.6559999999999999E-3</c:v>
                  </c:pt>
                  <c:pt idx="22">
                    <c:v>2.062E-3</c:v>
                  </c:pt>
                  <c:pt idx="23">
                    <c:v>2.15E-3</c:v>
                  </c:pt>
                  <c:pt idx="24">
                    <c:v>1.5169999999999999E-3</c:v>
                  </c:pt>
                  <c:pt idx="25">
                    <c:v>2.0100000000000001E-3</c:v>
                  </c:pt>
                  <c:pt idx="26">
                    <c:v>1.3470000000000001E-3</c:v>
                  </c:pt>
                  <c:pt idx="27">
                    <c:v>1.6310000000000001E-3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1713.5</c:v>
                </c:pt>
                <c:pt idx="2">
                  <c:v>1738.5</c:v>
                </c:pt>
                <c:pt idx="3">
                  <c:v>1741</c:v>
                </c:pt>
                <c:pt idx="4">
                  <c:v>7208.5</c:v>
                </c:pt>
                <c:pt idx="5">
                  <c:v>8999.5</c:v>
                </c:pt>
                <c:pt idx="6">
                  <c:v>9000</c:v>
                </c:pt>
                <c:pt idx="7">
                  <c:v>15395.5</c:v>
                </c:pt>
                <c:pt idx="8">
                  <c:v>15396</c:v>
                </c:pt>
                <c:pt idx="9">
                  <c:v>15396</c:v>
                </c:pt>
                <c:pt idx="10">
                  <c:v>15428.5</c:v>
                </c:pt>
                <c:pt idx="11">
                  <c:v>15429</c:v>
                </c:pt>
                <c:pt idx="12">
                  <c:v>15465.5</c:v>
                </c:pt>
                <c:pt idx="13">
                  <c:v>15466</c:v>
                </c:pt>
                <c:pt idx="14">
                  <c:v>16268.5</c:v>
                </c:pt>
                <c:pt idx="15">
                  <c:v>16301</c:v>
                </c:pt>
                <c:pt idx="16">
                  <c:v>16301</c:v>
                </c:pt>
                <c:pt idx="17">
                  <c:v>16301</c:v>
                </c:pt>
                <c:pt idx="18">
                  <c:v>16301.5</c:v>
                </c:pt>
                <c:pt idx="19">
                  <c:v>16301.5</c:v>
                </c:pt>
                <c:pt idx="20">
                  <c:v>16301.5</c:v>
                </c:pt>
                <c:pt idx="21">
                  <c:v>17166.5</c:v>
                </c:pt>
                <c:pt idx="22">
                  <c:v>17167</c:v>
                </c:pt>
                <c:pt idx="23">
                  <c:v>17197.5</c:v>
                </c:pt>
                <c:pt idx="24">
                  <c:v>17198</c:v>
                </c:pt>
                <c:pt idx="25">
                  <c:v>17234.5</c:v>
                </c:pt>
                <c:pt idx="26">
                  <c:v>17235</c:v>
                </c:pt>
                <c:pt idx="27">
                  <c:v>18114.5</c:v>
                </c:pt>
              </c:numCache>
            </c:numRef>
          </c:xVal>
          <c:yVal>
            <c:numRef>
              <c:f>Active!$I$21:$I$996</c:f>
              <c:numCache>
                <c:formatCode>General</c:formatCode>
                <c:ptCount val="976"/>
                <c:pt idx="1">
                  <c:v>-8.5377999494085088E-4</c:v>
                </c:pt>
                <c:pt idx="2">
                  <c:v>-4.607800001394935E-4</c:v>
                </c:pt>
                <c:pt idx="3">
                  <c:v>1.3285200038808398E-3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123-49C3-A711-B8DD50D7F3F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4">
                    <c:v>0.01</c:v>
                  </c:pt>
                  <c:pt idx="5">
                    <c:v>0</c:v>
                  </c:pt>
                  <c:pt idx="6">
                    <c:v>0</c:v>
                  </c:pt>
                  <c:pt idx="7">
                    <c:v>1.6770000000000001E-3</c:v>
                  </c:pt>
                  <c:pt idx="8">
                    <c:v>1.6800000000000001E-3</c:v>
                  </c:pt>
                  <c:pt idx="9">
                    <c:v>1.6800000000000001E-3</c:v>
                  </c:pt>
                  <c:pt idx="10">
                    <c:v>1.789E-3</c:v>
                  </c:pt>
                  <c:pt idx="11">
                    <c:v>1.377E-3</c:v>
                  </c:pt>
                  <c:pt idx="12">
                    <c:v>1.6310000000000001E-3</c:v>
                  </c:pt>
                  <c:pt idx="13">
                    <c:v>2.3050000000000002E-3</c:v>
                  </c:pt>
                  <c:pt idx="14">
                    <c:v>1.7600000000000001E-3</c:v>
                  </c:pt>
                  <c:pt idx="15">
                    <c:v>2.2799999999999999E-3</c:v>
                  </c:pt>
                  <c:pt idx="16">
                    <c:v>2.5000000000000001E-3</c:v>
                  </c:pt>
                  <c:pt idx="17">
                    <c:v>2.3500000000000001E-3</c:v>
                  </c:pt>
                  <c:pt idx="18">
                    <c:v>2.32E-3</c:v>
                  </c:pt>
                  <c:pt idx="19">
                    <c:v>2.31E-3</c:v>
                  </c:pt>
                  <c:pt idx="20">
                    <c:v>2.5899999999999999E-3</c:v>
                  </c:pt>
                  <c:pt idx="21">
                    <c:v>1.6559999999999999E-3</c:v>
                  </c:pt>
                  <c:pt idx="22">
                    <c:v>2.062E-3</c:v>
                  </c:pt>
                  <c:pt idx="23">
                    <c:v>2.15E-3</c:v>
                  </c:pt>
                  <c:pt idx="24">
                    <c:v>1.5169999999999999E-3</c:v>
                  </c:pt>
                  <c:pt idx="25">
                    <c:v>2.0100000000000001E-3</c:v>
                  </c:pt>
                  <c:pt idx="26">
                    <c:v>1.3470000000000001E-3</c:v>
                  </c:pt>
                  <c:pt idx="27">
                    <c:v>1.6310000000000001E-3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4">
                    <c:v>0.01</c:v>
                  </c:pt>
                  <c:pt idx="5">
                    <c:v>0</c:v>
                  </c:pt>
                  <c:pt idx="6">
                    <c:v>0</c:v>
                  </c:pt>
                  <c:pt idx="7">
                    <c:v>1.6770000000000001E-3</c:v>
                  </c:pt>
                  <c:pt idx="8">
                    <c:v>1.6800000000000001E-3</c:v>
                  </c:pt>
                  <c:pt idx="9">
                    <c:v>1.6800000000000001E-3</c:v>
                  </c:pt>
                  <c:pt idx="10">
                    <c:v>1.789E-3</c:v>
                  </c:pt>
                  <c:pt idx="11">
                    <c:v>1.377E-3</c:v>
                  </c:pt>
                  <c:pt idx="12">
                    <c:v>1.6310000000000001E-3</c:v>
                  </c:pt>
                  <c:pt idx="13">
                    <c:v>2.3050000000000002E-3</c:v>
                  </c:pt>
                  <c:pt idx="14">
                    <c:v>1.7600000000000001E-3</c:v>
                  </c:pt>
                  <c:pt idx="15">
                    <c:v>2.2799999999999999E-3</c:v>
                  </c:pt>
                  <c:pt idx="16">
                    <c:v>2.5000000000000001E-3</c:v>
                  </c:pt>
                  <c:pt idx="17">
                    <c:v>2.3500000000000001E-3</c:v>
                  </c:pt>
                  <c:pt idx="18">
                    <c:v>2.32E-3</c:v>
                  </c:pt>
                  <c:pt idx="19">
                    <c:v>2.31E-3</c:v>
                  </c:pt>
                  <c:pt idx="20">
                    <c:v>2.5899999999999999E-3</c:v>
                  </c:pt>
                  <c:pt idx="21">
                    <c:v>1.6559999999999999E-3</c:v>
                  </c:pt>
                  <c:pt idx="22">
                    <c:v>2.062E-3</c:v>
                  </c:pt>
                  <c:pt idx="23">
                    <c:v>2.15E-3</c:v>
                  </c:pt>
                  <c:pt idx="24">
                    <c:v>1.5169999999999999E-3</c:v>
                  </c:pt>
                  <c:pt idx="25">
                    <c:v>2.0100000000000001E-3</c:v>
                  </c:pt>
                  <c:pt idx="26">
                    <c:v>1.3470000000000001E-3</c:v>
                  </c:pt>
                  <c:pt idx="27">
                    <c:v>1.6310000000000001E-3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1713.5</c:v>
                </c:pt>
                <c:pt idx="2">
                  <c:v>1738.5</c:v>
                </c:pt>
                <c:pt idx="3">
                  <c:v>1741</c:v>
                </c:pt>
                <c:pt idx="4">
                  <c:v>7208.5</c:v>
                </c:pt>
                <c:pt idx="5">
                  <c:v>8999.5</c:v>
                </c:pt>
                <c:pt idx="6">
                  <c:v>9000</c:v>
                </c:pt>
                <c:pt idx="7">
                  <c:v>15395.5</c:v>
                </c:pt>
                <c:pt idx="8">
                  <c:v>15396</c:v>
                </c:pt>
                <c:pt idx="9">
                  <c:v>15396</c:v>
                </c:pt>
                <c:pt idx="10">
                  <c:v>15428.5</c:v>
                </c:pt>
                <c:pt idx="11">
                  <c:v>15429</c:v>
                </c:pt>
                <c:pt idx="12">
                  <c:v>15465.5</c:v>
                </c:pt>
                <c:pt idx="13">
                  <c:v>15466</c:v>
                </c:pt>
                <c:pt idx="14">
                  <c:v>16268.5</c:v>
                </c:pt>
                <c:pt idx="15">
                  <c:v>16301</c:v>
                </c:pt>
                <c:pt idx="16">
                  <c:v>16301</c:v>
                </c:pt>
                <c:pt idx="17">
                  <c:v>16301</c:v>
                </c:pt>
                <c:pt idx="18">
                  <c:v>16301.5</c:v>
                </c:pt>
                <c:pt idx="19">
                  <c:v>16301.5</c:v>
                </c:pt>
                <c:pt idx="20">
                  <c:v>16301.5</c:v>
                </c:pt>
                <c:pt idx="21">
                  <c:v>17166.5</c:v>
                </c:pt>
                <c:pt idx="22">
                  <c:v>17167</c:v>
                </c:pt>
                <c:pt idx="23">
                  <c:v>17197.5</c:v>
                </c:pt>
                <c:pt idx="24">
                  <c:v>17198</c:v>
                </c:pt>
                <c:pt idx="25">
                  <c:v>17234.5</c:v>
                </c:pt>
                <c:pt idx="26">
                  <c:v>17235</c:v>
                </c:pt>
                <c:pt idx="27">
                  <c:v>18114.5</c:v>
                </c:pt>
              </c:numCache>
            </c:numRef>
          </c:xVal>
          <c:yVal>
            <c:numRef>
              <c:f>Active!$J$21:$J$996</c:f>
              <c:numCache>
                <c:formatCode>General</c:formatCode>
                <c:ptCount val="976"/>
                <c:pt idx="7">
                  <c:v>-9.1550321289105341E-2</c:v>
                </c:pt>
                <c:pt idx="8">
                  <c:v>-9.5227400517615024E-2</c:v>
                </c:pt>
                <c:pt idx="9">
                  <c:v>8.4838940179906785E-2</c:v>
                </c:pt>
                <c:pt idx="10">
                  <c:v>-8.895454147568671E-2</c:v>
                </c:pt>
                <c:pt idx="11">
                  <c:v>-8.8819234508264344E-2</c:v>
                </c:pt>
                <c:pt idx="12">
                  <c:v>-8.64003605893231E-2</c:v>
                </c:pt>
                <c:pt idx="13">
                  <c:v>-8.6785953979415353E-2</c:v>
                </c:pt>
                <c:pt idx="21">
                  <c:v>2.3688596149440855E-2</c:v>
                </c:pt>
                <c:pt idx="22">
                  <c:v>2.0906439225655049E-2</c:v>
                </c:pt>
                <c:pt idx="23">
                  <c:v>2.6714280065789353E-2</c:v>
                </c:pt>
                <c:pt idx="24">
                  <c:v>2.0367858043755405E-2</c:v>
                </c:pt>
                <c:pt idx="25">
                  <c:v>2.203855816333089E-2</c:v>
                </c:pt>
                <c:pt idx="26">
                  <c:v>2.2714201724738814E-2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123-49C3-A711-B8DD50D7F3F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VSS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4">
                    <c:v>0.01</c:v>
                  </c:pt>
                  <c:pt idx="5">
                    <c:v>0</c:v>
                  </c:pt>
                  <c:pt idx="6">
                    <c:v>0</c:v>
                  </c:pt>
                  <c:pt idx="7">
                    <c:v>1.6770000000000001E-3</c:v>
                  </c:pt>
                  <c:pt idx="8">
                    <c:v>1.6800000000000001E-3</c:v>
                  </c:pt>
                  <c:pt idx="9">
                    <c:v>1.6800000000000001E-3</c:v>
                  </c:pt>
                  <c:pt idx="10">
                    <c:v>1.789E-3</c:v>
                  </c:pt>
                  <c:pt idx="11">
                    <c:v>1.377E-3</c:v>
                  </c:pt>
                  <c:pt idx="12">
                    <c:v>1.6310000000000001E-3</c:v>
                  </c:pt>
                  <c:pt idx="13">
                    <c:v>2.3050000000000002E-3</c:v>
                  </c:pt>
                  <c:pt idx="14">
                    <c:v>1.7600000000000001E-3</c:v>
                  </c:pt>
                  <c:pt idx="15">
                    <c:v>2.2799999999999999E-3</c:v>
                  </c:pt>
                  <c:pt idx="16">
                    <c:v>2.5000000000000001E-3</c:v>
                  </c:pt>
                  <c:pt idx="17">
                    <c:v>2.3500000000000001E-3</c:v>
                  </c:pt>
                  <c:pt idx="18">
                    <c:v>2.32E-3</c:v>
                  </c:pt>
                  <c:pt idx="19">
                    <c:v>2.31E-3</c:v>
                  </c:pt>
                  <c:pt idx="20">
                    <c:v>2.5899999999999999E-3</c:v>
                  </c:pt>
                  <c:pt idx="21">
                    <c:v>1.6559999999999999E-3</c:v>
                  </c:pt>
                  <c:pt idx="22">
                    <c:v>2.062E-3</c:v>
                  </c:pt>
                  <c:pt idx="23">
                    <c:v>2.15E-3</c:v>
                  </c:pt>
                  <c:pt idx="24">
                    <c:v>1.5169999999999999E-3</c:v>
                  </c:pt>
                  <c:pt idx="25">
                    <c:v>2.0100000000000001E-3</c:v>
                  </c:pt>
                  <c:pt idx="26">
                    <c:v>1.3470000000000001E-3</c:v>
                  </c:pt>
                  <c:pt idx="27">
                    <c:v>1.6310000000000001E-3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4">
                    <c:v>0.01</c:v>
                  </c:pt>
                  <c:pt idx="5">
                    <c:v>0</c:v>
                  </c:pt>
                  <c:pt idx="6">
                    <c:v>0</c:v>
                  </c:pt>
                  <c:pt idx="7">
                    <c:v>1.6770000000000001E-3</c:v>
                  </c:pt>
                  <c:pt idx="8">
                    <c:v>1.6800000000000001E-3</c:v>
                  </c:pt>
                  <c:pt idx="9">
                    <c:v>1.6800000000000001E-3</c:v>
                  </c:pt>
                  <c:pt idx="10">
                    <c:v>1.789E-3</c:v>
                  </c:pt>
                  <c:pt idx="11">
                    <c:v>1.377E-3</c:v>
                  </c:pt>
                  <c:pt idx="12">
                    <c:v>1.6310000000000001E-3</c:v>
                  </c:pt>
                  <c:pt idx="13">
                    <c:v>2.3050000000000002E-3</c:v>
                  </c:pt>
                  <c:pt idx="14">
                    <c:v>1.7600000000000001E-3</c:v>
                  </c:pt>
                  <c:pt idx="15">
                    <c:v>2.2799999999999999E-3</c:v>
                  </c:pt>
                  <c:pt idx="16">
                    <c:v>2.5000000000000001E-3</c:v>
                  </c:pt>
                  <c:pt idx="17">
                    <c:v>2.3500000000000001E-3</c:v>
                  </c:pt>
                  <c:pt idx="18">
                    <c:v>2.32E-3</c:v>
                  </c:pt>
                  <c:pt idx="19">
                    <c:v>2.31E-3</c:v>
                  </c:pt>
                  <c:pt idx="20">
                    <c:v>2.5899999999999999E-3</c:v>
                  </c:pt>
                  <c:pt idx="21">
                    <c:v>1.6559999999999999E-3</c:v>
                  </c:pt>
                  <c:pt idx="22">
                    <c:v>2.062E-3</c:v>
                  </c:pt>
                  <c:pt idx="23">
                    <c:v>2.15E-3</c:v>
                  </c:pt>
                  <c:pt idx="24">
                    <c:v>1.5169999999999999E-3</c:v>
                  </c:pt>
                  <c:pt idx="25">
                    <c:v>2.0100000000000001E-3</c:v>
                  </c:pt>
                  <c:pt idx="26">
                    <c:v>1.3470000000000001E-3</c:v>
                  </c:pt>
                  <c:pt idx="27">
                    <c:v>1.6310000000000001E-3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1713.5</c:v>
                </c:pt>
                <c:pt idx="2">
                  <c:v>1738.5</c:v>
                </c:pt>
                <c:pt idx="3">
                  <c:v>1741</c:v>
                </c:pt>
                <c:pt idx="4">
                  <c:v>7208.5</c:v>
                </c:pt>
                <c:pt idx="5">
                  <c:v>8999.5</c:v>
                </c:pt>
                <c:pt idx="6">
                  <c:v>9000</c:v>
                </c:pt>
                <c:pt idx="7">
                  <c:v>15395.5</c:v>
                </c:pt>
                <c:pt idx="8">
                  <c:v>15396</c:v>
                </c:pt>
                <c:pt idx="9">
                  <c:v>15396</c:v>
                </c:pt>
                <c:pt idx="10">
                  <c:v>15428.5</c:v>
                </c:pt>
                <c:pt idx="11">
                  <c:v>15429</c:v>
                </c:pt>
                <c:pt idx="12">
                  <c:v>15465.5</c:v>
                </c:pt>
                <c:pt idx="13">
                  <c:v>15466</c:v>
                </c:pt>
                <c:pt idx="14">
                  <c:v>16268.5</c:v>
                </c:pt>
                <c:pt idx="15">
                  <c:v>16301</c:v>
                </c:pt>
                <c:pt idx="16">
                  <c:v>16301</c:v>
                </c:pt>
                <c:pt idx="17">
                  <c:v>16301</c:v>
                </c:pt>
                <c:pt idx="18">
                  <c:v>16301.5</c:v>
                </c:pt>
                <c:pt idx="19">
                  <c:v>16301.5</c:v>
                </c:pt>
                <c:pt idx="20">
                  <c:v>16301.5</c:v>
                </c:pt>
                <c:pt idx="21">
                  <c:v>17166.5</c:v>
                </c:pt>
                <c:pt idx="22">
                  <c:v>17167</c:v>
                </c:pt>
                <c:pt idx="23">
                  <c:v>17197.5</c:v>
                </c:pt>
                <c:pt idx="24">
                  <c:v>17198</c:v>
                </c:pt>
                <c:pt idx="25">
                  <c:v>17234.5</c:v>
                </c:pt>
                <c:pt idx="26">
                  <c:v>17235</c:v>
                </c:pt>
                <c:pt idx="27">
                  <c:v>18114.5</c:v>
                </c:pt>
              </c:numCache>
            </c:numRef>
          </c:xVal>
          <c:yVal>
            <c:numRef>
              <c:f>Active!$K$21:$K$996</c:f>
              <c:numCache>
                <c:formatCode>General</c:formatCode>
                <c:ptCount val="976"/>
                <c:pt idx="27">
                  <c:v>8.4838940179906785E-2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123-49C3-A711-B8DD50D7F3F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4">
                    <c:v>0.01</c:v>
                  </c:pt>
                  <c:pt idx="5">
                    <c:v>0</c:v>
                  </c:pt>
                  <c:pt idx="6">
                    <c:v>0</c:v>
                  </c:pt>
                  <c:pt idx="7">
                    <c:v>1.6770000000000001E-3</c:v>
                  </c:pt>
                  <c:pt idx="8">
                    <c:v>1.6800000000000001E-3</c:v>
                  </c:pt>
                  <c:pt idx="9">
                    <c:v>1.6800000000000001E-3</c:v>
                  </c:pt>
                  <c:pt idx="10">
                    <c:v>1.789E-3</c:v>
                  </c:pt>
                  <c:pt idx="11">
                    <c:v>1.377E-3</c:v>
                  </c:pt>
                  <c:pt idx="12">
                    <c:v>1.6310000000000001E-3</c:v>
                  </c:pt>
                  <c:pt idx="13">
                    <c:v>2.3050000000000002E-3</c:v>
                  </c:pt>
                  <c:pt idx="14">
                    <c:v>1.7600000000000001E-3</c:v>
                  </c:pt>
                  <c:pt idx="15">
                    <c:v>2.2799999999999999E-3</c:v>
                  </c:pt>
                  <c:pt idx="16">
                    <c:v>2.5000000000000001E-3</c:v>
                  </c:pt>
                  <c:pt idx="17">
                    <c:v>2.3500000000000001E-3</c:v>
                  </c:pt>
                  <c:pt idx="18">
                    <c:v>2.32E-3</c:v>
                  </c:pt>
                  <c:pt idx="19">
                    <c:v>2.31E-3</c:v>
                  </c:pt>
                  <c:pt idx="20">
                    <c:v>2.5899999999999999E-3</c:v>
                  </c:pt>
                  <c:pt idx="21">
                    <c:v>1.6559999999999999E-3</c:v>
                  </c:pt>
                  <c:pt idx="22">
                    <c:v>2.062E-3</c:v>
                  </c:pt>
                  <c:pt idx="23">
                    <c:v>2.15E-3</c:v>
                  </c:pt>
                  <c:pt idx="24">
                    <c:v>1.5169999999999999E-3</c:v>
                  </c:pt>
                  <c:pt idx="25">
                    <c:v>2.0100000000000001E-3</c:v>
                  </c:pt>
                  <c:pt idx="26">
                    <c:v>1.3470000000000001E-3</c:v>
                  </c:pt>
                  <c:pt idx="27">
                    <c:v>1.6310000000000001E-3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4">
                    <c:v>0.01</c:v>
                  </c:pt>
                  <c:pt idx="5">
                    <c:v>0</c:v>
                  </c:pt>
                  <c:pt idx="6">
                    <c:v>0</c:v>
                  </c:pt>
                  <c:pt idx="7">
                    <c:v>1.6770000000000001E-3</c:v>
                  </c:pt>
                  <c:pt idx="8">
                    <c:v>1.6800000000000001E-3</c:v>
                  </c:pt>
                  <c:pt idx="9">
                    <c:v>1.6800000000000001E-3</c:v>
                  </c:pt>
                  <c:pt idx="10">
                    <c:v>1.789E-3</c:v>
                  </c:pt>
                  <c:pt idx="11">
                    <c:v>1.377E-3</c:v>
                  </c:pt>
                  <c:pt idx="12">
                    <c:v>1.6310000000000001E-3</c:v>
                  </c:pt>
                  <c:pt idx="13">
                    <c:v>2.3050000000000002E-3</c:v>
                  </c:pt>
                  <c:pt idx="14">
                    <c:v>1.7600000000000001E-3</c:v>
                  </c:pt>
                  <c:pt idx="15">
                    <c:v>2.2799999999999999E-3</c:v>
                  </c:pt>
                  <c:pt idx="16">
                    <c:v>2.5000000000000001E-3</c:v>
                  </c:pt>
                  <c:pt idx="17">
                    <c:v>2.3500000000000001E-3</c:v>
                  </c:pt>
                  <c:pt idx="18">
                    <c:v>2.32E-3</c:v>
                  </c:pt>
                  <c:pt idx="19">
                    <c:v>2.31E-3</c:v>
                  </c:pt>
                  <c:pt idx="20">
                    <c:v>2.5899999999999999E-3</c:v>
                  </c:pt>
                  <c:pt idx="21">
                    <c:v>1.6559999999999999E-3</c:v>
                  </c:pt>
                  <c:pt idx="22">
                    <c:v>2.062E-3</c:v>
                  </c:pt>
                  <c:pt idx="23">
                    <c:v>2.15E-3</c:v>
                  </c:pt>
                  <c:pt idx="24">
                    <c:v>1.5169999999999999E-3</c:v>
                  </c:pt>
                  <c:pt idx="25">
                    <c:v>2.0100000000000001E-3</c:v>
                  </c:pt>
                  <c:pt idx="26">
                    <c:v>1.3470000000000001E-3</c:v>
                  </c:pt>
                  <c:pt idx="27">
                    <c:v>1.6310000000000001E-3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1713.5</c:v>
                </c:pt>
                <c:pt idx="2">
                  <c:v>1738.5</c:v>
                </c:pt>
                <c:pt idx="3">
                  <c:v>1741</c:v>
                </c:pt>
                <c:pt idx="4">
                  <c:v>7208.5</c:v>
                </c:pt>
                <c:pt idx="5">
                  <c:v>8999.5</c:v>
                </c:pt>
                <c:pt idx="6">
                  <c:v>9000</c:v>
                </c:pt>
                <c:pt idx="7">
                  <c:v>15395.5</c:v>
                </c:pt>
                <c:pt idx="8">
                  <c:v>15396</c:v>
                </c:pt>
                <c:pt idx="9">
                  <c:v>15396</c:v>
                </c:pt>
                <c:pt idx="10">
                  <c:v>15428.5</c:v>
                </c:pt>
                <c:pt idx="11">
                  <c:v>15429</c:v>
                </c:pt>
                <c:pt idx="12">
                  <c:v>15465.5</c:v>
                </c:pt>
                <c:pt idx="13">
                  <c:v>15466</c:v>
                </c:pt>
                <c:pt idx="14">
                  <c:v>16268.5</c:v>
                </c:pt>
                <c:pt idx="15">
                  <c:v>16301</c:v>
                </c:pt>
                <c:pt idx="16">
                  <c:v>16301</c:v>
                </c:pt>
                <c:pt idx="17">
                  <c:v>16301</c:v>
                </c:pt>
                <c:pt idx="18">
                  <c:v>16301.5</c:v>
                </c:pt>
                <c:pt idx="19">
                  <c:v>16301.5</c:v>
                </c:pt>
                <c:pt idx="20">
                  <c:v>16301.5</c:v>
                </c:pt>
                <c:pt idx="21">
                  <c:v>17166.5</c:v>
                </c:pt>
                <c:pt idx="22">
                  <c:v>17167</c:v>
                </c:pt>
                <c:pt idx="23">
                  <c:v>17197.5</c:v>
                </c:pt>
                <c:pt idx="24">
                  <c:v>17198</c:v>
                </c:pt>
                <c:pt idx="25">
                  <c:v>17234.5</c:v>
                </c:pt>
                <c:pt idx="26">
                  <c:v>17235</c:v>
                </c:pt>
                <c:pt idx="27">
                  <c:v>18114.5</c:v>
                </c:pt>
              </c:numCache>
            </c:numRef>
          </c:xVal>
          <c:yVal>
            <c:numRef>
              <c:f>Active!$L$21:$L$996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123-49C3-A711-B8DD50D7F3F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4">
                    <c:v>0.01</c:v>
                  </c:pt>
                  <c:pt idx="5">
                    <c:v>0</c:v>
                  </c:pt>
                  <c:pt idx="6">
                    <c:v>0</c:v>
                  </c:pt>
                  <c:pt idx="7">
                    <c:v>1.6770000000000001E-3</c:v>
                  </c:pt>
                  <c:pt idx="8">
                    <c:v>1.6800000000000001E-3</c:v>
                  </c:pt>
                  <c:pt idx="9">
                    <c:v>1.6800000000000001E-3</c:v>
                  </c:pt>
                  <c:pt idx="10">
                    <c:v>1.789E-3</c:v>
                  </c:pt>
                  <c:pt idx="11">
                    <c:v>1.377E-3</c:v>
                  </c:pt>
                  <c:pt idx="12">
                    <c:v>1.6310000000000001E-3</c:v>
                  </c:pt>
                  <c:pt idx="13">
                    <c:v>2.3050000000000002E-3</c:v>
                  </c:pt>
                  <c:pt idx="14">
                    <c:v>1.7600000000000001E-3</c:v>
                  </c:pt>
                  <c:pt idx="15">
                    <c:v>2.2799999999999999E-3</c:v>
                  </c:pt>
                  <c:pt idx="16">
                    <c:v>2.5000000000000001E-3</c:v>
                  </c:pt>
                  <c:pt idx="17">
                    <c:v>2.3500000000000001E-3</c:v>
                  </c:pt>
                  <c:pt idx="18">
                    <c:v>2.32E-3</c:v>
                  </c:pt>
                  <c:pt idx="19">
                    <c:v>2.31E-3</c:v>
                  </c:pt>
                  <c:pt idx="20">
                    <c:v>2.5899999999999999E-3</c:v>
                  </c:pt>
                  <c:pt idx="21">
                    <c:v>1.6559999999999999E-3</c:v>
                  </c:pt>
                  <c:pt idx="22">
                    <c:v>2.062E-3</c:v>
                  </c:pt>
                  <c:pt idx="23">
                    <c:v>2.15E-3</c:v>
                  </c:pt>
                  <c:pt idx="24">
                    <c:v>1.5169999999999999E-3</c:v>
                  </c:pt>
                  <c:pt idx="25">
                    <c:v>2.0100000000000001E-3</c:v>
                  </c:pt>
                  <c:pt idx="26">
                    <c:v>1.3470000000000001E-3</c:v>
                  </c:pt>
                  <c:pt idx="27">
                    <c:v>1.6310000000000001E-3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4">
                    <c:v>0.01</c:v>
                  </c:pt>
                  <c:pt idx="5">
                    <c:v>0</c:v>
                  </c:pt>
                  <c:pt idx="6">
                    <c:v>0</c:v>
                  </c:pt>
                  <c:pt idx="7">
                    <c:v>1.6770000000000001E-3</c:v>
                  </c:pt>
                  <c:pt idx="8">
                    <c:v>1.6800000000000001E-3</c:v>
                  </c:pt>
                  <c:pt idx="9">
                    <c:v>1.6800000000000001E-3</c:v>
                  </c:pt>
                  <c:pt idx="10">
                    <c:v>1.789E-3</c:v>
                  </c:pt>
                  <c:pt idx="11">
                    <c:v>1.377E-3</c:v>
                  </c:pt>
                  <c:pt idx="12">
                    <c:v>1.6310000000000001E-3</c:v>
                  </c:pt>
                  <c:pt idx="13">
                    <c:v>2.3050000000000002E-3</c:v>
                  </c:pt>
                  <c:pt idx="14">
                    <c:v>1.7600000000000001E-3</c:v>
                  </c:pt>
                  <c:pt idx="15">
                    <c:v>2.2799999999999999E-3</c:v>
                  </c:pt>
                  <c:pt idx="16">
                    <c:v>2.5000000000000001E-3</c:v>
                  </c:pt>
                  <c:pt idx="17">
                    <c:v>2.3500000000000001E-3</c:v>
                  </c:pt>
                  <c:pt idx="18">
                    <c:v>2.32E-3</c:v>
                  </c:pt>
                  <c:pt idx="19">
                    <c:v>2.31E-3</c:v>
                  </c:pt>
                  <c:pt idx="20">
                    <c:v>2.5899999999999999E-3</c:v>
                  </c:pt>
                  <c:pt idx="21">
                    <c:v>1.6559999999999999E-3</c:v>
                  </c:pt>
                  <c:pt idx="22">
                    <c:v>2.062E-3</c:v>
                  </c:pt>
                  <c:pt idx="23">
                    <c:v>2.15E-3</c:v>
                  </c:pt>
                  <c:pt idx="24">
                    <c:v>1.5169999999999999E-3</c:v>
                  </c:pt>
                  <c:pt idx="25">
                    <c:v>2.0100000000000001E-3</c:v>
                  </c:pt>
                  <c:pt idx="26">
                    <c:v>1.3470000000000001E-3</c:v>
                  </c:pt>
                  <c:pt idx="27">
                    <c:v>1.6310000000000001E-3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1713.5</c:v>
                </c:pt>
                <c:pt idx="2">
                  <c:v>1738.5</c:v>
                </c:pt>
                <c:pt idx="3">
                  <c:v>1741</c:v>
                </c:pt>
                <c:pt idx="4">
                  <c:v>7208.5</c:v>
                </c:pt>
                <c:pt idx="5">
                  <c:v>8999.5</c:v>
                </c:pt>
                <c:pt idx="6">
                  <c:v>9000</c:v>
                </c:pt>
                <c:pt idx="7">
                  <c:v>15395.5</c:v>
                </c:pt>
                <c:pt idx="8">
                  <c:v>15396</c:v>
                </c:pt>
                <c:pt idx="9">
                  <c:v>15396</c:v>
                </c:pt>
                <c:pt idx="10">
                  <c:v>15428.5</c:v>
                </c:pt>
                <c:pt idx="11">
                  <c:v>15429</c:v>
                </c:pt>
                <c:pt idx="12">
                  <c:v>15465.5</c:v>
                </c:pt>
                <c:pt idx="13">
                  <c:v>15466</c:v>
                </c:pt>
                <c:pt idx="14">
                  <c:v>16268.5</c:v>
                </c:pt>
                <c:pt idx="15">
                  <c:v>16301</c:v>
                </c:pt>
                <c:pt idx="16">
                  <c:v>16301</c:v>
                </c:pt>
                <c:pt idx="17">
                  <c:v>16301</c:v>
                </c:pt>
                <c:pt idx="18">
                  <c:v>16301.5</c:v>
                </c:pt>
                <c:pt idx="19">
                  <c:v>16301.5</c:v>
                </c:pt>
                <c:pt idx="20">
                  <c:v>16301.5</c:v>
                </c:pt>
                <c:pt idx="21">
                  <c:v>17166.5</c:v>
                </c:pt>
                <c:pt idx="22">
                  <c:v>17167</c:v>
                </c:pt>
                <c:pt idx="23">
                  <c:v>17197.5</c:v>
                </c:pt>
                <c:pt idx="24">
                  <c:v>17198</c:v>
                </c:pt>
                <c:pt idx="25">
                  <c:v>17234.5</c:v>
                </c:pt>
                <c:pt idx="26">
                  <c:v>17235</c:v>
                </c:pt>
                <c:pt idx="27">
                  <c:v>18114.5</c:v>
                </c:pt>
              </c:numCache>
            </c:numRef>
          </c:xVal>
          <c:yVal>
            <c:numRef>
              <c:f>Active!$M$21:$M$996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123-49C3-A711-B8DD50D7F3F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4">
                    <c:v>0.01</c:v>
                  </c:pt>
                  <c:pt idx="5">
                    <c:v>0</c:v>
                  </c:pt>
                  <c:pt idx="6">
                    <c:v>0</c:v>
                  </c:pt>
                  <c:pt idx="7">
                    <c:v>1.6770000000000001E-3</c:v>
                  </c:pt>
                  <c:pt idx="8">
                    <c:v>1.6800000000000001E-3</c:v>
                  </c:pt>
                  <c:pt idx="9">
                    <c:v>1.6800000000000001E-3</c:v>
                  </c:pt>
                  <c:pt idx="10">
                    <c:v>1.789E-3</c:v>
                  </c:pt>
                  <c:pt idx="11">
                    <c:v>1.377E-3</c:v>
                  </c:pt>
                  <c:pt idx="12">
                    <c:v>1.6310000000000001E-3</c:v>
                  </c:pt>
                  <c:pt idx="13">
                    <c:v>2.3050000000000002E-3</c:v>
                  </c:pt>
                  <c:pt idx="14">
                    <c:v>1.7600000000000001E-3</c:v>
                  </c:pt>
                  <c:pt idx="15">
                    <c:v>2.2799999999999999E-3</c:v>
                  </c:pt>
                  <c:pt idx="16">
                    <c:v>2.5000000000000001E-3</c:v>
                  </c:pt>
                  <c:pt idx="17">
                    <c:v>2.3500000000000001E-3</c:v>
                  </c:pt>
                  <c:pt idx="18">
                    <c:v>2.32E-3</c:v>
                  </c:pt>
                  <c:pt idx="19">
                    <c:v>2.31E-3</c:v>
                  </c:pt>
                  <c:pt idx="20">
                    <c:v>2.5899999999999999E-3</c:v>
                  </c:pt>
                  <c:pt idx="21">
                    <c:v>1.6559999999999999E-3</c:v>
                  </c:pt>
                  <c:pt idx="22">
                    <c:v>2.062E-3</c:v>
                  </c:pt>
                  <c:pt idx="23">
                    <c:v>2.15E-3</c:v>
                  </c:pt>
                  <c:pt idx="24">
                    <c:v>1.5169999999999999E-3</c:v>
                  </c:pt>
                  <c:pt idx="25">
                    <c:v>2.0100000000000001E-3</c:v>
                  </c:pt>
                  <c:pt idx="26">
                    <c:v>1.3470000000000001E-3</c:v>
                  </c:pt>
                  <c:pt idx="27">
                    <c:v>1.6310000000000001E-3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4">
                    <c:v>0.01</c:v>
                  </c:pt>
                  <c:pt idx="5">
                    <c:v>0</c:v>
                  </c:pt>
                  <c:pt idx="6">
                    <c:v>0</c:v>
                  </c:pt>
                  <c:pt idx="7">
                    <c:v>1.6770000000000001E-3</c:v>
                  </c:pt>
                  <c:pt idx="8">
                    <c:v>1.6800000000000001E-3</c:v>
                  </c:pt>
                  <c:pt idx="9">
                    <c:v>1.6800000000000001E-3</c:v>
                  </c:pt>
                  <c:pt idx="10">
                    <c:v>1.789E-3</c:v>
                  </c:pt>
                  <c:pt idx="11">
                    <c:v>1.377E-3</c:v>
                  </c:pt>
                  <c:pt idx="12">
                    <c:v>1.6310000000000001E-3</c:v>
                  </c:pt>
                  <c:pt idx="13">
                    <c:v>2.3050000000000002E-3</c:v>
                  </c:pt>
                  <c:pt idx="14">
                    <c:v>1.7600000000000001E-3</c:v>
                  </c:pt>
                  <c:pt idx="15">
                    <c:v>2.2799999999999999E-3</c:v>
                  </c:pt>
                  <c:pt idx="16">
                    <c:v>2.5000000000000001E-3</c:v>
                  </c:pt>
                  <c:pt idx="17">
                    <c:v>2.3500000000000001E-3</c:v>
                  </c:pt>
                  <c:pt idx="18">
                    <c:v>2.32E-3</c:v>
                  </c:pt>
                  <c:pt idx="19">
                    <c:v>2.31E-3</c:v>
                  </c:pt>
                  <c:pt idx="20">
                    <c:v>2.5899999999999999E-3</c:v>
                  </c:pt>
                  <c:pt idx="21">
                    <c:v>1.6559999999999999E-3</c:v>
                  </c:pt>
                  <c:pt idx="22">
                    <c:v>2.062E-3</c:v>
                  </c:pt>
                  <c:pt idx="23">
                    <c:v>2.15E-3</c:v>
                  </c:pt>
                  <c:pt idx="24">
                    <c:v>1.5169999999999999E-3</c:v>
                  </c:pt>
                  <c:pt idx="25">
                    <c:v>2.0100000000000001E-3</c:v>
                  </c:pt>
                  <c:pt idx="26">
                    <c:v>1.3470000000000001E-3</c:v>
                  </c:pt>
                  <c:pt idx="27">
                    <c:v>1.6310000000000001E-3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1713.5</c:v>
                </c:pt>
                <c:pt idx="2">
                  <c:v>1738.5</c:v>
                </c:pt>
                <c:pt idx="3">
                  <c:v>1741</c:v>
                </c:pt>
                <c:pt idx="4">
                  <c:v>7208.5</c:v>
                </c:pt>
                <c:pt idx="5">
                  <c:v>8999.5</c:v>
                </c:pt>
                <c:pt idx="6">
                  <c:v>9000</c:v>
                </c:pt>
                <c:pt idx="7">
                  <c:v>15395.5</c:v>
                </c:pt>
                <c:pt idx="8">
                  <c:v>15396</c:v>
                </c:pt>
                <c:pt idx="9">
                  <c:v>15396</c:v>
                </c:pt>
                <c:pt idx="10">
                  <c:v>15428.5</c:v>
                </c:pt>
                <c:pt idx="11">
                  <c:v>15429</c:v>
                </c:pt>
                <c:pt idx="12">
                  <c:v>15465.5</c:v>
                </c:pt>
                <c:pt idx="13">
                  <c:v>15466</c:v>
                </c:pt>
                <c:pt idx="14">
                  <c:v>16268.5</c:v>
                </c:pt>
                <c:pt idx="15">
                  <c:v>16301</c:v>
                </c:pt>
                <c:pt idx="16">
                  <c:v>16301</c:v>
                </c:pt>
                <c:pt idx="17">
                  <c:v>16301</c:v>
                </c:pt>
                <c:pt idx="18">
                  <c:v>16301.5</c:v>
                </c:pt>
                <c:pt idx="19">
                  <c:v>16301.5</c:v>
                </c:pt>
                <c:pt idx="20">
                  <c:v>16301.5</c:v>
                </c:pt>
                <c:pt idx="21">
                  <c:v>17166.5</c:v>
                </c:pt>
                <c:pt idx="22">
                  <c:v>17167</c:v>
                </c:pt>
                <c:pt idx="23">
                  <c:v>17197.5</c:v>
                </c:pt>
                <c:pt idx="24">
                  <c:v>17198</c:v>
                </c:pt>
                <c:pt idx="25">
                  <c:v>17234.5</c:v>
                </c:pt>
                <c:pt idx="26">
                  <c:v>17235</c:v>
                </c:pt>
                <c:pt idx="27">
                  <c:v>18114.5</c:v>
                </c:pt>
              </c:numCache>
            </c:numRef>
          </c:xVal>
          <c:yVal>
            <c:numRef>
              <c:f>Active!$N$21:$N$996</c:f>
              <c:numCache>
                <c:formatCode>General</c:formatCode>
                <c:ptCount val="976"/>
                <c:pt idx="4">
                  <c:v>-3.967237999313511E-2</c:v>
                </c:pt>
                <c:pt idx="5">
                  <c:v>-5.2857859998766799E-2</c:v>
                </c:pt>
                <c:pt idx="6">
                  <c:v>-5.1719999995839316E-2</c:v>
                </c:pt>
                <c:pt idx="7">
                  <c:v>-9.1550321289105341E-2</c:v>
                </c:pt>
                <c:pt idx="8">
                  <c:v>-9.5227400517615024E-2</c:v>
                </c:pt>
                <c:pt idx="9">
                  <c:v>-9.5227400517615024E-2</c:v>
                </c:pt>
                <c:pt idx="10">
                  <c:v>-8.895454147568671E-2</c:v>
                </c:pt>
                <c:pt idx="11">
                  <c:v>-8.8819234508264344E-2</c:v>
                </c:pt>
                <c:pt idx="12">
                  <c:v>-8.64003605893231E-2</c:v>
                </c:pt>
                <c:pt idx="13">
                  <c:v>-8.6785953979415353E-2</c:v>
                </c:pt>
                <c:pt idx="14">
                  <c:v>-3.9989180004340596E-2</c:v>
                </c:pt>
                <c:pt idx="15">
                  <c:v>-3.7108279997482896E-2</c:v>
                </c:pt>
                <c:pt idx="16">
                  <c:v>-3.6858279992884491E-2</c:v>
                </c:pt>
                <c:pt idx="17">
                  <c:v>-3.6278279992984608E-2</c:v>
                </c:pt>
                <c:pt idx="18">
                  <c:v>-3.763042000355199E-2</c:v>
                </c:pt>
                <c:pt idx="19">
                  <c:v>-3.7620420000166632E-2</c:v>
                </c:pt>
                <c:pt idx="20">
                  <c:v>-3.7390420002338942E-2</c:v>
                </c:pt>
                <c:pt idx="21">
                  <c:v>2.3688596149440855E-2</c:v>
                </c:pt>
                <c:pt idx="22">
                  <c:v>2.0906439225655049E-2</c:v>
                </c:pt>
                <c:pt idx="23">
                  <c:v>2.6714280065789353E-2</c:v>
                </c:pt>
                <c:pt idx="24">
                  <c:v>2.0367858043755405E-2</c:v>
                </c:pt>
                <c:pt idx="25">
                  <c:v>2.203855816333089E-2</c:v>
                </c:pt>
                <c:pt idx="26">
                  <c:v>2.2714201724738814E-2</c:v>
                </c:pt>
                <c:pt idx="27">
                  <c:v>8.4838940179906785E-2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123-49C3-A711-B8DD50D7F3F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1713.5</c:v>
                </c:pt>
                <c:pt idx="2">
                  <c:v>1738.5</c:v>
                </c:pt>
                <c:pt idx="3">
                  <c:v>1741</c:v>
                </c:pt>
                <c:pt idx="4">
                  <c:v>7208.5</c:v>
                </c:pt>
                <c:pt idx="5">
                  <c:v>8999.5</c:v>
                </c:pt>
                <c:pt idx="6">
                  <c:v>9000</c:v>
                </c:pt>
                <c:pt idx="7">
                  <c:v>15395.5</c:v>
                </c:pt>
                <c:pt idx="8">
                  <c:v>15396</c:v>
                </c:pt>
                <c:pt idx="9">
                  <c:v>15396</c:v>
                </c:pt>
                <c:pt idx="10">
                  <c:v>15428.5</c:v>
                </c:pt>
                <c:pt idx="11">
                  <c:v>15429</c:v>
                </c:pt>
                <c:pt idx="12">
                  <c:v>15465.5</c:v>
                </c:pt>
                <c:pt idx="13">
                  <c:v>15466</c:v>
                </c:pt>
                <c:pt idx="14">
                  <c:v>16268.5</c:v>
                </c:pt>
                <c:pt idx="15">
                  <c:v>16301</c:v>
                </c:pt>
                <c:pt idx="16">
                  <c:v>16301</c:v>
                </c:pt>
                <c:pt idx="17">
                  <c:v>16301</c:v>
                </c:pt>
                <c:pt idx="18">
                  <c:v>16301.5</c:v>
                </c:pt>
                <c:pt idx="19">
                  <c:v>16301.5</c:v>
                </c:pt>
                <c:pt idx="20">
                  <c:v>16301.5</c:v>
                </c:pt>
                <c:pt idx="21">
                  <c:v>17166.5</c:v>
                </c:pt>
                <c:pt idx="22">
                  <c:v>17167</c:v>
                </c:pt>
                <c:pt idx="23">
                  <c:v>17197.5</c:v>
                </c:pt>
                <c:pt idx="24">
                  <c:v>17198</c:v>
                </c:pt>
                <c:pt idx="25">
                  <c:v>17234.5</c:v>
                </c:pt>
                <c:pt idx="26">
                  <c:v>17235</c:v>
                </c:pt>
                <c:pt idx="27">
                  <c:v>18114.5</c:v>
                </c:pt>
              </c:numCache>
            </c:numRef>
          </c:xVal>
          <c:yVal>
            <c:numRef>
              <c:f>Active!$O$21:$O$996</c:f>
              <c:numCache>
                <c:formatCode>General</c:formatCode>
                <c:ptCount val="976"/>
                <c:pt idx="0">
                  <c:v>-2.918693830819186E-2</c:v>
                </c:pt>
                <c:pt idx="1">
                  <c:v>-2.9327957442026049E-2</c:v>
                </c:pt>
                <c:pt idx="2">
                  <c:v>-2.9330014914069152E-2</c:v>
                </c:pt>
                <c:pt idx="3">
                  <c:v>-2.933022066127346E-2</c:v>
                </c:pt>
                <c:pt idx="4">
                  <c:v>-2.9780189797099794E-2</c:v>
                </c:pt>
                <c:pt idx="5">
                  <c:v>-2.9927587094267599E-2</c:v>
                </c:pt>
                <c:pt idx="6">
                  <c:v>-2.9927628243708461E-2</c:v>
                </c:pt>
                <c:pt idx="7">
                  <c:v>-3.0453970741774732E-2</c:v>
                </c:pt>
                <c:pt idx="8">
                  <c:v>-3.0454011891215594E-2</c:v>
                </c:pt>
                <c:pt idx="9">
                  <c:v>-3.0454011891215594E-2</c:v>
                </c:pt>
                <c:pt idx="10">
                  <c:v>-3.0456686604871625E-2</c:v>
                </c:pt>
                <c:pt idx="11">
                  <c:v>-3.0456727754312487E-2</c:v>
                </c:pt>
                <c:pt idx="12">
                  <c:v>-3.0459731663495415E-2</c:v>
                </c:pt>
                <c:pt idx="13">
                  <c:v>-3.0459772812936277E-2</c:v>
                </c:pt>
                <c:pt idx="14">
                  <c:v>-3.0525817665519841E-2</c:v>
                </c:pt>
                <c:pt idx="15">
                  <c:v>-3.0528492379175876E-2</c:v>
                </c:pt>
                <c:pt idx="16">
                  <c:v>-3.0528492379175876E-2</c:v>
                </c:pt>
                <c:pt idx="17">
                  <c:v>-3.0528492379175876E-2</c:v>
                </c:pt>
                <c:pt idx="18">
                  <c:v>-3.0528533528616737E-2</c:v>
                </c:pt>
                <c:pt idx="19">
                  <c:v>-3.0528533528616737E-2</c:v>
                </c:pt>
                <c:pt idx="20">
                  <c:v>-3.0528533528616737E-2</c:v>
                </c:pt>
                <c:pt idx="21">
                  <c:v>-3.0599722061308055E-2</c:v>
                </c:pt>
                <c:pt idx="22">
                  <c:v>-3.0599763210748917E-2</c:v>
                </c:pt>
                <c:pt idx="23">
                  <c:v>-3.0602273326641501E-2</c:v>
                </c:pt>
                <c:pt idx="24">
                  <c:v>-3.0602314476082363E-2</c:v>
                </c:pt>
                <c:pt idx="25">
                  <c:v>-3.0605318385265291E-2</c:v>
                </c:pt>
                <c:pt idx="26">
                  <c:v>-3.0605359534706153E-2</c:v>
                </c:pt>
                <c:pt idx="27">
                  <c:v>-3.0677741401182471E-2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123-49C3-A711-B8DD50D7F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0915080"/>
        <c:axId val="1"/>
      </c:scatterChart>
      <c:valAx>
        <c:axId val="460915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24812213788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09150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273304800863853"/>
          <c:y val="0.92397937099967764"/>
          <c:w val="0.6741751200018917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0</xdr:row>
      <xdr:rowOff>9525</xdr:rowOff>
    </xdr:from>
    <xdr:to>
      <xdr:col>16</xdr:col>
      <xdr:colOff>342900</xdr:colOff>
      <xdr:row>19</xdr:row>
      <xdr:rowOff>19050</xdr:rowOff>
    </xdr:to>
    <xdr:graphicFrame macro="">
      <xdr:nvGraphicFramePr>
        <xdr:cNvPr id="1034" name="Chart 2">
          <a:extLst>
            <a:ext uri="{FF2B5EF4-FFF2-40B4-BE49-F238E27FC236}">
              <a16:creationId xmlns:a16="http://schemas.microsoft.com/office/drawing/2014/main" id="{CDBD09A0-0041-5CE9-F6FB-80DF67F974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937"/>
  <sheetViews>
    <sheetView tabSelected="1" workbookViewId="0">
      <pane xSplit="13" ySplit="22" topLeftCell="N32" activePane="bottomRight" state="frozen"/>
      <selection pane="topRight" activeCell="N1" sqref="N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7.7109375" customWidth="1"/>
    <col min="4" max="4" width="12.85546875" customWidth="1"/>
    <col min="5" max="5" width="15.7109375" customWidth="1"/>
    <col min="6" max="6" width="9.140625" customWidth="1"/>
    <col min="7" max="7" width="8.140625" customWidth="1"/>
    <col min="8" max="9" width="8.5703125" customWidth="1"/>
    <col min="10" max="10" width="11.140625" customWidth="1"/>
    <col min="11" max="14" width="8.5703125" customWidth="1"/>
    <col min="15" max="15" width="8" customWidth="1"/>
    <col min="16" max="16" width="7.7109375" customWidth="1"/>
    <col min="17" max="17" width="9.85546875" customWidth="1"/>
    <col min="20" max="20" width="14.42578125" customWidth="1"/>
    <col min="21" max="21" width="12.85546875" customWidth="1"/>
  </cols>
  <sheetData>
    <row r="1" spans="1:20" ht="20.25" x14ac:dyDescent="0.3">
      <c r="A1" s="1" t="s">
        <v>37</v>
      </c>
      <c r="T1" s="49" t="s">
        <v>54</v>
      </c>
    </row>
    <row r="2" spans="1:20" x14ac:dyDescent="0.2">
      <c r="A2" t="s">
        <v>23</v>
      </c>
      <c r="B2" t="s">
        <v>38</v>
      </c>
      <c r="D2" s="3"/>
      <c r="E2" s="29"/>
      <c r="T2" s="49" t="s">
        <v>53</v>
      </c>
    </row>
    <row r="3" spans="1:20" ht="13.5" thickBot="1" x14ac:dyDescent="0.25">
      <c r="T3" s="49" t="s">
        <v>52</v>
      </c>
    </row>
    <row r="4" spans="1:20" ht="14.25" thickTop="1" thickBot="1" x14ac:dyDescent="0.25">
      <c r="A4" s="5" t="s">
        <v>0</v>
      </c>
      <c r="C4" s="8" t="s">
        <v>40</v>
      </c>
      <c r="D4" s="9" t="s">
        <v>40</v>
      </c>
    </row>
    <row r="6" spans="1:20" x14ac:dyDescent="0.2">
      <c r="A6" s="5" t="s">
        <v>1</v>
      </c>
    </row>
    <row r="7" spans="1:20" x14ac:dyDescent="0.2">
      <c r="A7" t="s">
        <v>2</v>
      </c>
      <c r="C7">
        <v>52500.211199999998</v>
      </c>
      <c r="D7" s="30" t="s">
        <v>41</v>
      </c>
    </row>
    <row r="8" spans="1:20" x14ac:dyDescent="0.2">
      <c r="A8" t="s">
        <v>3</v>
      </c>
      <c r="C8">
        <v>0.39972427999999999</v>
      </c>
      <c r="D8" s="30" t="s">
        <v>41</v>
      </c>
    </row>
    <row r="9" spans="1:20" x14ac:dyDescent="0.2">
      <c r="A9" s="11" t="s">
        <v>28</v>
      </c>
      <c r="B9" s="12"/>
      <c r="C9" s="13">
        <v>-9.5</v>
      </c>
      <c r="D9" s="12" t="s">
        <v>29</v>
      </c>
      <c r="E9" s="12"/>
    </row>
    <row r="10" spans="1:20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20" x14ac:dyDescent="0.2">
      <c r="A11" s="12" t="s">
        <v>15</v>
      </c>
      <c r="B11" s="12"/>
      <c r="C11" s="24">
        <f ca="1">INTERCEPT(INDIRECT($G$11):G989,INDIRECT($F$11):F989)</f>
        <v>-2.918693830819186E-2</v>
      </c>
      <c r="D11" s="3"/>
      <c r="E11" s="12"/>
      <c r="F11" s="25" t="str">
        <f>"F"&amp;E19</f>
        <v>F22</v>
      </c>
      <c r="G11" s="26" t="str">
        <f>"G"&amp;E19</f>
        <v>G22</v>
      </c>
    </row>
    <row r="12" spans="1:20" x14ac:dyDescent="0.2">
      <c r="A12" s="12" t="s">
        <v>16</v>
      </c>
      <c r="B12" s="12"/>
      <c r="C12" s="24">
        <f ca="1">SLOPE(INDIRECT($G$11):G989,INDIRECT($F$11):F989)</f>
        <v>-8.2298881724066878E-8</v>
      </c>
      <c r="D12" s="3"/>
      <c r="E12" s="12"/>
    </row>
    <row r="13" spans="1:20" x14ac:dyDescent="0.2">
      <c r="A13" s="12" t="s">
        <v>18</v>
      </c>
      <c r="B13" s="12"/>
      <c r="C13" s="3" t="s">
        <v>13</v>
      </c>
      <c r="D13" s="16" t="s">
        <v>34</v>
      </c>
      <c r="E13" s="13">
        <v>1</v>
      </c>
    </row>
    <row r="14" spans="1:20" x14ac:dyDescent="0.2">
      <c r="A14" s="12"/>
      <c r="B14" s="12"/>
      <c r="C14" s="12"/>
      <c r="D14" s="16" t="s">
        <v>30</v>
      </c>
      <c r="E14" s="17">
        <f ca="1">NOW()+15018.5+$C$9/24</f>
        <v>60093.594392708328</v>
      </c>
    </row>
    <row r="15" spans="1:20" x14ac:dyDescent="0.2">
      <c r="A15" s="14" t="s">
        <v>17</v>
      </c>
      <c r="B15" s="12"/>
      <c r="C15" s="15">
        <f ca="1">(C7+C11)+(C8+C12)*INT(MAX(F21:F3530))</f>
        <v>59740.786130219749</v>
      </c>
      <c r="D15" s="16" t="s">
        <v>35</v>
      </c>
      <c r="E15" s="17">
        <f ca="1">ROUND(2*(E14-$C$7)/$C$8,0)/2+E13</f>
        <v>18997.5</v>
      </c>
    </row>
    <row r="16" spans="1:20" x14ac:dyDescent="0.2">
      <c r="A16" s="18" t="s">
        <v>4</v>
      </c>
      <c r="B16" s="12"/>
      <c r="C16" s="19">
        <f ca="1">+C8+C12</f>
        <v>0.39972419770111828</v>
      </c>
      <c r="D16" s="16" t="s">
        <v>36</v>
      </c>
      <c r="E16" s="26">
        <f ca="1">ROUND(2*(E14-$C$15)/$C$16,0)/2+E13</f>
        <v>883.5</v>
      </c>
    </row>
    <row r="17" spans="1:18" ht="13.5" thickBot="1" x14ac:dyDescent="0.25">
      <c r="A17" s="16" t="s">
        <v>27</v>
      </c>
      <c r="B17" s="12"/>
      <c r="C17" s="12">
        <f>COUNT(C21:C2188)</f>
        <v>28</v>
      </c>
      <c r="D17" s="16" t="s">
        <v>31</v>
      </c>
      <c r="E17" s="20">
        <f ca="1">+$C$15+$C$16*E16-15018.5-$C$9/24</f>
        <v>45075.838292222026</v>
      </c>
    </row>
    <row r="18" spans="1:18" ht="14.25" thickTop="1" thickBot="1" x14ac:dyDescent="0.25">
      <c r="A18" s="18" t="s">
        <v>5</v>
      </c>
      <c r="B18" s="12"/>
      <c r="C18" s="21">
        <f ca="1">+C15</f>
        <v>59740.786130219749</v>
      </c>
      <c r="D18" s="22">
        <f ca="1">+C16</f>
        <v>0.39972419770111828</v>
      </c>
      <c r="E18" s="23" t="s">
        <v>32</v>
      </c>
    </row>
    <row r="19" spans="1:18" ht="13.5" thickTop="1" x14ac:dyDescent="0.2">
      <c r="A19" s="27" t="s">
        <v>33</v>
      </c>
      <c r="E19" s="28">
        <v>22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39</v>
      </c>
      <c r="I20" s="7" t="s">
        <v>46</v>
      </c>
      <c r="J20" s="7" t="s">
        <v>55</v>
      </c>
      <c r="K20" s="7" t="s">
        <v>56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</row>
    <row r="21" spans="1:18" x14ac:dyDescent="0.2">
      <c r="A21" t="s">
        <v>39</v>
      </c>
      <c r="B21" s="3"/>
      <c r="C21" s="10">
        <v>52500.211199999998</v>
      </c>
      <c r="D21" s="10" t="s">
        <v>13</v>
      </c>
      <c r="E21">
        <f t="shared" ref="E21:E48" si="0">+(C21-C$7)/C$8</f>
        <v>0</v>
      </c>
      <c r="F21">
        <f t="shared" ref="F21:F48" si="1">ROUND(2*E21,0)/2</f>
        <v>0</v>
      </c>
      <c r="G21">
        <f t="shared" ref="G21:G48" si="2">+C21-(C$7+F21*C$8)</f>
        <v>0</v>
      </c>
      <c r="H21">
        <f>+G21</f>
        <v>0</v>
      </c>
      <c r="O21">
        <f t="shared" ref="O21:O48" ca="1" si="3">+C$11+C$12*$F21</f>
        <v>-2.918693830819186E-2</v>
      </c>
      <c r="Q21" s="2">
        <f t="shared" ref="Q21:Q48" si="4">+C21-15018.5</f>
        <v>37481.711199999998</v>
      </c>
    </row>
    <row r="22" spans="1:18" x14ac:dyDescent="0.2">
      <c r="A22" t="s">
        <v>42</v>
      </c>
      <c r="B22" s="3" t="s">
        <v>44</v>
      </c>
      <c r="C22" s="10">
        <v>53185.137900000002</v>
      </c>
      <c r="D22" s="10"/>
      <c r="E22">
        <f t="shared" si="0"/>
        <v>1713.4978640777178</v>
      </c>
      <c r="F22">
        <f t="shared" si="1"/>
        <v>1713.5</v>
      </c>
      <c r="G22">
        <f t="shared" si="2"/>
        <v>-8.5377999494085088E-4</v>
      </c>
      <c r="I22">
        <f>+G22</f>
        <v>-8.5377999494085088E-4</v>
      </c>
      <c r="O22">
        <f t="shared" ca="1" si="3"/>
        <v>-2.9327957442026049E-2</v>
      </c>
      <c r="Q22" s="2">
        <f t="shared" si="4"/>
        <v>38166.637900000002</v>
      </c>
      <c r="R22" t="s">
        <v>43</v>
      </c>
    </row>
    <row r="23" spans="1:18" x14ac:dyDescent="0.2">
      <c r="A23" s="31" t="s">
        <v>42</v>
      </c>
      <c r="B23" s="32" t="s">
        <v>44</v>
      </c>
      <c r="C23" s="33">
        <v>53195.131399999998</v>
      </c>
      <c r="D23" s="33"/>
      <c r="E23">
        <f t="shared" si="0"/>
        <v>1738.4988472554144</v>
      </c>
      <c r="F23">
        <f t="shared" si="1"/>
        <v>1738.5</v>
      </c>
      <c r="G23">
        <f t="shared" si="2"/>
        <v>-4.607800001394935E-4</v>
      </c>
      <c r="I23">
        <f>+G23</f>
        <v>-4.607800001394935E-4</v>
      </c>
      <c r="O23">
        <f t="shared" ca="1" si="3"/>
        <v>-2.9330014914069152E-2</v>
      </c>
      <c r="Q23" s="2">
        <f t="shared" si="4"/>
        <v>38176.631399999998</v>
      </c>
      <c r="R23" t="s">
        <v>43</v>
      </c>
    </row>
    <row r="24" spans="1:18" x14ac:dyDescent="0.2">
      <c r="A24" s="31" t="s">
        <v>42</v>
      </c>
      <c r="B24" s="32" t="s">
        <v>45</v>
      </c>
      <c r="C24" s="33">
        <v>53196.1325</v>
      </c>
      <c r="D24" s="33"/>
      <c r="E24">
        <f t="shared" si="0"/>
        <v>1741.0033235909557</v>
      </c>
      <c r="F24">
        <f t="shared" si="1"/>
        <v>1741</v>
      </c>
      <c r="G24">
        <f t="shared" si="2"/>
        <v>1.3285200038808398E-3</v>
      </c>
      <c r="I24">
        <f>+G24</f>
        <v>1.3285200038808398E-3</v>
      </c>
      <c r="O24">
        <f t="shared" ca="1" si="3"/>
        <v>-2.933022066127346E-2</v>
      </c>
      <c r="Q24" s="2">
        <f t="shared" si="4"/>
        <v>38177.6325</v>
      </c>
      <c r="R24" t="s">
        <v>43</v>
      </c>
    </row>
    <row r="25" spans="1:18" x14ac:dyDescent="0.2">
      <c r="A25" s="34" t="s">
        <v>47</v>
      </c>
      <c r="B25" s="32" t="s">
        <v>44</v>
      </c>
      <c r="C25" s="33">
        <v>55381.584000000003</v>
      </c>
      <c r="D25" s="33">
        <v>0.01</v>
      </c>
      <c r="E25">
        <f t="shared" si="0"/>
        <v>7208.4007506374264</v>
      </c>
      <c r="F25">
        <f t="shared" si="1"/>
        <v>7208.5</v>
      </c>
      <c r="G25">
        <f t="shared" si="2"/>
        <v>-3.967237999313511E-2</v>
      </c>
      <c r="N25">
        <f t="shared" ref="N25:N48" si="5">+G25</f>
        <v>-3.967237999313511E-2</v>
      </c>
      <c r="O25">
        <f t="shared" ca="1" si="3"/>
        <v>-2.9780189797099794E-2</v>
      </c>
      <c r="Q25" s="2">
        <f t="shared" si="4"/>
        <v>40363.084000000003</v>
      </c>
    </row>
    <row r="26" spans="1:18" x14ac:dyDescent="0.2">
      <c r="A26" s="35" t="s">
        <v>48</v>
      </c>
      <c r="B26" s="36" t="s">
        <v>45</v>
      </c>
      <c r="C26" s="37">
        <v>56097.476999999999</v>
      </c>
      <c r="D26" s="35" t="s">
        <v>49</v>
      </c>
      <c r="E26">
        <f t="shared" si="0"/>
        <v>8999.3677641998656</v>
      </c>
      <c r="F26">
        <f t="shared" si="1"/>
        <v>8999.5</v>
      </c>
      <c r="G26">
        <f t="shared" si="2"/>
        <v>-5.2857859998766799E-2</v>
      </c>
      <c r="N26">
        <f t="shared" si="5"/>
        <v>-5.2857859998766799E-2</v>
      </c>
      <c r="O26">
        <f t="shared" ca="1" si="3"/>
        <v>-2.9927587094267599E-2</v>
      </c>
      <c r="Q26" s="2">
        <f t="shared" si="4"/>
        <v>41078.976999999999</v>
      </c>
    </row>
    <row r="27" spans="1:18" x14ac:dyDescent="0.2">
      <c r="A27" s="35" t="s">
        <v>48</v>
      </c>
      <c r="B27" s="36" t="s">
        <v>44</v>
      </c>
      <c r="C27" s="37">
        <v>56097.678</v>
      </c>
      <c r="D27" s="35" t="s">
        <v>50</v>
      </c>
      <c r="E27">
        <f t="shared" si="0"/>
        <v>8999.8706108120386</v>
      </c>
      <c r="F27">
        <f t="shared" si="1"/>
        <v>9000</v>
      </c>
      <c r="G27">
        <f t="shared" si="2"/>
        <v>-5.1719999995839316E-2</v>
      </c>
      <c r="N27">
        <f t="shared" si="5"/>
        <v>-5.1719999995839316E-2</v>
      </c>
      <c r="O27">
        <f t="shared" ca="1" si="3"/>
        <v>-2.9927628243708461E-2</v>
      </c>
      <c r="Q27" s="2">
        <f t="shared" si="4"/>
        <v>41079.178</v>
      </c>
    </row>
    <row r="28" spans="1:18" ht="12.75" customHeight="1" x14ac:dyDescent="0.25">
      <c r="A28" s="45" t="s">
        <v>53</v>
      </c>
      <c r="B28" s="46" t="s">
        <v>44</v>
      </c>
      <c r="C28" s="47">
        <v>58654.074802418705</v>
      </c>
      <c r="D28" s="48">
        <v>1.6770000000000001E-3</v>
      </c>
      <c r="E28">
        <f t="shared" si="0"/>
        <v>15395.270966323855</v>
      </c>
      <c r="F28">
        <f t="shared" si="1"/>
        <v>15395.5</v>
      </c>
      <c r="G28">
        <f t="shared" si="2"/>
        <v>-9.1550321289105341E-2</v>
      </c>
      <c r="J28">
        <v>-9.1550321289105341E-2</v>
      </c>
      <c r="N28">
        <f t="shared" si="5"/>
        <v>-9.1550321289105341E-2</v>
      </c>
      <c r="O28">
        <f t="shared" ca="1" si="3"/>
        <v>-3.0453970741774732E-2</v>
      </c>
      <c r="Q28" s="2">
        <f t="shared" si="4"/>
        <v>43635.574802418705</v>
      </c>
    </row>
    <row r="29" spans="1:18" ht="12.75" customHeight="1" x14ac:dyDescent="0.25">
      <c r="A29" s="45" t="s">
        <v>53</v>
      </c>
      <c r="B29" s="46" t="s">
        <v>45</v>
      </c>
      <c r="C29" s="47">
        <v>58654.270987479482</v>
      </c>
      <c r="D29" s="48">
        <v>1.6800000000000001E-3</v>
      </c>
      <c r="E29">
        <f t="shared" si="0"/>
        <v>15395.761767284899</v>
      </c>
      <c r="F29">
        <f t="shared" si="1"/>
        <v>15396</v>
      </c>
      <c r="G29">
        <f t="shared" si="2"/>
        <v>-9.5227400517615024E-2</v>
      </c>
      <c r="J29">
        <v>-9.5227400517615024E-2</v>
      </c>
      <c r="N29">
        <f t="shared" si="5"/>
        <v>-9.5227400517615024E-2</v>
      </c>
      <c r="O29">
        <f t="shared" ca="1" si="3"/>
        <v>-3.0454011891215594E-2</v>
      </c>
      <c r="Q29" s="2">
        <f t="shared" si="4"/>
        <v>43635.770987479482</v>
      </c>
    </row>
    <row r="30" spans="1:18" ht="12.75" customHeight="1" x14ac:dyDescent="0.2">
      <c r="A30" s="50" t="s">
        <v>53</v>
      </c>
      <c r="B30" s="50" t="s">
        <v>45</v>
      </c>
      <c r="C30" s="51">
        <v>58654.270987479482</v>
      </c>
      <c r="D30" s="52">
        <v>1.6800000000000001E-3</v>
      </c>
      <c r="E30">
        <f t="shared" si="0"/>
        <v>15395.761767284899</v>
      </c>
      <c r="F30">
        <f t="shared" si="1"/>
        <v>15396</v>
      </c>
      <c r="G30">
        <f t="shared" si="2"/>
        <v>-9.5227400517615024E-2</v>
      </c>
      <c r="J30">
        <v>8.4838940179906785E-2</v>
      </c>
      <c r="N30">
        <f t="shared" si="5"/>
        <v>-9.5227400517615024E-2</v>
      </c>
      <c r="O30">
        <f t="shared" ca="1" si="3"/>
        <v>-3.0454011891215594E-2</v>
      </c>
      <c r="Q30" s="2">
        <f t="shared" si="4"/>
        <v>43635.770987479482</v>
      </c>
    </row>
    <row r="31" spans="1:18" ht="12.75" customHeight="1" x14ac:dyDescent="0.25">
      <c r="A31" s="45" t="s">
        <v>53</v>
      </c>
      <c r="B31" s="46" t="s">
        <v>44</v>
      </c>
      <c r="C31" s="47">
        <v>58667.268299438525</v>
      </c>
      <c r="D31" s="48">
        <v>1.789E-3</v>
      </c>
      <c r="E31">
        <f t="shared" si="0"/>
        <v>15428.277460249668</v>
      </c>
      <c r="F31">
        <f t="shared" si="1"/>
        <v>15428.5</v>
      </c>
      <c r="G31">
        <f t="shared" si="2"/>
        <v>-8.895454147568671E-2</v>
      </c>
      <c r="J31">
        <v>-8.895454147568671E-2</v>
      </c>
      <c r="N31">
        <f t="shared" si="5"/>
        <v>-8.895454147568671E-2</v>
      </c>
      <c r="O31">
        <f t="shared" ca="1" si="3"/>
        <v>-3.0456686604871625E-2</v>
      </c>
      <c r="Q31" s="2">
        <f t="shared" si="4"/>
        <v>43648.768299438525</v>
      </c>
    </row>
    <row r="32" spans="1:18" ht="12.75" customHeight="1" x14ac:dyDescent="0.25">
      <c r="A32" s="45" t="s">
        <v>53</v>
      </c>
      <c r="B32" s="46" t="s">
        <v>45</v>
      </c>
      <c r="C32" s="47">
        <v>58667.46829688549</v>
      </c>
      <c r="D32" s="48">
        <v>1.377E-3</v>
      </c>
      <c r="E32">
        <f t="shared" si="0"/>
        <v>15428.777798750411</v>
      </c>
      <c r="F32">
        <f t="shared" si="1"/>
        <v>15429</v>
      </c>
      <c r="G32">
        <f t="shared" si="2"/>
        <v>-8.8819234508264344E-2</v>
      </c>
      <c r="J32">
        <v>-8.8819234508264344E-2</v>
      </c>
      <c r="N32">
        <f t="shared" si="5"/>
        <v>-8.8819234508264344E-2</v>
      </c>
      <c r="O32">
        <f t="shared" ca="1" si="3"/>
        <v>-3.0456727754312487E-2</v>
      </c>
      <c r="Q32" s="2">
        <f t="shared" si="4"/>
        <v>43648.96829688549</v>
      </c>
    </row>
    <row r="33" spans="1:17" ht="12.75" customHeight="1" x14ac:dyDescent="0.25">
      <c r="A33" s="45" t="s">
        <v>53</v>
      </c>
      <c r="B33" s="46" t="s">
        <v>44</v>
      </c>
      <c r="C33" s="47">
        <v>58682.060651979409</v>
      </c>
      <c r="D33" s="48">
        <v>1.6310000000000001E-3</v>
      </c>
      <c r="E33">
        <f t="shared" si="0"/>
        <v>15465.283850106407</v>
      </c>
      <c r="F33">
        <f t="shared" si="1"/>
        <v>15465.5</v>
      </c>
      <c r="G33">
        <f t="shared" si="2"/>
        <v>-8.64003605893231E-2</v>
      </c>
      <c r="J33">
        <v>-8.64003605893231E-2</v>
      </c>
      <c r="N33">
        <f t="shared" si="5"/>
        <v>-8.64003605893231E-2</v>
      </c>
      <c r="O33">
        <f t="shared" ca="1" si="3"/>
        <v>-3.0459731663495415E-2</v>
      </c>
      <c r="Q33" s="2">
        <f t="shared" si="4"/>
        <v>43663.560651979409</v>
      </c>
    </row>
    <row r="34" spans="1:17" ht="12.75" customHeight="1" x14ac:dyDescent="0.25">
      <c r="A34" s="45" t="s">
        <v>53</v>
      </c>
      <c r="B34" s="46" t="s">
        <v>45</v>
      </c>
      <c r="C34" s="47">
        <v>58682.260128526017</v>
      </c>
      <c r="D34" s="48">
        <v>2.3050000000000002E-3</v>
      </c>
      <c r="E34">
        <f t="shared" si="0"/>
        <v>15465.782885457995</v>
      </c>
      <c r="F34">
        <f t="shared" si="1"/>
        <v>15466</v>
      </c>
      <c r="G34">
        <f t="shared" si="2"/>
        <v>-8.6785953979415353E-2</v>
      </c>
      <c r="J34">
        <v>-8.6785953979415353E-2</v>
      </c>
      <c r="N34">
        <f t="shared" si="5"/>
        <v>-8.6785953979415353E-2</v>
      </c>
      <c r="O34">
        <f t="shared" ca="1" si="3"/>
        <v>-3.0459772812936277E-2</v>
      </c>
      <c r="Q34" s="2">
        <f t="shared" si="4"/>
        <v>43663.760128526017</v>
      </c>
    </row>
    <row r="35" spans="1:17" x14ac:dyDescent="0.2">
      <c r="A35" s="38" t="s">
        <v>51</v>
      </c>
      <c r="B35" s="39" t="s">
        <v>45</v>
      </c>
      <c r="C35" s="40">
        <v>59003.085659999997</v>
      </c>
      <c r="D35" s="40">
        <v>1.7600000000000001E-3</v>
      </c>
      <c r="E35">
        <f t="shared" si="0"/>
        <v>16268.399958091111</v>
      </c>
      <c r="F35">
        <f t="shared" si="1"/>
        <v>16268.5</v>
      </c>
      <c r="G35">
        <f t="shared" si="2"/>
        <v>-3.9989180004340596E-2</v>
      </c>
      <c r="N35">
        <f t="shared" si="5"/>
        <v>-3.9989180004340596E-2</v>
      </c>
      <c r="O35">
        <f t="shared" ca="1" si="3"/>
        <v>-3.0525817665519841E-2</v>
      </c>
      <c r="Q35" s="2">
        <f t="shared" si="4"/>
        <v>43984.585659999997</v>
      </c>
    </row>
    <row r="36" spans="1:17" ht="15" customHeight="1" x14ac:dyDescent="0.2">
      <c r="A36" s="38" t="s">
        <v>51</v>
      </c>
      <c r="B36" s="39" t="s">
        <v>44</v>
      </c>
      <c r="C36" s="40">
        <v>59016.079579999998</v>
      </c>
      <c r="D36" s="40">
        <v>2.2799999999999999E-3</v>
      </c>
      <c r="E36">
        <f t="shared" si="0"/>
        <v>16300.907165309049</v>
      </c>
      <c r="F36">
        <f t="shared" si="1"/>
        <v>16301</v>
      </c>
      <c r="G36">
        <f t="shared" si="2"/>
        <v>-3.7108279997482896E-2</v>
      </c>
      <c r="N36">
        <f t="shared" si="5"/>
        <v>-3.7108279997482896E-2</v>
      </c>
      <c r="O36">
        <f t="shared" ca="1" si="3"/>
        <v>-3.0528492379175876E-2</v>
      </c>
      <c r="Q36" s="2">
        <f t="shared" si="4"/>
        <v>43997.579579999998</v>
      </c>
    </row>
    <row r="37" spans="1:17" ht="15" customHeight="1" x14ac:dyDescent="0.2">
      <c r="A37" s="38" t="s">
        <v>51</v>
      </c>
      <c r="B37" s="39" t="s">
        <v>44</v>
      </c>
      <c r="C37" s="40">
        <v>59016.079830000002</v>
      </c>
      <c r="D37" s="40">
        <v>2.5000000000000001E-3</v>
      </c>
      <c r="E37">
        <f t="shared" si="0"/>
        <v>16300.90779074017</v>
      </c>
      <c r="F37">
        <f t="shared" si="1"/>
        <v>16301</v>
      </c>
      <c r="G37">
        <f t="shared" si="2"/>
        <v>-3.6858279992884491E-2</v>
      </c>
      <c r="N37">
        <f t="shared" si="5"/>
        <v>-3.6858279992884491E-2</v>
      </c>
      <c r="O37">
        <f t="shared" ca="1" si="3"/>
        <v>-3.0528492379175876E-2</v>
      </c>
      <c r="Q37" s="2">
        <f t="shared" si="4"/>
        <v>43997.579830000002</v>
      </c>
    </row>
    <row r="38" spans="1:17" ht="15" customHeight="1" x14ac:dyDescent="0.2">
      <c r="A38" s="38" t="s">
        <v>51</v>
      </c>
      <c r="B38" s="39" t="s">
        <v>44</v>
      </c>
      <c r="C38" s="40">
        <v>59016.080410000002</v>
      </c>
      <c r="D38" s="40">
        <v>2.3500000000000001E-3</v>
      </c>
      <c r="E38">
        <f t="shared" si="0"/>
        <v>16300.909241740343</v>
      </c>
      <c r="F38">
        <f t="shared" si="1"/>
        <v>16301</v>
      </c>
      <c r="G38">
        <f t="shared" si="2"/>
        <v>-3.6278279992984608E-2</v>
      </c>
      <c r="N38">
        <f t="shared" si="5"/>
        <v>-3.6278279992984608E-2</v>
      </c>
      <c r="O38">
        <f t="shared" ca="1" si="3"/>
        <v>-3.0528492379175876E-2</v>
      </c>
      <c r="Q38" s="2">
        <f t="shared" si="4"/>
        <v>43997.580410000002</v>
      </c>
    </row>
    <row r="39" spans="1:17" ht="15" customHeight="1" x14ac:dyDescent="0.2">
      <c r="A39" s="38" t="s">
        <v>51</v>
      </c>
      <c r="B39" s="39" t="s">
        <v>45</v>
      </c>
      <c r="C39" s="40">
        <v>59016.278919999997</v>
      </c>
      <c r="D39" s="40">
        <v>2.32E-3</v>
      </c>
      <c r="E39">
        <f t="shared" si="0"/>
        <v>16301.405859058648</v>
      </c>
      <c r="F39">
        <f t="shared" si="1"/>
        <v>16301.5</v>
      </c>
      <c r="G39">
        <f t="shared" si="2"/>
        <v>-3.763042000355199E-2</v>
      </c>
      <c r="N39">
        <f t="shared" si="5"/>
        <v>-3.763042000355199E-2</v>
      </c>
      <c r="O39">
        <f t="shared" ca="1" si="3"/>
        <v>-3.0528533528616737E-2</v>
      </c>
      <c r="Q39" s="2">
        <f t="shared" si="4"/>
        <v>43997.778919999997</v>
      </c>
    </row>
    <row r="40" spans="1:17" ht="15" customHeight="1" x14ac:dyDescent="0.2">
      <c r="A40" s="38" t="s">
        <v>51</v>
      </c>
      <c r="B40" s="39" t="s">
        <v>45</v>
      </c>
      <c r="C40" s="40">
        <v>59016.27893</v>
      </c>
      <c r="D40" s="40">
        <v>2.31E-3</v>
      </c>
      <c r="E40">
        <f t="shared" si="0"/>
        <v>16301.405884075901</v>
      </c>
      <c r="F40">
        <f t="shared" si="1"/>
        <v>16301.5</v>
      </c>
      <c r="G40">
        <f t="shared" si="2"/>
        <v>-3.7620420000166632E-2</v>
      </c>
      <c r="N40">
        <f t="shared" si="5"/>
        <v>-3.7620420000166632E-2</v>
      </c>
      <c r="O40">
        <f t="shared" ca="1" si="3"/>
        <v>-3.0528533528616737E-2</v>
      </c>
      <c r="Q40" s="2">
        <f t="shared" si="4"/>
        <v>43997.77893</v>
      </c>
    </row>
    <row r="41" spans="1:17" ht="15" customHeight="1" x14ac:dyDescent="0.2">
      <c r="A41" s="38" t="s">
        <v>51</v>
      </c>
      <c r="B41" s="39" t="s">
        <v>45</v>
      </c>
      <c r="C41" s="40">
        <v>59016.279159999998</v>
      </c>
      <c r="D41" s="40">
        <v>2.5899999999999999E-3</v>
      </c>
      <c r="E41">
        <f t="shared" si="0"/>
        <v>16301.406459472515</v>
      </c>
      <c r="F41">
        <f t="shared" si="1"/>
        <v>16301.5</v>
      </c>
      <c r="G41">
        <f t="shared" si="2"/>
        <v>-3.7390420002338942E-2</v>
      </c>
      <c r="N41">
        <f t="shared" si="5"/>
        <v>-3.7390420002338942E-2</v>
      </c>
      <c r="O41">
        <f t="shared" ca="1" si="3"/>
        <v>-3.0528533528616737E-2</v>
      </c>
      <c r="Q41" s="2">
        <f t="shared" si="4"/>
        <v>43997.779159999998</v>
      </c>
    </row>
    <row r="42" spans="1:17" ht="15" x14ac:dyDescent="0.25">
      <c r="A42" s="45" t="s">
        <v>53</v>
      </c>
      <c r="B42" s="46" t="s">
        <v>44</v>
      </c>
      <c r="C42" s="47">
        <v>59362.101741216145</v>
      </c>
      <c r="D42" s="48">
        <v>1.6559999999999999E-3</v>
      </c>
      <c r="E42">
        <f t="shared" si="0"/>
        <v>17166.559262339899</v>
      </c>
      <c r="F42">
        <f t="shared" si="1"/>
        <v>17166.5</v>
      </c>
      <c r="G42">
        <f t="shared" si="2"/>
        <v>2.3688596149440855E-2</v>
      </c>
      <c r="J42">
        <v>2.3688596149440855E-2</v>
      </c>
      <c r="N42">
        <f t="shared" si="5"/>
        <v>2.3688596149440855E-2</v>
      </c>
      <c r="O42">
        <f t="shared" ca="1" si="3"/>
        <v>-3.0599722061308055E-2</v>
      </c>
      <c r="Q42" s="2">
        <f t="shared" si="4"/>
        <v>44343.601741216145</v>
      </c>
    </row>
    <row r="43" spans="1:17" ht="15" x14ac:dyDescent="0.25">
      <c r="A43" s="45" t="s">
        <v>53</v>
      </c>
      <c r="B43" s="46" t="s">
        <v>45</v>
      </c>
      <c r="C43" s="47">
        <v>59362.29882119922</v>
      </c>
      <c r="D43" s="48">
        <v>2.062E-3</v>
      </c>
      <c r="E43">
        <f t="shared" si="0"/>
        <v>17167.052302149928</v>
      </c>
      <c r="F43">
        <f t="shared" si="1"/>
        <v>17167</v>
      </c>
      <c r="G43">
        <f t="shared" si="2"/>
        <v>2.0906439225655049E-2</v>
      </c>
      <c r="J43">
        <v>2.0906439225655049E-2</v>
      </c>
      <c r="N43">
        <f t="shared" si="5"/>
        <v>2.0906439225655049E-2</v>
      </c>
      <c r="O43">
        <f t="shared" ca="1" si="3"/>
        <v>-3.0599763210748917E-2</v>
      </c>
      <c r="Q43" s="2">
        <f t="shared" si="4"/>
        <v>44343.79882119922</v>
      </c>
    </row>
    <row r="44" spans="1:17" ht="15" x14ac:dyDescent="0.25">
      <c r="A44" s="45" t="s">
        <v>53</v>
      </c>
      <c r="B44" s="46" t="s">
        <v>44</v>
      </c>
      <c r="C44" s="47">
        <v>59374.496219580062</v>
      </c>
      <c r="D44" s="48">
        <v>2.15E-3</v>
      </c>
      <c r="E44">
        <f t="shared" si="0"/>
        <v>17197.566831767297</v>
      </c>
      <c r="F44">
        <f t="shared" si="1"/>
        <v>17197.5</v>
      </c>
      <c r="G44">
        <f t="shared" si="2"/>
        <v>2.6714280065789353E-2</v>
      </c>
      <c r="J44">
        <v>2.6714280065789353E-2</v>
      </c>
      <c r="N44">
        <f t="shared" si="5"/>
        <v>2.6714280065789353E-2</v>
      </c>
      <c r="O44">
        <f t="shared" ca="1" si="3"/>
        <v>-3.0602273326641501E-2</v>
      </c>
      <c r="Q44" s="2">
        <f t="shared" si="4"/>
        <v>44355.996219580062</v>
      </c>
    </row>
    <row r="45" spans="1:17" ht="15" x14ac:dyDescent="0.25">
      <c r="A45" s="45" t="s">
        <v>53</v>
      </c>
      <c r="B45" s="46" t="s">
        <v>45</v>
      </c>
      <c r="C45" s="47">
        <v>59374.689735298045</v>
      </c>
      <c r="D45" s="48">
        <v>1.5169999999999999E-3</v>
      </c>
      <c r="E45">
        <f t="shared" si="0"/>
        <v>17198.050954768241</v>
      </c>
      <c r="F45">
        <f t="shared" si="1"/>
        <v>17198</v>
      </c>
      <c r="G45">
        <f t="shared" si="2"/>
        <v>2.0367858043755405E-2</v>
      </c>
      <c r="J45">
        <v>2.0367858043755405E-2</v>
      </c>
      <c r="N45">
        <f t="shared" si="5"/>
        <v>2.0367858043755405E-2</v>
      </c>
      <c r="O45">
        <f t="shared" ca="1" si="3"/>
        <v>-3.0602314476082363E-2</v>
      </c>
      <c r="Q45" s="2">
        <f t="shared" si="4"/>
        <v>44356.189735298045</v>
      </c>
    </row>
    <row r="46" spans="1:17" ht="15" x14ac:dyDescent="0.25">
      <c r="A46" s="45" t="s">
        <v>53</v>
      </c>
      <c r="B46" s="46" t="s">
        <v>44</v>
      </c>
      <c r="C46" s="47">
        <v>59389.281342218164</v>
      </c>
      <c r="D46" s="48">
        <v>2.0100000000000001E-3</v>
      </c>
      <c r="E46">
        <f t="shared" si="0"/>
        <v>17234.555134399558</v>
      </c>
      <c r="F46">
        <f t="shared" si="1"/>
        <v>17234.5</v>
      </c>
      <c r="G46">
        <f t="shared" si="2"/>
        <v>2.203855816333089E-2</v>
      </c>
      <c r="J46">
        <v>2.203855816333089E-2</v>
      </c>
      <c r="N46">
        <f t="shared" si="5"/>
        <v>2.203855816333089E-2</v>
      </c>
      <c r="O46">
        <f t="shared" ca="1" si="3"/>
        <v>-3.0605318385265291E-2</v>
      </c>
      <c r="Q46" s="2">
        <f t="shared" si="4"/>
        <v>44370.781342218164</v>
      </c>
    </row>
    <row r="47" spans="1:17" ht="15" customHeight="1" x14ac:dyDescent="0.25">
      <c r="A47" s="45" t="s">
        <v>53</v>
      </c>
      <c r="B47" s="46" t="s">
        <v>45</v>
      </c>
      <c r="C47" s="47">
        <v>59389.481880001724</v>
      </c>
      <c r="D47" s="48">
        <v>1.3470000000000001E-3</v>
      </c>
      <c r="E47">
        <f t="shared" si="0"/>
        <v>17235.056824673564</v>
      </c>
      <c r="F47">
        <f t="shared" si="1"/>
        <v>17235</v>
      </c>
      <c r="G47">
        <f t="shared" si="2"/>
        <v>2.2714201724738814E-2</v>
      </c>
      <c r="J47">
        <v>2.2714201724738814E-2</v>
      </c>
      <c r="N47">
        <f t="shared" si="5"/>
        <v>2.2714201724738814E-2</v>
      </c>
      <c r="O47">
        <f t="shared" ca="1" si="3"/>
        <v>-3.0605359534706153E-2</v>
      </c>
      <c r="Q47" s="2">
        <f t="shared" si="4"/>
        <v>44370.981880001724</v>
      </c>
    </row>
    <row r="48" spans="1:17" x14ac:dyDescent="0.2">
      <c r="A48" s="41" t="s">
        <v>52</v>
      </c>
      <c r="B48" s="42" t="s">
        <v>44</v>
      </c>
      <c r="C48" s="43">
        <v>59741.101509000175</v>
      </c>
      <c r="D48" s="44">
        <v>1.6310000000000001E-3</v>
      </c>
      <c r="E48">
        <f t="shared" si="0"/>
        <v>18114.712243649992</v>
      </c>
      <c r="F48">
        <f t="shared" si="1"/>
        <v>18114.5</v>
      </c>
      <c r="G48">
        <f t="shared" si="2"/>
        <v>8.4838940179906785E-2</v>
      </c>
      <c r="K48">
        <v>8.4838940179906785E-2</v>
      </c>
      <c r="N48">
        <f t="shared" si="5"/>
        <v>8.4838940179906785E-2</v>
      </c>
      <c r="O48">
        <f t="shared" ca="1" si="3"/>
        <v>-3.0677741401182471E-2</v>
      </c>
      <c r="Q48" s="2">
        <f t="shared" si="4"/>
        <v>44722.601509000175</v>
      </c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</sheetData>
  <sortState xmlns:xlrd2="http://schemas.microsoft.com/office/spreadsheetml/2017/richdata2" ref="A21:Y48">
    <sortCondition ref="C21:C48"/>
  </sortState>
  <phoneticPr fontId="7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2023-05-29T02:15:55Z</dcterms:modified>
</cp:coreProperties>
</file>