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309C696-0BD0-4500-9411-ABE035196E27}" xr6:coauthVersionLast="47" xr6:coauthVersionMax="47" xr10:uidLastSave="{00000000-0000-0000-0000-000000000000}"/>
  <bookViews>
    <workbookView xWindow="14550" yWindow="315" windowWidth="1399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I24" i="1" s="1"/>
  <c r="Q24" i="1"/>
  <c r="E25" i="1"/>
  <c r="F25" i="1"/>
  <c r="G25" i="1" s="1"/>
  <c r="I25" i="1" s="1"/>
  <c r="Q25" i="1"/>
  <c r="E23" i="1"/>
  <c r="F23" i="1"/>
  <c r="G23" i="1"/>
  <c r="I23" i="1"/>
  <c r="D9" i="1"/>
  <c r="C9" i="1"/>
  <c r="E21" i="1"/>
  <c r="F21" i="1"/>
  <c r="G21" i="1"/>
  <c r="H21" i="1"/>
  <c r="E22" i="1"/>
  <c r="F22" i="1"/>
  <c r="G22" i="1"/>
  <c r="I22" i="1"/>
  <c r="Q23" i="1"/>
  <c r="Q22" i="1"/>
  <c r="F16" i="1"/>
  <c r="F17" i="1" s="1"/>
  <c r="C17" i="1"/>
  <c r="Q21" i="1"/>
  <c r="C11" i="1"/>
  <c r="C12" i="1"/>
  <c r="O25" i="1" l="1"/>
  <c r="O24" i="1"/>
  <c r="C16" i="1"/>
  <c r="D18" i="1" s="1"/>
  <c r="O21" i="1"/>
  <c r="C15" i="1"/>
  <c r="O23" i="1"/>
  <c r="O22" i="1"/>
  <c r="F18" i="1" l="1"/>
  <c r="F19" i="1" s="1"/>
  <c r="C18" i="1"/>
</calcChain>
</file>

<file path=xl/sharedStrings.xml><?xml version="1.0" encoding="utf-8"?>
<sst xmlns="http://schemas.openxmlformats.org/spreadsheetml/2006/main" count="57" uniqueCount="49">
  <si>
    <t>I</t>
  </si>
  <si>
    <t>OEJV 0160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</si>
  <si>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</si>
  <si>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</si>
  <si>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</si>
  <si>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</si>
  <si>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</si>
  <si>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</si>
  <si>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</si>
  <si>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</si>
  <si>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</si>
  <si>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</si>
  <si>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</si>
  <si>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</si>
  <si>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</si>
  <si>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</si>
  <si>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</si>
  <si>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</si>
  <si>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</si>
  <si>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</si>
  <si>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</si>
  <si>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</si>
  <si>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</si>
  <si>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</si>
  <si>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</si>
  <si>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</si>
  <si>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</si>
  <si>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</si>
  <si>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</si>
  <si>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</si>
  <si>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</si>
  <si>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</si>
  <si>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</si>
  <si>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</si>
  <si>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</si>
  <si>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</si>
  <si>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</si>
  <si>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</si>
  <si>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</si>
  <si>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</si>
  <si>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</si>
  <si>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</si>
  <si>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</si>
  <si>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Nelson</t>
  </si>
  <si>
    <t>Ari</t>
  </si>
  <si>
    <t>CP Ari / GSC 1210-0442</t>
  </si>
  <si>
    <t>IBVS 6131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</si>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</sst>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6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172" fontId="30" fillId="0" borderId="0" xfId="0" applyNumberFormat="1" applyFont="1" applyAlignment="1" applyProtection="1">
      <alignment vertical="center" wrapText="1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1210-0442 -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8-4A8C-91B5-6A683709F5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1.472460845252499E-2</c:v>
                </c:pt>
                <c:pt idx="2">
                  <c:v>1.1164999996253755E-2</c:v>
                </c:pt>
                <c:pt idx="3">
                  <c:v>6.9607500146958046E-2</c:v>
                </c:pt>
                <c:pt idx="4">
                  <c:v>6.5049999808252323E-2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D8-4A8C-91B5-6A683709F5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D8-4A8C-91B5-6A683709F5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D8-4A8C-91B5-6A683709F5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D8-4A8C-91B5-6A683709F5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D8-4A8C-91B5-6A683709F5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D8-4A8C-91B5-6A683709F5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-1.4299746744368104E-2</c:v>
                </c:pt>
                <c:pt idx="1">
                  <c:v>1.3387874635162514E-2</c:v>
                </c:pt>
                <c:pt idx="2">
                  <c:v>1.2479732884779233E-2</c:v>
                </c:pt>
                <c:pt idx="3">
                  <c:v>6.7338221583858049E-2</c:v>
                </c:pt>
                <c:pt idx="4">
                  <c:v>6.7341279300189322E-2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D8-4A8C-91B5-6A683709F5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4527.5</c:v>
                </c:pt>
                <c:pt idx="2">
                  <c:v>4379</c:v>
                </c:pt>
                <c:pt idx="3">
                  <c:v>13349.5</c:v>
                </c:pt>
                <c:pt idx="4">
                  <c:v>13350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D8-4A8C-91B5-6A683709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273744"/>
        <c:axId val="1"/>
      </c:scatterChart>
      <c:valAx>
        <c:axId val="51027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27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78947368421052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147231-553C-14C9-B2D2-6E0D6C845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26</v>
      </c>
      <c r="B2" t="s">
        <v>15</v>
      </c>
      <c r="C2" s="3"/>
      <c r="D2" s="3" t="s">
        <v>44</v>
      </c>
    </row>
    <row r="3" spans="1:6" ht="13.5" thickBot="1" x14ac:dyDescent="0.25"/>
    <row r="4" spans="1:6" ht="14.25" thickTop="1" thickBot="1" x14ac:dyDescent="0.25">
      <c r="A4" s="5" t="s">
        <v>2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6" x14ac:dyDescent="0.2">
      <c r="A6" s="5" t="s">
        <v>3</v>
      </c>
    </row>
    <row r="7" spans="1:6" x14ac:dyDescent="0.2">
      <c r="A7" t="s">
        <v>4</v>
      </c>
      <c r="C7" s="8">
        <v>55063.86</v>
      </c>
      <c r="D7" s="29" t="s">
        <v>42</v>
      </c>
    </row>
    <row r="8" spans="1:6" x14ac:dyDescent="0.2">
      <c r="A8" t="s">
        <v>5</v>
      </c>
      <c r="C8" s="29">
        <v>0.33791500000000002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-1.4299746744368104E-2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6.1154326625136645E-6</v>
      </c>
      <c r="D12" s="3"/>
      <c r="E12" s="10"/>
    </row>
    <row r="13" spans="1:6" x14ac:dyDescent="0.2">
      <c r="A13" s="10" t="s">
        <v>21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59575.092591279303</v>
      </c>
      <c r="E15" s="14" t="s">
        <v>38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0.33792111543266251</v>
      </c>
      <c r="E16" s="14" t="s">
        <v>34</v>
      </c>
      <c r="F16" s="15">
        <f ca="1">NOW()+15018.5+$C$5/24</f>
        <v>60175.772611921297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15129</v>
      </c>
    </row>
    <row r="18" spans="1:21" ht="14.25" thickTop="1" thickBot="1" x14ac:dyDescent="0.25">
      <c r="A18" s="16" t="s">
        <v>7</v>
      </c>
      <c r="B18" s="10"/>
      <c r="C18" s="19">
        <f ca="1">+C15</f>
        <v>59575.092591279303</v>
      </c>
      <c r="D18" s="20">
        <f ca="1">+C16</f>
        <v>0.33792111543266251</v>
      </c>
      <c r="E18" s="14" t="s">
        <v>40</v>
      </c>
      <c r="F18" s="23">
        <f ca="1">ROUND(2*(F16-$C$15)/$C$16,0)/2+F15</f>
        <v>1778.5</v>
      </c>
    </row>
    <row r="19" spans="1:21" ht="13.5" thickTop="1" x14ac:dyDescent="0.2">
      <c r="E19" s="14" t="s">
        <v>35</v>
      </c>
      <c r="F19" s="18">
        <f ca="1">+$C$15+$C$16*F18-15018.5-$C$5/24</f>
        <v>45157.981128409629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42</v>
      </c>
      <c r="I20" s="7" t="s">
        <v>43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  <c r="U20" s="26" t="s">
        <v>37</v>
      </c>
    </row>
    <row r="21" spans="1:21" x14ac:dyDescent="0.2">
      <c r="A21" s="29" t="s">
        <v>42</v>
      </c>
      <c r="C21" s="8">
        <v>55063.86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-1.4299746744368104E-2</v>
      </c>
      <c r="Q21" s="2">
        <f>+C21-15018.5</f>
        <v>40045.360000000001</v>
      </c>
    </row>
    <row r="22" spans="1:21" x14ac:dyDescent="0.2">
      <c r="A22" s="5" t="s">
        <v>46</v>
      </c>
      <c r="C22" s="8">
        <v>56593.78488710845</v>
      </c>
      <c r="D22" s="8">
        <v>2.0000000000000001E-4</v>
      </c>
      <c r="E22">
        <f>+(C22-C$7)/C$8</f>
        <v>4527.5435748885047</v>
      </c>
      <c r="F22">
        <f>ROUND(2*E22,0)/2</f>
        <v>4527.5</v>
      </c>
      <c r="G22">
        <f>+C22-(C$7+F22*C$8)</f>
        <v>1.472460845252499E-2</v>
      </c>
      <c r="I22">
        <f>+G22</f>
        <v>1.472460845252499E-2</v>
      </c>
      <c r="O22">
        <f ca="1">+C$11+C$12*$F22</f>
        <v>1.3387874635162514E-2</v>
      </c>
      <c r="Q22" s="2">
        <f>+C22-15018.5</f>
        <v>41575.28488710845</v>
      </c>
    </row>
    <row r="23" spans="1:21" x14ac:dyDescent="0.2">
      <c r="A23" t="s">
        <v>1</v>
      </c>
      <c r="B23" t="s">
        <v>0</v>
      </c>
      <c r="C23" s="8">
        <v>56543.60095</v>
      </c>
      <c r="D23" s="8">
        <v>2.0000000000000001E-4</v>
      </c>
      <c r="E23">
        <f>+(C23-C$7)/C$8</f>
        <v>4379.0330408534674</v>
      </c>
      <c r="F23">
        <f>ROUND(2*E23,0)/2</f>
        <v>4379</v>
      </c>
      <c r="G23">
        <f>+C23-(C$7+F23*C$8)</f>
        <v>1.1164999996253755E-2</v>
      </c>
      <c r="I23">
        <f>+G23</f>
        <v>1.1164999996253755E-2</v>
      </c>
      <c r="O23">
        <f ca="1">+C$11+C$12*$F23</f>
        <v>1.2479732884779233E-2</v>
      </c>
      <c r="Q23" s="2">
        <f>+C23-15018.5</f>
        <v>41525.10095</v>
      </c>
    </row>
    <row r="24" spans="1:21" x14ac:dyDescent="0.2">
      <c r="A24" s="30" t="s">
        <v>47</v>
      </c>
      <c r="B24" s="31" t="s">
        <v>0</v>
      </c>
      <c r="C24" s="32">
        <v>59574.925900000148</v>
      </c>
      <c r="D24" s="8"/>
      <c r="E24">
        <f t="shared" ref="E24:E25" si="0">+(C24-C$7)/C$8</f>
        <v>13349.705991152056</v>
      </c>
      <c r="F24">
        <f t="shared" ref="F24:F25" si="1">ROUND(2*E24,0)/2</f>
        <v>13349.5</v>
      </c>
      <c r="G24">
        <f t="shared" ref="G24:G25" si="2">+C24-(C$7+F24*C$8)</f>
        <v>6.9607500146958046E-2</v>
      </c>
      <c r="I24">
        <f t="shared" ref="I24:I25" si="3">+G24</f>
        <v>6.9607500146958046E-2</v>
      </c>
      <c r="O24">
        <f t="shared" ref="O24:O25" ca="1" si="4">+C$11+C$12*$F24</f>
        <v>6.7338221583858049E-2</v>
      </c>
      <c r="Q24" s="2">
        <f t="shared" ref="Q24:Q25" si="5">+C24-15018.5</f>
        <v>44556.425900000148</v>
      </c>
    </row>
    <row r="25" spans="1:21" x14ac:dyDescent="0.2">
      <c r="A25" s="30" t="s">
        <v>47</v>
      </c>
      <c r="B25" s="31" t="s">
        <v>48</v>
      </c>
      <c r="C25" s="32">
        <v>59575.090299999807</v>
      </c>
      <c r="D25" s="8"/>
      <c r="E25">
        <f t="shared" si="0"/>
        <v>13350.192504031505</v>
      </c>
      <c r="F25">
        <f t="shared" si="1"/>
        <v>13350</v>
      </c>
      <c r="G25">
        <f t="shared" si="2"/>
        <v>6.5049999808252323E-2</v>
      </c>
      <c r="I25">
        <f t="shared" si="3"/>
        <v>6.5049999808252323E-2</v>
      </c>
      <c r="O25">
        <f t="shared" ca="1" si="4"/>
        <v>6.7341279300189322E-2</v>
      </c>
      <c r="Q25" s="2">
        <f t="shared" si="5"/>
        <v>44556.590299999807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2023-08-19T06:32:33Z</dcterms:modified>
</cp:coreProperties>
</file>