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0BEF0BF-3B7C-4C9B-B0B4-8FAC64D0A6A6}" xr6:coauthVersionLast="47" xr6:coauthVersionMax="47" xr10:uidLastSave="{00000000-0000-0000-0000-000000000000}"/>
  <bookViews>
    <workbookView xWindow="14040" yWindow="1170" windowWidth="13350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I21" i="1" s="1"/>
  <c r="Q21" i="1"/>
  <c r="E22" i="1"/>
  <c r="F22" i="1" s="1"/>
  <c r="G22" i="1" s="1"/>
  <c r="I22" i="1" s="1"/>
  <c r="Q22" i="1"/>
  <c r="G11" i="1"/>
  <c r="F11" i="1"/>
  <c r="C23" i="1"/>
  <c r="A23" i="1"/>
  <c r="F15" i="1"/>
  <c r="F16" i="1" s="1"/>
  <c r="E23" i="1" l="1"/>
  <c r="F23" i="1" s="1"/>
  <c r="G23" i="1" s="1"/>
  <c r="C17" i="1"/>
  <c r="Q23" i="1"/>
  <c r="C11" i="1"/>
  <c r="C12" i="1"/>
  <c r="O22" i="1" l="1"/>
  <c r="O21" i="1"/>
  <c r="C16" i="1"/>
  <c r="D18" i="1" s="1"/>
  <c r="C15" i="1"/>
  <c r="O23" i="1"/>
  <c r="I23" i="1"/>
  <c r="C18" i="1" l="1"/>
  <c r="F17" i="1"/>
  <c r="F18" i="1" s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<sst xmlns="http://schemas.openxmlformats.org/spreadsheetml/2006/main" count="55" uniqueCount="50">
  <si>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</si>
  <si>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</si>
  <si>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</si>
  <si>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</si>
  <si>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</si>
  <si>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</si>
  <si>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</si>
  <si>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</si>
  <si>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</si>
  <si>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</si>
  <si>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</si>
  <si>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</si>
  <si>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</si>
  <si>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</si>
  <si>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</si>
  <si>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</si>
  <si>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</si>
  <si>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</si>
  <si>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</si>
  <si>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</si>
  <si>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</si>
  <si>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</si>
  <si>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</si>
  <si>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</si>
  <si>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</si>
  <si>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</si>
  <si>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</si>
  <si>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</si>
  <si>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</si>
  <si>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</si>
  <si>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</si>
  <si>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</si>
  <si>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</si>
  <si>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</si>
  <si>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</si>
  <si>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</si>
  <si>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</si>
  <si>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</si>
  <si>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</si>
  <si>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</si>
  <si>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</si>
  <si>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</si>
  <si>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</si>
  <si>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</si>
  <si>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</si>
  <si>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EA</t>
  </si>
  <si>
    <t>VSX</t>
  </si>
  <si>
    <t>ASASSN VJ053536.48+371233.1 Aur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</si>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</sst>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-588.5</c:v>
                </c:pt>
                <c:pt idx="1">
                  <c:v>-294</c:v>
                </c:pt>
                <c:pt idx="2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-588.5</c:v>
                </c:pt>
                <c:pt idx="1">
                  <c:v>-294</c:v>
                </c:pt>
                <c:pt idx="2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2.560300003096927E-3</c:v>
                </c:pt>
                <c:pt idx="1">
                  <c:v>5.9731999936047941E-3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-588.5</c:v>
                </c:pt>
                <c:pt idx="1">
                  <c:v>-294</c:v>
                </c:pt>
                <c:pt idx="2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-588.5</c:v>
                </c:pt>
                <c:pt idx="1">
                  <c:v>-294</c:v>
                </c:pt>
                <c:pt idx="2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-588.5</c:v>
                </c:pt>
                <c:pt idx="1">
                  <c:v>-294</c:v>
                </c:pt>
                <c:pt idx="2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-588.5</c:v>
                </c:pt>
                <c:pt idx="1">
                  <c:v>-294</c:v>
                </c:pt>
                <c:pt idx="2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3.5000000000000001E-3</c:v>
                  </c:pt>
                  <c:pt idx="1">
                    <c:v>3.5000000000000001E-3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-588.5</c:v>
                </c:pt>
                <c:pt idx="1">
                  <c:v>-294</c:v>
                </c:pt>
                <c:pt idx="2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-588.5</c:v>
                </c:pt>
                <c:pt idx="1">
                  <c:v>-294</c:v>
                </c:pt>
                <c:pt idx="2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4.1236827628658617E-3</c:v>
                </c:pt>
                <c:pt idx="1">
                  <c:v>2.8437756598496304E-3</c:v>
                </c:pt>
                <c:pt idx="2">
                  <c:v>1.5660415739862288E-3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-588.5</c:v>
                </c:pt>
                <c:pt idx="1">
                  <c:v>-294</c:v>
                </c:pt>
                <c:pt idx="2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C18" sqref="C18:D1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58382.998500000002</v>
      </c>
      <c r="D7" s="39" t="s">
        <v>46</v>
      </c>
    </row>
    <row r="8" spans="1:15" x14ac:dyDescent="0.2">
      <c r="A8" t="s">
        <v>3</v>
      </c>
      <c r="C8" s="6">
        <v>1.1678278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1.5660415739862288E-3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-4.3460343056578293E-6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58383.000066041575</v>
      </c>
      <c r="E15" s="10" t="s">
        <v>30</v>
      </c>
      <c r="F15" s="25">
        <f ca="1">NOW()+15018.5+$C$5/24</f>
        <v>60169.781832291665</v>
      </c>
    </row>
    <row r="16" spans="1:15" x14ac:dyDescent="0.2">
      <c r="A16" s="12" t="s">
        <v>4</v>
      </c>
      <c r="B16" s="7"/>
      <c r="C16" s="13">
        <f ca="1">+C8+C12</f>
        <v>1.1678234539656942</v>
      </c>
      <c r="E16" s="10" t="s">
        <v>35</v>
      </c>
      <c r="F16" s="11">
        <f ca="1">ROUND(2*(F15-$C$7)/$C$8,0)/2+F14</f>
        <v>1531</v>
      </c>
    </row>
    <row r="17" spans="1:21" ht="13.5" thickBot="1" x14ac:dyDescent="0.25">
      <c r="A17" s="10" t="s">
        <v>27</v>
      </c>
      <c r="B17" s="7"/>
      <c r="C17" s="7">
        <f>COUNT(C21:C2191)</f>
        <v>3</v>
      </c>
      <c r="E17" s="10" t="s">
        <v>36</v>
      </c>
      <c r="F17" s="19">
        <f ca="1">ROUND(2*(F15-$C$15)/$C$16,0)/2+F14</f>
        <v>1531</v>
      </c>
    </row>
    <row r="18" spans="1:21" ht="14.25" thickTop="1" thickBot="1" x14ac:dyDescent="0.25">
      <c r="A18" s="12" t="s">
        <v>5</v>
      </c>
      <c r="B18" s="7"/>
      <c r="C18" s="15">
        <f ca="1">+C15</f>
        <v>58383.000066041575</v>
      </c>
      <c r="D18" s="16">
        <f ca="1">+C16</f>
        <v>1.1678234539656942</v>
      </c>
      <c r="E18" s="10" t="s">
        <v>31</v>
      </c>
      <c r="F18" s="14">
        <f ca="1">+$C$15+$C$16*F17-15018.5-$C$5/24</f>
        <v>45152.833607396387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s="41" t="s">
        <v>48</v>
      </c>
      <c r="B21" s="42" t="s">
        <v>49</v>
      </c>
      <c r="C21" s="43">
        <v>57695.734400000001</v>
      </c>
      <c r="D21" s="41">
        <v>3.5000000000000001E-3</v>
      </c>
      <c r="E21">
        <f>+(C21-C$7)/C$8</f>
        <v>-588.49780763910599</v>
      </c>
      <c r="F21">
        <f>ROUND(2*E21,0)/2</f>
        <v>-588.5</v>
      </c>
      <c r="G21">
        <f>+C21-(C$7+F21*C$8)</f>
        <v>2.560300003096927E-3</v>
      </c>
      <c r="I21">
        <f>+G21</f>
        <v>2.560300003096927E-3</v>
      </c>
      <c r="O21">
        <f ca="1">+C$11+C$12*$F21</f>
        <v>4.1236827628658617E-3</v>
      </c>
      <c r="Q21" s="1">
        <f>+C21-15018.5</f>
        <v>42677.234400000001</v>
      </c>
    </row>
    <row r="22" spans="1:21" x14ac:dyDescent="0.2">
      <c r="A22" s="41" t="s">
        <v>48</v>
      </c>
      <c r="B22" s="42" t="s">
        <v>49</v>
      </c>
      <c r="C22" s="43">
        <v>58039.663099999998</v>
      </c>
      <c r="D22" s="41">
        <v>3.5000000000000001E-3</v>
      </c>
      <c r="E22">
        <f>+(C22-C$7)/C$8</f>
        <v>-293.99488520482521</v>
      </c>
      <c r="F22">
        <f>ROUND(2*E22,0)/2</f>
        <v>-294</v>
      </c>
      <c r="G22">
        <f>+C22-(C$7+F22*C$8)</f>
        <v>5.9731999936047941E-3</v>
      </c>
      <c r="I22">
        <f>+G22</f>
        <v>5.9731999936047941E-3</v>
      </c>
      <c r="O22">
        <f ca="1">+C$11+C$12*$F22</f>
        <v>2.8437756598496304E-3</v>
      </c>
      <c r="Q22" s="1">
        <f>+C22-15018.5</f>
        <v>43021.163099999998</v>
      </c>
    </row>
    <row r="23" spans="1:21" x14ac:dyDescent="0.2">
      <c r="A23">
        <f>D9</f>
        <v>0</v>
      </c>
      <c r="C23" s="6">
        <f>C$7</f>
        <v>58382.998500000002</v>
      </c>
      <c r="D23" s="6" t="s">
        <v>13</v>
      </c>
      <c r="E23">
        <f>+(C23-C$7)/C$8</f>
        <v>0</v>
      </c>
      <c r="F23">
        <f>ROUND(2*E23,0)/2</f>
        <v>0</v>
      </c>
      <c r="G23">
        <f>+C23-(C$7+F23*C$8)</f>
        <v>0</v>
      </c>
      <c r="I23">
        <f>+G23</f>
        <v>0</v>
      </c>
      <c r="O23">
        <f ca="1">+C$11+C$12*$F23</f>
        <v>1.5660415739862288E-3</v>
      </c>
      <c r="Q23" s="1">
        <f>+C23-15018.5</f>
        <v>43364.498500000002</v>
      </c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sortState xmlns:xlrd2="http://schemas.microsoft.com/office/spreadsheetml/2017/richdata2" ref="A21:R23">
    <sortCondition ref="C21:C23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2023-08-13T06:45:50Z</dcterms:modified>
</cp:coreProperties>
</file>