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91BED0A-2B35-4DC5-87FA-41F9E01CEE6A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Q_fit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98" i="1" l="1"/>
  <c r="F198" i="1" s="1"/>
  <c r="Q198" i="1"/>
  <c r="E192" i="1"/>
  <c r="F192" i="1" s="1"/>
  <c r="Q192" i="1"/>
  <c r="E197" i="1"/>
  <c r="F197" i="1" s="1"/>
  <c r="Q197" i="1"/>
  <c r="Q191" i="1"/>
  <c r="Q193" i="1"/>
  <c r="Q194" i="1"/>
  <c r="Q195" i="1"/>
  <c r="Q196" i="1"/>
  <c r="Q190" i="1"/>
  <c r="Q184" i="1"/>
  <c r="Q185" i="1"/>
  <c r="Q186" i="1"/>
  <c r="Q187" i="1"/>
  <c r="Q188" i="1"/>
  <c r="Q189" i="1"/>
  <c r="Q180" i="1"/>
  <c r="Q179" i="1"/>
  <c r="Q156" i="1"/>
  <c r="Q183" i="1"/>
  <c r="E194" i="1"/>
  <c r="F194" i="1" s="1"/>
  <c r="E32" i="1"/>
  <c r="F32" i="1" s="1"/>
  <c r="E93" i="1"/>
  <c r="F93" i="1" s="1"/>
  <c r="I80" i="1"/>
  <c r="D11" i="1"/>
  <c r="D12" i="1"/>
  <c r="D13" i="1"/>
  <c r="Q182" i="1"/>
  <c r="Q181" i="1"/>
  <c r="Q178" i="1"/>
  <c r="Q177" i="1"/>
  <c r="Q173" i="1"/>
  <c r="Q174" i="1"/>
  <c r="Q175" i="1"/>
  <c r="Q176" i="1"/>
  <c r="Q125" i="1"/>
  <c r="Q167" i="1"/>
  <c r="Q168" i="1"/>
  <c r="Q172" i="1"/>
  <c r="Q163" i="1"/>
  <c r="Q162" i="1"/>
  <c r="Q161" i="1"/>
  <c r="Q160" i="1"/>
  <c r="Q158" i="1"/>
  <c r="Q157" i="1"/>
  <c r="Q155" i="1"/>
  <c r="Q151" i="1"/>
  <c r="Q148" i="1"/>
  <c r="Q65" i="1"/>
  <c r="Q43" i="1"/>
  <c r="Q41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169" i="1"/>
  <c r="Q170" i="1"/>
  <c r="Q171" i="1"/>
  <c r="Q159" i="1"/>
  <c r="Q165" i="1"/>
  <c r="Q166" i="1"/>
  <c r="C17" i="1"/>
  <c r="F16" i="1"/>
  <c r="F17" i="1" s="1"/>
  <c r="D9" i="1"/>
  <c r="C9" i="1"/>
  <c r="E340" i="2"/>
  <c r="E16" i="2"/>
  <c r="E15" i="2"/>
  <c r="E12" i="2"/>
  <c r="E13" i="2"/>
  <c r="E21" i="2"/>
  <c r="E22" i="2"/>
  <c r="E23" i="2"/>
  <c r="E24" i="2"/>
  <c r="E25" i="2"/>
  <c r="I25" i="2" s="1"/>
  <c r="J25" i="2" s="1"/>
  <c r="E26" i="2"/>
  <c r="E27" i="2"/>
  <c r="E28" i="2"/>
  <c r="E29" i="2"/>
  <c r="E30" i="2"/>
  <c r="E31" i="2"/>
  <c r="E32" i="2"/>
  <c r="E33" i="2"/>
  <c r="I33" i="2" s="1"/>
  <c r="J33" i="2" s="1"/>
  <c r="E34" i="2"/>
  <c r="E35" i="2"/>
  <c r="E36" i="2"/>
  <c r="E37" i="2"/>
  <c r="E38" i="2"/>
  <c r="E39" i="2"/>
  <c r="E40" i="2"/>
  <c r="E41" i="2"/>
  <c r="I41" i="2" s="1"/>
  <c r="J41" i="2" s="1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I67" i="2"/>
  <c r="E68" i="2"/>
  <c r="E69" i="2"/>
  <c r="E70" i="2"/>
  <c r="E71" i="2"/>
  <c r="E72" i="2"/>
  <c r="E73" i="2"/>
  <c r="E74" i="2"/>
  <c r="E75" i="2"/>
  <c r="I75" i="2"/>
  <c r="E76" i="2"/>
  <c r="E77" i="2"/>
  <c r="E78" i="2"/>
  <c r="E79" i="2"/>
  <c r="E80" i="2"/>
  <c r="E81" i="2"/>
  <c r="E82" i="2"/>
  <c r="E83" i="2"/>
  <c r="I83" i="2"/>
  <c r="E84" i="2"/>
  <c r="E85" i="2"/>
  <c r="E86" i="2"/>
  <c r="E87" i="2"/>
  <c r="E88" i="2"/>
  <c r="E89" i="2"/>
  <c r="E90" i="2"/>
  <c r="E91" i="2"/>
  <c r="I91" i="2"/>
  <c r="E92" i="2"/>
  <c r="E93" i="2"/>
  <c r="E94" i="2"/>
  <c r="E95" i="2"/>
  <c r="E96" i="2"/>
  <c r="E97" i="2"/>
  <c r="E98" i="2"/>
  <c r="E99" i="2"/>
  <c r="I99" i="2"/>
  <c r="E100" i="2"/>
  <c r="E101" i="2"/>
  <c r="E102" i="2"/>
  <c r="E103" i="2"/>
  <c r="E104" i="2"/>
  <c r="E105" i="2"/>
  <c r="E106" i="2"/>
  <c r="E107" i="2"/>
  <c r="I107" i="2"/>
  <c r="E108" i="2"/>
  <c r="E109" i="2"/>
  <c r="E110" i="2"/>
  <c r="E111" i="2"/>
  <c r="E112" i="2"/>
  <c r="E113" i="2"/>
  <c r="E114" i="2"/>
  <c r="E115" i="2"/>
  <c r="I115" i="2"/>
  <c r="E116" i="2"/>
  <c r="E117" i="2"/>
  <c r="E118" i="2"/>
  <c r="E119" i="2"/>
  <c r="E120" i="2"/>
  <c r="E121" i="2"/>
  <c r="E122" i="2"/>
  <c r="E123" i="2"/>
  <c r="I123" i="2"/>
  <c r="E124" i="2"/>
  <c r="E125" i="2"/>
  <c r="E126" i="2"/>
  <c r="E127" i="2"/>
  <c r="E128" i="2"/>
  <c r="E129" i="2"/>
  <c r="E130" i="2"/>
  <c r="E131" i="2"/>
  <c r="I131" i="2"/>
  <c r="E132" i="2"/>
  <c r="E133" i="2"/>
  <c r="E134" i="2"/>
  <c r="E135" i="2"/>
  <c r="E136" i="2"/>
  <c r="E137" i="2"/>
  <c r="E138" i="2"/>
  <c r="E139" i="2"/>
  <c r="I139" i="2"/>
  <c r="E140" i="2"/>
  <c r="E141" i="2"/>
  <c r="E142" i="2"/>
  <c r="E143" i="2"/>
  <c r="E144" i="2"/>
  <c r="E145" i="2"/>
  <c r="E146" i="2"/>
  <c r="E147" i="2"/>
  <c r="I147" i="2"/>
  <c r="E148" i="2"/>
  <c r="E149" i="2"/>
  <c r="E150" i="2"/>
  <c r="E151" i="2"/>
  <c r="E152" i="2"/>
  <c r="E153" i="2"/>
  <c r="E154" i="2"/>
  <c r="E155" i="2"/>
  <c r="I155" i="2"/>
  <c r="E156" i="2"/>
  <c r="E157" i="2"/>
  <c r="E158" i="2"/>
  <c r="E159" i="2"/>
  <c r="E160" i="2"/>
  <c r="E161" i="2"/>
  <c r="E162" i="2"/>
  <c r="E163" i="2"/>
  <c r="I163" i="2"/>
  <c r="E164" i="2"/>
  <c r="E165" i="2"/>
  <c r="E166" i="2"/>
  <c r="E167" i="2"/>
  <c r="E168" i="2"/>
  <c r="F16" i="2"/>
  <c r="F15" i="2"/>
  <c r="F13" i="2"/>
  <c r="F12" i="2"/>
  <c r="D21" i="2"/>
  <c r="F21" i="2" s="1"/>
  <c r="D22" i="2"/>
  <c r="F22" i="2" s="1"/>
  <c r="D23" i="2"/>
  <c r="F23" i="2" s="1"/>
  <c r="H23" i="2" s="1"/>
  <c r="D24" i="2"/>
  <c r="F24" i="2" s="1"/>
  <c r="H24" i="2" s="1"/>
  <c r="D25" i="2"/>
  <c r="F25" i="2" s="1"/>
  <c r="G25" i="2" s="1"/>
  <c r="D26" i="2"/>
  <c r="F26" i="2" s="1"/>
  <c r="H26" i="2" s="1"/>
  <c r="D27" i="2"/>
  <c r="F27" i="2" s="1"/>
  <c r="D28" i="2"/>
  <c r="F28" i="2" s="1"/>
  <c r="H28" i="2" s="1"/>
  <c r="D29" i="2"/>
  <c r="F29" i="2" s="1"/>
  <c r="D30" i="2"/>
  <c r="F30" i="2" s="1"/>
  <c r="H30" i="2" s="1"/>
  <c r="D31" i="2"/>
  <c r="F31" i="2" s="1"/>
  <c r="G31" i="2" s="1"/>
  <c r="D32" i="2"/>
  <c r="F32" i="2" s="1"/>
  <c r="D33" i="2"/>
  <c r="F33" i="2" s="1"/>
  <c r="D34" i="2"/>
  <c r="D35" i="2"/>
  <c r="F35" i="2" s="1"/>
  <c r="H35" i="2" s="1"/>
  <c r="D36" i="2"/>
  <c r="F36" i="2" s="1"/>
  <c r="H36" i="2" s="1"/>
  <c r="D37" i="2"/>
  <c r="F37" i="2" s="1"/>
  <c r="D38" i="2"/>
  <c r="F38" i="2" s="1"/>
  <c r="G38" i="2" s="1"/>
  <c r="D39" i="2"/>
  <c r="D40" i="2"/>
  <c r="F40" i="2" s="1"/>
  <c r="D41" i="2"/>
  <c r="F41" i="2" s="1"/>
  <c r="H41" i="2" s="1"/>
  <c r="D42" i="2"/>
  <c r="F42" i="2" s="1"/>
  <c r="H42" i="2" s="1"/>
  <c r="D43" i="2"/>
  <c r="D44" i="2"/>
  <c r="F44" i="2" s="1"/>
  <c r="D45" i="2"/>
  <c r="F45" i="2" s="1"/>
  <c r="H45" i="2" s="1"/>
  <c r="D46" i="2"/>
  <c r="F46" i="2" s="1"/>
  <c r="H46" i="2" s="1"/>
  <c r="D47" i="2"/>
  <c r="D48" i="2"/>
  <c r="F48" i="2" s="1"/>
  <c r="H48" i="2" s="1"/>
  <c r="D49" i="2"/>
  <c r="F49" i="2" s="1"/>
  <c r="G49" i="2" s="1"/>
  <c r="D50" i="2"/>
  <c r="F50" i="2" s="1"/>
  <c r="G50" i="2" s="1"/>
  <c r="H50" i="2"/>
  <c r="D51" i="2"/>
  <c r="D52" i="2"/>
  <c r="D53" i="2"/>
  <c r="F53" i="2"/>
  <c r="D54" i="2"/>
  <c r="F54" i="2"/>
  <c r="H54" i="2"/>
  <c r="D55" i="2"/>
  <c r="F55" i="2"/>
  <c r="D56" i="2"/>
  <c r="F56" i="2"/>
  <c r="D57" i="2"/>
  <c r="F57" i="2"/>
  <c r="D58" i="2"/>
  <c r="F58" i="2"/>
  <c r="D59" i="2"/>
  <c r="D60" i="2"/>
  <c r="F60" i="2"/>
  <c r="H60" i="2"/>
  <c r="D61" i="2"/>
  <c r="F61" i="2"/>
  <c r="D62" i="2"/>
  <c r="F62" i="2"/>
  <c r="D63" i="2"/>
  <c r="F63" i="2"/>
  <c r="H63" i="2"/>
  <c r="D64" i="2"/>
  <c r="F64" i="2"/>
  <c r="D65" i="2"/>
  <c r="F65" i="2"/>
  <c r="D66" i="2"/>
  <c r="D67" i="2"/>
  <c r="F67" i="2"/>
  <c r="D68" i="2"/>
  <c r="F68" i="2"/>
  <c r="D69" i="2"/>
  <c r="F69" i="2"/>
  <c r="D70" i="2"/>
  <c r="F70" i="2"/>
  <c r="D71" i="2"/>
  <c r="F71" i="2"/>
  <c r="H71" i="2"/>
  <c r="D72" i="2"/>
  <c r="D73" i="2"/>
  <c r="F73" i="2"/>
  <c r="D74" i="2"/>
  <c r="F74" i="2"/>
  <c r="D75" i="2"/>
  <c r="F75" i="2"/>
  <c r="D76" i="2"/>
  <c r="F76" i="2"/>
  <c r="D77" i="2"/>
  <c r="F77" i="2"/>
  <c r="D78" i="2"/>
  <c r="D79" i="2"/>
  <c r="D80" i="2"/>
  <c r="F80" i="2"/>
  <c r="D81" i="2"/>
  <c r="F81" i="2"/>
  <c r="D82" i="2"/>
  <c r="F82" i="2"/>
  <c r="D83" i="2"/>
  <c r="F83" i="2"/>
  <c r="D84" i="2"/>
  <c r="D85" i="2"/>
  <c r="F85" i="2"/>
  <c r="H85" i="2"/>
  <c r="D86" i="2"/>
  <c r="F86" i="2"/>
  <c r="D87" i="2"/>
  <c r="F87" i="2"/>
  <c r="H87" i="2"/>
  <c r="D88" i="2"/>
  <c r="F88" i="2"/>
  <c r="D89" i="2"/>
  <c r="I89" i="2"/>
  <c r="J89" i="2"/>
  <c r="D90" i="2"/>
  <c r="F90" i="2"/>
  <c r="D91" i="2"/>
  <c r="F91" i="2"/>
  <c r="D92" i="2"/>
  <c r="F92" i="2"/>
  <c r="D93" i="2"/>
  <c r="F93" i="2"/>
  <c r="D94" i="2"/>
  <c r="D95" i="2"/>
  <c r="F95" i="2"/>
  <c r="H95" i="2"/>
  <c r="D96" i="2"/>
  <c r="F96" i="2"/>
  <c r="D97" i="2"/>
  <c r="F97" i="2"/>
  <c r="D98" i="2"/>
  <c r="F98" i="2"/>
  <c r="D99" i="2"/>
  <c r="F99" i="2"/>
  <c r="D100" i="2"/>
  <c r="D101" i="2"/>
  <c r="F101" i="2"/>
  <c r="H101" i="2"/>
  <c r="D102" i="2"/>
  <c r="F102" i="2"/>
  <c r="D103" i="2"/>
  <c r="F103" i="2"/>
  <c r="H103" i="2"/>
  <c r="D104" i="2"/>
  <c r="F104" i="2"/>
  <c r="D105" i="2"/>
  <c r="I105" i="2"/>
  <c r="J105" i="2"/>
  <c r="D106" i="2"/>
  <c r="F106" i="2"/>
  <c r="H106" i="2"/>
  <c r="D107" i="2"/>
  <c r="F107" i="2"/>
  <c r="D108" i="2"/>
  <c r="F108" i="2"/>
  <c r="D109" i="2"/>
  <c r="D110" i="2"/>
  <c r="F110" i="2"/>
  <c r="D111" i="2"/>
  <c r="F111" i="2"/>
  <c r="D112" i="2"/>
  <c r="F112" i="2"/>
  <c r="D113" i="2"/>
  <c r="I113" i="2"/>
  <c r="J113" i="2"/>
  <c r="F113" i="2"/>
  <c r="D114" i="2"/>
  <c r="F114" i="2"/>
  <c r="H114" i="2"/>
  <c r="D115" i="2"/>
  <c r="F115" i="2"/>
  <c r="D116" i="2"/>
  <c r="F116" i="2"/>
  <c r="D117" i="2"/>
  <c r="F117" i="2"/>
  <c r="H117" i="2"/>
  <c r="D118" i="2"/>
  <c r="F118" i="2"/>
  <c r="D119" i="2"/>
  <c r="F119" i="2"/>
  <c r="D120" i="2"/>
  <c r="F120" i="2"/>
  <c r="D121" i="2"/>
  <c r="I121" i="2"/>
  <c r="J121" i="2"/>
  <c r="D122" i="2"/>
  <c r="F122" i="2"/>
  <c r="D123" i="2"/>
  <c r="F123" i="2"/>
  <c r="H123" i="2"/>
  <c r="D124" i="2"/>
  <c r="F124" i="2"/>
  <c r="H124" i="2"/>
  <c r="D125" i="2"/>
  <c r="F125" i="2"/>
  <c r="H125" i="2"/>
  <c r="D126" i="2"/>
  <c r="F126" i="2"/>
  <c r="D127" i="2"/>
  <c r="F127" i="2"/>
  <c r="D128" i="2"/>
  <c r="F128" i="2"/>
  <c r="D129" i="2"/>
  <c r="I129" i="2"/>
  <c r="J129" i="2"/>
  <c r="F129" i="2"/>
  <c r="G129" i="2"/>
  <c r="D130" i="2"/>
  <c r="F130" i="2"/>
  <c r="H130" i="2"/>
  <c r="D131" i="2"/>
  <c r="F131" i="2"/>
  <c r="H131" i="2"/>
  <c r="D132" i="2"/>
  <c r="F132" i="2"/>
  <c r="H132" i="2"/>
  <c r="D133" i="2"/>
  <c r="F133" i="2"/>
  <c r="H133" i="2"/>
  <c r="D134" i="2"/>
  <c r="F134" i="2"/>
  <c r="D135" i="2"/>
  <c r="F135" i="2"/>
  <c r="D136" i="2"/>
  <c r="F136" i="2"/>
  <c r="D137" i="2"/>
  <c r="I137" i="2"/>
  <c r="J137" i="2"/>
  <c r="D138" i="2"/>
  <c r="F138" i="2"/>
  <c r="D139" i="2"/>
  <c r="F139" i="2"/>
  <c r="H139" i="2"/>
  <c r="D140" i="2"/>
  <c r="F140" i="2"/>
  <c r="H140" i="2"/>
  <c r="D141" i="2"/>
  <c r="D142" i="2"/>
  <c r="F142" i="2"/>
  <c r="D143" i="2"/>
  <c r="F143" i="2"/>
  <c r="D144" i="2"/>
  <c r="F144" i="2"/>
  <c r="D145" i="2"/>
  <c r="I145" i="2"/>
  <c r="F145" i="2"/>
  <c r="D146" i="2"/>
  <c r="F146" i="2"/>
  <c r="D147" i="2"/>
  <c r="F147" i="2"/>
  <c r="H147" i="2"/>
  <c r="D148" i="2"/>
  <c r="F148" i="2"/>
  <c r="H148" i="2"/>
  <c r="D149" i="2"/>
  <c r="F149" i="2"/>
  <c r="H149" i="2"/>
  <c r="D150" i="2"/>
  <c r="F150" i="2"/>
  <c r="D151" i="2"/>
  <c r="F151" i="2"/>
  <c r="D152" i="2"/>
  <c r="F152" i="2"/>
  <c r="D153" i="2"/>
  <c r="I153" i="2"/>
  <c r="D154" i="2"/>
  <c r="F154" i="2"/>
  <c r="D155" i="2"/>
  <c r="F155" i="2"/>
  <c r="H155" i="2"/>
  <c r="D156" i="2"/>
  <c r="F156" i="2"/>
  <c r="H156" i="2"/>
  <c r="D157" i="2"/>
  <c r="F157" i="2"/>
  <c r="H157" i="2"/>
  <c r="D158" i="2"/>
  <c r="F158" i="2"/>
  <c r="D159" i="2"/>
  <c r="F159" i="2"/>
  <c r="D160" i="2"/>
  <c r="F160" i="2"/>
  <c r="D161" i="2"/>
  <c r="I161" i="2"/>
  <c r="F161" i="2"/>
  <c r="G161" i="2"/>
  <c r="D162" i="2"/>
  <c r="F162" i="2"/>
  <c r="H162" i="2"/>
  <c r="D163" i="2"/>
  <c r="F163" i="2"/>
  <c r="H163" i="2"/>
  <c r="D164" i="2"/>
  <c r="F164" i="2"/>
  <c r="H164" i="2"/>
  <c r="D165" i="2"/>
  <c r="F165" i="2"/>
  <c r="H165" i="2"/>
  <c r="D166" i="2"/>
  <c r="F166" i="2"/>
  <c r="D167" i="2"/>
  <c r="F167" i="2"/>
  <c r="D168" i="2"/>
  <c r="F168" i="2"/>
  <c r="H16" i="2"/>
  <c r="H15" i="2"/>
  <c r="H55" i="2"/>
  <c r="H56" i="2"/>
  <c r="H57" i="2"/>
  <c r="H58" i="2"/>
  <c r="H61" i="2"/>
  <c r="H62" i="2"/>
  <c r="H64" i="2"/>
  <c r="H68" i="2"/>
  <c r="H69" i="2"/>
  <c r="H70" i="2"/>
  <c r="H73" i="2"/>
  <c r="H74" i="2"/>
  <c r="H75" i="2"/>
  <c r="H76" i="2"/>
  <c r="H77" i="2"/>
  <c r="H80" i="2"/>
  <c r="H81" i="2"/>
  <c r="H82" i="2"/>
  <c r="H86" i="2"/>
  <c r="H88" i="2"/>
  <c r="H90" i="2"/>
  <c r="H91" i="2"/>
  <c r="H92" i="2"/>
  <c r="H93" i="2"/>
  <c r="H96" i="2"/>
  <c r="H97" i="2"/>
  <c r="H98" i="2"/>
  <c r="H102" i="2"/>
  <c r="H104" i="2"/>
  <c r="H107" i="2"/>
  <c r="H108" i="2"/>
  <c r="H111" i="2"/>
  <c r="H112" i="2"/>
  <c r="H115" i="2"/>
  <c r="H116" i="2"/>
  <c r="H119" i="2"/>
  <c r="H120" i="2"/>
  <c r="H122" i="2"/>
  <c r="H127" i="2"/>
  <c r="H128" i="2"/>
  <c r="H129" i="2"/>
  <c r="H135" i="2"/>
  <c r="H136" i="2"/>
  <c r="H138" i="2"/>
  <c r="H143" i="2"/>
  <c r="H144" i="2"/>
  <c r="H146" i="2"/>
  <c r="H151" i="2"/>
  <c r="H152" i="2"/>
  <c r="H154" i="2"/>
  <c r="H159" i="2"/>
  <c r="H160" i="2"/>
  <c r="H161" i="2"/>
  <c r="H167" i="2"/>
  <c r="H168" i="2"/>
  <c r="G16" i="2"/>
  <c r="G15" i="2"/>
  <c r="G54" i="2"/>
  <c r="G55" i="2"/>
  <c r="G56" i="2"/>
  <c r="G57" i="2"/>
  <c r="G58" i="2"/>
  <c r="G60" i="2"/>
  <c r="G61" i="2"/>
  <c r="G62" i="2"/>
  <c r="G63" i="2"/>
  <c r="G64" i="2"/>
  <c r="G68" i="2"/>
  <c r="G69" i="2"/>
  <c r="G70" i="2"/>
  <c r="G71" i="2"/>
  <c r="G73" i="2"/>
  <c r="G74" i="2"/>
  <c r="G75" i="2"/>
  <c r="G76" i="2"/>
  <c r="G77" i="2"/>
  <c r="G80" i="2"/>
  <c r="G81" i="2"/>
  <c r="G82" i="2"/>
  <c r="G86" i="2"/>
  <c r="G87" i="2"/>
  <c r="G88" i="2"/>
  <c r="G91" i="2"/>
  <c r="G92" i="2"/>
  <c r="G93" i="2"/>
  <c r="G95" i="2"/>
  <c r="G96" i="2"/>
  <c r="G97" i="2"/>
  <c r="G98" i="2"/>
  <c r="G102" i="2"/>
  <c r="G103" i="2"/>
  <c r="G104" i="2"/>
  <c r="G107" i="2"/>
  <c r="G108" i="2"/>
  <c r="G111" i="2"/>
  <c r="G112" i="2"/>
  <c r="G115" i="2"/>
  <c r="G116" i="2"/>
  <c r="G119" i="2"/>
  <c r="G120" i="2"/>
  <c r="G123" i="2"/>
  <c r="G124" i="2"/>
  <c r="G127" i="2"/>
  <c r="G128" i="2"/>
  <c r="G131" i="2"/>
  <c r="G132" i="2"/>
  <c r="G135" i="2"/>
  <c r="G136" i="2"/>
  <c r="G139" i="2"/>
  <c r="G140" i="2"/>
  <c r="G143" i="2"/>
  <c r="G144" i="2"/>
  <c r="G147" i="2"/>
  <c r="G148" i="2"/>
  <c r="G151" i="2"/>
  <c r="G152" i="2"/>
  <c r="G155" i="2"/>
  <c r="G156" i="2"/>
  <c r="G159" i="2"/>
  <c r="G160" i="2"/>
  <c r="G163" i="2"/>
  <c r="G164" i="2"/>
  <c r="G167" i="2"/>
  <c r="G168" i="2"/>
  <c r="I16" i="2"/>
  <c r="I15" i="2"/>
  <c r="I32" i="2"/>
  <c r="J32" i="2" s="1"/>
  <c r="I52" i="2"/>
  <c r="J52" i="2"/>
  <c r="I53" i="2"/>
  <c r="J53" i="2"/>
  <c r="I54" i="2"/>
  <c r="I55" i="2"/>
  <c r="I56" i="2"/>
  <c r="I57" i="2"/>
  <c r="I58" i="2"/>
  <c r="I60" i="2"/>
  <c r="J60" i="2"/>
  <c r="I61" i="2"/>
  <c r="I62" i="2"/>
  <c r="J62" i="2"/>
  <c r="I63" i="2"/>
  <c r="I64" i="2"/>
  <c r="I65" i="2"/>
  <c r="I66" i="2"/>
  <c r="I68" i="2"/>
  <c r="J68" i="2"/>
  <c r="I69" i="2"/>
  <c r="I70" i="2"/>
  <c r="I71" i="2"/>
  <c r="J71" i="2"/>
  <c r="I73" i="2"/>
  <c r="I74" i="2"/>
  <c r="J74" i="2"/>
  <c r="I76" i="2"/>
  <c r="J76" i="2"/>
  <c r="I77" i="2"/>
  <c r="I78" i="2"/>
  <c r="I80" i="2"/>
  <c r="I81" i="2"/>
  <c r="I82" i="2"/>
  <c r="I84" i="2"/>
  <c r="J84" i="2"/>
  <c r="I85" i="2"/>
  <c r="I86" i="2"/>
  <c r="I87" i="2"/>
  <c r="I88" i="2"/>
  <c r="I90" i="2"/>
  <c r="I92" i="2"/>
  <c r="J92" i="2"/>
  <c r="I93" i="2"/>
  <c r="I94" i="2"/>
  <c r="J94" i="2"/>
  <c r="I95" i="2"/>
  <c r="I96" i="2"/>
  <c r="I97" i="2"/>
  <c r="I98" i="2"/>
  <c r="J98" i="2"/>
  <c r="I100" i="2"/>
  <c r="J100" i="2"/>
  <c r="I101" i="2"/>
  <c r="J101" i="2"/>
  <c r="I102" i="2"/>
  <c r="I103" i="2"/>
  <c r="J103" i="2"/>
  <c r="I104" i="2"/>
  <c r="I106" i="2"/>
  <c r="I108" i="2"/>
  <c r="J108" i="2"/>
  <c r="I110" i="2"/>
  <c r="I111" i="2"/>
  <c r="J111" i="2"/>
  <c r="I112" i="2"/>
  <c r="I114" i="2"/>
  <c r="J114" i="2"/>
  <c r="I116" i="2"/>
  <c r="J116" i="2"/>
  <c r="I117" i="2"/>
  <c r="I118" i="2"/>
  <c r="J118" i="2"/>
  <c r="I119" i="2"/>
  <c r="J119" i="2"/>
  <c r="I120" i="2"/>
  <c r="I122" i="2"/>
  <c r="J122" i="2"/>
  <c r="I124" i="2"/>
  <c r="J124" i="2"/>
  <c r="I125" i="2"/>
  <c r="J125" i="2"/>
  <c r="I126" i="2"/>
  <c r="I127" i="2"/>
  <c r="I128" i="2"/>
  <c r="I130" i="2"/>
  <c r="J130" i="2"/>
  <c r="I132" i="2"/>
  <c r="J132" i="2"/>
  <c r="I133" i="2"/>
  <c r="J133" i="2"/>
  <c r="I134" i="2"/>
  <c r="I135" i="2"/>
  <c r="J135" i="2"/>
  <c r="I136" i="2"/>
  <c r="I138" i="2"/>
  <c r="I140" i="2"/>
  <c r="J140" i="2"/>
  <c r="I142" i="2"/>
  <c r="I143" i="2"/>
  <c r="J143" i="2"/>
  <c r="I144" i="2"/>
  <c r="I146" i="2"/>
  <c r="J146" i="2"/>
  <c r="I148" i="2"/>
  <c r="J148" i="2"/>
  <c r="I149" i="2"/>
  <c r="I150" i="2"/>
  <c r="J150" i="2"/>
  <c r="I151" i="2"/>
  <c r="I152" i="2"/>
  <c r="I154" i="2"/>
  <c r="J154" i="2"/>
  <c r="I156" i="2"/>
  <c r="J156" i="2"/>
  <c r="I157" i="2"/>
  <c r="J157" i="2"/>
  <c r="I158" i="2"/>
  <c r="I159" i="2"/>
  <c r="J159" i="2"/>
  <c r="I160" i="2"/>
  <c r="I162" i="2"/>
  <c r="I164" i="2"/>
  <c r="J164" i="2"/>
  <c r="I165" i="2"/>
  <c r="J165" i="2"/>
  <c r="I166" i="2"/>
  <c r="I167" i="2"/>
  <c r="J167" i="2"/>
  <c r="I168" i="2"/>
  <c r="D16" i="2"/>
  <c r="D15" i="2"/>
  <c r="D13" i="2"/>
  <c r="D12" i="2"/>
  <c r="J16" i="2"/>
  <c r="J15" i="2"/>
  <c r="J13" i="2"/>
  <c r="J12" i="2"/>
  <c r="J54" i="2"/>
  <c r="J55" i="2"/>
  <c r="J56" i="2"/>
  <c r="J57" i="2"/>
  <c r="J58" i="2"/>
  <c r="J61" i="2"/>
  <c r="J63" i="2"/>
  <c r="J64" i="2"/>
  <c r="J65" i="2"/>
  <c r="J66" i="2"/>
  <c r="J67" i="2"/>
  <c r="J69" i="2"/>
  <c r="J70" i="2"/>
  <c r="J73" i="2"/>
  <c r="J75" i="2"/>
  <c r="J77" i="2"/>
  <c r="J78" i="2"/>
  <c r="J80" i="2"/>
  <c r="J81" i="2"/>
  <c r="J82" i="2"/>
  <c r="J83" i="2"/>
  <c r="J85" i="2"/>
  <c r="J86" i="2"/>
  <c r="J87" i="2"/>
  <c r="J88" i="2"/>
  <c r="J90" i="2"/>
  <c r="J91" i="2"/>
  <c r="J93" i="2"/>
  <c r="J95" i="2"/>
  <c r="J96" i="2"/>
  <c r="J97" i="2"/>
  <c r="J99" i="2"/>
  <c r="J102" i="2"/>
  <c r="J104" i="2"/>
  <c r="J106" i="2"/>
  <c r="J107" i="2"/>
  <c r="J110" i="2"/>
  <c r="J112" i="2"/>
  <c r="J115" i="2"/>
  <c r="J117" i="2"/>
  <c r="J120" i="2"/>
  <c r="J123" i="2"/>
  <c r="J126" i="2"/>
  <c r="J127" i="2"/>
  <c r="J128" i="2"/>
  <c r="J131" i="2"/>
  <c r="J134" i="2"/>
  <c r="J136" i="2"/>
  <c r="J138" i="2"/>
  <c r="J139" i="2"/>
  <c r="J142" i="2"/>
  <c r="J144" i="2"/>
  <c r="J145" i="2"/>
  <c r="J147" i="2"/>
  <c r="J149" i="2"/>
  <c r="J151" i="2"/>
  <c r="J152" i="2"/>
  <c r="J153" i="2"/>
  <c r="J155" i="2"/>
  <c r="J158" i="2"/>
  <c r="J160" i="2"/>
  <c r="J161" i="2"/>
  <c r="J162" i="2"/>
  <c r="J163" i="2"/>
  <c r="J166" i="2"/>
  <c r="J168" i="2"/>
  <c r="D17" i="2"/>
  <c r="D340" i="2"/>
  <c r="F340" i="2"/>
  <c r="H340" i="2"/>
  <c r="I340" i="2"/>
  <c r="J340" i="2"/>
  <c r="E339" i="2"/>
  <c r="D339" i="2"/>
  <c r="I339" i="2"/>
  <c r="J339" i="2"/>
  <c r="E338" i="2"/>
  <c r="D338" i="2"/>
  <c r="E337" i="2"/>
  <c r="D337" i="2"/>
  <c r="F337" i="2"/>
  <c r="H337" i="2"/>
  <c r="I337" i="2"/>
  <c r="J337" i="2"/>
  <c r="E336" i="2"/>
  <c r="D336" i="2"/>
  <c r="F336" i="2"/>
  <c r="H336" i="2"/>
  <c r="G336" i="2"/>
  <c r="E335" i="2"/>
  <c r="I335" i="2"/>
  <c r="J335" i="2"/>
  <c r="D335" i="2"/>
  <c r="F335" i="2"/>
  <c r="H335" i="2"/>
  <c r="E334" i="2"/>
  <c r="D334" i="2"/>
  <c r="F334" i="2"/>
  <c r="H334" i="2"/>
  <c r="G334" i="2"/>
  <c r="E333" i="2"/>
  <c r="D333" i="2"/>
  <c r="I333" i="2"/>
  <c r="J333" i="2"/>
  <c r="E332" i="2"/>
  <c r="D332" i="2"/>
  <c r="I332" i="2"/>
  <c r="J332" i="2"/>
  <c r="E331" i="2"/>
  <c r="D331" i="2"/>
  <c r="F331" i="2"/>
  <c r="H331" i="2"/>
  <c r="I331" i="2"/>
  <c r="J331" i="2"/>
  <c r="E330" i="2"/>
  <c r="I330" i="2"/>
  <c r="D330" i="2"/>
  <c r="F330" i="2"/>
  <c r="H330" i="2"/>
  <c r="J330" i="2"/>
  <c r="G330" i="2"/>
  <c r="E329" i="2"/>
  <c r="D329" i="2"/>
  <c r="F329" i="2"/>
  <c r="H329" i="2"/>
  <c r="I329" i="2"/>
  <c r="J329" i="2"/>
  <c r="E328" i="2"/>
  <c r="D328" i="2"/>
  <c r="F328" i="2"/>
  <c r="H328" i="2"/>
  <c r="G328" i="2"/>
  <c r="E327" i="2"/>
  <c r="D327" i="2"/>
  <c r="F327" i="2"/>
  <c r="H327" i="2"/>
  <c r="E326" i="2"/>
  <c r="I326" i="2"/>
  <c r="J326" i="2"/>
  <c r="D326" i="2"/>
  <c r="F326" i="2"/>
  <c r="H326" i="2"/>
  <c r="G326" i="2"/>
  <c r="E325" i="2"/>
  <c r="D325" i="2"/>
  <c r="I325" i="2"/>
  <c r="J325" i="2"/>
  <c r="E324" i="2"/>
  <c r="D324" i="2"/>
  <c r="F324" i="2"/>
  <c r="H324" i="2"/>
  <c r="G324" i="2"/>
  <c r="E323" i="2"/>
  <c r="D323" i="2"/>
  <c r="I323" i="2"/>
  <c r="J323" i="2"/>
  <c r="F323" i="2"/>
  <c r="H323" i="2"/>
  <c r="G323" i="2"/>
  <c r="E322" i="2"/>
  <c r="I322" i="2"/>
  <c r="J322" i="2"/>
  <c r="D322" i="2"/>
  <c r="F322" i="2"/>
  <c r="H322" i="2"/>
  <c r="G322" i="2"/>
  <c r="E321" i="2"/>
  <c r="D321" i="2"/>
  <c r="I321" i="2"/>
  <c r="J321" i="2"/>
  <c r="E320" i="2"/>
  <c r="D320" i="2"/>
  <c r="F320" i="2"/>
  <c r="H320" i="2"/>
  <c r="E319" i="2"/>
  <c r="D319" i="2"/>
  <c r="F319" i="2"/>
  <c r="H319" i="2"/>
  <c r="E318" i="2"/>
  <c r="I318" i="2"/>
  <c r="D318" i="2"/>
  <c r="F318" i="2"/>
  <c r="J318" i="2"/>
  <c r="H318" i="2"/>
  <c r="G318" i="2"/>
  <c r="E317" i="2"/>
  <c r="D317" i="2"/>
  <c r="I317" i="2"/>
  <c r="J317" i="2"/>
  <c r="E316" i="2"/>
  <c r="D316" i="2"/>
  <c r="G316" i="2"/>
  <c r="F316" i="2"/>
  <c r="H316" i="2"/>
  <c r="E315" i="2"/>
  <c r="D315" i="2"/>
  <c r="I315" i="2"/>
  <c r="J315" i="2"/>
  <c r="E314" i="2"/>
  <c r="I314" i="2"/>
  <c r="D314" i="2"/>
  <c r="F314" i="2"/>
  <c r="H314" i="2"/>
  <c r="J314" i="2"/>
  <c r="E313" i="2"/>
  <c r="D313" i="2"/>
  <c r="I313" i="2"/>
  <c r="J313" i="2"/>
  <c r="E312" i="2"/>
  <c r="D312" i="2"/>
  <c r="F312" i="2"/>
  <c r="H312" i="2"/>
  <c r="G312" i="2"/>
  <c r="E311" i="2"/>
  <c r="D311" i="2"/>
  <c r="I311" i="2"/>
  <c r="J311" i="2"/>
  <c r="E310" i="2"/>
  <c r="I310" i="2"/>
  <c r="D310" i="2"/>
  <c r="F310" i="2"/>
  <c r="G310" i="2"/>
  <c r="J310" i="2"/>
  <c r="E309" i="2"/>
  <c r="D309" i="2"/>
  <c r="I309" i="2"/>
  <c r="J309" i="2"/>
  <c r="E308" i="2"/>
  <c r="D308" i="2"/>
  <c r="F308" i="2"/>
  <c r="H308" i="2"/>
  <c r="E307" i="2"/>
  <c r="D307" i="2"/>
  <c r="I307" i="2"/>
  <c r="J307" i="2"/>
  <c r="F307" i="2"/>
  <c r="H307" i="2"/>
  <c r="E306" i="2"/>
  <c r="I306" i="2"/>
  <c r="D306" i="2"/>
  <c r="F306" i="2"/>
  <c r="H306" i="2"/>
  <c r="J306" i="2"/>
  <c r="G306" i="2"/>
  <c r="E305" i="2"/>
  <c r="D305" i="2"/>
  <c r="I305" i="2"/>
  <c r="J305" i="2"/>
  <c r="E304" i="2"/>
  <c r="D304" i="2"/>
  <c r="E303" i="2"/>
  <c r="D303" i="2"/>
  <c r="F303" i="2"/>
  <c r="I303" i="2"/>
  <c r="J303" i="2"/>
  <c r="E302" i="2"/>
  <c r="I302" i="2"/>
  <c r="D302" i="2"/>
  <c r="F302" i="2"/>
  <c r="J302" i="2"/>
  <c r="H302" i="2"/>
  <c r="G302" i="2"/>
  <c r="E301" i="2"/>
  <c r="D301" i="2"/>
  <c r="I301" i="2"/>
  <c r="J301" i="2"/>
  <c r="E300" i="2"/>
  <c r="D300" i="2"/>
  <c r="F300" i="2"/>
  <c r="E299" i="2"/>
  <c r="I299" i="2"/>
  <c r="J299" i="2"/>
  <c r="D299" i="2"/>
  <c r="F299" i="2"/>
  <c r="G299" i="2"/>
  <c r="H299" i="2"/>
  <c r="E298" i="2"/>
  <c r="D298" i="2"/>
  <c r="F298" i="2"/>
  <c r="G298" i="2"/>
  <c r="H298" i="2"/>
  <c r="E297" i="2"/>
  <c r="D297" i="2"/>
  <c r="E296" i="2"/>
  <c r="D296" i="2"/>
  <c r="F296" i="2"/>
  <c r="H296" i="2"/>
  <c r="I296" i="2"/>
  <c r="J296" i="2"/>
  <c r="G296" i="2"/>
  <c r="E295" i="2"/>
  <c r="D295" i="2"/>
  <c r="F295" i="2"/>
  <c r="H295" i="2"/>
  <c r="I295" i="2"/>
  <c r="J295" i="2"/>
  <c r="G295" i="2"/>
  <c r="E294" i="2"/>
  <c r="I294" i="2"/>
  <c r="J294" i="2"/>
  <c r="D294" i="2"/>
  <c r="F294" i="2"/>
  <c r="G294" i="2"/>
  <c r="E293" i="2"/>
  <c r="D293" i="2"/>
  <c r="E292" i="2"/>
  <c r="D292" i="2"/>
  <c r="F292" i="2"/>
  <c r="E291" i="2"/>
  <c r="D291" i="2"/>
  <c r="F291" i="2"/>
  <c r="H291" i="2"/>
  <c r="E290" i="2"/>
  <c r="I290" i="2"/>
  <c r="J290" i="2"/>
  <c r="D290" i="2"/>
  <c r="F290" i="2"/>
  <c r="E289" i="2"/>
  <c r="D289" i="2"/>
  <c r="I289" i="2"/>
  <c r="J289" i="2"/>
  <c r="E288" i="2"/>
  <c r="D288" i="2"/>
  <c r="F288" i="2"/>
  <c r="E287" i="2"/>
  <c r="I287" i="2"/>
  <c r="J287" i="2"/>
  <c r="D287" i="2"/>
  <c r="F287" i="2"/>
  <c r="H287" i="2"/>
  <c r="G287" i="2"/>
  <c r="E286" i="2"/>
  <c r="D286" i="2"/>
  <c r="F286" i="2"/>
  <c r="H286" i="2"/>
  <c r="G286" i="2"/>
  <c r="E285" i="2"/>
  <c r="D285" i="2"/>
  <c r="I285" i="2"/>
  <c r="J285" i="2"/>
  <c r="E284" i="2"/>
  <c r="I284" i="2"/>
  <c r="J284" i="2"/>
  <c r="D284" i="2"/>
  <c r="G284" i="2"/>
  <c r="F284" i="2"/>
  <c r="H284" i="2"/>
  <c r="E283" i="2"/>
  <c r="I283" i="2"/>
  <c r="J283" i="2"/>
  <c r="D283" i="2"/>
  <c r="F283" i="2"/>
  <c r="H283" i="2"/>
  <c r="G283" i="2"/>
  <c r="E282" i="2"/>
  <c r="I282" i="2"/>
  <c r="D282" i="2"/>
  <c r="F282" i="2"/>
  <c r="J282" i="2"/>
  <c r="E281" i="2"/>
  <c r="D281" i="2"/>
  <c r="E280" i="2"/>
  <c r="D280" i="2"/>
  <c r="E279" i="2"/>
  <c r="D279" i="2"/>
  <c r="F279" i="2"/>
  <c r="H279" i="2"/>
  <c r="G279" i="2"/>
  <c r="E278" i="2"/>
  <c r="D278" i="2"/>
  <c r="F278" i="2"/>
  <c r="H278" i="2"/>
  <c r="G278" i="2"/>
  <c r="E277" i="2"/>
  <c r="D277" i="2"/>
  <c r="E276" i="2"/>
  <c r="D276" i="2"/>
  <c r="F276" i="2"/>
  <c r="E275" i="2"/>
  <c r="D275" i="2"/>
  <c r="E274" i="2"/>
  <c r="I274" i="2"/>
  <c r="D274" i="2"/>
  <c r="F274" i="2"/>
  <c r="H274" i="2"/>
  <c r="J274" i="2"/>
  <c r="E273" i="2"/>
  <c r="D273" i="2"/>
  <c r="E272" i="2"/>
  <c r="D272" i="2"/>
  <c r="E271" i="2"/>
  <c r="D271" i="2"/>
  <c r="F271" i="2"/>
  <c r="G271" i="2"/>
  <c r="I271" i="2"/>
  <c r="J271" i="2"/>
  <c r="H271" i="2"/>
  <c r="E270" i="2"/>
  <c r="I270" i="2"/>
  <c r="D270" i="2"/>
  <c r="F270" i="2"/>
  <c r="G270" i="2"/>
  <c r="J270" i="2"/>
  <c r="H270" i="2"/>
  <c r="E269" i="2"/>
  <c r="D269" i="2"/>
  <c r="E268" i="2"/>
  <c r="D268" i="2"/>
  <c r="F268" i="2"/>
  <c r="H268" i="2"/>
  <c r="E267" i="2"/>
  <c r="D267" i="2"/>
  <c r="F267" i="2"/>
  <c r="G267" i="2"/>
  <c r="I267" i="2"/>
  <c r="J267" i="2"/>
  <c r="H267" i="2"/>
  <c r="E266" i="2"/>
  <c r="I266" i="2"/>
  <c r="D266" i="2"/>
  <c r="F266" i="2"/>
  <c r="J266" i="2"/>
  <c r="E265" i="2"/>
  <c r="D265" i="2"/>
  <c r="E264" i="2"/>
  <c r="D264" i="2"/>
  <c r="F264" i="2"/>
  <c r="H264" i="2"/>
  <c r="I264" i="2"/>
  <c r="J264" i="2"/>
  <c r="E263" i="2"/>
  <c r="D263" i="2"/>
  <c r="F263" i="2"/>
  <c r="E262" i="2"/>
  <c r="I262" i="2"/>
  <c r="D262" i="2"/>
  <c r="F262" i="2"/>
  <c r="J262" i="2"/>
  <c r="E261" i="2"/>
  <c r="D261" i="2"/>
  <c r="E260" i="2"/>
  <c r="D260" i="2"/>
  <c r="F260" i="2"/>
  <c r="H260" i="2"/>
  <c r="I260" i="2"/>
  <c r="J260" i="2"/>
  <c r="E259" i="2"/>
  <c r="I259" i="2"/>
  <c r="J259" i="2"/>
  <c r="D259" i="2"/>
  <c r="F259" i="2"/>
  <c r="G259" i="2"/>
  <c r="H259" i="2"/>
  <c r="E258" i="2"/>
  <c r="I258" i="2"/>
  <c r="D258" i="2"/>
  <c r="F258" i="2"/>
  <c r="J258" i="2"/>
  <c r="H258" i="2"/>
  <c r="G258" i="2"/>
  <c r="E257" i="2"/>
  <c r="D257" i="2"/>
  <c r="F257" i="2"/>
  <c r="I257" i="2"/>
  <c r="J257" i="2"/>
  <c r="H257" i="2"/>
  <c r="E256" i="2"/>
  <c r="I256" i="2"/>
  <c r="J256" i="2"/>
  <c r="D256" i="2"/>
  <c r="F256" i="2"/>
  <c r="E255" i="2"/>
  <c r="D255" i="2"/>
  <c r="F255" i="2"/>
  <c r="H255" i="2"/>
  <c r="E254" i="2"/>
  <c r="I254" i="2"/>
  <c r="J254" i="2"/>
  <c r="D254" i="2"/>
  <c r="F254" i="2"/>
  <c r="H254" i="2"/>
  <c r="E253" i="2"/>
  <c r="D253" i="2"/>
  <c r="F253" i="2"/>
  <c r="H253" i="2"/>
  <c r="I253" i="2"/>
  <c r="J253" i="2"/>
  <c r="E252" i="2"/>
  <c r="I252" i="2"/>
  <c r="J252" i="2"/>
  <c r="D252" i="2"/>
  <c r="E251" i="2"/>
  <c r="D251" i="2"/>
  <c r="F251" i="2"/>
  <c r="I251" i="2"/>
  <c r="J251" i="2"/>
  <c r="H251" i="2"/>
  <c r="G251" i="2"/>
  <c r="E250" i="2"/>
  <c r="I250" i="2"/>
  <c r="J250" i="2"/>
  <c r="D250" i="2"/>
  <c r="F250" i="2"/>
  <c r="H250" i="2"/>
  <c r="G250" i="2"/>
  <c r="E249" i="2"/>
  <c r="D249" i="2"/>
  <c r="I249" i="2"/>
  <c r="J249" i="2"/>
  <c r="E248" i="2"/>
  <c r="I248" i="2"/>
  <c r="J248" i="2"/>
  <c r="D248" i="2"/>
  <c r="F248" i="2"/>
  <c r="H248" i="2"/>
  <c r="E247" i="2"/>
  <c r="D247" i="2"/>
  <c r="F247" i="2"/>
  <c r="H247" i="2"/>
  <c r="E246" i="2"/>
  <c r="I246" i="2"/>
  <c r="D246" i="2"/>
  <c r="F246" i="2"/>
  <c r="J246" i="2"/>
  <c r="H246" i="2"/>
  <c r="E245" i="2"/>
  <c r="D245" i="2"/>
  <c r="I245" i="2"/>
  <c r="J245" i="2"/>
  <c r="E244" i="2"/>
  <c r="D244" i="2"/>
  <c r="G244" i="2"/>
  <c r="F244" i="2"/>
  <c r="H244" i="2"/>
  <c r="E243" i="2"/>
  <c r="D243" i="2"/>
  <c r="F243" i="2"/>
  <c r="H243" i="2"/>
  <c r="I243" i="2"/>
  <c r="J243" i="2"/>
  <c r="E242" i="2"/>
  <c r="I242" i="2"/>
  <c r="J242" i="2"/>
  <c r="D242" i="2"/>
  <c r="F242" i="2"/>
  <c r="H242" i="2"/>
  <c r="G242" i="2"/>
  <c r="E241" i="2"/>
  <c r="D241" i="2"/>
  <c r="I241" i="2"/>
  <c r="J241" i="2"/>
  <c r="E240" i="2"/>
  <c r="D240" i="2"/>
  <c r="F240" i="2"/>
  <c r="H240" i="2"/>
  <c r="G240" i="2"/>
  <c r="E239" i="2"/>
  <c r="D239" i="2"/>
  <c r="F239" i="2"/>
  <c r="H239" i="2"/>
  <c r="E238" i="2"/>
  <c r="D238" i="2"/>
  <c r="F238" i="2"/>
  <c r="H238" i="2"/>
  <c r="E237" i="2"/>
  <c r="D237" i="2"/>
  <c r="E236" i="2"/>
  <c r="D236" i="2"/>
  <c r="F236" i="2"/>
  <c r="H236" i="2"/>
  <c r="G236" i="2"/>
  <c r="E235" i="2"/>
  <c r="D235" i="2"/>
  <c r="F235" i="2"/>
  <c r="G235" i="2"/>
  <c r="I235" i="2"/>
  <c r="J235" i="2"/>
  <c r="H235" i="2"/>
  <c r="E234" i="2"/>
  <c r="I234" i="2"/>
  <c r="J234" i="2"/>
  <c r="D234" i="2"/>
  <c r="F234" i="2"/>
  <c r="H234" i="2"/>
  <c r="G234" i="2"/>
  <c r="E233" i="2"/>
  <c r="D233" i="2"/>
  <c r="E232" i="2"/>
  <c r="I232" i="2"/>
  <c r="J232" i="2"/>
  <c r="D232" i="2"/>
  <c r="F232" i="2"/>
  <c r="E231" i="2"/>
  <c r="I231" i="2"/>
  <c r="J231" i="2"/>
  <c r="D231" i="2"/>
  <c r="F231" i="2"/>
  <c r="H231" i="2"/>
  <c r="E230" i="2"/>
  <c r="D230" i="2"/>
  <c r="E229" i="2"/>
  <c r="D229" i="2"/>
  <c r="E228" i="2"/>
  <c r="D228" i="2"/>
  <c r="E227" i="2"/>
  <c r="D227" i="2"/>
  <c r="E226" i="2"/>
  <c r="D226" i="2"/>
  <c r="F226" i="2"/>
  <c r="H226" i="2"/>
  <c r="G226" i="2"/>
  <c r="E225" i="2"/>
  <c r="D225" i="2"/>
  <c r="E224" i="2"/>
  <c r="D224" i="2"/>
  <c r="E223" i="2"/>
  <c r="D223" i="2"/>
  <c r="F223" i="2"/>
  <c r="H223" i="2"/>
  <c r="I223" i="2"/>
  <c r="J223" i="2"/>
  <c r="E222" i="2"/>
  <c r="D222" i="2"/>
  <c r="E221" i="2"/>
  <c r="D221" i="2"/>
  <c r="I221" i="2"/>
  <c r="J221" i="2"/>
  <c r="F221" i="2"/>
  <c r="H221" i="2"/>
  <c r="E220" i="2"/>
  <c r="D220" i="2"/>
  <c r="E219" i="2"/>
  <c r="D219" i="2"/>
  <c r="I219" i="2"/>
  <c r="J219" i="2"/>
  <c r="E218" i="2"/>
  <c r="I218" i="2"/>
  <c r="D218" i="2"/>
  <c r="F218" i="2"/>
  <c r="J218" i="2"/>
  <c r="H218" i="2"/>
  <c r="G218" i="2"/>
  <c r="E217" i="2"/>
  <c r="D217" i="2"/>
  <c r="E216" i="2"/>
  <c r="D216" i="2"/>
  <c r="F216" i="2"/>
  <c r="I216" i="2"/>
  <c r="J216" i="2"/>
  <c r="H216" i="2"/>
  <c r="G216" i="2"/>
  <c r="E215" i="2"/>
  <c r="D215" i="2"/>
  <c r="F215" i="2"/>
  <c r="H215" i="2"/>
  <c r="I215" i="2"/>
  <c r="J215" i="2"/>
  <c r="G215" i="2"/>
  <c r="E214" i="2"/>
  <c r="D214" i="2"/>
  <c r="I214" i="2"/>
  <c r="J214" i="2"/>
  <c r="E213" i="2"/>
  <c r="I213" i="2"/>
  <c r="J213" i="2"/>
  <c r="D213" i="2"/>
  <c r="F213" i="2"/>
  <c r="H213" i="2"/>
  <c r="G213" i="2"/>
  <c r="E212" i="2"/>
  <c r="D212" i="2"/>
  <c r="F212" i="2"/>
  <c r="H212" i="2"/>
  <c r="G212" i="2"/>
  <c r="E211" i="2"/>
  <c r="D211" i="2"/>
  <c r="E210" i="2"/>
  <c r="D210" i="2"/>
  <c r="F210" i="2"/>
  <c r="H210" i="2"/>
  <c r="I210" i="2"/>
  <c r="J210" i="2"/>
  <c r="E209" i="2"/>
  <c r="I209" i="2"/>
  <c r="J209" i="2"/>
  <c r="D209" i="2"/>
  <c r="E208" i="2"/>
  <c r="D208" i="2"/>
  <c r="F208" i="2"/>
  <c r="I208" i="2"/>
  <c r="J208" i="2"/>
  <c r="H208" i="2"/>
  <c r="G208" i="2"/>
  <c r="E207" i="2"/>
  <c r="D207" i="2"/>
  <c r="F207" i="2"/>
  <c r="H207" i="2"/>
  <c r="I207" i="2"/>
  <c r="J207" i="2"/>
  <c r="G207" i="2"/>
  <c r="E206" i="2"/>
  <c r="D206" i="2"/>
  <c r="I206" i="2"/>
  <c r="J206" i="2"/>
  <c r="E205" i="2"/>
  <c r="I205" i="2"/>
  <c r="J205" i="2"/>
  <c r="D205" i="2"/>
  <c r="F205" i="2"/>
  <c r="H205" i="2"/>
  <c r="G205" i="2"/>
  <c r="E204" i="2"/>
  <c r="D204" i="2"/>
  <c r="F204" i="2"/>
  <c r="H204" i="2"/>
  <c r="G204" i="2"/>
  <c r="E203" i="2"/>
  <c r="D203" i="2"/>
  <c r="E202" i="2"/>
  <c r="D202" i="2"/>
  <c r="F202" i="2"/>
  <c r="I202" i="2"/>
  <c r="J202" i="2"/>
  <c r="E201" i="2"/>
  <c r="D201" i="2"/>
  <c r="E200" i="2"/>
  <c r="I200" i="2"/>
  <c r="D200" i="2"/>
  <c r="F200" i="2"/>
  <c r="G200" i="2"/>
  <c r="J200" i="2"/>
  <c r="H200" i="2"/>
  <c r="E199" i="2"/>
  <c r="D199" i="2"/>
  <c r="F199" i="2"/>
  <c r="I199" i="2"/>
  <c r="J199" i="2"/>
  <c r="H199" i="2"/>
  <c r="G199" i="2"/>
  <c r="E198" i="2"/>
  <c r="D198" i="2"/>
  <c r="E197" i="2"/>
  <c r="I197" i="2"/>
  <c r="J197" i="2"/>
  <c r="D197" i="2"/>
  <c r="F197" i="2"/>
  <c r="E196" i="2"/>
  <c r="I196" i="2"/>
  <c r="J196" i="2"/>
  <c r="D196" i="2"/>
  <c r="F196" i="2"/>
  <c r="H196" i="2"/>
  <c r="G196" i="2"/>
  <c r="E195" i="2"/>
  <c r="D195" i="2"/>
  <c r="E194" i="2"/>
  <c r="D194" i="2"/>
  <c r="I194" i="2"/>
  <c r="J194" i="2"/>
  <c r="F194" i="2"/>
  <c r="H194" i="2"/>
  <c r="E193" i="2"/>
  <c r="D193" i="2"/>
  <c r="I193" i="2"/>
  <c r="J193" i="2"/>
  <c r="E192" i="2"/>
  <c r="I192" i="2"/>
  <c r="D192" i="2"/>
  <c r="F192" i="2"/>
  <c r="J192" i="2"/>
  <c r="E191" i="2"/>
  <c r="D191" i="2"/>
  <c r="F191" i="2"/>
  <c r="I191" i="2"/>
  <c r="J191" i="2"/>
  <c r="E190" i="2"/>
  <c r="D190" i="2"/>
  <c r="I190" i="2"/>
  <c r="J190" i="2"/>
  <c r="E189" i="2"/>
  <c r="I189" i="2"/>
  <c r="J189" i="2"/>
  <c r="D189" i="2"/>
  <c r="F189" i="2"/>
  <c r="G189" i="2"/>
  <c r="H189" i="2"/>
  <c r="E188" i="2"/>
  <c r="I188" i="2"/>
  <c r="J188" i="2"/>
  <c r="D188" i="2"/>
  <c r="F188" i="2"/>
  <c r="H188" i="2"/>
  <c r="G188" i="2"/>
  <c r="E187" i="2"/>
  <c r="D187" i="2"/>
  <c r="I187" i="2"/>
  <c r="J187" i="2"/>
  <c r="E186" i="2"/>
  <c r="D186" i="2"/>
  <c r="I186" i="2"/>
  <c r="J186" i="2"/>
  <c r="E185" i="2"/>
  <c r="I185" i="2"/>
  <c r="J185" i="2"/>
  <c r="D185" i="2"/>
  <c r="F185" i="2"/>
  <c r="H185" i="2"/>
  <c r="G185" i="2"/>
  <c r="E184" i="2"/>
  <c r="I184" i="2"/>
  <c r="D184" i="2"/>
  <c r="F184" i="2"/>
  <c r="H184" i="2"/>
  <c r="J184" i="2"/>
  <c r="G184" i="2"/>
  <c r="E183" i="2"/>
  <c r="D183" i="2"/>
  <c r="F183" i="2"/>
  <c r="G183" i="2"/>
  <c r="I183" i="2"/>
  <c r="J183" i="2"/>
  <c r="H183" i="2"/>
  <c r="E182" i="2"/>
  <c r="D182" i="2"/>
  <c r="E181" i="2"/>
  <c r="D181" i="2"/>
  <c r="F181" i="2"/>
  <c r="H181" i="2"/>
  <c r="E180" i="2"/>
  <c r="I180" i="2"/>
  <c r="J180" i="2"/>
  <c r="D180" i="2"/>
  <c r="F180" i="2"/>
  <c r="H180" i="2"/>
  <c r="G180" i="2"/>
  <c r="E179" i="2"/>
  <c r="D179" i="2"/>
  <c r="E178" i="2"/>
  <c r="D178" i="2"/>
  <c r="F178" i="2"/>
  <c r="H178" i="2"/>
  <c r="I178" i="2"/>
  <c r="J178" i="2"/>
  <c r="G178" i="2"/>
  <c r="E177" i="2"/>
  <c r="D177" i="2"/>
  <c r="G177" i="2"/>
  <c r="F177" i="2"/>
  <c r="H177" i="2"/>
  <c r="E176" i="2"/>
  <c r="D176" i="2"/>
  <c r="I176" i="2"/>
  <c r="J176" i="2"/>
  <c r="F176" i="2"/>
  <c r="H176" i="2"/>
  <c r="E175" i="2"/>
  <c r="D175" i="2"/>
  <c r="G175" i="2"/>
  <c r="F175" i="2"/>
  <c r="I175" i="2"/>
  <c r="J175" i="2"/>
  <c r="H175" i="2"/>
  <c r="E174" i="2"/>
  <c r="D174" i="2"/>
  <c r="I174" i="2"/>
  <c r="J174" i="2"/>
  <c r="E173" i="2"/>
  <c r="D173" i="2"/>
  <c r="E172" i="2"/>
  <c r="I172" i="2"/>
  <c r="D172" i="2"/>
  <c r="F172" i="2"/>
  <c r="G172" i="2"/>
  <c r="J172" i="2"/>
  <c r="H172" i="2"/>
  <c r="E171" i="2"/>
  <c r="D171" i="2"/>
  <c r="I171" i="2"/>
  <c r="J171" i="2"/>
  <c r="E170" i="2"/>
  <c r="D170" i="2"/>
  <c r="F170" i="2"/>
  <c r="H170" i="2"/>
  <c r="I170" i="2"/>
  <c r="J170" i="2"/>
  <c r="G170" i="2"/>
  <c r="E169" i="2"/>
  <c r="D169" i="2"/>
  <c r="I169" i="2"/>
  <c r="J169" i="2"/>
  <c r="O16" i="2"/>
  <c r="O15" i="2"/>
  <c r="O13" i="2"/>
  <c r="N16" i="2"/>
  <c r="N15" i="2"/>
  <c r="N13" i="2"/>
  <c r="M16" i="2"/>
  <c r="M15" i="2"/>
  <c r="M13" i="2"/>
  <c r="L16" i="2"/>
  <c r="L15" i="2"/>
  <c r="L13" i="2"/>
  <c r="L12" i="2"/>
  <c r="K16" i="2"/>
  <c r="K15" i="2"/>
  <c r="K12" i="2"/>
  <c r="K13" i="2"/>
  <c r="A13" i="2"/>
  <c r="G6" i="2"/>
  <c r="G7" i="2"/>
  <c r="G5" i="2"/>
  <c r="G4" i="2"/>
  <c r="Q164" i="1"/>
  <c r="Q150" i="1"/>
  <c r="Q140" i="1"/>
  <c r="Q144" i="1"/>
  <c r="Q149" i="1"/>
  <c r="Q152" i="1"/>
  <c r="Q154" i="1"/>
  <c r="Q99" i="1"/>
  <c r="Q153" i="1"/>
  <c r="Q141" i="1"/>
  <c r="Q143" i="1"/>
  <c r="Q145" i="1"/>
  <c r="Q146" i="1"/>
  <c r="Q147" i="1"/>
  <c r="Q142" i="1"/>
  <c r="Q46" i="1"/>
  <c r="Q48" i="1"/>
  <c r="Q58" i="1"/>
  <c r="Q59" i="1"/>
  <c r="Q60" i="1"/>
  <c r="Q62" i="1"/>
  <c r="Q95" i="1"/>
  <c r="Q96" i="1"/>
  <c r="Q101" i="1"/>
  <c r="Q102" i="1"/>
  <c r="Q138" i="1"/>
  <c r="Q139" i="1"/>
  <c r="Q135" i="1"/>
  <c r="Q130" i="1"/>
  <c r="Q129" i="1"/>
  <c r="Q128" i="1"/>
  <c r="Q127" i="1"/>
  <c r="Q126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1" i="1"/>
  <c r="Q112" i="1"/>
  <c r="Q110" i="1"/>
  <c r="Q109" i="1"/>
  <c r="Q108" i="1"/>
  <c r="Q107" i="1"/>
  <c r="Q106" i="1"/>
  <c r="Q105" i="1"/>
  <c r="Q104" i="1"/>
  <c r="Q103" i="1"/>
  <c r="Q100" i="1"/>
  <c r="Q98" i="1"/>
  <c r="Q97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6" i="1"/>
  <c r="Q77" i="1"/>
  <c r="Q78" i="1"/>
  <c r="Q75" i="1"/>
  <c r="Q74" i="1"/>
  <c r="Q73" i="1"/>
  <c r="Q72" i="1"/>
  <c r="Q71" i="1"/>
  <c r="Q70" i="1"/>
  <c r="Q69" i="1"/>
  <c r="Q68" i="1"/>
  <c r="Q66" i="1"/>
  <c r="Q67" i="1"/>
  <c r="Q64" i="1"/>
  <c r="Q63" i="1"/>
  <c r="Q61" i="1"/>
  <c r="Q57" i="1"/>
  <c r="Q56" i="1"/>
  <c r="Q55" i="1"/>
  <c r="Q54" i="1"/>
  <c r="Q53" i="1"/>
  <c r="Q52" i="1"/>
  <c r="Q51" i="1"/>
  <c r="Q50" i="1"/>
  <c r="Q49" i="1"/>
  <c r="Q47" i="1"/>
  <c r="Q45" i="1"/>
  <c r="Q44" i="1"/>
  <c r="Q40" i="1"/>
  <c r="Q39" i="1"/>
  <c r="Q38" i="1"/>
  <c r="Q37" i="1"/>
  <c r="Q36" i="1"/>
  <c r="Q35" i="1"/>
  <c r="Q131" i="1"/>
  <c r="Q132" i="1"/>
  <c r="Q133" i="1"/>
  <c r="Q134" i="1"/>
  <c r="Q136" i="1"/>
  <c r="Q137" i="1"/>
  <c r="Q42" i="1"/>
  <c r="I224" i="2"/>
  <c r="J224" i="2"/>
  <c r="N12" i="2"/>
  <c r="F173" i="2"/>
  <c r="I173" i="2"/>
  <c r="J173" i="2"/>
  <c r="F182" i="2"/>
  <c r="H182" i="2"/>
  <c r="G182" i="2"/>
  <c r="I182" i="2"/>
  <c r="J182" i="2"/>
  <c r="H197" i="2"/>
  <c r="G197" i="2"/>
  <c r="H202" i="2"/>
  <c r="G202" i="2"/>
  <c r="F169" i="2"/>
  <c r="H169" i="2"/>
  <c r="G169" i="2"/>
  <c r="F228" i="2"/>
  <c r="H228" i="2"/>
  <c r="G228" i="2"/>
  <c r="H192" i="2"/>
  <c r="G192" i="2"/>
  <c r="F203" i="2"/>
  <c r="H203" i="2"/>
  <c r="G203" i="2"/>
  <c r="I203" i="2"/>
  <c r="J203" i="2"/>
  <c r="O12" i="2"/>
  <c r="F171" i="2"/>
  <c r="H171" i="2"/>
  <c r="G171" i="2"/>
  <c r="F179" i="2"/>
  <c r="H179" i="2"/>
  <c r="I179" i="2"/>
  <c r="J179" i="2"/>
  <c r="M12" i="2"/>
  <c r="G174" i="2"/>
  <c r="I181" i="2"/>
  <c r="J181" i="2"/>
  <c r="G181" i="2"/>
  <c r="F201" i="2"/>
  <c r="H201" i="2"/>
  <c r="F275" i="2"/>
  <c r="H275" i="2"/>
  <c r="I177" i="2"/>
  <c r="J177" i="2"/>
  <c r="I204" i="2"/>
  <c r="J204" i="2"/>
  <c r="I228" i="2"/>
  <c r="J228" i="2"/>
  <c r="I275" i="2"/>
  <c r="J275" i="2"/>
  <c r="F211" i="2"/>
  <c r="H211" i="2"/>
  <c r="F174" i="2"/>
  <c r="H174" i="2"/>
  <c r="G176" i="2"/>
  <c r="F186" i="2"/>
  <c r="H186" i="2"/>
  <c r="F193" i="2"/>
  <c r="H193" i="2"/>
  <c r="F195" i="2"/>
  <c r="H195" i="2"/>
  <c r="F198" i="2"/>
  <c r="H198" i="2"/>
  <c r="G198" i="2"/>
  <c r="I212" i="2"/>
  <c r="J212" i="2"/>
  <c r="F220" i="2"/>
  <c r="I220" i="2"/>
  <c r="J220" i="2"/>
  <c r="F229" i="2"/>
  <c r="H229" i="2"/>
  <c r="I229" i="2"/>
  <c r="J229" i="2"/>
  <c r="G229" i="2"/>
  <c r="I278" i="2"/>
  <c r="J278" i="2"/>
  <c r="F187" i="2"/>
  <c r="H187" i="2"/>
  <c r="F190" i="2"/>
  <c r="H190" i="2"/>
  <c r="G190" i="2"/>
  <c r="H191" i="2"/>
  <c r="G191" i="2"/>
  <c r="F209" i="2"/>
  <c r="H209" i="2"/>
  <c r="G209" i="2"/>
  <c r="I236" i="2"/>
  <c r="J236" i="2"/>
  <c r="I239" i="2"/>
  <c r="J239" i="2"/>
  <c r="F206" i="2"/>
  <c r="H206" i="2"/>
  <c r="G222" i="2"/>
  <c r="F222" i="2"/>
  <c r="H222" i="2"/>
  <c r="I222" i="2"/>
  <c r="J222" i="2"/>
  <c r="H256" i="2"/>
  <c r="G256" i="2"/>
  <c r="G194" i="2"/>
  <c r="G210" i="2"/>
  <c r="F214" i="2"/>
  <c r="H214" i="2"/>
  <c r="F227" i="2"/>
  <c r="I227" i="2"/>
  <c r="J227" i="2"/>
  <c r="H232" i="2"/>
  <c r="G232" i="2"/>
  <c r="F237" i="2"/>
  <c r="I237" i="2"/>
  <c r="J237" i="2"/>
  <c r="H262" i="2"/>
  <c r="G262" i="2"/>
  <c r="I195" i="2"/>
  <c r="J195" i="2"/>
  <c r="I198" i="2"/>
  <c r="J198" i="2"/>
  <c r="I201" i="2"/>
  <c r="J201" i="2"/>
  <c r="I211" i="2"/>
  <c r="J211" i="2"/>
  <c r="G224" i="2"/>
  <c r="F224" i="2"/>
  <c r="H224" i="2"/>
  <c r="F230" i="2"/>
  <c r="H230" i="2"/>
  <c r="G230" i="2"/>
  <c r="I272" i="2"/>
  <c r="J272" i="2"/>
  <c r="F272" i="2"/>
  <c r="H276" i="2"/>
  <c r="G276" i="2"/>
  <c r="F281" i="2"/>
  <c r="H281" i="2"/>
  <c r="G281" i="2"/>
  <c r="I281" i="2"/>
  <c r="J281" i="2"/>
  <c r="F219" i="2"/>
  <c r="H219" i="2"/>
  <c r="G221" i="2"/>
  <c r="G223" i="2"/>
  <c r="F225" i="2"/>
  <c r="H225" i="2"/>
  <c r="I247" i="2"/>
  <c r="J247" i="2"/>
  <c r="H266" i="2"/>
  <c r="G266" i="2"/>
  <c r="G219" i="2"/>
  <c r="I225" i="2"/>
  <c r="J225" i="2"/>
  <c r="F233" i="2"/>
  <c r="H233" i="2"/>
  <c r="I238" i="2"/>
  <c r="J238" i="2"/>
  <c r="F241" i="2"/>
  <c r="H241" i="2"/>
  <c r="G241" i="2"/>
  <c r="G248" i="2"/>
  <c r="F249" i="2"/>
  <c r="H249" i="2"/>
  <c r="G249" i="2"/>
  <c r="G268" i="2"/>
  <c r="H288" i="2"/>
  <c r="G288" i="2"/>
  <c r="I230" i="2"/>
  <c r="J230" i="2"/>
  <c r="F252" i="2"/>
  <c r="H252" i="2"/>
  <c r="G252" i="2"/>
  <c r="I255" i="2"/>
  <c r="J255" i="2"/>
  <c r="F261" i="2"/>
  <c r="H261" i="2"/>
  <c r="I261" i="2"/>
  <c r="J261" i="2"/>
  <c r="I279" i="2"/>
  <c r="J279" i="2"/>
  <c r="H282" i="2"/>
  <c r="G282" i="2"/>
  <c r="I286" i="2"/>
  <c r="J286" i="2"/>
  <c r="H292" i="2"/>
  <c r="G292" i="2"/>
  <c r="F217" i="2"/>
  <c r="H217" i="2"/>
  <c r="G217" i="2"/>
  <c r="G243" i="2"/>
  <c r="H263" i="2"/>
  <c r="G263" i="2"/>
  <c r="H290" i="2"/>
  <c r="G290" i="2"/>
  <c r="I217" i="2"/>
  <c r="J217" i="2"/>
  <c r="I226" i="2"/>
  <c r="J226" i="2"/>
  <c r="I233" i="2"/>
  <c r="J233" i="2"/>
  <c r="I240" i="2"/>
  <c r="J240" i="2"/>
  <c r="I244" i="2"/>
  <c r="J244" i="2"/>
  <c r="F245" i="2"/>
  <c r="H245" i="2"/>
  <c r="G245" i="2"/>
  <c r="F265" i="2"/>
  <c r="H265" i="2"/>
  <c r="I265" i="2"/>
  <c r="J265" i="2"/>
  <c r="I268" i="2"/>
  <c r="J268" i="2"/>
  <c r="F280" i="2"/>
  <c r="H280" i="2"/>
  <c r="I327" i="2"/>
  <c r="J327" i="2"/>
  <c r="G238" i="2"/>
  <c r="G246" i="2"/>
  <c r="G254" i="2"/>
  <c r="I263" i="2"/>
  <c r="J263" i="2"/>
  <c r="G264" i="2"/>
  <c r="I334" i="2"/>
  <c r="J334" i="2"/>
  <c r="H118" i="2"/>
  <c r="G118" i="2"/>
  <c r="F293" i="2"/>
  <c r="H293" i="2"/>
  <c r="I293" i="2"/>
  <c r="J293" i="2"/>
  <c r="I298" i="2"/>
  <c r="J298" i="2"/>
  <c r="I319" i="2"/>
  <c r="J319" i="2"/>
  <c r="G253" i="2"/>
  <c r="F269" i="2"/>
  <c r="H269" i="2"/>
  <c r="G269" i="2"/>
  <c r="F289" i="2"/>
  <c r="H289" i="2"/>
  <c r="F297" i="2"/>
  <c r="H297" i="2"/>
  <c r="G297" i="2"/>
  <c r="I297" i="2"/>
  <c r="J297" i="2"/>
  <c r="F304" i="2"/>
  <c r="H304" i="2"/>
  <c r="I304" i="2"/>
  <c r="J304" i="2"/>
  <c r="I308" i="2"/>
  <c r="J308" i="2"/>
  <c r="F313" i="2"/>
  <c r="H313" i="2"/>
  <c r="G313" i="2"/>
  <c r="I141" i="2"/>
  <c r="J141" i="2"/>
  <c r="F141" i="2"/>
  <c r="H141" i="2"/>
  <c r="F273" i="2"/>
  <c r="H273" i="2"/>
  <c r="G273" i="2"/>
  <c r="H300" i="2"/>
  <c r="G300" i="2"/>
  <c r="F315" i="2"/>
  <c r="H315" i="2"/>
  <c r="H145" i="2"/>
  <c r="G145" i="2"/>
  <c r="F79" i="2"/>
  <c r="H79" i="2"/>
  <c r="I79" i="2"/>
  <c r="J79" i="2"/>
  <c r="G79" i="2"/>
  <c r="F72" i="2"/>
  <c r="H72" i="2"/>
  <c r="I72" i="2"/>
  <c r="J72" i="2"/>
  <c r="H65" i="2"/>
  <c r="G65" i="2"/>
  <c r="G231" i="2"/>
  <c r="G239" i="2"/>
  <c r="G247" i="2"/>
  <c r="G255" i="2"/>
  <c r="I269" i="2"/>
  <c r="J269" i="2"/>
  <c r="I276" i="2"/>
  <c r="J276" i="2"/>
  <c r="F277" i="2"/>
  <c r="H277" i="2"/>
  <c r="G277" i="2"/>
  <c r="I280" i="2"/>
  <c r="J280" i="2"/>
  <c r="I291" i="2"/>
  <c r="J291" i="2"/>
  <c r="I300" i="2"/>
  <c r="J300" i="2"/>
  <c r="H303" i="2"/>
  <c r="G303" i="2"/>
  <c r="F325" i="2"/>
  <c r="H325" i="2"/>
  <c r="I328" i="2"/>
  <c r="J328" i="2"/>
  <c r="F332" i="2"/>
  <c r="I273" i="2"/>
  <c r="J273" i="2"/>
  <c r="G274" i="2"/>
  <c r="F285" i="2"/>
  <c r="H285" i="2"/>
  <c r="I288" i="2"/>
  <c r="J288" i="2"/>
  <c r="I316" i="2"/>
  <c r="J316" i="2"/>
  <c r="G257" i="2"/>
  <c r="G260" i="2"/>
  <c r="I277" i="2"/>
  <c r="J277" i="2"/>
  <c r="G291" i="2"/>
  <c r="I292" i="2"/>
  <c r="J292" i="2"/>
  <c r="G308" i="2"/>
  <c r="I320" i="2"/>
  <c r="J320" i="2"/>
  <c r="H294" i="2"/>
  <c r="F305" i="2"/>
  <c r="H305" i="2"/>
  <c r="H310" i="2"/>
  <c r="I312" i="2"/>
  <c r="J312" i="2"/>
  <c r="G314" i="2"/>
  <c r="G331" i="2"/>
  <c r="F333" i="2"/>
  <c r="H333" i="2"/>
  <c r="G333" i="2"/>
  <c r="F338" i="2"/>
  <c r="H338" i="2"/>
  <c r="I338" i="2"/>
  <c r="J338" i="2"/>
  <c r="G340" i="2"/>
  <c r="H150" i="2"/>
  <c r="G150" i="2"/>
  <c r="F317" i="2"/>
  <c r="H317" i="2"/>
  <c r="G317" i="2"/>
  <c r="F321" i="2"/>
  <c r="H321" i="2"/>
  <c r="G321" i="2"/>
  <c r="G109" i="2"/>
  <c r="I109" i="2"/>
  <c r="J109" i="2"/>
  <c r="F109" i="2"/>
  <c r="H109" i="2"/>
  <c r="G307" i="2"/>
  <c r="F309" i="2"/>
  <c r="H309" i="2"/>
  <c r="H113" i="2"/>
  <c r="G113" i="2"/>
  <c r="F301" i="2"/>
  <c r="H301" i="2"/>
  <c r="G301" i="2"/>
  <c r="F311" i="2"/>
  <c r="H311" i="2"/>
  <c r="G311" i="2"/>
  <c r="G320" i="2"/>
  <c r="I324" i="2"/>
  <c r="J324" i="2"/>
  <c r="I336" i="2"/>
  <c r="J336" i="2"/>
  <c r="G319" i="2"/>
  <c r="G327" i="2"/>
  <c r="G335" i="2"/>
  <c r="F66" i="2"/>
  <c r="H66" i="2"/>
  <c r="G66" i="2"/>
  <c r="G59" i="2"/>
  <c r="F52" i="2"/>
  <c r="H52" i="2"/>
  <c r="G52" i="2"/>
  <c r="G329" i="2"/>
  <c r="G337" i="2"/>
  <c r="F339" i="2"/>
  <c r="H339" i="2"/>
  <c r="F84" i="2"/>
  <c r="H84" i="2"/>
  <c r="G84" i="2"/>
  <c r="F78" i="2"/>
  <c r="H78" i="2"/>
  <c r="I12" i="2"/>
  <c r="I13" i="2"/>
  <c r="H158" i="2"/>
  <c r="G158" i="2"/>
  <c r="F153" i="2"/>
  <c r="G149" i="2"/>
  <c r="H126" i="2"/>
  <c r="G126" i="2"/>
  <c r="F121" i="2"/>
  <c r="G117" i="2"/>
  <c r="H83" i="2"/>
  <c r="G83" i="2"/>
  <c r="F89" i="2"/>
  <c r="H166" i="2"/>
  <c r="G166" i="2"/>
  <c r="G157" i="2"/>
  <c r="H134" i="2"/>
  <c r="G134" i="2"/>
  <c r="G125" i="2"/>
  <c r="F100" i="2"/>
  <c r="H100" i="2"/>
  <c r="F94" i="2"/>
  <c r="H94" i="2"/>
  <c r="G94" i="2"/>
  <c r="I59" i="2"/>
  <c r="J59" i="2"/>
  <c r="H99" i="2"/>
  <c r="G99" i="2"/>
  <c r="G12" i="2"/>
  <c r="G13" i="2"/>
  <c r="H12" i="2"/>
  <c r="H13" i="2"/>
  <c r="G165" i="2"/>
  <c r="H142" i="2"/>
  <c r="G142" i="2"/>
  <c r="F137" i="2"/>
  <c r="G133" i="2"/>
  <c r="H110" i="2"/>
  <c r="G110" i="2"/>
  <c r="F105" i="2"/>
  <c r="H67" i="2"/>
  <c r="G67" i="2"/>
  <c r="F59" i="2"/>
  <c r="H59" i="2"/>
  <c r="H53" i="2"/>
  <c r="G53" i="2"/>
  <c r="E38" i="1"/>
  <c r="F38" i="1" s="1"/>
  <c r="G101" i="2"/>
  <c r="G85" i="2"/>
  <c r="E63" i="1"/>
  <c r="F63" i="1" s="1"/>
  <c r="E148" i="1"/>
  <c r="F148" i="1" s="1"/>
  <c r="G148" i="1" s="1"/>
  <c r="K148" i="1" s="1"/>
  <c r="E150" i="1"/>
  <c r="F150" i="1" s="1"/>
  <c r="E50" i="1"/>
  <c r="F50" i="1" s="1"/>
  <c r="E85" i="1"/>
  <c r="F85" i="1" s="1"/>
  <c r="E91" i="1"/>
  <c r="F91" i="1" s="1"/>
  <c r="E82" i="1"/>
  <c r="F82" i="1" s="1"/>
  <c r="E80" i="1"/>
  <c r="F80" i="1" s="1"/>
  <c r="E26" i="1"/>
  <c r="F26" i="1" s="1"/>
  <c r="E144" i="1"/>
  <c r="F144" i="1" s="1"/>
  <c r="G144" i="1" s="1"/>
  <c r="K144" i="1" s="1"/>
  <c r="E52" i="1"/>
  <c r="F52" i="1" s="1"/>
  <c r="E48" i="1"/>
  <c r="F48" i="1" s="1"/>
  <c r="G162" i="2"/>
  <c r="G154" i="2"/>
  <c r="G146" i="2"/>
  <c r="G138" i="2"/>
  <c r="G130" i="2"/>
  <c r="G122" i="2"/>
  <c r="G114" i="2"/>
  <c r="G106" i="2"/>
  <c r="G90" i="2"/>
  <c r="E178" i="1"/>
  <c r="F178" i="1" s="1"/>
  <c r="E184" i="1"/>
  <c r="F184" i="1" s="1"/>
  <c r="E153" i="1"/>
  <c r="F153" i="1" s="1"/>
  <c r="E42" i="1"/>
  <c r="F42" i="1" s="1"/>
  <c r="E187" i="1"/>
  <c r="F187" i="1" s="1"/>
  <c r="G187" i="1" s="1"/>
  <c r="K187" i="1" s="1"/>
  <c r="E84" i="1"/>
  <c r="F84" i="1" s="1"/>
  <c r="E140" i="1"/>
  <c r="F140" i="1" s="1"/>
  <c r="G140" i="1" s="1"/>
  <c r="K140" i="1" s="1"/>
  <c r="E180" i="1"/>
  <c r="F180" i="1" s="1"/>
  <c r="E156" i="1"/>
  <c r="F156" i="1" s="1"/>
  <c r="E23" i="1"/>
  <c r="F23" i="1" s="1"/>
  <c r="E27" i="1"/>
  <c r="F27" i="1" s="1"/>
  <c r="E29" i="1"/>
  <c r="F29" i="1" s="1"/>
  <c r="E58" i="1"/>
  <c r="F58" i="1" s="1"/>
  <c r="E39" i="1"/>
  <c r="F39" i="1" s="1"/>
  <c r="G39" i="1" s="1"/>
  <c r="J39" i="1" s="1"/>
  <c r="E47" i="1"/>
  <c r="F47" i="1" s="1"/>
  <c r="E135" i="1"/>
  <c r="F135" i="1" s="1"/>
  <c r="E21" i="1"/>
  <c r="F21" i="1" s="1"/>
  <c r="E117" i="1"/>
  <c r="F117" i="1" s="1"/>
  <c r="E119" i="1"/>
  <c r="F119" i="1" s="1"/>
  <c r="E121" i="1"/>
  <c r="F121" i="1" s="1"/>
  <c r="G121" i="1" s="1"/>
  <c r="E105" i="1"/>
  <c r="F105" i="1" s="1"/>
  <c r="E137" i="1"/>
  <c r="F137" i="1" s="1"/>
  <c r="E143" i="1"/>
  <c r="F143" i="1" s="1"/>
  <c r="E146" i="1"/>
  <c r="F146" i="1" s="1"/>
  <c r="G146" i="1" s="1"/>
  <c r="K146" i="1" s="1"/>
  <c r="E163" i="1"/>
  <c r="F163" i="1" s="1"/>
  <c r="E152" i="1"/>
  <c r="F152" i="1" s="1"/>
  <c r="G152" i="1" s="1"/>
  <c r="K152" i="1" s="1"/>
  <c r="E49" i="1"/>
  <c r="F49" i="1" s="1"/>
  <c r="E75" i="1"/>
  <c r="F75" i="1" s="1"/>
  <c r="G75" i="1" s="1"/>
  <c r="E92" i="1"/>
  <c r="F92" i="1" s="1"/>
  <c r="E90" i="1"/>
  <c r="F90" i="1" s="1"/>
  <c r="E179" i="1"/>
  <c r="F179" i="1" s="1"/>
  <c r="G179" i="1" s="1"/>
  <c r="K179" i="1" s="1"/>
  <c r="E159" i="1"/>
  <c r="F159" i="1" s="1"/>
  <c r="E167" i="1"/>
  <c r="F167" i="1" s="1"/>
  <c r="G167" i="1" s="1"/>
  <c r="K167" i="1" s="1"/>
  <c r="E188" i="1"/>
  <c r="F188" i="1" s="1"/>
  <c r="E56" i="1"/>
  <c r="F56" i="1" s="1"/>
  <c r="E43" i="1"/>
  <c r="F43" i="1" s="1"/>
  <c r="G43" i="1" s="1"/>
  <c r="J43" i="1" s="1"/>
  <c r="E186" i="1"/>
  <c r="F186" i="1" s="1"/>
  <c r="G186" i="1" s="1"/>
  <c r="E124" i="1"/>
  <c r="F124" i="1" s="1"/>
  <c r="E158" i="1"/>
  <c r="F158" i="1" s="1"/>
  <c r="E183" i="1"/>
  <c r="F183" i="1"/>
  <c r="E96" i="1"/>
  <c r="F96" i="1" s="1"/>
  <c r="E40" i="1"/>
  <c r="F40" i="1" s="1"/>
  <c r="G40" i="1" s="1"/>
  <c r="J40" i="1" s="1"/>
  <c r="E122" i="1"/>
  <c r="F122" i="1" s="1"/>
  <c r="G122" i="1" s="1"/>
  <c r="K122" i="1" s="1"/>
  <c r="E104" i="1"/>
  <c r="F104" i="1" s="1"/>
  <c r="E66" i="1"/>
  <c r="F66" i="1" s="1"/>
  <c r="E169" i="1"/>
  <c r="F169" i="1" s="1"/>
  <c r="G105" i="2"/>
  <c r="H105" i="2"/>
  <c r="G72" i="2"/>
  <c r="G315" i="2"/>
  <c r="G233" i="2"/>
  <c r="G187" i="2"/>
  <c r="H220" i="2"/>
  <c r="G220" i="2"/>
  <c r="G195" i="2"/>
  <c r="G211" i="2"/>
  <c r="G193" i="2"/>
  <c r="H227" i="2"/>
  <c r="G227" i="2"/>
  <c r="G100" i="2"/>
  <c r="G121" i="2"/>
  <c r="H121" i="2"/>
  <c r="G309" i="2"/>
  <c r="G285" i="2"/>
  <c r="G325" i="2"/>
  <c r="G225" i="2"/>
  <c r="G214" i="2"/>
  <c r="G275" i="2"/>
  <c r="G78" i="2"/>
  <c r="G305" i="2"/>
  <c r="G265" i="2"/>
  <c r="G261" i="2"/>
  <c r="H272" i="2"/>
  <c r="G272" i="2"/>
  <c r="H237" i="2"/>
  <c r="G237" i="2"/>
  <c r="G201" i="2"/>
  <c r="G179" i="2"/>
  <c r="H137" i="2"/>
  <c r="G137" i="2"/>
  <c r="G141" i="2"/>
  <c r="H89" i="2"/>
  <c r="G89" i="2"/>
  <c r="H153" i="2"/>
  <c r="G153" i="2"/>
  <c r="G338" i="2"/>
  <c r="G304" i="2"/>
  <c r="G186" i="2"/>
  <c r="G339" i="2"/>
  <c r="H332" i="2"/>
  <c r="G332" i="2"/>
  <c r="G289" i="2"/>
  <c r="G293" i="2"/>
  <c r="G280" i="2"/>
  <c r="G206" i="2"/>
  <c r="H173" i="2"/>
  <c r="G173" i="2"/>
  <c r="F43" i="2"/>
  <c r="H43" i="2" s="1"/>
  <c r="I31" i="2"/>
  <c r="J31" i="2" s="1"/>
  <c r="I21" i="2"/>
  <c r="J21" i="2" s="1"/>
  <c r="D18" i="2"/>
  <c r="E18" i="2"/>
  <c r="G45" i="2" l="1"/>
  <c r="G198" i="1"/>
  <c r="K198" i="1" s="1"/>
  <c r="P198" i="1"/>
  <c r="R198" i="1" s="1"/>
  <c r="H32" i="2"/>
  <c r="G32" i="2"/>
  <c r="H40" i="2"/>
  <c r="G40" i="2"/>
  <c r="G41" i="2"/>
  <c r="I48" i="2"/>
  <c r="J48" i="2" s="1"/>
  <c r="I40" i="2"/>
  <c r="J40" i="2" s="1"/>
  <c r="I29" i="2"/>
  <c r="J29" i="2" s="1"/>
  <c r="G197" i="1"/>
  <c r="K197" i="1" s="1"/>
  <c r="P197" i="1"/>
  <c r="R197" i="1" s="1"/>
  <c r="P192" i="1"/>
  <c r="G192" i="1"/>
  <c r="K192" i="1" s="1"/>
  <c r="H49" i="2"/>
  <c r="I46" i="2"/>
  <c r="J46" i="2" s="1"/>
  <c r="I38" i="2"/>
  <c r="J38" i="2" s="1"/>
  <c r="G43" i="2"/>
  <c r="H25" i="2"/>
  <c r="I44" i="2"/>
  <c r="J44" i="2" s="1"/>
  <c r="I36" i="2"/>
  <c r="J36" i="2" s="1"/>
  <c r="I28" i="2"/>
  <c r="J28" i="2" s="1"/>
  <c r="I43" i="2"/>
  <c r="J43" i="2" s="1"/>
  <c r="I35" i="2"/>
  <c r="J35" i="2" s="1"/>
  <c r="I37" i="2"/>
  <c r="J37" i="2" s="1"/>
  <c r="I24" i="2"/>
  <c r="J24" i="2" s="1"/>
  <c r="I22" i="2"/>
  <c r="J22" i="2" s="1"/>
  <c r="H38" i="2"/>
  <c r="F39" i="2"/>
  <c r="H39" i="2" s="1"/>
  <c r="G30" i="2"/>
  <c r="G36" i="2"/>
  <c r="I30" i="2"/>
  <c r="J30" i="2" s="1"/>
  <c r="G46" i="2"/>
  <c r="I50" i="2"/>
  <c r="J50" i="2" s="1"/>
  <c r="I49" i="2"/>
  <c r="J49" i="2" s="1"/>
  <c r="I39" i="2"/>
  <c r="J39" i="2" s="1"/>
  <c r="I27" i="2"/>
  <c r="J27" i="2" s="1"/>
  <c r="I45" i="2"/>
  <c r="J45" i="2" s="1"/>
  <c r="G48" i="2"/>
  <c r="P49" i="1"/>
  <c r="P96" i="1"/>
  <c r="P156" i="1"/>
  <c r="P183" i="1"/>
  <c r="P117" i="1"/>
  <c r="P187" i="1"/>
  <c r="R187" i="1" s="1"/>
  <c r="P153" i="1"/>
  <c r="P158" i="1"/>
  <c r="E161" i="1"/>
  <c r="F161" i="1" s="1"/>
  <c r="E190" i="1"/>
  <c r="F190" i="1" s="1"/>
  <c r="P66" i="1"/>
  <c r="P180" i="1"/>
  <c r="E191" i="1"/>
  <c r="F191" i="1" s="1"/>
  <c r="G191" i="1" s="1"/>
  <c r="K191" i="1" s="1"/>
  <c r="K121" i="1"/>
  <c r="E22" i="1"/>
  <c r="F22" i="1" s="1"/>
  <c r="P22" i="1" s="1"/>
  <c r="P152" i="1"/>
  <c r="R152" i="1" s="1"/>
  <c r="P39" i="1"/>
  <c r="R39" i="1" s="1"/>
  <c r="P42" i="1"/>
  <c r="P184" i="1"/>
  <c r="P80" i="1"/>
  <c r="P150" i="1"/>
  <c r="P144" i="1"/>
  <c r="R144" i="1" s="1"/>
  <c r="G158" i="1"/>
  <c r="K158" i="1" s="1"/>
  <c r="G105" i="1"/>
  <c r="K105" i="1" s="1"/>
  <c r="G117" i="1"/>
  <c r="K117" i="1" s="1"/>
  <c r="E111" i="1"/>
  <c r="F111" i="1" s="1"/>
  <c r="P111" i="1" s="1"/>
  <c r="E118" i="1"/>
  <c r="F118" i="1" s="1"/>
  <c r="G118" i="1" s="1"/>
  <c r="K118" i="1" s="1"/>
  <c r="E113" i="1"/>
  <c r="F113" i="1" s="1"/>
  <c r="G113" i="1" s="1"/>
  <c r="K113" i="1" s="1"/>
  <c r="E88" i="1"/>
  <c r="F88" i="1" s="1"/>
  <c r="P88" i="1" s="1"/>
  <c r="E68" i="1"/>
  <c r="F68" i="1" s="1"/>
  <c r="G68" i="1" s="1"/>
  <c r="I68" i="1" s="1"/>
  <c r="E171" i="1"/>
  <c r="F171" i="1" s="1"/>
  <c r="P171" i="1" s="1"/>
  <c r="E139" i="1"/>
  <c r="F139" i="1" s="1"/>
  <c r="E108" i="1"/>
  <c r="F108" i="1" s="1"/>
  <c r="E103" i="1"/>
  <c r="F103" i="1" s="1"/>
  <c r="G103" i="1" s="1"/>
  <c r="J103" i="1" s="1"/>
  <c r="E37" i="1"/>
  <c r="F37" i="1" s="1"/>
  <c r="P37" i="1" s="1"/>
  <c r="E46" i="1"/>
  <c r="F46" i="1" s="1"/>
  <c r="P46" i="1" s="1"/>
  <c r="E25" i="1"/>
  <c r="F25" i="1" s="1"/>
  <c r="P25" i="1" s="1"/>
  <c r="E41" i="1"/>
  <c r="F41" i="1" s="1"/>
  <c r="G41" i="1" s="1"/>
  <c r="J41" i="1" s="1"/>
  <c r="E87" i="1"/>
  <c r="F87" i="1" s="1"/>
  <c r="G87" i="1" s="1"/>
  <c r="J87" i="1" s="1"/>
  <c r="E70" i="1"/>
  <c r="F70" i="1" s="1"/>
  <c r="G70" i="1" s="1"/>
  <c r="I70" i="1" s="1"/>
  <c r="E89" i="1"/>
  <c r="F89" i="1" s="1"/>
  <c r="E138" i="1"/>
  <c r="F138" i="1" s="1"/>
  <c r="P138" i="1" s="1"/>
  <c r="E97" i="1"/>
  <c r="F97" i="1" s="1"/>
  <c r="G97" i="1" s="1"/>
  <c r="I97" i="1" s="1"/>
  <c r="E196" i="1"/>
  <c r="F196" i="1" s="1"/>
  <c r="G196" i="1" s="1"/>
  <c r="K196" i="1" s="1"/>
  <c r="P179" i="1"/>
  <c r="R179" i="1" s="1"/>
  <c r="P186" i="1"/>
  <c r="R186" i="1" s="1"/>
  <c r="E136" i="1"/>
  <c r="F136" i="1" s="1"/>
  <c r="P136" i="1" s="1"/>
  <c r="E106" i="1"/>
  <c r="F106" i="1" s="1"/>
  <c r="G106" i="1" s="1"/>
  <c r="K106" i="1" s="1"/>
  <c r="E164" i="1"/>
  <c r="F164" i="1" s="1"/>
  <c r="P164" i="1" s="1"/>
  <c r="E166" i="1"/>
  <c r="F166" i="1" s="1"/>
  <c r="P166" i="1" s="1"/>
  <c r="E189" i="1"/>
  <c r="F189" i="1" s="1"/>
  <c r="E86" i="1"/>
  <c r="F86" i="1" s="1"/>
  <c r="E55" i="1"/>
  <c r="F55" i="1" s="1"/>
  <c r="G55" i="1" s="1"/>
  <c r="I55" i="1" s="1"/>
  <c r="E134" i="1"/>
  <c r="F134" i="1" s="1"/>
  <c r="G134" i="1" s="1"/>
  <c r="K134" i="1" s="1"/>
  <c r="E114" i="1"/>
  <c r="F114" i="1" s="1"/>
  <c r="P114" i="1" s="1"/>
  <c r="E35" i="1"/>
  <c r="F35" i="1" s="1"/>
  <c r="E99" i="1"/>
  <c r="F99" i="1" s="1"/>
  <c r="P99" i="1" s="1"/>
  <c r="E176" i="1"/>
  <c r="F176" i="1" s="1"/>
  <c r="P176" i="1" s="1"/>
  <c r="E185" i="1"/>
  <c r="F185" i="1" s="1"/>
  <c r="G185" i="1" s="1"/>
  <c r="K185" i="1" s="1"/>
  <c r="E173" i="1"/>
  <c r="F173" i="1" s="1"/>
  <c r="G173" i="1" s="1"/>
  <c r="K173" i="1" s="1"/>
  <c r="E127" i="1"/>
  <c r="F127" i="1" s="1"/>
  <c r="G127" i="1" s="1"/>
  <c r="K127" i="1" s="1"/>
  <c r="E133" i="1"/>
  <c r="F133" i="1" s="1"/>
  <c r="G133" i="1" s="1"/>
  <c r="K133" i="1" s="1"/>
  <c r="E64" i="1"/>
  <c r="F64" i="1" s="1"/>
  <c r="P64" i="1" s="1"/>
  <c r="E69" i="1"/>
  <c r="F69" i="1" s="1"/>
  <c r="P69" i="1" s="1"/>
  <c r="E78" i="1"/>
  <c r="F78" i="1" s="1"/>
  <c r="G78" i="1" s="1"/>
  <c r="J78" i="1" s="1"/>
  <c r="E195" i="1"/>
  <c r="F195" i="1" s="1"/>
  <c r="P195" i="1" s="1"/>
  <c r="P105" i="1"/>
  <c r="E151" i="1"/>
  <c r="F151" i="1" s="1"/>
  <c r="G151" i="1" s="1"/>
  <c r="K151" i="1" s="1"/>
  <c r="E107" i="1"/>
  <c r="F107" i="1" s="1"/>
  <c r="G107" i="1" s="1"/>
  <c r="K107" i="1" s="1"/>
  <c r="E155" i="1"/>
  <c r="F155" i="1" s="1"/>
  <c r="P155" i="1" s="1"/>
  <c r="E131" i="1"/>
  <c r="F131" i="1" s="1"/>
  <c r="P131" i="1" s="1"/>
  <c r="E174" i="1"/>
  <c r="F174" i="1" s="1"/>
  <c r="P174" i="1" s="1"/>
  <c r="E71" i="1"/>
  <c r="F71" i="1" s="1"/>
  <c r="E79" i="1"/>
  <c r="F79" i="1" s="1"/>
  <c r="P79" i="1" s="1"/>
  <c r="E53" i="1"/>
  <c r="F53" i="1" s="1"/>
  <c r="G53" i="1" s="1"/>
  <c r="I53" i="1" s="1"/>
  <c r="E154" i="1"/>
  <c r="F154" i="1" s="1"/>
  <c r="G154" i="1" s="1"/>
  <c r="K154" i="1" s="1"/>
  <c r="E132" i="1"/>
  <c r="F132" i="1" s="1"/>
  <c r="G132" i="1" s="1"/>
  <c r="K132" i="1" s="1"/>
  <c r="E126" i="1"/>
  <c r="F126" i="1" s="1"/>
  <c r="G126" i="1" s="1"/>
  <c r="E101" i="1"/>
  <c r="F101" i="1" s="1"/>
  <c r="G101" i="1" s="1"/>
  <c r="J101" i="1" s="1"/>
  <c r="E65" i="1"/>
  <c r="F65" i="1" s="1"/>
  <c r="P65" i="1" s="1"/>
  <c r="E168" i="1"/>
  <c r="F168" i="1" s="1"/>
  <c r="G168" i="1" s="1"/>
  <c r="K168" i="1" s="1"/>
  <c r="E165" i="1"/>
  <c r="F165" i="1" s="1"/>
  <c r="P165" i="1" s="1"/>
  <c r="E125" i="1"/>
  <c r="F125" i="1" s="1"/>
  <c r="P125" i="1" s="1"/>
  <c r="E147" i="1"/>
  <c r="F147" i="1" s="1"/>
  <c r="G147" i="1" s="1"/>
  <c r="K147" i="1" s="1"/>
  <c r="E120" i="1"/>
  <c r="F120" i="1" s="1"/>
  <c r="E116" i="1"/>
  <c r="F116" i="1" s="1"/>
  <c r="P116" i="1" s="1"/>
  <c r="E72" i="1"/>
  <c r="F72" i="1" s="1"/>
  <c r="P72" i="1" s="1"/>
  <c r="E83" i="1"/>
  <c r="F83" i="1" s="1"/>
  <c r="G83" i="1" s="1"/>
  <c r="I83" i="1" s="1"/>
  <c r="E76" i="1"/>
  <c r="F76" i="1" s="1"/>
  <c r="G76" i="1" s="1"/>
  <c r="J76" i="1" s="1"/>
  <c r="G124" i="1"/>
  <c r="K124" i="1" s="1"/>
  <c r="G180" i="1"/>
  <c r="K180" i="1" s="1"/>
  <c r="P90" i="1"/>
  <c r="E28" i="1"/>
  <c r="F28" i="1" s="1"/>
  <c r="G28" i="1" s="1"/>
  <c r="I28" i="1" s="1"/>
  <c r="E177" i="1"/>
  <c r="F177" i="1" s="1"/>
  <c r="P177" i="1" s="1"/>
  <c r="E24" i="1"/>
  <c r="F24" i="1" s="1"/>
  <c r="P24" i="1" s="1"/>
  <c r="E30" i="1"/>
  <c r="F30" i="1" s="1"/>
  <c r="G30" i="1" s="1"/>
  <c r="I30" i="1" s="1"/>
  <c r="E172" i="1"/>
  <c r="F172" i="1" s="1"/>
  <c r="G172" i="1" s="1"/>
  <c r="K172" i="1" s="1"/>
  <c r="E98" i="1"/>
  <c r="F98" i="1" s="1"/>
  <c r="P98" i="1" s="1"/>
  <c r="E77" i="1"/>
  <c r="F77" i="1" s="1"/>
  <c r="P77" i="1" s="1"/>
  <c r="G150" i="1"/>
  <c r="K150" i="1" s="1"/>
  <c r="E130" i="1"/>
  <c r="F130" i="1" s="1"/>
  <c r="P130" i="1" s="1"/>
  <c r="E112" i="1"/>
  <c r="F112" i="1" s="1"/>
  <c r="G112" i="1" s="1"/>
  <c r="K112" i="1" s="1"/>
  <c r="E95" i="1"/>
  <c r="F95" i="1" s="1"/>
  <c r="G95" i="1" s="1"/>
  <c r="J95" i="1" s="1"/>
  <c r="E33" i="1"/>
  <c r="F33" i="1" s="1"/>
  <c r="G33" i="1" s="1"/>
  <c r="I33" i="1" s="1"/>
  <c r="E157" i="1"/>
  <c r="F157" i="1" s="1"/>
  <c r="P157" i="1" s="1"/>
  <c r="E170" i="1"/>
  <c r="F170" i="1" s="1"/>
  <c r="P170" i="1" s="1"/>
  <c r="E102" i="1"/>
  <c r="F102" i="1" s="1"/>
  <c r="P102" i="1" s="1"/>
  <c r="E74" i="1"/>
  <c r="F74" i="1" s="1"/>
  <c r="P74" i="1" s="1"/>
  <c r="E45" i="1"/>
  <c r="F45" i="1" s="1"/>
  <c r="E81" i="1"/>
  <c r="F81" i="1" s="1"/>
  <c r="G81" i="1" s="1"/>
  <c r="J81" i="1" s="1"/>
  <c r="E109" i="1"/>
  <c r="F109" i="1" s="1"/>
  <c r="G109" i="1" s="1"/>
  <c r="K109" i="1" s="1"/>
  <c r="P124" i="1"/>
  <c r="P43" i="1"/>
  <c r="R43" i="1" s="1"/>
  <c r="P137" i="1"/>
  <c r="P23" i="1"/>
  <c r="P121" i="1"/>
  <c r="R121" i="1" s="1"/>
  <c r="G90" i="1"/>
  <c r="I90" i="1" s="1"/>
  <c r="G46" i="1"/>
  <c r="J46" i="1" s="1"/>
  <c r="E34" i="1"/>
  <c r="F34" i="1" s="1"/>
  <c r="P34" i="1" s="1"/>
  <c r="E59" i="1"/>
  <c r="F59" i="1" s="1"/>
  <c r="P59" i="1" s="1"/>
  <c r="E145" i="1"/>
  <c r="F145" i="1" s="1"/>
  <c r="G145" i="1" s="1"/>
  <c r="K145" i="1" s="1"/>
  <c r="E36" i="1"/>
  <c r="F36" i="1" s="1"/>
  <c r="G36" i="1" s="1"/>
  <c r="J36" i="1" s="1"/>
  <c r="E175" i="1"/>
  <c r="F175" i="1" s="1"/>
  <c r="P175" i="1" s="1"/>
  <c r="E94" i="1"/>
  <c r="F94" i="1" s="1"/>
  <c r="G94" i="1" s="1"/>
  <c r="I94" i="1" s="1"/>
  <c r="E61" i="1"/>
  <c r="F61" i="1" s="1"/>
  <c r="E51" i="1"/>
  <c r="F51" i="1" s="1"/>
  <c r="E142" i="1"/>
  <c r="F142" i="1" s="1"/>
  <c r="E128" i="1"/>
  <c r="F128" i="1" s="1"/>
  <c r="P128" i="1" s="1"/>
  <c r="E123" i="1"/>
  <c r="F123" i="1" s="1"/>
  <c r="P123" i="1" s="1"/>
  <c r="E110" i="1"/>
  <c r="F110" i="1" s="1"/>
  <c r="E57" i="1"/>
  <c r="F57" i="1" s="1"/>
  <c r="E60" i="1"/>
  <c r="F60" i="1" s="1"/>
  <c r="G60" i="1" s="1"/>
  <c r="J60" i="1" s="1"/>
  <c r="E31" i="1"/>
  <c r="F31" i="1" s="1"/>
  <c r="G31" i="1" s="1"/>
  <c r="I31" i="1" s="1"/>
  <c r="E160" i="1"/>
  <c r="F160" i="1" s="1"/>
  <c r="G160" i="1" s="1"/>
  <c r="K160" i="1" s="1"/>
  <c r="E149" i="1"/>
  <c r="F149" i="1" s="1"/>
  <c r="P149" i="1" s="1"/>
  <c r="E181" i="1"/>
  <c r="F181" i="1" s="1"/>
  <c r="P181" i="1" s="1"/>
  <c r="E162" i="1"/>
  <c r="F162" i="1" s="1"/>
  <c r="G162" i="1" s="1"/>
  <c r="K162" i="1" s="1"/>
  <c r="E182" i="1"/>
  <c r="F182" i="1" s="1"/>
  <c r="P182" i="1" s="1"/>
  <c r="E62" i="1"/>
  <c r="F62" i="1" s="1"/>
  <c r="P62" i="1" s="1"/>
  <c r="E100" i="1"/>
  <c r="F100" i="1" s="1"/>
  <c r="G100" i="1" s="1"/>
  <c r="I100" i="1" s="1"/>
  <c r="E54" i="1"/>
  <c r="F54" i="1" s="1"/>
  <c r="G54" i="1" s="1"/>
  <c r="I54" i="1" s="1"/>
  <c r="E129" i="1"/>
  <c r="F129" i="1" s="1"/>
  <c r="P129" i="1" s="1"/>
  <c r="E67" i="1"/>
  <c r="F67" i="1" s="1"/>
  <c r="P67" i="1" s="1"/>
  <c r="E193" i="1"/>
  <c r="F193" i="1" s="1"/>
  <c r="G193" i="1" s="1"/>
  <c r="K193" i="1" s="1"/>
  <c r="P188" i="1"/>
  <c r="G188" i="1"/>
  <c r="K188" i="1" s="1"/>
  <c r="G82" i="1"/>
  <c r="P82" i="1"/>
  <c r="G93" i="1"/>
  <c r="J93" i="1" s="1"/>
  <c r="P93" i="1"/>
  <c r="P78" i="1"/>
  <c r="P71" i="1"/>
  <c r="G71" i="1"/>
  <c r="I71" i="1" s="1"/>
  <c r="G65" i="1"/>
  <c r="J65" i="1" s="1"/>
  <c r="P109" i="1"/>
  <c r="P94" i="1"/>
  <c r="G182" i="1"/>
  <c r="K182" i="1" s="1"/>
  <c r="J75" i="1"/>
  <c r="G21" i="1"/>
  <c r="I21" i="1" s="1"/>
  <c r="P21" i="1"/>
  <c r="G47" i="1"/>
  <c r="J47" i="1" s="1"/>
  <c r="P47" i="1"/>
  <c r="P32" i="1"/>
  <c r="G32" i="1"/>
  <c r="I32" i="1" s="1"/>
  <c r="G161" i="1"/>
  <c r="K161" i="1" s="1"/>
  <c r="P161" i="1"/>
  <c r="G104" i="1"/>
  <c r="J104" i="1" s="1"/>
  <c r="P104" i="1"/>
  <c r="G92" i="1"/>
  <c r="J92" i="1" s="1"/>
  <c r="P92" i="1"/>
  <c r="P119" i="1"/>
  <c r="G119" i="1"/>
  <c r="K119" i="1" s="1"/>
  <c r="P135" i="1"/>
  <c r="G135" i="1"/>
  <c r="J135" i="1" s="1"/>
  <c r="K186" i="1"/>
  <c r="P139" i="1"/>
  <c r="G139" i="1"/>
  <c r="K139" i="1" s="1"/>
  <c r="P75" i="1"/>
  <c r="R75" i="1" s="1"/>
  <c r="P40" i="1"/>
  <c r="R40" i="1" s="1"/>
  <c r="P140" i="1"/>
  <c r="R140" i="1" s="1"/>
  <c r="E73" i="1"/>
  <c r="F73" i="1" s="1"/>
  <c r="E44" i="1"/>
  <c r="F44" i="1" s="1"/>
  <c r="P112" i="1"/>
  <c r="R112" i="1" s="1"/>
  <c r="E141" i="1"/>
  <c r="F141" i="1" s="1"/>
  <c r="E115" i="1"/>
  <c r="F115" i="1" s="1"/>
  <c r="G66" i="1"/>
  <c r="G111" i="1"/>
  <c r="P30" i="1"/>
  <c r="R30" i="1" s="1"/>
  <c r="G23" i="1"/>
  <c r="I23" i="1" s="1"/>
  <c r="P122" i="1"/>
  <c r="R122" i="1" s="1"/>
  <c r="P54" i="1"/>
  <c r="R54" i="1" s="1"/>
  <c r="G156" i="1"/>
  <c r="K156" i="1" s="1"/>
  <c r="P148" i="1"/>
  <c r="R148" i="1" s="1"/>
  <c r="G56" i="1"/>
  <c r="J56" i="1" s="1"/>
  <c r="P56" i="1"/>
  <c r="G91" i="1"/>
  <c r="I91" i="1" s="1"/>
  <c r="P91" i="1"/>
  <c r="P146" i="1"/>
  <c r="R146" i="1" s="1"/>
  <c r="G183" i="1"/>
  <c r="P159" i="1"/>
  <c r="G159" i="1"/>
  <c r="K159" i="1" s="1"/>
  <c r="G42" i="1"/>
  <c r="I42" i="1" s="1"/>
  <c r="G165" i="1"/>
  <c r="K165" i="1" s="1"/>
  <c r="P41" i="1"/>
  <c r="P103" i="1"/>
  <c r="R103" i="1" s="1"/>
  <c r="P28" i="1"/>
  <c r="G120" i="1"/>
  <c r="K120" i="1" s="1"/>
  <c r="P120" i="1"/>
  <c r="G50" i="1"/>
  <c r="I50" i="1" s="1"/>
  <c r="P50" i="1"/>
  <c r="P107" i="1"/>
  <c r="R107" i="1" s="1"/>
  <c r="G24" i="1"/>
  <c r="I24" i="1" s="1"/>
  <c r="P169" i="1"/>
  <c r="G169" i="1"/>
  <c r="K169" i="1" s="1"/>
  <c r="G137" i="1"/>
  <c r="G37" i="1"/>
  <c r="J37" i="1" s="1"/>
  <c r="P85" i="1"/>
  <c r="G85" i="1"/>
  <c r="I85" i="1" s="1"/>
  <c r="P63" i="1"/>
  <c r="G63" i="1"/>
  <c r="I63" i="1" s="1"/>
  <c r="G190" i="1"/>
  <c r="K190" i="1" s="1"/>
  <c r="P190" i="1"/>
  <c r="G175" i="1"/>
  <c r="K175" i="1" s="1"/>
  <c r="G189" i="1"/>
  <c r="K189" i="1" s="1"/>
  <c r="P189" i="1"/>
  <c r="P163" i="1"/>
  <c r="G163" i="1"/>
  <c r="K163" i="1" s="1"/>
  <c r="P58" i="1"/>
  <c r="G58" i="1"/>
  <c r="J58" i="1" s="1"/>
  <c r="P29" i="1"/>
  <c r="G29" i="1"/>
  <c r="I29" i="1" s="1"/>
  <c r="P185" i="1"/>
  <c r="G178" i="1"/>
  <c r="J178" i="1" s="1"/>
  <c r="P178" i="1"/>
  <c r="G48" i="1"/>
  <c r="J48" i="1" s="1"/>
  <c r="P48" i="1"/>
  <c r="R48" i="1" s="1"/>
  <c r="G96" i="1"/>
  <c r="J96" i="1" s="1"/>
  <c r="G49" i="1"/>
  <c r="P167" i="1"/>
  <c r="R167" i="1" s="1"/>
  <c r="P143" i="1"/>
  <c r="G143" i="1"/>
  <c r="K143" i="1" s="1"/>
  <c r="P27" i="1"/>
  <c r="G27" i="1"/>
  <c r="I27" i="1" s="1"/>
  <c r="P84" i="1"/>
  <c r="G84" i="1"/>
  <c r="K84" i="1" s="1"/>
  <c r="P52" i="1"/>
  <c r="G52" i="1"/>
  <c r="I52" i="1" s="1"/>
  <c r="P26" i="1"/>
  <c r="G26" i="1"/>
  <c r="I26" i="1" s="1"/>
  <c r="P38" i="1"/>
  <c r="G38" i="1"/>
  <c r="J38" i="1" s="1"/>
  <c r="G34" i="1"/>
  <c r="I34" i="1" s="1"/>
  <c r="G153" i="1"/>
  <c r="K153" i="1" s="1"/>
  <c r="P173" i="1"/>
  <c r="G184" i="1"/>
  <c r="G194" i="1"/>
  <c r="K194" i="1" s="1"/>
  <c r="P194" i="1"/>
  <c r="G195" i="1"/>
  <c r="K195" i="1" s="1"/>
  <c r="G29" i="2"/>
  <c r="H29" i="2"/>
  <c r="I23" i="2"/>
  <c r="G37" i="2"/>
  <c r="H37" i="2"/>
  <c r="H33" i="2"/>
  <c r="G33" i="2"/>
  <c r="G27" i="2"/>
  <c r="H27" i="2"/>
  <c r="I34" i="2"/>
  <c r="J34" i="2" s="1"/>
  <c r="F34" i="2"/>
  <c r="G34" i="2" s="1"/>
  <c r="G23" i="2"/>
  <c r="G24" i="2"/>
  <c r="H44" i="2"/>
  <c r="G44" i="2"/>
  <c r="G22" i="2"/>
  <c r="H22" i="2"/>
  <c r="I42" i="2"/>
  <c r="J42" i="2" s="1"/>
  <c r="G42" i="2"/>
  <c r="G26" i="2"/>
  <c r="I26" i="2"/>
  <c r="J26" i="2" s="1"/>
  <c r="G21" i="2"/>
  <c r="H21" i="2"/>
  <c r="F47" i="2"/>
  <c r="H47" i="2" s="1"/>
  <c r="I47" i="2"/>
  <c r="J47" i="2" s="1"/>
  <c r="I51" i="2"/>
  <c r="J51" i="2" s="1"/>
  <c r="F51" i="2"/>
  <c r="H51" i="2" s="1"/>
  <c r="H31" i="2"/>
  <c r="G28" i="2"/>
  <c r="G35" i="2"/>
  <c r="I18" i="2"/>
  <c r="F18" i="2"/>
  <c r="G155" i="1" l="1"/>
  <c r="K155" i="1" s="1"/>
  <c r="P100" i="1"/>
  <c r="P60" i="1"/>
  <c r="R104" i="1"/>
  <c r="G47" i="2"/>
  <c r="P95" i="1"/>
  <c r="R95" i="1" s="1"/>
  <c r="P76" i="1"/>
  <c r="G25" i="1"/>
  <c r="G136" i="1"/>
  <c r="K136" i="1" s="1"/>
  <c r="P83" i="1"/>
  <c r="G67" i="1"/>
  <c r="J67" i="1" s="1"/>
  <c r="G174" i="1"/>
  <c r="K174" i="1" s="1"/>
  <c r="G62" i="1"/>
  <c r="J62" i="1" s="1"/>
  <c r="G88" i="1"/>
  <c r="J88" i="1" s="1"/>
  <c r="R56" i="1"/>
  <c r="R119" i="1"/>
  <c r="R32" i="1"/>
  <c r="R192" i="1"/>
  <c r="G39" i="2"/>
  <c r="R120" i="1"/>
  <c r="G176" i="1"/>
  <c r="K176" i="1" s="1"/>
  <c r="G22" i="1"/>
  <c r="I22" i="1" s="1"/>
  <c r="R124" i="1"/>
  <c r="P118" i="1"/>
  <c r="R118" i="1" s="1"/>
  <c r="G166" i="1"/>
  <c r="K166" i="1" s="1"/>
  <c r="P68" i="1"/>
  <c r="R68" i="1" s="1"/>
  <c r="R150" i="1"/>
  <c r="R90" i="1"/>
  <c r="P134" i="1"/>
  <c r="R134" i="1" s="1"/>
  <c r="P127" i="1"/>
  <c r="R127" i="1" s="1"/>
  <c r="R105" i="1"/>
  <c r="G116" i="1"/>
  <c r="K116" i="1" s="1"/>
  <c r="P162" i="1"/>
  <c r="G157" i="1"/>
  <c r="K157" i="1" s="1"/>
  <c r="P97" i="1"/>
  <c r="R97" i="1" s="1"/>
  <c r="R23" i="1"/>
  <c r="G125" i="1"/>
  <c r="K125" i="1" s="1"/>
  <c r="P113" i="1"/>
  <c r="R113" i="1" s="1"/>
  <c r="R166" i="1"/>
  <c r="P151" i="1"/>
  <c r="R151" i="1" s="1"/>
  <c r="P53" i="1"/>
  <c r="P196" i="1"/>
  <c r="R196" i="1" s="1"/>
  <c r="P145" i="1"/>
  <c r="R145" i="1" s="1"/>
  <c r="G131" i="1"/>
  <c r="K131" i="1" s="1"/>
  <c r="P126" i="1"/>
  <c r="R126" i="1" s="1"/>
  <c r="P33" i="1"/>
  <c r="U64" i="1"/>
  <c r="G123" i="1"/>
  <c r="K123" i="1" s="1"/>
  <c r="P70" i="1"/>
  <c r="G170" i="1"/>
  <c r="K170" i="1" s="1"/>
  <c r="P132" i="1"/>
  <c r="R132" i="1" s="1"/>
  <c r="P191" i="1"/>
  <c r="R191" i="1" s="1"/>
  <c r="D16" i="1"/>
  <c r="D19" i="1" s="1"/>
  <c r="P36" i="1"/>
  <c r="G77" i="1"/>
  <c r="J77" i="1" s="1"/>
  <c r="G98" i="1"/>
  <c r="I98" i="1" s="1"/>
  <c r="R182" i="1"/>
  <c r="G102" i="1"/>
  <c r="J102" i="1" s="1"/>
  <c r="G129" i="1"/>
  <c r="K129" i="1" s="1"/>
  <c r="P160" i="1"/>
  <c r="R160" i="1" s="1"/>
  <c r="R139" i="1"/>
  <c r="K126" i="1"/>
  <c r="G79" i="1"/>
  <c r="I79" i="1" s="1"/>
  <c r="G128" i="1"/>
  <c r="K128" i="1" s="1"/>
  <c r="G171" i="1"/>
  <c r="K171" i="1" s="1"/>
  <c r="R65" i="1"/>
  <c r="R188" i="1"/>
  <c r="G138" i="1"/>
  <c r="K138" i="1" s="1"/>
  <c r="P45" i="1"/>
  <c r="G45" i="1"/>
  <c r="I45" i="1" s="1"/>
  <c r="P55" i="1"/>
  <c r="R55" i="1" s="1"/>
  <c r="P35" i="1"/>
  <c r="G35" i="1"/>
  <c r="J35" i="1" s="1"/>
  <c r="R165" i="1"/>
  <c r="R159" i="1"/>
  <c r="P142" i="1"/>
  <c r="G142" i="1"/>
  <c r="K142" i="1" s="1"/>
  <c r="P101" i="1"/>
  <c r="R101" i="1" s="1"/>
  <c r="G69" i="1"/>
  <c r="J69" i="1" s="1"/>
  <c r="D15" i="1"/>
  <c r="C19" i="1" s="1"/>
  <c r="P193" i="1"/>
  <c r="R193" i="1" s="1"/>
  <c r="P87" i="1"/>
  <c r="R87" i="1" s="1"/>
  <c r="G59" i="1"/>
  <c r="J59" i="1" s="1"/>
  <c r="P51" i="1"/>
  <c r="G51" i="1"/>
  <c r="I51" i="1" s="1"/>
  <c r="P106" i="1"/>
  <c r="R106" i="1" s="1"/>
  <c r="R46" i="1"/>
  <c r="P81" i="1"/>
  <c r="R81" i="1" s="1"/>
  <c r="R53" i="1"/>
  <c r="G181" i="1"/>
  <c r="J181" i="1" s="1"/>
  <c r="R158" i="1"/>
  <c r="P154" i="1"/>
  <c r="R154" i="1" s="1"/>
  <c r="R135" i="1"/>
  <c r="R94" i="1"/>
  <c r="R71" i="1"/>
  <c r="G61" i="1"/>
  <c r="I61" i="1" s="1"/>
  <c r="P61" i="1"/>
  <c r="G74" i="1"/>
  <c r="J74" i="1" s="1"/>
  <c r="G86" i="1"/>
  <c r="J86" i="1" s="1"/>
  <c r="P86" i="1"/>
  <c r="P31" i="1"/>
  <c r="R31" i="1" s="1"/>
  <c r="P168" i="1"/>
  <c r="R168" i="1" s="1"/>
  <c r="R180" i="1"/>
  <c r="R42" i="1"/>
  <c r="R143" i="1"/>
  <c r="G114" i="1"/>
  <c r="R114" i="1" s="1"/>
  <c r="R156" i="1"/>
  <c r="G99" i="1"/>
  <c r="R99" i="1" s="1"/>
  <c r="G72" i="1"/>
  <c r="I72" i="1" s="1"/>
  <c r="G177" i="1"/>
  <c r="J177" i="1" s="1"/>
  <c r="G149" i="1"/>
  <c r="K149" i="1" s="1"/>
  <c r="P172" i="1"/>
  <c r="R172" i="1" s="1"/>
  <c r="R117" i="1"/>
  <c r="P147" i="1"/>
  <c r="R147" i="1" s="1"/>
  <c r="R36" i="1"/>
  <c r="R109" i="1"/>
  <c r="R78" i="1"/>
  <c r="P57" i="1"/>
  <c r="G57" i="1"/>
  <c r="J57" i="1" s="1"/>
  <c r="R72" i="1"/>
  <c r="R96" i="1"/>
  <c r="G130" i="1"/>
  <c r="R130" i="1" s="1"/>
  <c r="P133" i="1"/>
  <c r="R133" i="1" s="1"/>
  <c r="P110" i="1"/>
  <c r="G110" i="1"/>
  <c r="K110" i="1" s="1"/>
  <c r="G164" i="1"/>
  <c r="P89" i="1"/>
  <c r="G89" i="1"/>
  <c r="P108" i="1"/>
  <c r="G108" i="1"/>
  <c r="K108" i="1" s="1"/>
  <c r="R100" i="1"/>
  <c r="R111" i="1"/>
  <c r="K111" i="1"/>
  <c r="G141" i="1"/>
  <c r="K141" i="1" s="1"/>
  <c r="P141" i="1"/>
  <c r="R70" i="1"/>
  <c r="R161" i="1"/>
  <c r="R84" i="1"/>
  <c r="R92" i="1"/>
  <c r="R63" i="1"/>
  <c r="R33" i="1"/>
  <c r="R91" i="1"/>
  <c r="J66" i="1"/>
  <c r="R66" i="1"/>
  <c r="R76" i="1"/>
  <c r="R93" i="1"/>
  <c r="R24" i="1"/>
  <c r="P115" i="1"/>
  <c r="G115" i="1"/>
  <c r="K115" i="1" s="1"/>
  <c r="R195" i="1"/>
  <c r="I99" i="1"/>
  <c r="R128" i="1"/>
  <c r="R47" i="1"/>
  <c r="R83" i="1"/>
  <c r="R82" i="1"/>
  <c r="J82" i="1"/>
  <c r="R194" i="1"/>
  <c r="R171" i="1"/>
  <c r="P44" i="1"/>
  <c r="G44" i="1"/>
  <c r="I44" i="1" s="1"/>
  <c r="R21" i="1"/>
  <c r="R162" i="1"/>
  <c r="R157" i="1"/>
  <c r="G73" i="1"/>
  <c r="J73" i="1" s="1"/>
  <c r="P73" i="1"/>
  <c r="R123" i="1"/>
  <c r="R26" i="1"/>
  <c r="R178" i="1"/>
  <c r="R29" i="1"/>
  <c r="R189" i="1"/>
  <c r="R190" i="1"/>
  <c r="R37" i="1"/>
  <c r="R60" i="1"/>
  <c r="K114" i="1"/>
  <c r="R52" i="1"/>
  <c r="R58" i="1"/>
  <c r="R136" i="1"/>
  <c r="R129" i="1"/>
  <c r="R175" i="1"/>
  <c r="R67" i="1"/>
  <c r="R28" i="1"/>
  <c r="R153" i="1"/>
  <c r="R50" i="1"/>
  <c r="R34" i="1"/>
  <c r="K130" i="1"/>
  <c r="R137" i="1"/>
  <c r="K137" i="1"/>
  <c r="R173" i="1"/>
  <c r="R38" i="1"/>
  <c r="I49" i="1"/>
  <c r="R49" i="1"/>
  <c r="R185" i="1"/>
  <c r="R41" i="1"/>
  <c r="K184" i="1"/>
  <c r="R184" i="1"/>
  <c r="R27" i="1"/>
  <c r="R163" i="1"/>
  <c r="R85" i="1"/>
  <c r="R169" i="1"/>
  <c r="R174" i="1"/>
  <c r="K183" i="1"/>
  <c r="R183" i="1"/>
  <c r="M6" i="2"/>
  <c r="G51" i="2"/>
  <c r="J23" i="2"/>
  <c r="H34" i="2"/>
  <c r="G18" i="2"/>
  <c r="H18" i="2"/>
  <c r="J18" i="2"/>
  <c r="R73" i="1" l="1"/>
  <c r="R155" i="1"/>
  <c r="R79" i="1"/>
  <c r="R181" i="1"/>
  <c r="R62" i="1"/>
  <c r="R88" i="1"/>
  <c r="R176" i="1"/>
  <c r="R22" i="1"/>
  <c r="R69" i="1"/>
  <c r="I25" i="1"/>
  <c r="R25" i="1"/>
  <c r="R116" i="1"/>
  <c r="R98" i="1"/>
  <c r="R59" i="1"/>
  <c r="R138" i="1"/>
  <c r="R61" i="1"/>
  <c r="R74" i="1"/>
  <c r="R177" i="1"/>
  <c r="R170" i="1"/>
  <c r="R125" i="1"/>
  <c r="R110" i="1"/>
  <c r="R35" i="1"/>
  <c r="R131" i="1"/>
  <c r="R86" i="1"/>
  <c r="R102" i="1"/>
  <c r="R77" i="1"/>
  <c r="R45" i="1"/>
  <c r="R57" i="1"/>
  <c r="C11" i="1"/>
  <c r="O198" i="1" s="1"/>
  <c r="R51" i="1"/>
  <c r="R141" i="1"/>
  <c r="R108" i="1"/>
  <c r="R142" i="1"/>
  <c r="R89" i="1"/>
  <c r="J89" i="1"/>
  <c r="R149" i="1"/>
  <c r="J164" i="1"/>
  <c r="R164" i="1"/>
  <c r="R44" i="1"/>
  <c r="R115" i="1"/>
  <c r="C12" i="1"/>
  <c r="C16" i="1" s="1"/>
  <c r="D18" i="1" s="1"/>
  <c r="M5" i="2"/>
  <c r="M3" i="2"/>
  <c r="M4" i="2"/>
  <c r="M2" i="2"/>
  <c r="M1" i="2"/>
  <c r="O197" i="1" l="1"/>
  <c r="O192" i="1"/>
  <c r="O185" i="1"/>
  <c r="O194" i="1"/>
  <c r="O145" i="1"/>
  <c r="O191" i="1"/>
  <c r="O174" i="1"/>
  <c r="O48" i="1"/>
  <c r="O72" i="1"/>
  <c r="O81" i="1"/>
  <c r="O138" i="1"/>
  <c r="O124" i="1"/>
  <c r="O173" i="1"/>
  <c r="O166" i="1"/>
  <c r="O149" i="1"/>
  <c r="O107" i="1"/>
  <c r="O51" i="1"/>
  <c r="O123" i="1"/>
  <c r="O79" i="1"/>
  <c r="O178" i="1"/>
  <c r="O24" i="1"/>
  <c r="O73" i="1"/>
  <c r="O30" i="1"/>
  <c r="O23" i="1"/>
  <c r="O21" i="1"/>
  <c r="O61" i="1"/>
  <c r="O54" i="1"/>
  <c r="O57" i="1"/>
  <c r="O62" i="1"/>
  <c r="O46" i="1"/>
  <c r="O49" i="1"/>
  <c r="O28" i="1"/>
  <c r="O99" i="1"/>
  <c r="O117" i="1"/>
  <c r="O176" i="1"/>
  <c r="E14" i="1"/>
  <c r="O158" i="1"/>
  <c r="O160" i="1"/>
  <c r="O88" i="1"/>
  <c r="O150" i="1"/>
  <c r="O109" i="1"/>
  <c r="O151" i="1"/>
  <c r="O144" i="1"/>
  <c r="O31" i="1"/>
  <c r="O182" i="1"/>
  <c r="O148" i="1"/>
  <c r="O113" i="1"/>
  <c r="O169" i="1"/>
  <c r="O133" i="1"/>
  <c r="O71" i="1"/>
  <c r="O96" i="1"/>
  <c r="O188" i="1"/>
  <c r="O159" i="1"/>
  <c r="O94" i="1"/>
  <c r="O104" i="1"/>
  <c r="O135" i="1"/>
  <c r="O177" i="1"/>
  <c r="O52" i="1"/>
  <c r="O163" i="1"/>
  <c r="O69" i="1"/>
  <c r="O181" i="1"/>
  <c r="O97" i="1"/>
  <c r="O60" i="1"/>
  <c r="O50" i="1"/>
  <c r="O83" i="1"/>
  <c r="O41" i="1"/>
  <c r="O76" i="1"/>
  <c r="O64" i="1"/>
  <c r="O25" i="1"/>
  <c r="O101" i="1"/>
  <c r="O95" i="1"/>
  <c r="O142" i="1"/>
  <c r="O196" i="1"/>
  <c r="O65" i="1"/>
  <c r="O66" i="1"/>
  <c r="O131" i="1"/>
  <c r="O59" i="1"/>
  <c r="O190" i="1"/>
  <c r="O139" i="1"/>
  <c r="O180" i="1"/>
  <c r="O120" i="1"/>
  <c r="O34" i="1"/>
  <c r="O91" i="1"/>
  <c r="O137" i="1"/>
  <c r="O100" i="1"/>
  <c r="O118" i="1"/>
  <c r="O183" i="1"/>
  <c r="O74" i="1"/>
  <c r="O136" i="1"/>
  <c r="O157" i="1"/>
  <c r="O75" i="1"/>
  <c r="O105" i="1"/>
  <c r="O167" i="1"/>
  <c r="O195" i="1"/>
  <c r="O80" i="1"/>
  <c r="O146" i="1"/>
  <c r="O58" i="1"/>
  <c r="O143" i="1"/>
  <c r="O89" i="1"/>
  <c r="O170" i="1"/>
  <c r="O84" i="1"/>
  <c r="O82" i="1"/>
  <c r="C15" i="1"/>
  <c r="C18" i="1" s="1"/>
  <c r="O22" i="1"/>
  <c r="O152" i="1"/>
  <c r="O114" i="1"/>
  <c r="O154" i="1"/>
  <c r="O147" i="1"/>
  <c r="O156" i="1"/>
  <c r="O102" i="1"/>
  <c r="O56" i="1"/>
  <c r="O26" i="1"/>
  <c r="O87" i="1"/>
  <c r="O161" i="1"/>
  <c r="O193" i="1"/>
  <c r="O85" i="1"/>
  <c r="O29" i="1"/>
  <c r="O129" i="1"/>
  <c r="O32" i="1"/>
  <c r="O110" i="1"/>
  <c r="O77" i="1"/>
  <c r="O70" i="1"/>
  <c r="O63" i="1"/>
  <c r="O33" i="1"/>
  <c r="O121" i="1"/>
  <c r="O125" i="1"/>
  <c r="O108" i="1"/>
  <c r="O179" i="1"/>
  <c r="O106" i="1"/>
  <c r="O55" i="1"/>
  <c r="O164" i="1"/>
  <c r="O98" i="1"/>
  <c r="O68" i="1"/>
  <c r="O128" i="1"/>
  <c r="O168" i="1"/>
  <c r="O132" i="1"/>
  <c r="O171" i="1"/>
  <c r="O78" i="1"/>
  <c r="O86" i="1"/>
  <c r="O187" i="1"/>
  <c r="O165" i="1"/>
  <c r="O141" i="1"/>
  <c r="O103" i="1"/>
  <c r="O127" i="1"/>
  <c r="O184" i="1"/>
  <c r="O93" i="1"/>
  <c r="O162" i="1"/>
  <c r="O112" i="1"/>
  <c r="O43" i="1"/>
  <c r="O67" i="1"/>
  <c r="O115" i="1"/>
  <c r="O172" i="1"/>
  <c r="O140" i="1"/>
  <c r="O92" i="1"/>
  <c r="O116" i="1"/>
  <c r="O27" i="1"/>
  <c r="O130" i="1"/>
  <c r="O134" i="1"/>
  <c r="O126" i="1"/>
  <c r="O111" i="1"/>
  <c r="O175" i="1"/>
  <c r="O186" i="1"/>
  <c r="O119" i="1"/>
  <c r="O122" i="1"/>
  <c r="O153" i="1"/>
  <c r="O155" i="1"/>
  <c r="O90" i="1"/>
  <c r="O53" i="1"/>
  <c r="O189" i="1"/>
  <c r="M284" i="2"/>
  <c r="M186" i="2"/>
  <c r="M73" i="2"/>
  <c r="M217" i="2"/>
  <c r="M328" i="2"/>
  <c r="M241" i="2"/>
  <c r="M165" i="2"/>
  <c r="M78" i="2"/>
  <c r="M268" i="2"/>
  <c r="M340" i="2"/>
  <c r="M309" i="2"/>
  <c r="M274" i="2"/>
  <c r="M102" i="2"/>
  <c r="M288" i="2"/>
  <c r="M277" i="2"/>
  <c r="M121" i="2"/>
  <c r="M34" i="2"/>
  <c r="M273" i="2"/>
  <c r="M228" i="2"/>
  <c r="M180" i="2"/>
  <c r="M308" i="2"/>
  <c r="M254" i="2"/>
  <c r="M206" i="2"/>
  <c r="M122" i="2"/>
  <c r="M174" i="2"/>
  <c r="M293" i="2"/>
  <c r="M109" i="2"/>
  <c r="M100" i="2"/>
  <c r="M188" i="2"/>
  <c r="M285" i="2"/>
  <c r="M197" i="2"/>
  <c r="M41" i="2"/>
  <c r="M152" i="2"/>
  <c r="M318" i="2"/>
  <c r="M319" i="2"/>
  <c r="M133" i="2"/>
  <c r="M46" i="2"/>
  <c r="M298" i="2"/>
  <c r="M312" i="2"/>
  <c r="M267" i="2"/>
  <c r="M157" i="2"/>
  <c r="M70" i="2"/>
  <c r="M315" i="2"/>
  <c r="M221" i="2"/>
  <c r="M89" i="2"/>
  <c r="M177" i="2"/>
  <c r="M287" i="2"/>
  <c r="M218" i="2"/>
  <c r="M158" i="2"/>
  <c r="M325" i="2"/>
  <c r="M271" i="2"/>
  <c r="M170" i="2"/>
  <c r="M90" i="2"/>
  <c r="M47" i="2"/>
  <c r="M256" i="2"/>
  <c r="M150" i="2"/>
  <c r="M95" i="2"/>
  <c r="M248" i="2"/>
  <c r="M200" i="2"/>
  <c r="M243" i="2"/>
  <c r="M25" i="2"/>
  <c r="M258" i="2"/>
  <c r="M195" i="2"/>
  <c r="M146" i="2"/>
  <c r="M39" i="2"/>
  <c r="M276" i="2"/>
  <c r="M178" i="2"/>
  <c r="M69" i="2"/>
  <c r="M201" i="2"/>
  <c r="M295" i="2"/>
  <c r="M330" i="2"/>
  <c r="M223" i="2"/>
  <c r="M93" i="2"/>
  <c r="M302" i="2"/>
  <c r="M237" i="2"/>
  <c r="M105" i="2"/>
  <c r="M259" i="2"/>
  <c r="M335" i="2"/>
  <c r="M230" i="2"/>
  <c r="M182" i="2"/>
  <c r="M110" i="2"/>
  <c r="M311" i="2"/>
  <c r="M332" i="2"/>
  <c r="M279" i="2"/>
  <c r="M255" i="2"/>
  <c r="M134" i="2"/>
  <c r="M304" i="2"/>
  <c r="M257" i="2"/>
  <c r="M336" i="2"/>
  <c r="M114" i="2"/>
  <c r="M240" i="2"/>
  <c r="M179" i="2"/>
  <c r="M278" i="2"/>
  <c r="M263" i="2"/>
  <c r="M192" i="2"/>
  <c r="M231" i="2"/>
  <c r="M162" i="2"/>
  <c r="M313" i="2"/>
  <c r="M214" i="2"/>
  <c r="M62" i="2"/>
  <c r="M262" i="2"/>
  <c r="M145" i="2"/>
  <c r="M233" i="2"/>
  <c r="M264" i="2"/>
  <c r="M22" i="2"/>
  <c r="M205" i="2"/>
  <c r="M96" i="2"/>
  <c r="M74" i="2"/>
  <c r="M35" i="2"/>
  <c r="M144" i="2"/>
  <c r="M128" i="2"/>
  <c r="M112" i="2"/>
  <c r="M32" i="2"/>
  <c r="M184" i="2"/>
  <c r="M55" i="2"/>
  <c r="M42" i="2"/>
  <c r="M65" i="2"/>
  <c r="M326" i="2"/>
  <c r="M82" i="2"/>
  <c r="M251" i="2"/>
  <c r="M142" i="2"/>
  <c r="M297" i="2"/>
  <c r="M222" i="2"/>
  <c r="M324" i="2"/>
  <c r="M239" i="2"/>
  <c r="M130" i="2"/>
  <c r="M307" i="2"/>
  <c r="M183" i="2"/>
  <c r="M30" i="2"/>
  <c r="M281" i="2"/>
  <c r="M113" i="2"/>
  <c r="M176" i="2"/>
  <c r="M294" i="2"/>
  <c r="M104" i="2"/>
  <c r="M242" i="2"/>
  <c r="M159" i="2"/>
  <c r="M168" i="2"/>
  <c r="M131" i="2"/>
  <c r="M127" i="2"/>
  <c r="M111" i="2"/>
  <c r="M79" i="2"/>
  <c r="M71" i="2"/>
  <c r="M155" i="2"/>
  <c r="M156" i="2"/>
  <c r="M148" i="2"/>
  <c r="M209" i="2"/>
  <c r="M321" i="2"/>
  <c r="M36" i="2"/>
  <c r="M236" i="2"/>
  <c r="M320" i="2"/>
  <c r="M289" i="2"/>
  <c r="M219" i="2"/>
  <c r="M282" i="2"/>
  <c r="M212" i="2"/>
  <c r="M316" i="2"/>
  <c r="M252" i="2"/>
  <c r="M85" i="2"/>
  <c r="M339" i="2"/>
  <c r="M202" i="2"/>
  <c r="M173" i="2"/>
  <c r="M139" i="2"/>
  <c r="M261" i="2"/>
  <c r="M56" i="2"/>
  <c r="M167" i="2"/>
  <c r="M27" i="2"/>
  <c r="M44" i="2"/>
  <c r="M247" i="2"/>
  <c r="M171" i="2"/>
  <c r="M138" i="2"/>
  <c r="M141" i="2"/>
  <c r="M194" i="2"/>
  <c r="M59" i="2"/>
  <c r="M21" i="2"/>
  <c r="M172" i="2"/>
  <c r="M28" i="2"/>
  <c r="M249" i="2"/>
  <c r="M301" i="2"/>
  <c r="M310" i="2"/>
  <c r="M125" i="2"/>
  <c r="M275" i="2"/>
  <c r="M66" i="2"/>
  <c r="M225" i="2"/>
  <c r="M272" i="2"/>
  <c r="M81" i="2"/>
  <c r="M317" i="2"/>
  <c r="M124" i="2"/>
  <c r="M91" i="2"/>
  <c r="M75" i="2"/>
  <c r="M193" i="2"/>
  <c r="M31" i="2"/>
  <c r="M190" i="2"/>
  <c r="M229" i="2"/>
  <c r="M232" i="2"/>
  <c r="M61" i="2"/>
  <c r="M306" i="2"/>
  <c r="M333" i="2"/>
  <c r="M149" i="2"/>
  <c r="M305" i="2"/>
  <c r="M49" i="2"/>
  <c r="M334" i="2"/>
  <c r="M160" i="2"/>
  <c r="M43" i="2"/>
  <c r="M80" i="2"/>
  <c r="M198" i="2"/>
  <c r="M84" i="2"/>
  <c r="M129" i="2"/>
  <c r="M123" i="2"/>
  <c r="M29" i="2"/>
  <c r="M234" i="2"/>
  <c r="M189" i="2"/>
  <c r="M337" i="2"/>
  <c r="M166" i="2"/>
  <c r="M220" i="2"/>
  <c r="M296" i="2"/>
  <c r="M117" i="2"/>
  <c r="M303" i="2"/>
  <c r="M154" i="2"/>
  <c r="M269" i="2"/>
  <c r="M132" i="2"/>
  <c r="M147" i="2"/>
  <c r="M143" i="2"/>
  <c r="M199" i="2"/>
  <c r="M115" i="2"/>
  <c r="M106" i="2"/>
  <c r="M23" i="2"/>
  <c r="M227" i="2"/>
  <c r="M137" i="2"/>
  <c r="M187" i="2"/>
  <c r="M299" i="2"/>
  <c r="M38" i="2"/>
  <c r="M235" i="2"/>
  <c r="M280" i="2"/>
  <c r="M53" i="2"/>
  <c r="M244" i="2"/>
  <c r="M58" i="2"/>
  <c r="M246" i="2"/>
  <c r="M83" i="2"/>
  <c r="M181" i="2"/>
  <c r="M40" i="2"/>
  <c r="M51" i="2"/>
  <c r="M250" i="2"/>
  <c r="M88" i="2"/>
  <c r="M52" i="2"/>
  <c r="M135" i="2"/>
  <c r="M140" i="2"/>
  <c r="M37" i="2"/>
  <c r="M224" i="2"/>
  <c r="M338" i="2"/>
  <c r="M57" i="2"/>
  <c r="M286" i="2"/>
  <c r="M94" i="2"/>
  <c r="M213" i="2"/>
  <c r="M48" i="2"/>
  <c r="M245" i="2"/>
  <c r="M86" i="2"/>
  <c r="M33" i="2"/>
  <c r="M207" i="2"/>
  <c r="M163" i="2"/>
  <c r="M120" i="2"/>
  <c r="M60" i="2"/>
  <c r="M77" i="2"/>
  <c r="M169" i="2"/>
  <c r="M292" i="2"/>
  <c r="M260" i="2"/>
  <c r="M98" i="2"/>
  <c r="M216" i="2"/>
  <c r="M45" i="2"/>
  <c r="M76" i="2"/>
  <c r="M64" i="2"/>
  <c r="M92" i="2"/>
  <c r="M238" i="2"/>
  <c r="M290" i="2"/>
  <c r="M265" i="2"/>
  <c r="M211" i="2"/>
  <c r="M226" i="2"/>
  <c r="M24" i="2"/>
  <c r="M331" i="2"/>
  <c r="M63" i="2"/>
  <c r="M50" i="2"/>
  <c r="M270" i="2"/>
  <c r="M266" i="2"/>
  <c r="M26" i="2"/>
  <c r="M72" i="2"/>
  <c r="M291" i="2"/>
  <c r="M97" i="2"/>
  <c r="M7" i="2"/>
  <c r="E4" i="2" s="1"/>
  <c r="M107" i="2"/>
  <c r="M185" i="2"/>
  <c r="M210" i="2"/>
  <c r="M87" i="2"/>
  <c r="M161" i="2"/>
  <c r="M136" i="2"/>
  <c r="M54" i="2"/>
  <c r="M101" i="2"/>
  <c r="M314" i="2"/>
  <c r="M175" i="2"/>
  <c r="M323" i="2"/>
  <c r="M196" i="2"/>
  <c r="M116" i="2"/>
  <c r="M108" i="2"/>
  <c r="M322" i="2"/>
  <c r="M103" i="2"/>
  <c r="M68" i="2"/>
  <c r="M153" i="2"/>
  <c r="M151" i="2"/>
  <c r="M164" i="2"/>
  <c r="M204" i="2"/>
  <c r="M283" i="2"/>
  <c r="M329" i="2"/>
  <c r="M253" i="2"/>
  <c r="M67" i="2"/>
  <c r="M215" i="2"/>
  <c r="M300" i="2"/>
  <c r="M99" i="2"/>
  <c r="M327" i="2"/>
  <c r="M203" i="2"/>
  <c r="M208" i="2"/>
  <c r="M191" i="2"/>
  <c r="M119" i="2"/>
  <c r="M118" i="2"/>
  <c r="M126" i="2"/>
  <c r="N227" i="2"/>
  <c r="N203" i="2"/>
  <c r="N253" i="2"/>
  <c r="N191" i="2"/>
  <c r="N35" i="2"/>
  <c r="N219" i="2"/>
  <c r="N333" i="2"/>
  <c r="N221" i="2"/>
  <c r="N187" i="2"/>
  <c r="N70" i="2"/>
  <c r="N302" i="2"/>
  <c r="N237" i="2"/>
  <c r="N179" i="2"/>
  <c r="N186" i="2"/>
  <c r="N74" i="2"/>
  <c r="N294" i="2"/>
  <c r="N214" i="2"/>
  <c r="N171" i="2"/>
  <c r="N176" i="2"/>
  <c r="N23" i="2"/>
  <c r="N272" i="2"/>
  <c r="N206" i="2"/>
  <c r="N166" i="2"/>
  <c r="N174" i="2"/>
  <c r="N188" i="2"/>
  <c r="N101" i="2"/>
  <c r="N307" i="2"/>
  <c r="N180" i="2"/>
  <c r="N287" i="2"/>
  <c r="N90" i="2"/>
  <c r="N254" i="2"/>
  <c r="N107" i="2"/>
  <c r="N282" i="2"/>
  <c r="N164" i="2"/>
  <c r="N335" i="2"/>
  <c r="N309" i="2"/>
  <c r="N224" i="2"/>
  <c r="N150" i="2"/>
  <c r="N160" i="2"/>
  <c r="N327" i="2"/>
  <c r="N286" i="2"/>
  <c r="N209" i="2"/>
  <c r="N146" i="2"/>
  <c r="N156" i="2"/>
  <c r="N319" i="2"/>
  <c r="N268" i="2"/>
  <c r="N201" i="2"/>
  <c r="N142" i="2"/>
  <c r="N152" i="2"/>
  <c r="N311" i="2"/>
  <c r="N261" i="2"/>
  <c r="N193" i="2"/>
  <c r="N138" i="2"/>
  <c r="N148" i="2"/>
  <c r="N303" i="2"/>
  <c r="N249" i="2"/>
  <c r="N185" i="2"/>
  <c r="N134" i="2"/>
  <c r="N144" i="2"/>
  <c r="N315" i="2"/>
  <c r="N202" i="2"/>
  <c r="N301" i="2"/>
  <c r="N94" i="2"/>
  <c r="N265" i="2"/>
  <c r="N111" i="2"/>
  <c r="N289" i="2"/>
  <c r="N168" i="2"/>
  <c r="N192" i="2"/>
  <c r="N72" i="2"/>
  <c r="N306" i="2"/>
  <c r="N262" i="2"/>
  <c r="N129" i="2"/>
  <c r="N167" i="2"/>
  <c r="N64" i="2"/>
  <c r="N292" i="2"/>
  <c r="N256" i="2"/>
  <c r="N125" i="2"/>
  <c r="N163" i="2"/>
  <c r="N60" i="2"/>
  <c r="N283" i="2"/>
  <c r="N248" i="2"/>
  <c r="N121" i="2"/>
  <c r="N159" i="2"/>
  <c r="N56" i="2"/>
  <c r="N275" i="2"/>
  <c r="N240" i="2"/>
  <c r="N117" i="2"/>
  <c r="N155" i="2"/>
  <c r="N52" i="2"/>
  <c r="N267" i="2"/>
  <c r="N232" i="2"/>
  <c r="N113" i="2"/>
  <c r="N151" i="2"/>
  <c r="N48" i="2"/>
  <c r="N317" i="2"/>
  <c r="N47" i="2"/>
  <c r="N181" i="2"/>
  <c r="N104" i="2"/>
  <c r="N198" i="2"/>
  <c r="N62" i="2"/>
  <c r="N141" i="2"/>
  <c r="N42" i="2"/>
  <c r="N45" i="2"/>
  <c r="N295" i="2"/>
  <c r="N41" i="2"/>
  <c r="N259" i="2"/>
  <c r="N126" i="2"/>
  <c r="N291" i="2"/>
  <c r="N285" i="2"/>
  <c r="N135" i="2"/>
  <c r="N320" i="2"/>
  <c r="N228" i="2"/>
  <c r="N82" i="2"/>
  <c r="N38" i="2"/>
  <c r="N205" i="2"/>
  <c r="N110" i="2"/>
  <c r="N22" i="2"/>
  <c r="N304" i="2"/>
  <c r="N21" i="2"/>
  <c r="N195" i="2"/>
  <c r="N318" i="2"/>
  <c r="N49" i="2"/>
  <c r="N80" i="2"/>
  <c r="N234" i="2"/>
  <c r="N211" i="2"/>
  <c r="N260" i="2"/>
  <c r="N339" i="2"/>
  <c r="N39" i="2"/>
  <c r="N83" i="2"/>
  <c r="N177" i="2"/>
  <c r="N330" i="2"/>
  <c r="N147" i="2"/>
  <c r="N278" i="2"/>
  <c r="N51" i="2"/>
  <c r="N298" i="2"/>
  <c r="N226" i="2"/>
  <c r="N103" i="2"/>
  <c r="N337" i="2"/>
  <c r="N245" i="2"/>
  <c r="N131" i="2"/>
  <c r="N312" i="2"/>
  <c r="N216" i="2"/>
  <c r="N78" i="2"/>
  <c r="N30" i="2"/>
  <c r="N197" i="2"/>
  <c r="N106" i="2"/>
  <c r="N27" i="2"/>
  <c r="N300" i="2"/>
  <c r="N284" i="2"/>
  <c r="N183" i="2"/>
  <c r="N98" i="2"/>
  <c r="N182" i="2"/>
  <c r="N173" i="2"/>
  <c r="N279" i="2"/>
  <c r="N326" i="2"/>
  <c r="N54" i="2"/>
  <c r="N133" i="2"/>
  <c r="N324" i="2"/>
  <c r="N75" i="2"/>
  <c r="N231" i="2"/>
  <c r="N132" i="2"/>
  <c r="N271" i="2"/>
  <c r="N161" i="2"/>
  <c r="N71" i="2"/>
  <c r="N305" i="2"/>
  <c r="N217" i="2"/>
  <c r="N99" i="2"/>
  <c r="N329" i="2"/>
  <c r="N236" i="2"/>
  <c r="N127" i="2"/>
  <c r="N331" i="2"/>
  <c r="N208" i="2"/>
  <c r="N215" i="2"/>
  <c r="N223" i="2"/>
  <c r="N189" i="2"/>
  <c r="N102" i="2"/>
  <c r="N199" i="2"/>
  <c r="N139" i="2"/>
  <c r="N77" i="2"/>
  <c r="N165" i="2"/>
  <c r="N277" i="2"/>
  <c r="N280" i="2"/>
  <c r="N264" i="2"/>
  <c r="N65" i="2"/>
  <c r="N96" i="2"/>
  <c r="N281" i="2"/>
  <c r="N93" i="2"/>
  <c r="N124" i="2"/>
  <c r="N332" i="2"/>
  <c r="N153" i="2"/>
  <c r="N63" i="2"/>
  <c r="N314" i="2"/>
  <c r="N250" i="2"/>
  <c r="N91" i="2"/>
  <c r="N313" i="2"/>
  <c r="N222" i="2"/>
  <c r="N119" i="2"/>
  <c r="N334" i="2"/>
  <c r="N36" i="2"/>
  <c r="N196" i="2"/>
  <c r="N162" i="2"/>
  <c r="N69" i="2"/>
  <c r="N246" i="2"/>
  <c r="N338" i="2"/>
  <c r="N79" i="2"/>
  <c r="N290" i="2"/>
  <c r="N97" i="2"/>
  <c r="N263" i="2"/>
  <c r="N67" i="2"/>
  <c r="N297" i="2"/>
  <c r="N321" i="2"/>
  <c r="N123" i="2"/>
  <c r="N200" i="2"/>
  <c r="N210" i="2"/>
  <c r="N115" i="2"/>
  <c r="N190" i="2"/>
  <c r="N34" i="2"/>
  <c r="N68" i="2"/>
  <c r="N44" i="2"/>
  <c r="N204" i="2"/>
  <c r="N33" i="2"/>
  <c r="N257" i="2"/>
  <c r="N92" i="2"/>
  <c r="N89" i="2"/>
  <c r="N296" i="2"/>
  <c r="N59" i="2"/>
  <c r="N242" i="2"/>
  <c r="N243" i="2"/>
  <c r="N170" i="2"/>
  <c r="N158" i="2"/>
  <c r="N325" i="2"/>
  <c r="N26" i="2"/>
  <c r="N212" i="2"/>
  <c r="N122" i="2"/>
  <c r="N118" i="2"/>
  <c r="N247" i="2"/>
  <c r="N28" i="2"/>
  <c r="N57" i="2"/>
  <c r="N269" i="2"/>
  <c r="N116" i="2"/>
  <c r="N145" i="2"/>
  <c r="N230" i="2"/>
  <c r="N43" i="2"/>
  <c r="N207" i="2"/>
  <c r="N241" i="2"/>
  <c r="N233" i="2"/>
  <c r="N336" i="2"/>
  <c r="N143" i="2"/>
  <c r="N328" i="2"/>
  <c r="N86" i="2"/>
  <c r="N213" i="2"/>
  <c r="N58" i="2"/>
  <c r="N25" i="2"/>
  <c r="N244" i="2"/>
  <c r="N84" i="2"/>
  <c r="N81" i="2"/>
  <c r="N218" i="2"/>
  <c r="N299" i="2"/>
  <c r="N76" i="2"/>
  <c r="N273" i="2"/>
  <c r="N270" i="2"/>
  <c r="N340" i="2"/>
  <c r="N40" i="2"/>
  <c r="N255" i="2"/>
  <c r="N32" i="2"/>
  <c r="N61" i="2"/>
  <c r="N276" i="2"/>
  <c r="N120" i="2"/>
  <c r="N149" i="2"/>
  <c r="N310" i="2"/>
  <c r="N87" i="2"/>
  <c r="N46" i="2"/>
  <c r="N172" i="2"/>
  <c r="N137" i="2"/>
  <c r="N130" i="2"/>
  <c r="N109" i="2"/>
  <c r="N220" i="2"/>
  <c r="N157" i="2"/>
  <c r="N24" i="2"/>
  <c r="N55" i="2"/>
  <c r="N322" i="2"/>
  <c r="N136" i="2"/>
  <c r="N29" i="2"/>
  <c r="N229" i="2"/>
  <c r="N112" i="2"/>
  <c r="N154" i="2"/>
  <c r="N251" i="2"/>
  <c r="N293" i="2"/>
  <c r="N114" i="2"/>
  <c r="N85" i="2"/>
  <c r="N108" i="2"/>
  <c r="N178" i="2"/>
  <c r="N266" i="2"/>
  <c r="N128" i="2"/>
  <c r="N239" i="2"/>
  <c r="N288" i="2"/>
  <c r="N73" i="2"/>
  <c r="N140" i="2"/>
  <c r="N31" i="2"/>
  <c r="N95" i="2"/>
  <c r="N258" i="2"/>
  <c r="N100" i="2"/>
  <c r="N308" i="2"/>
  <c r="N50" i="2"/>
  <c r="N88" i="2"/>
  <c r="N175" i="2"/>
  <c r="N66" i="2"/>
  <c r="N37" i="2"/>
  <c r="N323" i="2"/>
  <c r="N235" i="2"/>
  <c r="N274" i="2"/>
  <c r="N252" i="2"/>
  <c r="N194" i="2"/>
  <c r="N53" i="2"/>
  <c r="N225" i="2"/>
  <c r="N184" i="2"/>
  <c r="N238" i="2"/>
  <c r="N169" i="2"/>
  <c r="N316" i="2"/>
  <c r="N105" i="2"/>
  <c r="O313" i="2"/>
  <c r="O332" i="2"/>
  <c r="O291" i="2"/>
  <c r="O337" i="2"/>
  <c r="O216" i="2"/>
  <c r="O102" i="2"/>
  <c r="O199" i="2"/>
  <c r="O279" i="2"/>
  <c r="O201" i="2"/>
  <c r="O177" i="2"/>
  <c r="O299" i="2"/>
  <c r="O221" i="2"/>
  <c r="O225" i="2"/>
  <c r="O53" i="2"/>
  <c r="O317" i="2"/>
  <c r="O90" i="2"/>
  <c r="O186" i="2"/>
  <c r="O168" i="2"/>
  <c r="O192" i="2"/>
  <c r="O169" i="2"/>
  <c r="O161" i="2"/>
  <c r="O308" i="2"/>
  <c r="O185" i="2"/>
  <c r="O87" i="2"/>
  <c r="O96" i="2"/>
  <c r="O271" i="2"/>
  <c r="O118" i="2"/>
  <c r="O93" i="2"/>
  <c r="O40" i="2"/>
  <c r="O243" i="2"/>
  <c r="O232" i="2"/>
  <c r="O26" i="2"/>
  <c r="O340" i="2"/>
  <c r="O206" i="2"/>
  <c r="O107" i="2"/>
  <c r="O121" i="2"/>
  <c r="O325" i="2"/>
  <c r="O253" i="2"/>
  <c r="O23" i="2"/>
  <c r="O60" i="2"/>
  <c r="O330" i="2"/>
  <c r="O262" i="2"/>
  <c r="O281" i="2"/>
  <c r="O274" i="2"/>
  <c r="O229" i="2"/>
  <c r="O70" i="2"/>
  <c r="O306" i="2"/>
  <c r="O252" i="2"/>
  <c r="O188" i="2"/>
  <c r="O143" i="2"/>
  <c r="O275" i="2"/>
  <c r="O142" i="2"/>
  <c r="O157" i="2"/>
  <c r="O100" i="2"/>
  <c r="O242" i="2"/>
  <c r="O50" i="2"/>
  <c r="O72" i="2"/>
  <c r="O105" i="2"/>
  <c r="O187" i="2"/>
  <c r="O131" i="2"/>
  <c r="O41" i="2"/>
  <c r="O304" i="2"/>
  <c r="O234" i="2"/>
  <c r="O39" i="2"/>
  <c r="O133" i="2"/>
  <c r="O307" i="2"/>
  <c r="O78" i="2"/>
  <c r="O140" i="2"/>
  <c r="O120" i="2"/>
  <c r="O245" i="2"/>
  <c r="O159" i="2"/>
  <c r="O113" i="2"/>
  <c r="O311" i="2"/>
  <c r="O212" i="2"/>
  <c r="O67" i="2"/>
  <c r="O57" i="2"/>
  <c r="O238" i="2"/>
  <c r="O146" i="2"/>
  <c r="O170" i="2"/>
  <c r="O116" i="2"/>
  <c r="O331" i="2"/>
  <c r="O301" i="2"/>
  <c r="O256" i="2"/>
  <c r="O287" i="2"/>
  <c r="O321" i="2"/>
  <c r="O38" i="2"/>
  <c r="O334" i="2"/>
  <c r="O260" i="2"/>
  <c r="O202" i="2"/>
  <c r="O111" i="2"/>
  <c r="O320" i="2"/>
  <c r="O94" i="2"/>
  <c r="O45" i="2"/>
  <c r="O191" i="2"/>
  <c r="O200" i="2"/>
  <c r="O205" i="2"/>
  <c r="O189" i="2"/>
  <c r="O310" i="2"/>
  <c r="O193" i="2"/>
  <c r="O91" i="2"/>
  <c r="O112" i="2"/>
  <c r="O272" i="2"/>
  <c r="O171" i="2"/>
  <c r="O198" i="2"/>
  <c r="O190" i="2"/>
  <c r="O251" i="2"/>
  <c r="O30" i="2"/>
  <c r="O36" i="2"/>
  <c r="O298" i="2"/>
  <c r="O214" i="2"/>
  <c r="O119" i="2"/>
  <c r="O182" i="2"/>
  <c r="O258" i="2"/>
  <c r="O181" i="2"/>
  <c r="O27" i="2"/>
  <c r="O85" i="2"/>
  <c r="O228" i="2"/>
  <c r="O106" i="2"/>
  <c r="O22" i="2"/>
  <c r="O37" i="2"/>
  <c r="O294" i="2"/>
  <c r="O282" i="2"/>
  <c r="O239" i="2"/>
  <c r="O222" i="2"/>
  <c r="O209" i="2"/>
  <c r="O178" i="2"/>
  <c r="O316" i="2"/>
  <c r="O284" i="2"/>
  <c r="O162" i="2"/>
  <c r="O79" i="2"/>
  <c r="O250" i="2"/>
  <c r="O54" i="2"/>
  <c r="O76" i="2"/>
  <c r="O48" i="2"/>
  <c r="O195" i="2"/>
  <c r="O135" i="2"/>
  <c r="O61" i="2"/>
  <c r="O309" i="2"/>
  <c r="O241" i="2"/>
  <c r="O43" i="2"/>
  <c r="O149" i="2"/>
  <c r="O249" i="2"/>
  <c r="O122" i="2"/>
  <c r="O109" i="2"/>
  <c r="O49" i="2"/>
  <c r="O176" i="2"/>
  <c r="O163" i="2"/>
  <c r="O129" i="2"/>
  <c r="O286" i="2"/>
  <c r="O217" i="2"/>
  <c r="O71" i="2"/>
  <c r="O64" i="2"/>
  <c r="O246" i="2"/>
  <c r="O150" i="2"/>
  <c r="O183" i="2"/>
  <c r="O132" i="2"/>
  <c r="O263" i="2"/>
  <c r="O58" i="2"/>
  <c r="O92" i="2"/>
  <c r="O73" i="2"/>
  <c r="O339" i="2"/>
  <c r="O270" i="2"/>
  <c r="O327" i="2"/>
  <c r="O314" i="2"/>
  <c r="O257" i="2"/>
  <c r="O196" i="2"/>
  <c r="O147" i="2"/>
  <c r="O328" i="2"/>
  <c r="O269" i="2"/>
  <c r="O130" i="2"/>
  <c r="O47" i="2"/>
  <c r="O277" i="2"/>
  <c r="O207" i="2"/>
  <c r="O89" i="2"/>
  <c r="O318" i="2"/>
  <c r="O224" i="2"/>
  <c r="O95" i="2"/>
  <c r="O128" i="2"/>
  <c r="O283" i="2"/>
  <c r="O173" i="2"/>
  <c r="O210" i="2"/>
  <c r="O137" i="2"/>
  <c r="O247" i="2"/>
  <c r="O82" i="2"/>
  <c r="O156" i="2"/>
  <c r="O136" i="2"/>
  <c r="O237" i="2"/>
  <c r="O123" i="2"/>
  <c r="O28" i="2"/>
  <c r="O290" i="2"/>
  <c r="O219" i="2"/>
  <c r="O31" i="2"/>
  <c r="O101" i="2"/>
  <c r="O236" i="2"/>
  <c r="O110" i="2"/>
  <c r="O69" i="2"/>
  <c r="O25" i="2"/>
  <c r="O227" i="2"/>
  <c r="O278" i="2"/>
  <c r="O323" i="2"/>
  <c r="O303" i="2"/>
  <c r="O329" i="2"/>
  <c r="O276" i="2"/>
  <c r="O134" i="2"/>
  <c r="O51" i="2"/>
  <c r="O280" i="2"/>
  <c r="O248" i="2"/>
  <c r="O34" i="2"/>
  <c r="O335" i="2"/>
  <c r="O180" i="2"/>
  <c r="O59" i="2"/>
  <c r="O172" i="2"/>
  <c r="O268" i="2"/>
  <c r="O138" i="2"/>
  <c r="O141" i="2"/>
  <c r="O84" i="2"/>
  <c r="O293" i="2"/>
  <c r="O46" i="2"/>
  <c r="O65" i="2"/>
  <c r="O29" i="2"/>
  <c r="O179" i="2"/>
  <c r="O127" i="2"/>
  <c r="O33" i="2"/>
  <c r="O265" i="2"/>
  <c r="O158" i="2"/>
  <c r="O197" i="2"/>
  <c r="O164" i="2"/>
  <c r="O300" i="2"/>
  <c r="O74" i="2"/>
  <c r="O124" i="2"/>
  <c r="O104" i="2"/>
  <c r="O218" i="2"/>
  <c r="O155" i="2"/>
  <c r="O97" i="2"/>
  <c r="O305" i="2"/>
  <c r="O204" i="2"/>
  <c r="O63" i="2"/>
  <c r="O52" i="2"/>
  <c r="O322" i="2"/>
  <c r="O166" i="2"/>
  <c r="O66" i="2"/>
  <c r="O144" i="2"/>
  <c r="O21" i="2"/>
  <c r="O152" i="2"/>
  <c r="O297" i="2"/>
  <c r="O244" i="2"/>
  <c r="O235" i="2"/>
  <c r="O273" i="2"/>
  <c r="O230" i="2"/>
  <c r="O115" i="2"/>
  <c r="O231" i="2"/>
  <c r="O319" i="2"/>
  <c r="O261" i="2"/>
  <c r="O288" i="2"/>
  <c r="O226" i="2"/>
  <c r="O154" i="2"/>
  <c r="O62" i="2"/>
  <c r="O289" i="2"/>
  <c r="O324" i="2"/>
  <c r="O266" i="2"/>
  <c r="O240" i="2"/>
  <c r="O213" i="2"/>
  <c r="O86" i="2"/>
  <c r="O167" i="2"/>
  <c r="O35" i="2"/>
  <c r="O77" i="2"/>
  <c r="O24" i="2"/>
  <c r="O153" i="2"/>
  <c r="O285" i="2"/>
  <c r="O203" i="2"/>
  <c r="O165" i="2"/>
  <c r="O44" i="2"/>
  <c r="O114" i="2"/>
  <c r="O338" i="2"/>
  <c r="O215" i="2"/>
  <c r="O139" i="2"/>
  <c r="O255" i="2"/>
  <c r="O145" i="2"/>
  <c r="O194" i="2"/>
  <c r="O211" i="2"/>
  <c r="O333" i="2"/>
  <c r="O83" i="2"/>
  <c r="O99" i="2"/>
  <c r="O126" i="2"/>
  <c r="O295" i="2"/>
  <c r="O148" i="2"/>
  <c r="O151" i="2"/>
  <c r="O302" i="2"/>
  <c r="O336" i="2"/>
  <c r="O68" i="2"/>
  <c r="O125" i="2"/>
  <c r="O233" i="2"/>
  <c r="O32" i="2"/>
  <c r="O103" i="2"/>
  <c r="O264" i="2"/>
  <c r="O220" i="2"/>
  <c r="O259" i="2"/>
  <c r="O56" i="2"/>
  <c r="O80" i="2"/>
  <c r="O175" i="2"/>
  <c r="O160" i="2"/>
  <c r="O208" i="2"/>
  <c r="O42" i="2"/>
  <c r="O98" i="2"/>
  <c r="O75" i="2"/>
  <c r="O326" i="2"/>
  <c r="O117" i="2"/>
  <c r="O292" i="2"/>
  <c r="O254" i="2"/>
  <c r="O312" i="2"/>
  <c r="O223" i="2"/>
  <c r="O108" i="2"/>
  <c r="O174" i="2"/>
  <c r="O184" i="2"/>
  <c r="O296" i="2"/>
  <c r="O315" i="2"/>
  <c r="O267" i="2"/>
  <c r="O55" i="2"/>
  <c r="O81" i="2"/>
  <c r="O88" i="2"/>
  <c r="O18" i="2"/>
  <c r="M18" i="2"/>
  <c r="N18" i="2"/>
  <c r="F18" i="1" l="1"/>
  <c r="F19" i="1" s="1"/>
  <c r="E6" i="2"/>
  <c r="E9" i="2" s="1"/>
  <c r="E5" i="2"/>
  <c r="K85" i="2" l="1"/>
  <c r="K38" i="2"/>
  <c r="K91" i="2"/>
  <c r="P91" i="2" s="1"/>
  <c r="K326" i="2"/>
  <c r="P326" i="2" s="1"/>
  <c r="K151" i="2"/>
  <c r="P151" i="2" s="1"/>
  <c r="K123" i="2"/>
  <c r="P123" i="2" s="1"/>
  <c r="K133" i="2"/>
  <c r="P133" i="2" s="1"/>
  <c r="K185" i="2"/>
  <c r="L185" i="2" s="1"/>
  <c r="K130" i="2"/>
  <c r="P130" i="2" s="1"/>
  <c r="K234" i="2"/>
  <c r="L234" i="2" s="1"/>
  <c r="K270" i="2"/>
  <c r="P270" i="2" s="1"/>
  <c r="K291" i="2"/>
  <c r="P291" i="2" s="1"/>
  <c r="K328" i="2"/>
  <c r="L328" i="2" s="1"/>
  <c r="K146" i="2"/>
  <c r="P146" i="2" s="1"/>
  <c r="K70" i="2"/>
  <c r="L70" i="2" s="1"/>
  <c r="K203" i="2"/>
  <c r="P203" i="2" s="1"/>
  <c r="K258" i="2"/>
  <c r="P258" i="2" s="1"/>
  <c r="K178" i="2"/>
  <c r="P178" i="2" s="1"/>
  <c r="K141" i="2"/>
  <c r="P141" i="2" s="1"/>
  <c r="K329" i="2"/>
  <c r="P329" i="2" s="1"/>
  <c r="K80" i="2"/>
  <c r="L80" i="2" s="1"/>
  <c r="K97" i="2"/>
  <c r="L97" i="2" s="1"/>
  <c r="K285" i="2"/>
  <c r="L285" i="2" s="1"/>
  <c r="K207" i="2"/>
  <c r="P207" i="2" s="1"/>
  <c r="K66" i="2"/>
  <c r="L66" i="2" s="1"/>
  <c r="K25" i="2"/>
  <c r="L25" i="2" s="1"/>
  <c r="K92" i="2"/>
  <c r="P92" i="2" s="1"/>
  <c r="K209" i="2"/>
  <c r="P209" i="2" s="1"/>
  <c r="K65" i="2"/>
  <c r="P65" i="2" s="1"/>
  <c r="K57" i="2"/>
  <c r="L57" i="2" s="1"/>
  <c r="K117" i="2"/>
  <c r="L117" i="2" s="1"/>
  <c r="K317" i="2"/>
  <c r="P317" i="2" s="1"/>
  <c r="K284" i="2"/>
  <c r="L284" i="2" s="1"/>
  <c r="K39" i="2"/>
  <c r="L39" i="2" s="1"/>
  <c r="K244" i="2"/>
  <c r="L244" i="2" s="1"/>
  <c r="K323" i="2"/>
  <c r="L323" i="2" s="1"/>
  <c r="K299" i="2"/>
  <c r="P299" i="2" s="1"/>
  <c r="K145" i="2"/>
  <c r="L145" i="2" s="1"/>
  <c r="K55" i="2"/>
  <c r="L55" i="2" s="1"/>
  <c r="K23" i="2"/>
  <c r="P23" i="2" s="1"/>
  <c r="K264" i="2"/>
  <c r="L264" i="2" s="1"/>
  <c r="K95" i="2"/>
  <c r="P95" i="2" s="1"/>
  <c r="K292" i="2"/>
  <c r="L292" i="2" s="1"/>
  <c r="K251" i="2"/>
  <c r="L251" i="2" s="1"/>
  <c r="K173" i="2"/>
  <c r="L173" i="2" s="1"/>
  <c r="K102" i="2"/>
  <c r="P102" i="2" s="1"/>
  <c r="K226" i="2"/>
  <c r="P226" i="2" s="1"/>
  <c r="K247" i="2"/>
  <c r="P247" i="2" s="1"/>
  <c r="K90" i="2"/>
  <c r="P90" i="2" s="1"/>
  <c r="K223" i="2"/>
  <c r="L223" i="2" s="1"/>
  <c r="K99" i="2"/>
  <c r="L99" i="2" s="1"/>
  <c r="K275" i="2"/>
  <c r="P275" i="2" s="1"/>
  <c r="K58" i="2"/>
  <c r="L58" i="2" s="1"/>
  <c r="K290" i="2"/>
  <c r="P290" i="2" s="1"/>
  <c r="K124" i="2"/>
  <c r="L124" i="2" s="1"/>
  <c r="K231" i="2"/>
  <c r="L231" i="2" s="1"/>
  <c r="K108" i="2"/>
  <c r="P108" i="2" s="1"/>
  <c r="K278" i="2"/>
  <c r="P278" i="2" s="1"/>
  <c r="K194" i="2"/>
  <c r="P194" i="2" s="1"/>
  <c r="K283" i="2"/>
  <c r="P283" i="2" s="1"/>
  <c r="K34" i="2"/>
  <c r="P34" i="2" s="1"/>
  <c r="K303" i="2"/>
  <c r="P303" i="2" s="1"/>
  <c r="K184" i="2"/>
  <c r="L184" i="2" s="1"/>
  <c r="K78" i="2"/>
  <c r="L78" i="2" s="1"/>
  <c r="K327" i="2"/>
  <c r="L327" i="2" s="1"/>
  <c r="K35" i="2"/>
  <c r="L35" i="2" s="1"/>
  <c r="K256" i="2"/>
  <c r="L256" i="2" s="1"/>
  <c r="K295" i="2"/>
  <c r="P295" i="2" s="1"/>
  <c r="K225" i="2"/>
  <c r="L225" i="2" s="1"/>
  <c r="K98" i="2"/>
  <c r="P98" i="2" s="1"/>
  <c r="K49" i="2"/>
  <c r="L49" i="2" s="1"/>
  <c r="K282" i="2"/>
  <c r="L282" i="2" s="1"/>
  <c r="K286" i="2"/>
  <c r="L286" i="2" s="1"/>
  <c r="K28" i="2"/>
  <c r="P28" i="2" s="1"/>
  <c r="K136" i="2"/>
  <c r="L136" i="2" s="1"/>
  <c r="K152" i="2"/>
  <c r="P152" i="2" s="1"/>
  <c r="K31" i="2"/>
  <c r="L31" i="2" s="1"/>
  <c r="K174" i="2"/>
  <c r="L174" i="2" s="1"/>
  <c r="K332" i="2"/>
  <c r="P332" i="2" s="1"/>
  <c r="K126" i="2"/>
  <c r="L126" i="2" s="1"/>
  <c r="K101" i="2"/>
  <c r="L101" i="2" s="1"/>
  <c r="K281" i="2"/>
  <c r="L281" i="2" s="1"/>
  <c r="K315" i="2"/>
  <c r="L315" i="2" s="1"/>
  <c r="K233" i="2"/>
  <c r="P233" i="2" s="1"/>
  <c r="K119" i="2"/>
  <c r="L119" i="2" s="1"/>
  <c r="K104" i="2"/>
  <c r="P104" i="2" s="1"/>
  <c r="K293" i="2"/>
  <c r="L293" i="2" s="1"/>
  <c r="K224" i="2"/>
  <c r="L224" i="2" s="1"/>
  <c r="K44" i="2"/>
  <c r="L44" i="2" s="1"/>
  <c r="K193" i="2"/>
  <c r="L193" i="2" s="1"/>
  <c r="K142" i="2"/>
  <c r="L142" i="2" s="1"/>
  <c r="K167" i="2"/>
  <c r="L167" i="2" s="1"/>
  <c r="K147" i="2"/>
  <c r="P147" i="2" s="1"/>
  <c r="K204" i="2"/>
  <c r="P204" i="2" s="1"/>
  <c r="K127" i="2"/>
  <c r="L127" i="2" s="1"/>
  <c r="K118" i="2"/>
  <c r="P118" i="2" s="1"/>
  <c r="K214" i="2"/>
  <c r="P214" i="2" s="1"/>
  <c r="K250" i="2"/>
  <c r="L250" i="2" s="1"/>
  <c r="K237" i="2"/>
  <c r="P237" i="2" s="1"/>
  <c r="K33" i="2"/>
  <c r="P33" i="2" s="1"/>
  <c r="K195" i="2"/>
  <c r="P195" i="2" s="1"/>
  <c r="K330" i="2"/>
  <c r="L330" i="2" s="1"/>
  <c r="K340" i="2"/>
  <c r="L340" i="2" s="1"/>
  <c r="K36" i="2"/>
  <c r="L36" i="2" s="1"/>
  <c r="K103" i="2"/>
  <c r="P103" i="2" s="1"/>
  <c r="K307" i="2"/>
  <c r="L307" i="2" s="1"/>
  <c r="K26" i="2"/>
  <c r="P26" i="2" s="1"/>
  <c r="K105" i="2"/>
  <c r="L105" i="2" s="1"/>
  <c r="K163" i="2"/>
  <c r="P163" i="2" s="1"/>
  <c r="K63" i="2"/>
  <c r="L63" i="2" s="1"/>
  <c r="K154" i="2"/>
  <c r="P154" i="2" s="1"/>
  <c r="K219" i="2"/>
  <c r="L219" i="2" s="1"/>
  <c r="K262" i="2"/>
  <c r="L262" i="2" s="1"/>
  <c r="K53" i="2"/>
  <c r="P53" i="2" s="1"/>
  <c r="K238" i="2"/>
  <c r="P238" i="2" s="1"/>
  <c r="K243" i="2"/>
  <c r="P243" i="2" s="1"/>
  <c r="K321" i="2"/>
  <c r="P321" i="2" s="1"/>
  <c r="K316" i="2"/>
  <c r="P316" i="2" s="1"/>
  <c r="K196" i="2"/>
  <c r="P196" i="2" s="1"/>
  <c r="K205" i="2"/>
  <c r="L205" i="2" s="1"/>
  <c r="K177" i="2"/>
  <c r="P177" i="2" s="1"/>
  <c r="K314" i="2"/>
  <c r="P314" i="2" s="1"/>
  <c r="K335" i="2"/>
  <c r="P335" i="2" s="1"/>
  <c r="K51" i="2"/>
  <c r="L51" i="2" s="1"/>
  <c r="K175" i="2"/>
  <c r="P175" i="2" s="1"/>
  <c r="K304" i="2"/>
  <c r="L304" i="2" s="1"/>
  <c r="K242" i="2"/>
  <c r="P242" i="2" s="1"/>
  <c r="K182" i="2"/>
  <c r="P182" i="2" s="1"/>
  <c r="K248" i="2"/>
  <c r="P248" i="2" s="1"/>
  <c r="K310" i="2"/>
  <c r="L310" i="2" s="1"/>
  <c r="K41" i="2"/>
  <c r="P41" i="2" s="1"/>
  <c r="K89" i="2"/>
  <c r="P89" i="2" s="1"/>
  <c r="K296" i="2"/>
  <c r="L296" i="2" s="1"/>
  <c r="K77" i="2"/>
  <c r="P77" i="2" s="1"/>
  <c r="K274" i="2"/>
  <c r="P274" i="2" s="1"/>
  <c r="K153" i="2"/>
  <c r="L153" i="2" s="1"/>
  <c r="K157" i="2"/>
  <c r="L157" i="2" s="1"/>
  <c r="K109" i="2"/>
  <c r="L109" i="2" s="1"/>
  <c r="K277" i="2"/>
  <c r="L277" i="2" s="1"/>
  <c r="K215" i="2"/>
  <c r="P215" i="2" s="1"/>
  <c r="K100" i="2"/>
  <c r="L100" i="2" s="1"/>
  <c r="K198" i="2"/>
  <c r="P198" i="2" s="1"/>
  <c r="K183" i="2"/>
  <c r="L183" i="2" s="1"/>
  <c r="K135" i="2"/>
  <c r="L135" i="2" s="1"/>
  <c r="K186" i="2"/>
  <c r="L186" i="2" s="1"/>
  <c r="K37" i="2"/>
  <c r="L37" i="2" s="1"/>
  <c r="K210" i="2"/>
  <c r="P210" i="2" s="1"/>
  <c r="K192" i="2"/>
  <c r="P192" i="2" s="1"/>
  <c r="K96" i="2"/>
  <c r="L96" i="2" s="1"/>
  <c r="K318" i="2"/>
  <c r="P318" i="2" s="1"/>
  <c r="K273" i="2"/>
  <c r="L273" i="2" s="1"/>
  <c r="K149" i="2"/>
  <c r="P149" i="2" s="1"/>
  <c r="K298" i="2"/>
  <c r="P298" i="2" s="1"/>
  <c r="K308" i="2"/>
  <c r="L308" i="2" s="1"/>
  <c r="K46" i="2"/>
  <c r="P46" i="2" s="1"/>
  <c r="K287" i="2"/>
  <c r="L287" i="2" s="1"/>
  <c r="K169" i="2"/>
  <c r="L169" i="2" s="1"/>
  <c r="K40" i="2"/>
  <c r="P40" i="2" s="1"/>
  <c r="K208" i="2"/>
  <c r="L208" i="2" s="1"/>
  <c r="K32" i="2"/>
  <c r="L32" i="2" s="1"/>
  <c r="K160" i="2"/>
  <c r="L160" i="2" s="1"/>
  <c r="K261" i="2"/>
  <c r="P261" i="2" s="1"/>
  <c r="K140" i="2"/>
  <c r="P140" i="2" s="1"/>
  <c r="K253" i="2"/>
  <c r="P253" i="2" s="1"/>
  <c r="K84" i="2"/>
  <c r="P84" i="2" s="1"/>
  <c r="K325" i="2"/>
  <c r="P325" i="2" s="1"/>
  <c r="K128" i="2"/>
  <c r="L128" i="2" s="1"/>
  <c r="K272" i="2"/>
  <c r="P272" i="2" s="1"/>
  <c r="K61" i="2"/>
  <c r="P61" i="2" s="1"/>
  <c r="K320" i="2"/>
  <c r="P320" i="2" s="1"/>
  <c r="K168" i="2"/>
  <c r="L168" i="2" s="1"/>
  <c r="K30" i="2"/>
  <c r="P30" i="2" s="1"/>
  <c r="K189" i="2"/>
  <c r="P189" i="2" s="1"/>
  <c r="K246" i="2"/>
  <c r="L246" i="2" s="1"/>
  <c r="K59" i="2"/>
  <c r="P59" i="2" s="1"/>
  <c r="K187" i="2"/>
  <c r="L187" i="2" s="1"/>
  <c r="K94" i="2"/>
  <c r="L94" i="2" s="1"/>
  <c r="K200" i="2"/>
  <c r="L200" i="2" s="1"/>
  <c r="K86" i="2"/>
  <c r="P86" i="2" s="1"/>
  <c r="K240" i="2"/>
  <c r="L240" i="2" s="1"/>
  <c r="K93" i="2"/>
  <c r="L93" i="2" s="1"/>
  <c r="K305" i="2"/>
  <c r="L305" i="2" s="1"/>
  <c r="K213" i="2"/>
  <c r="L213" i="2" s="1"/>
  <c r="K113" i="2"/>
  <c r="L113" i="2" s="1"/>
  <c r="K172" i="2"/>
  <c r="P172" i="2" s="1"/>
  <c r="K111" i="2"/>
  <c r="P111" i="2" s="1"/>
  <c r="K288" i="2"/>
  <c r="L288" i="2" s="1"/>
  <c r="K107" i="2"/>
  <c r="P107" i="2" s="1"/>
  <c r="K239" i="2"/>
  <c r="L239" i="2" s="1"/>
  <c r="K22" i="2"/>
  <c r="L22" i="2" s="1"/>
  <c r="K71" i="2"/>
  <c r="P71" i="2" s="1"/>
  <c r="K206" i="2"/>
  <c r="L206" i="2" s="1"/>
  <c r="K249" i="2"/>
  <c r="P249" i="2" s="1"/>
  <c r="K337" i="2"/>
  <c r="P337" i="2" s="1"/>
  <c r="K106" i="2"/>
  <c r="L106" i="2" s="1"/>
  <c r="K294" i="2"/>
  <c r="L294" i="2" s="1"/>
  <c r="K218" i="2"/>
  <c r="L218" i="2" s="1"/>
  <c r="K114" i="2"/>
  <c r="P114" i="2" s="1"/>
  <c r="K229" i="2"/>
  <c r="L229" i="2" s="1"/>
  <c r="K112" i="2"/>
  <c r="P112" i="2" s="1"/>
  <c r="K221" i="2"/>
  <c r="L221" i="2" s="1"/>
  <c r="K271" i="2"/>
  <c r="P271" i="2" s="1"/>
  <c r="K88" i="2"/>
  <c r="P88" i="2" s="1"/>
  <c r="K138" i="2"/>
  <c r="P138" i="2" s="1"/>
  <c r="K116" i="2"/>
  <c r="L116" i="2" s="1"/>
  <c r="K338" i="2"/>
  <c r="P338" i="2" s="1"/>
  <c r="K143" i="2"/>
  <c r="L143" i="2" s="1"/>
  <c r="K191" i="2"/>
  <c r="L191" i="2" s="1"/>
  <c r="K269" i="2"/>
  <c r="L269" i="2" s="1"/>
  <c r="K217" i="2"/>
  <c r="P217" i="2" s="1"/>
  <c r="K110" i="2"/>
  <c r="L110" i="2" s="1"/>
  <c r="K42" i="2"/>
  <c r="P42" i="2" s="1"/>
  <c r="K334" i="2"/>
  <c r="L334" i="2" s="1"/>
  <c r="K236" i="2"/>
  <c r="P236" i="2" s="1"/>
  <c r="K257" i="2"/>
  <c r="P257" i="2" s="1"/>
  <c r="K268" i="2"/>
  <c r="L268" i="2" s="1"/>
  <c r="K79" i="2"/>
  <c r="P79" i="2" s="1"/>
  <c r="K331" i="2"/>
  <c r="P331" i="2" s="1"/>
  <c r="K254" i="2"/>
  <c r="L254" i="2" s="1"/>
  <c r="K148" i="2"/>
  <c r="L148" i="2" s="1"/>
  <c r="K220" i="2"/>
  <c r="L220" i="2" s="1"/>
  <c r="K54" i="2"/>
  <c r="L54" i="2" s="1"/>
  <c r="K176" i="2"/>
  <c r="L176" i="2" s="1"/>
  <c r="K259" i="2"/>
  <c r="P259" i="2" s="1"/>
  <c r="K306" i="2"/>
  <c r="P306" i="2" s="1"/>
  <c r="K179" i="2"/>
  <c r="L179" i="2" s="1"/>
  <c r="K29" i="2"/>
  <c r="P29" i="2" s="1"/>
  <c r="K212" i="2"/>
  <c r="L212" i="2" s="1"/>
  <c r="K87" i="2"/>
  <c r="P87" i="2" s="1"/>
  <c r="K280" i="2"/>
  <c r="L280" i="2" s="1"/>
  <c r="K265" i="2"/>
  <c r="L265" i="2" s="1"/>
  <c r="K165" i="2"/>
  <c r="L165" i="2" s="1"/>
  <c r="K279" i="2"/>
  <c r="P279" i="2" s="1"/>
  <c r="K52" i="2"/>
  <c r="L52" i="2" s="1"/>
  <c r="K120" i="2"/>
  <c r="L120" i="2" s="1"/>
  <c r="K319" i="2"/>
  <c r="P319" i="2" s="1"/>
  <c r="K144" i="2"/>
  <c r="P144" i="2" s="1"/>
  <c r="K227" i="2"/>
  <c r="L227" i="2" s="1"/>
  <c r="K161" i="2"/>
  <c r="L161" i="2" s="1"/>
  <c r="K260" i="2"/>
  <c r="P260" i="2" s="1"/>
  <c r="K159" i="2"/>
  <c r="P159" i="2" s="1"/>
  <c r="K164" i="2"/>
  <c r="P164" i="2" s="1"/>
  <c r="K313" i="2"/>
  <c r="L313" i="2" s="1"/>
  <c r="K232" i="2"/>
  <c r="L232" i="2" s="1"/>
  <c r="K48" i="2"/>
  <c r="P48" i="2" s="1"/>
  <c r="K121" i="2"/>
  <c r="L121" i="2" s="1"/>
  <c r="K190" i="2"/>
  <c r="P190" i="2" s="1"/>
  <c r="K24" i="2"/>
  <c r="L24" i="2" s="1"/>
  <c r="K75" i="2"/>
  <c r="P75" i="2" s="1"/>
  <c r="K230" i="2"/>
  <c r="L230" i="2" s="1"/>
  <c r="K69" i="2"/>
  <c r="L69" i="2" s="1"/>
  <c r="K333" i="2"/>
  <c r="L333" i="2" s="1"/>
  <c r="K73" i="2"/>
  <c r="L73" i="2" s="1"/>
  <c r="K21" i="2"/>
  <c r="P21" i="2" s="1"/>
  <c r="K72" i="2"/>
  <c r="P72" i="2" s="1"/>
  <c r="K336" i="2"/>
  <c r="L336" i="2" s="1"/>
  <c r="K129" i="2"/>
  <c r="L129" i="2" s="1"/>
  <c r="K263" i="2"/>
  <c r="L263" i="2" s="1"/>
  <c r="K311" i="2"/>
  <c r="P311" i="2" s="1"/>
  <c r="K45" i="2"/>
  <c r="L45" i="2" s="1"/>
  <c r="K158" i="2"/>
  <c r="P158" i="2" s="1"/>
  <c r="K56" i="2"/>
  <c r="P56" i="2" s="1"/>
  <c r="K47" i="2"/>
  <c r="P47" i="2" s="1"/>
  <c r="K235" i="2"/>
  <c r="P235" i="2" s="1"/>
  <c r="K43" i="2"/>
  <c r="L43" i="2" s="1"/>
  <c r="K301" i="2"/>
  <c r="L301" i="2" s="1"/>
  <c r="K27" i="2"/>
  <c r="L27" i="2" s="1"/>
  <c r="K266" i="2"/>
  <c r="L266" i="2" s="1"/>
  <c r="K131" i="2"/>
  <c r="L131" i="2" s="1"/>
  <c r="K245" i="2"/>
  <c r="P245" i="2" s="1"/>
  <c r="K115" i="2"/>
  <c r="L115" i="2" s="1"/>
  <c r="K211" i="2"/>
  <c r="L211" i="2" s="1"/>
  <c r="K139" i="2"/>
  <c r="P139" i="2" s="1"/>
  <c r="K255" i="2"/>
  <c r="L255" i="2" s="1"/>
  <c r="K197" i="2"/>
  <c r="L197" i="2" s="1"/>
  <c r="K276" i="2"/>
  <c r="L276" i="2" s="1"/>
  <c r="K137" i="2"/>
  <c r="L137" i="2" s="1"/>
  <c r="K267" i="2"/>
  <c r="P267" i="2" s="1"/>
  <c r="K162" i="2"/>
  <c r="P162" i="2" s="1"/>
  <c r="K300" i="2"/>
  <c r="P300" i="2" s="1"/>
  <c r="K289" i="2"/>
  <c r="L289" i="2" s="1"/>
  <c r="K74" i="2"/>
  <c r="P74" i="2" s="1"/>
  <c r="K64" i="2"/>
  <c r="P64" i="2" s="1"/>
  <c r="K81" i="2"/>
  <c r="L81" i="2" s="1"/>
  <c r="K222" i="2"/>
  <c r="L222" i="2" s="1"/>
  <c r="K201" i="2"/>
  <c r="L201" i="2" s="1"/>
  <c r="K252" i="2"/>
  <c r="P252" i="2" s="1"/>
  <c r="K180" i="2"/>
  <c r="L180" i="2" s="1"/>
  <c r="K199" i="2"/>
  <c r="P199" i="2" s="1"/>
  <c r="K339" i="2"/>
  <c r="P339" i="2" s="1"/>
  <c r="K125" i="2"/>
  <c r="P125" i="2" s="1"/>
  <c r="K324" i="2"/>
  <c r="L324" i="2" s="1"/>
  <c r="K134" i="2"/>
  <c r="L134" i="2" s="1"/>
  <c r="K155" i="2"/>
  <c r="L155" i="2" s="1"/>
  <c r="K150" i="2"/>
  <c r="P150" i="2" s="1"/>
  <c r="K171" i="2"/>
  <c r="L171" i="2" s="1"/>
  <c r="K309" i="2"/>
  <c r="P309" i="2" s="1"/>
  <c r="K60" i="2"/>
  <c r="L60" i="2" s="1"/>
  <c r="K83" i="2"/>
  <c r="L83" i="2" s="1"/>
  <c r="K297" i="2"/>
  <c r="L297" i="2" s="1"/>
  <c r="K241" i="2"/>
  <c r="L241" i="2" s="1"/>
  <c r="K322" i="2"/>
  <c r="L322" i="2" s="1"/>
  <c r="K132" i="2"/>
  <c r="P132" i="2" s="1"/>
  <c r="K170" i="2"/>
  <c r="P170" i="2" s="1"/>
  <c r="K216" i="2"/>
  <c r="L216" i="2" s="1"/>
  <c r="K181" i="2"/>
  <c r="P181" i="2" s="1"/>
  <c r="K62" i="2"/>
  <c r="P62" i="2" s="1"/>
  <c r="K122" i="2"/>
  <c r="P122" i="2" s="1"/>
  <c r="K188" i="2"/>
  <c r="L188" i="2" s="1"/>
  <c r="K156" i="2"/>
  <c r="P156" i="2" s="1"/>
  <c r="K302" i="2"/>
  <c r="L302" i="2" s="1"/>
  <c r="K312" i="2"/>
  <c r="L312" i="2" s="1"/>
  <c r="K82" i="2"/>
  <c r="P82" i="2" s="1"/>
  <c r="K228" i="2"/>
  <c r="L228" i="2" s="1"/>
  <c r="K166" i="2"/>
  <c r="P166" i="2" s="1"/>
  <c r="K76" i="2"/>
  <c r="P76" i="2" s="1"/>
  <c r="K67" i="2"/>
  <c r="P67" i="2" s="1"/>
  <c r="K68" i="2"/>
  <c r="L68" i="2" s="1"/>
  <c r="K202" i="2"/>
  <c r="L202" i="2" s="1"/>
  <c r="K50" i="2"/>
  <c r="L50" i="2" s="1"/>
  <c r="L278" i="2"/>
  <c r="L299" i="2"/>
  <c r="L28" i="2"/>
  <c r="L178" i="2"/>
  <c r="L33" i="2"/>
  <c r="P250" i="2"/>
  <c r="P223" i="2"/>
  <c r="L38" i="2"/>
  <c r="P38" i="2"/>
  <c r="P39" i="2"/>
  <c r="L53" i="2"/>
  <c r="P157" i="2"/>
  <c r="L291" i="2"/>
  <c r="P44" i="2"/>
  <c r="P85" i="2"/>
  <c r="L85" i="2"/>
  <c r="L270" i="2" l="1"/>
  <c r="P101" i="2"/>
  <c r="P327" i="2"/>
  <c r="P25" i="2"/>
  <c r="P281" i="2"/>
  <c r="P307" i="2"/>
  <c r="P31" i="2"/>
  <c r="L91" i="2"/>
  <c r="L194" i="2"/>
  <c r="L209" i="2"/>
  <c r="L152" i="2"/>
  <c r="L141" i="2"/>
  <c r="P323" i="2"/>
  <c r="L329" i="2"/>
  <c r="L261" i="2"/>
  <c r="P80" i="2"/>
  <c r="L34" i="2"/>
  <c r="L195" i="2"/>
  <c r="P119" i="2"/>
  <c r="P58" i="2"/>
  <c r="P173" i="2"/>
  <c r="L65" i="2"/>
  <c r="P93" i="2"/>
  <c r="L151" i="2"/>
  <c r="L147" i="2"/>
  <c r="L146" i="2"/>
  <c r="L316" i="2"/>
  <c r="P100" i="2"/>
  <c r="P96" i="2"/>
  <c r="L321" i="2"/>
  <c r="P334" i="2"/>
  <c r="P296" i="2"/>
  <c r="P51" i="2"/>
  <c r="P167" i="2"/>
  <c r="P251" i="2"/>
  <c r="L233" i="2"/>
  <c r="L275" i="2"/>
  <c r="L283" i="2"/>
  <c r="L326" i="2"/>
  <c r="L253" i="2"/>
  <c r="L107" i="2"/>
  <c r="P289" i="2"/>
  <c r="L258" i="2"/>
  <c r="L172" i="2"/>
  <c r="P312" i="2"/>
  <c r="L207" i="2"/>
  <c r="L123" i="2"/>
  <c r="L71" i="2"/>
  <c r="P78" i="2"/>
  <c r="P185" i="2"/>
  <c r="P126" i="2"/>
  <c r="L303" i="2"/>
  <c r="L170" i="2"/>
  <c r="P135" i="2"/>
  <c r="P137" i="2"/>
  <c r="P36" i="2"/>
  <c r="P222" i="2"/>
  <c r="L118" i="2"/>
  <c r="P224" i="2"/>
  <c r="L259" i="2"/>
  <c r="P282" i="2"/>
  <c r="P208" i="2"/>
  <c r="P57" i="2"/>
  <c r="P246" i="2"/>
  <c r="L236" i="2"/>
  <c r="P269" i="2"/>
  <c r="P287" i="2"/>
  <c r="L30" i="2"/>
  <c r="P127" i="2"/>
  <c r="P97" i="2"/>
  <c r="L98" i="2"/>
  <c r="L104" i="2"/>
  <c r="P49" i="2"/>
  <c r="P293" i="2"/>
  <c r="L133" i="2"/>
  <c r="L309" i="2"/>
  <c r="P188" i="2"/>
  <c r="L319" i="2"/>
  <c r="P266" i="2"/>
  <c r="P73" i="2"/>
  <c r="L154" i="2"/>
  <c r="P277" i="2"/>
  <c r="P315" i="2"/>
  <c r="L337" i="2"/>
  <c r="P117" i="2"/>
  <c r="P227" i="2"/>
  <c r="L314" i="2"/>
  <c r="L320" i="2"/>
  <c r="P142" i="2"/>
  <c r="P308" i="2"/>
  <c r="P70" i="2"/>
  <c r="P229" i="2"/>
  <c r="L40" i="2"/>
  <c r="P285" i="2"/>
  <c r="L226" i="2"/>
  <c r="L150" i="2"/>
  <c r="P183" i="2"/>
  <c r="L242" i="2"/>
  <c r="L84" i="2"/>
  <c r="L87" i="2"/>
  <c r="L88" i="2"/>
  <c r="P213" i="2"/>
  <c r="L75" i="2"/>
  <c r="P136" i="2"/>
  <c r="P202" i="2"/>
  <c r="P131" i="2"/>
  <c r="P313" i="2"/>
  <c r="P220" i="2"/>
  <c r="P218" i="2"/>
  <c r="L86" i="2"/>
  <c r="P128" i="2"/>
  <c r="L210" i="2"/>
  <c r="P169" i="2"/>
  <c r="L47" i="2"/>
  <c r="L59" i="2"/>
  <c r="P254" i="2"/>
  <c r="L41" i="2"/>
  <c r="P302" i="2"/>
  <c r="L332" i="2"/>
  <c r="L144" i="2"/>
  <c r="L46" i="2"/>
  <c r="P124" i="2"/>
  <c r="P134" i="2"/>
  <c r="P99" i="2"/>
  <c r="P55" i="2"/>
  <c r="L196" i="2"/>
  <c r="L132" i="2"/>
  <c r="P265" i="2"/>
  <c r="P184" i="2"/>
  <c r="L311" i="2"/>
  <c r="L92" i="2"/>
  <c r="L175" i="2"/>
  <c r="L274" i="2"/>
  <c r="L67" i="2"/>
  <c r="L189" i="2"/>
  <c r="L48" i="2"/>
  <c r="L29" i="2"/>
  <c r="L125" i="2"/>
  <c r="L158" i="2"/>
  <c r="P106" i="2"/>
  <c r="L290" i="2"/>
  <c r="L163" i="2"/>
  <c r="P109" i="2"/>
  <c r="P83" i="2"/>
  <c r="L335" i="2"/>
  <c r="L190" i="2"/>
  <c r="P69" i="2"/>
  <c r="L62" i="2"/>
  <c r="P193" i="2"/>
  <c r="L257" i="2"/>
  <c r="P143" i="2"/>
  <c r="P239" i="2"/>
  <c r="P273" i="2"/>
  <c r="L237" i="2"/>
  <c r="P340" i="2"/>
  <c r="P225" i="2"/>
  <c r="P244" i="2"/>
  <c r="P304" i="2"/>
  <c r="P241" i="2"/>
  <c r="P301" i="2"/>
  <c r="L140" i="2"/>
  <c r="P27" i="2"/>
  <c r="P197" i="2"/>
  <c r="P120" i="2"/>
  <c r="P54" i="2"/>
  <c r="P110" i="2"/>
  <c r="P115" i="2"/>
  <c r="P330" i="2"/>
  <c r="P63" i="2"/>
  <c r="L204" i="2"/>
  <c r="P292" i="2"/>
  <c r="L74" i="2"/>
  <c r="L325" i="2"/>
  <c r="P161" i="2"/>
  <c r="L72" i="2"/>
  <c r="L338" i="2"/>
  <c r="L26" i="2"/>
  <c r="P174" i="2"/>
  <c r="P310" i="2"/>
  <c r="L318" i="2"/>
  <c r="L166" i="2"/>
  <c r="L162" i="2"/>
  <c r="L77" i="2"/>
  <c r="L102" i="2"/>
  <c r="L252" i="2"/>
  <c r="P176" i="2"/>
  <c r="L238" i="2"/>
  <c r="L114" i="2"/>
  <c r="P288" i="2"/>
  <c r="P256" i="2"/>
  <c r="L64" i="2"/>
  <c r="P145" i="2"/>
  <c r="P168" i="2"/>
  <c r="P263" i="2"/>
  <c r="P212" i="2"/>
  <c r="L149" i="2"/>
  <c r="L215" i="2"/>
  <c r="L95" i="2"/>
  <c r="P37" i="2"/>
  <c r="L300" i="2"/>
  <c r="P116" i="2"/>
  <c r="P294" i="2"/>
  <c r="P328" i="2"/>
  <c r="P234" i="2"/>
  <c r="P35" i="2"/>
  <c r="L122" i="2"/>
  <c r="P52" i="2"/>
  <c r="P179" i="2"/>
  <c r="P268" i="2"/>
  <c r="L111" i="2"/>
  <c r="L203" i="2"/>
  <c r="L247" i="2"/>
  <c r="P205" i="2"/>
  <c r="P228" i="2"/>
  <c r="P276" i="2"/>
  <c r="L217" i="2"/>
  <c r="P231" i="2"/>
  <c r="P333" i="2"/>
  <c r="P191" i="2"/>
  <c r="L112" i="2"/>
  <c r="P336" i="2"/>
  <c r="L181" i="2"/>
  <c r="P255" i="2"/>
  <c r="P165" i="2"/>
  <c r="P171" i="2"/>
  <c r="P60" i="2"/>
  <c r="L317" i="2"/>
  <c r="P105" i="2"/>
  <c r="P153" i="2"/>
  <c r="L182" i="2"/>
  <c r="P201" i="2"/>
  <c r="L42" i="2"/>
  <c r="P22" i="2"/>
  <c r="P113" i="2"/>
  <c r="P200" i="2"/>
  <c r="L272" i="2"/>
  <c r="L89" i="2"/>
  <c r="P232" i="2"/>
  <c r="P187" i="2"/>
  <c r="P81" i="2"/>
  <c r="P32" i="2"/>
  <c r="L76" i="2"/>
  <c r="P297" i="2"/>
  <c r="P219" i="2"/>
  <c r="L243" i="2"/>
  <c r="L138" i="2"/>
  <c r="L192" i="2"/>
  <c r="P50" i="2"/>
  <c r="P180" i="2"/>
  <c r="L164" i="2"/>
  <c r="P148" i="2"/>
  <c r="P45" i="2"/>
  <c r="L23" i="2"/>
  <c r="L198" i="2"/>
  <c r="P211" i="2"/>
  <c r="P240" i="2"/>
  <c r="L295" i="2"/>
  <c r="L306" i="2"/>
  <c r="L298" i="2"/>
  <c r="P221" i="2"/>
  <c r="P286" i="2"/>
  <c r="P43" i="2"/>
  <c r="L90" i="2"/>
  <c r="P94" i="2"/>
  <c r="L199" i="2"/>
  <c r="P66" i="2"/>
  <c r="P264" i="2"/>
  <c r="L159" i="2"/>
  <c r="L79" i="2"/>
  <c r="L103" i="2"/>
  <c r="L177" i="2"/>
  <c r="L139" i="2"/>
  <c r="P284" i="2"/>
  <c r="L82" i="2"/>
  <c r="P129" i="2"/>
  <c r="L249" i="2"/>
  <c r="P186" i="2"/>
  <c r="P216" i="2"/>
  <c r="P262" i="2"/>
  <c r="L108" i="2"/>
  <c r="L214" i="2"/>
  <c r="L248" i="2"/>
  <c r="L130" i="2"/>
  <c r="L61" i="2"/>
  <c r="P160" i="2"/>
  <c r="L279" i="2"/>
  <c r="P121" i="2"/>
  <c r="L331" i="2"/>
  <c r="L271" i="2"/>
  <c r="P206" i="2"/>
  <c r="P305" i="2"/>
  <c r="L260" i="2"/>
  <c r="P280" i="2"/>
  <c r="P24" i="2"/>
  <c r="L235" i="2"/>
  <c r="L339" i="2"/>
  <c r="P324" i="2"/>
  <c r="P68" i="2"/>
  <c r="L156" i="2"/>
  <c r="P322" i="2"/>
  <c r="P155" i="2"/>
  <c r="P230" i="2"/>
  <c r="L267" i="2"/>
  <c r="L21" i="2"/>
  <c r="L245" i="2"/>
  <c r="L56" i="2"/>
  <c r="L18" i="2"/>
  <c r="E7" i="2" l="1"/>
  <c r="F6" i="2" s="1"/>
  <c r="H6" i="2" s="1"/>
  <c r="F9" i="2" s="1"/>
  <c r="F8" i="2"/>
  <c r="F5" i="2" l="1"/>
  <c r="H5" i="2" s="1"/>
  <c r="F4" i="2"/>
  <c r="H4" i="2" s="1"/>
  <c r="G9" i="2"/>
</calcChain>
</file>

<file path=xl/sharedStrings.xml><?xml version="1.0" encoding="utf-8"?>
<sst xmlns="http://schemas.openxmlformats.org/spreadsheetml/2006/main" count="572" uniqueCount="223">
  <si>
    <t>JAVSO..47..105</t>
  </si>
  <si>
    <t>JAVSO 43, 77</t>
  </si>
  <si>
    <t>JAVSO..44…69</t>
  </si>
  <si>
    <t>JAVSO..45..121</t>
  </si>
  <si>
    <t>JAVSO..44..164</t>
  </si>
  <si>
    <t>BAD?</t>
  </si>
  <si>
    <t>CCD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</si>
  <si>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</si>
  <si>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</si>
  <si>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</si>
  <si>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</si>
  <si>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</si>
  <si>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</si>
  <si>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</si>
  <si>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</si>
  <si>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</si>
  <si>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</si>
  <si>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</si>
  <si>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</si>
  <si>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</si>
  <si>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</si>
  <si>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</si>
  <si>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</si>
  <si>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</si>
  <si>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</si>
  <si>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</si>
  <si>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</si>
  <si>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</si>
  <si>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</si>
  <si>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</si>
  <si>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</si>
  <si>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</si>
  <si>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</si>
  <si>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</si>
  <si>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</si>
  <si>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S</t>
  </si>
  <si>
    <t>Isles J</t>
  </si>
  <si>
    <t>BBSAG Bull.2</t>
  </si>
  <si>
    <t>B</t>
  </si>
  <si>
    <t>Diethelm R</t>
  </si>
  <si>
    <t>BBSAG Bull.7</t>
  </si>
  <si>
    <t>Poretti E</t>
  </si>
  <si>
    <t>BBSAG Bull.32</t>
  </si>
  <si>
    <t>BBSAG Bull.41</t>
  </si>
  <si>
    <t>BBSAG Bull.42</t>
  </si>
  <si>
    <t>BBSAG Bull.46</t>
  </si>
  <si>
    <t>S phe</t>
  </si>
  <si>
    <t>K</t>
  </si>
  <si>
    <t>phe</t>
  </si>
  <si>
    <t>v</t>
  </si>
  <si>
    <t>BAV-M 34</t>
  </si>
  <si>
    <t>IBVS 2385</t>
  </si>
  <si>
    <t>BBSAG Bull.59</t>
  </si>
  <si>
    <t>BBSAG Bull.76</t>
  </si>
  <si>
    <t>S v</t>
  </si>
  <si>
    <t>BBSAG Bull.65</t>
  </si>
  <si>
    <t>BAAVSS 60</t>
  </si>
  <si>
    <t>BAAVSS 63</t>
  </si>
  <si>
    <t>BAV-M 46</t>
  </si>
  <si>
    <t>BAAVSS 66</t>
  </si>
  <si>
    <t>BAAVSS 70</t>
  </si>
  <si>
    <t>BAC 42,225</t>
  </si>
  <si>
    <t>BAV-M 50</t>
  </si>
  <si>
    <t>V</t>
  </si>
  <si>
    <t>BAAVSS 72,22</t>
  </si>
  <si>
    <t>MVS 12,16</t>
  </si>
  <si>
    <t>BAV-M 52</t>
  </si>
  <si>
    <t>BAV-M 56</t>
  </si>
  <si>
    <t>BAV-M 59</t>
  </si>
  <si>
    <t>Acerbi F</t>
  </si>
  <si>
    <t>BBSAG Bull.100</t>
  </si>
  <si>
    <t>BAV-M 62</t>
  </si>
  <si>
    <t>BBSAG Bull.108</t>
  </si>
  <si>
    <t>IBVS 4382</t>
  </si>
  <si>
    <t>Martignoni M</t>
  </si>
  <si>
    <t>BBSAG Bull.109</t>
  </si>
  <si>
    <t>BBSAG Bull.110</t>
  </si>
  <si>
    <t>BBSAG Bull.113</t>
  </si>
  <si>
    <t>F.Agerer</t>
  </si>
  <si>
    <t>IBVS 4711</t>
  </si>
  <si>
    <t>II</t>
  </si>
  <si>
    <t>IBVS 5434</t>
  </si>
  <si>
    <t>I</t>
  </si>
  <si>
    <t>IBVS 5484</t>
  </si>
  <si>
    <t>IBVS 5230</t>
  </si>
  <si>
    <t>"</t>
  </si>
  <si>
    <t>IBVS 5313</t>
  </si>
  <si>
    <t>IBVS 5206</t>
  </si>
  <si>
    <t>IBVS 4967</t>
  </si>
  <si>
    <t>IBVS 2469</t>
  </si>
  <si>
    <t>Kondo,1966</t>
  </si>
  <si>
    <t>Margoni et al.1966</t>
  </si>
  <si>
    <t>Dworak,1976</t>
  </si>
  <si>
    <t>Gudur et al.1982</t>
  </si>
  <si>
    <t>IBVS 5579</t>
  </si>
  <si>
    <t>IBVS 1081</t>
  </si>
  <si>
    <t/>
  </si>
  <si>
    <t>IBVS 5684</t>
  </si>
  <si>
    <t>IBVS 5694</t>
  </si>
  <si>
    <t>EA</t>
  </si>
  <si>
    <t>IM Aur / GSC 3358-1254</t>
  </si>
  <si>
    <t># of data points:</t>
  </si>
  <si>
    <t xml:space="preserve">IBVS 5736 </t>
  </si>
  <si>
    <t>IBVS 5438</t>
  </si>
  <si>
    <t>IBVS 5746</t>
  </si>
  <si>
    <t>IBVS 5753</t>
  </si>
  <si>
    <t>IBVS 5874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</si>
  <si>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</si>
  <si>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</si>
  <si>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</si>
  <si>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</si>
  <si>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</si>
  <si>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</si>
  <si>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</si>
  <si>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</si>
  <si>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</si>
  <si>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</si>
  <si>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</si>
  <si>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</si>
  <si>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</si>
  <si>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</si>
  <si>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</si>
  <si>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</si>
  <si>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</si>
  <si>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</si>
  <si>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</si>
  <si>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</si>
  <si>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</si>
  <si>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</si>
  <si>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</si>
  <si>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</si>
  <si>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</si>
  <si>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</si>
  <si>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</si>
  <si>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</si>
  <si>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</si>
  <si>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</si>
  <si>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</si>
  <si>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</si>
  <si>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</si>
  <si>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</si>
  <si>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</si>
  <si>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</si>
  <si>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</si>
  <si>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</si>
  <si>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</si>
  <si>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</si>
  <si>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</si>
  <si>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</si>
  <si>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</si>
  <si>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</si>
  <si>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</si>
  <si>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</si>
  <si>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</si>
  <si>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</si>
  <si>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</si>
  <si>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</si>
  <si>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</si>
  <si>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</si>
  <si>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</si>
  <si>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</si>
  <si>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</si>
  <si>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</si>
  <si>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</si>
  <si>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</si>
  <si>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</si>
  <si>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</si>
  <si>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</si>
  <si>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</si>
  <si>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</si>
  <si>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</si>
  <si>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</si>
  <si>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</si>
  <si>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</si>
  <si>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</si>
  <si>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</si>
  <si>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</si>
  <si>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</si>
  <si>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</si>
  <si>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</si>
  <si>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</si>
  <si>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</si>
  <si>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My time zone &gt;&gt;&gt;&gt;&gt;</t>
  </si>
  <si>
    <t>(PST=8, PDT=MDT=7, MDT=CST=6, etc.)</t>
  </si>
  <si>
    <t>Start of linear fit (row #)</t>
  </si>
  <si>
    <t>Linear Ephemeris =</t>
  </si>
  <si>
    <t>Quad. Ephemeris =</t>
  </si>
  <si>
    <t>Add cycle</t>
  </si>
  <si>
    <t>JD today</t>
  </si>
  <si>
    <t>Old Cycle</t>
  </si>
  <si>
    <t>New Cycle</t>
  </si>
  <si>
    <t>Next ToM</t>
  </si>
  <si>
    <t>IBVS 5979</t>
  </si>
  <si>
    <t>OEJV 0137</t>
  </si>
  <si>
    <t>IBVS 0024</t>
  </si>
  <si>
    <t>??</t>
  </si>
  <si>
    <t>pg</t>
  </si>
  <si>
    <t>IBVS 0916</t>
  </si>
  <si>
    <t>PE</t>
  </si>
  <si>
    <t>IBVS 5835</t>
  </si>
  <si>
    <t>OEJV 0074</t>
  </si>
  <si>
    <t>OEJV 0094</t>
  </si>
  <si>
    <t>JAVSO..37...44</t>
  </si>
  <si>
    <t>JAVSO..39..177</t>
  </si>
  <si>
    <t>JAVSO..40....1</t>
  </si>
  <si>
    <t>OEJV 0160</t>
  </si>
  <si>
    <t>JAVSO..41..122</t>
  </si>
  <si>
    <t>JAVSO..41..328</t>
  </si>
  <si>
    <t>JAVSO..40..975</t>
  </si>
  <si>
    <t>IBVS 6118</t>
  </si>
  <si>
    <t>IBVS 6149</t>
  </si>
  <si>
    <t>IBVS 6157</t>
  </si>
  <si>
    <t>vis</t>
  </si>
  <si>
    <t>IBVS 6209</t>
  </si>
  <si>
    <t>OEJV 0211</t>
  </si>
  <si>
    <t>JAVSO 49, 108</t>
  </si>
  <si>
    <t>VSB, 91</t>
  </si>
  <si>
    <t>JAVSO, 49, 265</t>
  </si>
  <si>
    <t>JBAV, 55</t>
  </si>
  <si>
    <t>JBAV, 63</t>
  </si>
  <si>
    <t>BAAVSSC193</t>
  </si>
  <si>
    <t>BAAVSSC187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</si>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</sst>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E+00"/>
    <numFmt numFmtId="166" formatCode="0.0%"/>
    <numFmt numFmtId="167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trike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11" fillId="0" borderId="0"/>
    <xf numFmtId="0" fontId="11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108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10" fillId="0" borderId="0" xfId="0" applyFont="1" applyAlignment="1"/>
    <xf numFmtId="0" fontId="3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14" fontId="11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wrapText="1"/>
    </xf>
    <xf numFmtId="0" fontId="12" fillId="0" borderId="0" xfId="0" applyFont="1" applyAlignment="1"/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14" xfId="0" applyFont="1" applyBorder="1" applyAlignment="1"/>
    <xf numFmtId="0" fontId="7" fillId="0" borderId="15" xfId="0" applyFont="1" applyBorder="1" applyAlignment="1"/>
    <xf numFmtId="0" fontId="15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17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6" xfId="0" applyFont="1" applyBorder="1">
      <alignment vertical="top"/>
    </xf>
    <xf numFmtId="0" fontId="18" fillId="0" borderId="17" xfId="0" applyFont="1" applyBorder="1">
      <alignment vertical="top"/>
    </xf>
    <xf numFmtId="0" fontId="9" fillId="0" borderId="11" xfId="0" applyFont="1" applyBorder="1">
      <alignment vertical="top"/>
    </xf>
    <xf numFmtId="165" fontId="9" fillId="0" borderId="11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8" xfId="0" applyFont="1" applyBorder="1">
      <alignment vertical="top"/>
    </xf>
    <xf numFmtId="0" fontId="18" fillId="0" borderId="19" xfId="0" applyFont="1" applyBorder="1">
      <alignment vertical="top"/>
    </xf>
    <xf numFmtId="0" fontId="9" fillId="0" borderId="12" xfId="0" applyFont="1" applyBorder="1">
      <alignment vertical="top"/>
    </xf>
    <xf numFmtId="165" fontId="9" fillId="0" borderId="12" xfId="0" applyNumberFormat="1" applyFont="1" applyBorder="1" applyAlignment="1">
      <alignment horizontal="center"/>
    </xf>
    <xf numFmtId="0" fontId="7" fillId="0" borderId="20" xfId="0" applyFont="1" applyBorder="1">
      <alignment vertical="top"/>
    </xf>
    <xf numFmtId="0" fontId="18" fillId="0" borderId="21" xfId="0" applyFont="1" applyBorder="1">
      <alignment vertical="top"/>
    </xf>
    <xf numFmtId="0" fontId="9" fillId="0" borderId="13" xfId="0" applyFont="1" applyBorder="1">
      <alignment vertical="top"/>
    </xf>
    <xf numFmtId="165" fontId="9" fillId="0" borderId="13" xfId="0" applyNumberFormat="1" applyFont="1" applyBorder="1" applyAlignment="1">
      <alignment horizontal="center"/>
    </xf>
    <xf numFmtId="0" fontId="17" fillId="0" borderId="10" xfId="0" applyFont="1" applyBorder="1">
      <alignment vertical="top"/>
    </xf>
    <xf numFmtId="0" fontId="0" fillId="0" borderId="10" xfId="0" applyBorder="1">
      <alignment vertical="top"/>
    </xf>
    <xf numFmtId="0" fontId="18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10" fontId="11" fillId="0" borderId="0" xfId="0" applyNumberFormat="1" applyFont="1">
      <alignment vertical="top"/>
    </xf>
    <xf numFmtId="0" fontId="19" fillId="0" borderId="0" xfId="0" applyFont="1">
      <alignment vertical="top"/>
    </xf>
    <xf numFmtId="166" fontId="19" fillId="0" borderId="0" xfId="0" applyNumberFormat="1" applyFont="1">
      <alignment vertical="top"/>
    </xf>
    <xf numFmtId="10" fontId="19" fillId="0" borderId="0" xfId="0" applyNumberFormat="1" applyFont="1">
      <alignment vertical="top"/>
    </xf>
    <xf numFmtId="0" fontId="9" fillId="0" borderId="0" xfId="0" applyFont="1">
      <alignment vertical="top"/>
    </xf>
    <xf numFmtId="0" fontId="20" fillId="0" borderId="0" xfId="0" applyFont="1" applyProtection="1">
      <alignment vertical="top"/>
      <protection locked="0"/>
    </xf>
    <xf numFmtId="0" fontId="20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13" fillId="0" borderId="10" xfId="0" applyFont="1" applyBorder="1" applyAlignment="1">
      <alignment horizontal="center"/>
    </xf>
    <xf numFmtId="0" fontId="20" fillId="24" borderId="5" xfId="0" applyFont="1" applyFill="1" applyBorder="1">
      <alignment vertical="top"/>
    </xf>
    <xf numFmtId="0" fontId="9" fillId="0" borderId="22" xfId="0" applyFont="1" applyBorder="1">
      <alignment vertical="top"/>
    </xf>
    <xf numFmtId="0" fontId="7" fillId="0" borderId="5" xfId="0" applyFont="1" applyBorder="1">
      <alignment vertical="top"/>
    </xf>
    <xf numFmtId="0" fontId="13" fillId="0" borderId="0" xfId="0" applyFont="1">
      <alignment vertical="top"/>
    </xf>
    <xf numFmtId="0" fontId="20" fillId="0" borderId="0" xfId="0" applyFont="1">
      <alignment vertical="top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22" fontId="9" fillId="0" borderId="0" xfId="0" applyNumberFormat="1" applyFont="1">
      <alignment vertical="top"/>
    </xf>
    <xf numFmtId="0" fontId="23" fillId="0" borderId="23" xfId="0" applyFont="1" applyBorder="1" applyAlignment="1"/>
    <xf numFmtId="0" fontId="23" fillId="0" borderId="24" xfId="0" applyFont="1" applyBorder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25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20" fillId="0" borderId="0" xfId="0" applyFont="1" applyAlignment="1"/>
    <xf numFmtId="0" fontId="21" fillId="0" borderId="10" xfId="0" applyFont="1" applyBorder="1" applyAlignment="1">
      <alignment horizont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8" fillId="0" borderId="0" xfId="41" applyFont="1"/>
    <xf numFmtId="0" fontId="38" fillId="0" borderId="0" xfId="41" applyFont="1" applyAlignment="1">
      <alignment horizontal="center"/>
    </xf>
    <xf numFmtId="0" fontId="38" fillId="0" borderId="0" xfId="41" applyFont="1" applyAlignment="1">
      <alignment horizontal="left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0" borderId="0" xfId="0" applyFont="1" applyAlignment="1"/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7" fontId="39" fillId="0" borderId="0" xfId="0" applyNumberFormat="1" applyFont="1" applyAlignment="1">
      <alignment vertical="center" wrapText="1"/>
    </xf>
    <xf numFmtId="167" fontId="39" fillId="0" borderId="0" xfId="0" applyNumberFormat="1" applyFont="1" applyAlignment="1">
      <alignment horizontal="right"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IM Aur - O-C Diagr.</a:t>
            </a:r>
          </a:p>
        </c:rich>
      </c:tx>
      <c:layout>
        <c:manualLayout>
          <c:xMode val="edge"/>
          <c:yMode val="edge"/>
          <c:x val="0.3752186997567711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08751582869054"/>
          <c:y val="0.14678942920199375"/>
          <c:w val="0.79581287462654515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Active!$F$21:$F$943</c:f>
              <c:numCache>
                <c:formatCode>General</c:formatCode>
                <c:ptCount val="923"/>
                <c:pt idx="0">
                  <c:v>-2068.5</c:v>
                </c:pt>
                <c:pt idx="1">
                  <c:v>-2068</c:v>
                </c:pt>
                <c:pt idx="2">
                  <c:v>-2066</c:v>
                </c:pt>
                <c:pt idx="3">
                  <c:v>-2065.5</c:v>
                </c:pt>
                <c:pt idx="4">
                  <c:v>-2065.5</c:v>
                </c:pt>
                <c:pt idx="5">
                  <c:v>-2064.5</c:v>
                </c:pt>
                <c:pt idx="6">
                  <c:v>-2064</c:v>
                </c:pt>
                <c:pt idx="7">
                  <c:v>-2063</c:v>
                </c:pt>
                <c:pt idx="8">
                  <c:v>-2061.5</c:v>
                </c:pt>
                <c:pt idx="9">
                  <c:v>-2059.5</c:v>
                </c:pt>
                <c:pt idx="10">
                  <c:v>-2059</c:v>
                </c:pt>
                <c:pt idx="11">
                  <c:v>-2058</c:v>
                </c:pt>
                <c:pt idx="12">
                  <c:v>-2049.5</c:v>
                </c:pt>
                <c:pt idx="13">
                  <c:v>-2048.5</c:v>
                </c:pt>
                <c:pt idx="14">
                  <c:v>-1754</c:v>
                </c:pt>
                <c:pt idx="15">
                  <c:v>-1739.5</c:v>
                </c:pt>
                <c:pt idx="16">
                  <c:v>-1711.5</c:v>
                </c:pt>
                <c:pt idx="17">
                  <c:v>-1707.5</c:v>
                </c:pt>
                <c:pt idx="18">
                  <c:v>-1455</c:v>
                </c:pt>
                <c:pt idx="19">
                  <c:v>-1400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640.5</c:v>
                </c:pt>
                <c:pt idx="24">
                  <c:v>921</c:v>
                </c:pt>
                <c:pt idx="25">
                  <c:v>1791</c:v>
                </c:pt>
                <c:pt idx="26">
                  <c:v>1791</c:v>
                </c:pt>
                <c:pt idx="27">
                  <c:v>1791</c:v>
                </c:pt>
                <c:pt idx="28">
                  <c:v>2122</c:v>
                </c:pt>
                <c:pt idx="29">
                  <c:v>2660</c:v>
                </c:pt>
                <c:pt idx="30">
                  <c:v>2672</c:v>
                </c:pt>
                <c:pt idx="31">
                  <c:v>2692</c:v>
                </c:pt>
                <c:pt idx="32">
                  <c:v>2737</c:v>
                </c:pt>
                <c:pt idx="33">
                  <c:v>2753</c:v>
                </c:pt>
                <c:pt idx="34">
                  <c:v>2987</c:v>
                </c:pt>
                <c:pt idx="35">
                  <c:v>3208.5</c:v>
                </c:pt>
                <c:pt idx="36">
                  <c:v>3248.5</c:v>
                </c:pt>
                <c:pt idx="37">
                  <c:v>3250</c:v>
                </c:pt>
                <c:pt idx="38">
                  <c:v>3510</c:v>
                </c:pt>
                <c:pt idx="39">
                  <c:v>3540.5</c:v>
                </c:pt>
                <c:pt idx="40">
                  <c:v>3542</c:v>
                </c:pt>
                <c:pt idx="41">
                  <c:v>3610</c:v>
                </c:pt>
                <c:pt idx="42">
                  <c:v>3618</c:v>
                </c:pt>
                <c:pt idx="43">
                  <c:v>3690</c:v>
                </c:pt>
                <c:pt idx="44">
                  <c:v>3805</c:v>
                </c:pt>
                <c:pt idx="45">
                  <c:v>3805</c:v>
                </c:pt>
                <c:pt idx="46">
                  <c:v>3805</c:v>
                </c:pt>
                <c:pt idx="47">
                  <c:v>3919.5</c:v>
                </c:pt>
                <c:pt idx="48">
                  <c:v>4137</c:v>
                </c:pt>
                <c:pt idx="49">
                  <c:v>4140</c:v>
                </c:pt>
                <c:pt idx="50">
                  <c:v>4488</c:v>
                </c:pt>
                <c:pt idx="51">
                  <c:v>4965</c:v>
                </c:pt>
                <c:pt idx="52">
                  <c:v>5026</c:v>
                </c:pt>
                <c:pt idx="53">
                  <c:v>5103</c:v>
                </c:pt>
                <c:pt idx="54">
                  <c:v>5254.5</c:v>
                </c:pt>
                <c:pt idx="55">
                  <c:v>5310</c:v>
                </c:pt>
                <c:pt idx="56">
                  <c:v>5310</c:v>
                </c:pt>
                <c:pt idx="57">
                  <c:v>5310</c:v>
                </c:pt>
                <c:pt idx="58">
                  <c:v>5337</c:v>
                </c:pt>
                <c:pt idx="59">
                  <c:v>5572</c:v>
                </c:pt>
                <c:pt idx="60">
                  <c:v>5597</c:v>
                </c:pt>
                <c:pt idx="61">
                  <c:v>5612</c:v>
                </c:pt>
                <c:pt idx="62">
                  <c:v>5612</c:v>
                </c:pt>
                <c:pt idx="63">
                  <c:v>5624</c:v>
                </c:pt>
                <c:pt idx="64">
                  <c:v>5624</c:v>
                </c:pt>
                <c:pt idx="65">
                  <c:v>5924</c:v>
                </c:pt>
                <c:pt idx="66">
                  <c:v>5924</c:v>
                </c:pt>
                <c:pt idx="67">
                  <c:v>6152.5</c:v>
                </c:pt>
                <c:pt idx="68">
                  <c:v>6152.5</c:v>
                </c:pt>
                <c:pt idx="69">
                  <c:v>6409</c:v>
                </c:pt>
                <c:pt idx="70">
                  <c:v>6518</c:v>
                </c:pt>
                <c:pt idx="71">
                  <c:v>6817</c:v>
                </c:pt>
                <c:pt idx="72">
                  <c:v>6817</c:v>
                </c:pt>
                <c:pt idx="73">
                  <c:v>7355</c:v>
                </c:pt>
                <c:pt idx="74">
                  <c:v>7392</c:v>
                </c:pt>
                <c:pt idx="75">
                  <c:v>7392</c:v>
                </c:pt>
                <c:pt idx="76">
                  <c:v>7400</c:v>
                </c:pt>
                <c:pt idx="77">
                  <c:v>7404</c:v>
                </c:pt>
                <c:pt idx="78">
                  <c:v>7444</c:v>
                </c:pt>
                <c:pt idx="79">
                  <c:v>7452</c:v>
                </c:pt>
                <c:pt idx="80">
                  <c:v>7703</c:v>
                </c:pt>
                <c:pt idx="81">
                  <c:v>7703</c:v>
                </c:pt>
                <c:pt idx="82">
                  <c:v>8538.5</c:v>
                </c:pt>
                <c:pt idx="83">
                  <c:v>8548</c:v>
                </c:pt>
                <c:pt idx="84">
                  <c:v>8857.5</c:v>
                </c:pt>
                <c:pt idx="85">
                  <c:v>8861.5</c:v>
                </c:pt>
                <c:pt idx="86">
                  <c:v>8861.5</c:v>
                </c:pt>
                <c:pt idx="87">
                  <c:v>8863</c:v>
                </c:pt>
                <c:pt idx="88">
                  <c:v>8868</c:v>
                </c:pt>
                <c:pt idx="89">
                  <c:v>8881.5</c:v>
                </c:pt>
                <c:pt idx="90">
                  <c:v>8881.5</c:v>
                </c:pt>
                <c:pt idx="91">
                  <c:v>8881.5</c:v>
                </c:pt>
                <c:pt idx="92">
                  <c:v>8884</c:v>
                </c:pt>
                <c:pt idx="93">
                  <c:v>8888</c:v>
                </c:pt>
                <c:pt idx="94">
                  <c:v>8889.5</c:v>
                </c:pt>
                <c:pt idx="95">
                  <c:v>8892</c:v>
                </c:pt>
                <c:pt idx="96">
                  <c:v>8896</c:v>
                </c:pt>
                <c:pt idx="97">
                  <c:v>8896</c:v>
                </c:pt>
                <c:pt idx="98">
                  <c:v>8896</c:v>
                </c:pt>
                <c:pt idx="99">
                  <c:v>9054</c:v>
                </c:pt>
                <c:pt idx="100">
                  <c:v>9086</c:v>
                </c:pt>
                <c:pt idx="101">
                  <c:v>9104.5</c:v>
                </c:pt>
                <c:pt idx="102">
                  <c:v>9120.5</c:v>
                </c:pt>
                <c:pt idx="103">
                  <c:v>9135</c:v>
                </c:pt>
                <c:pt idx="104">
                  <c:v>9143</c:v>
                </c:pt>
                <c:pt idx="105">
                  <c:v>9143</c:v>
                </c:pt>
                <c:pt idx="106">
                  <c:v>9359.5</c:v>
                </c:pt>
                <c:pt idx="107">
                  <c:v>9406</c:v>
                </c:pt>
                <c:pt idx="108">
                  <c:v>9451.5</c:v>
                </c:pt>
                <c:pt idx="109">
                  <c:v>9452.5</c:v>
                </c:pt>
                <c:pt idx="110">
                  <c:v>9662.5</c:v>
                </c:pt>
                <c:pt idx="111">
                  <c:v>9688</c:v>
                </c:pt>
                <c:pt idx="112">
                  <c:v>9694.5</c:v>
                </c:pt>
                <c:pt idx="113">
                  <c:v>9733</c:v>
                </c:pt>
                <c:pt idx="114">
                  <c:v>9753</c:v>
                </c:pt>
                <c:pt idx="115">
                  <c:v>9787.5</c:v>
                </c:pt>
                <c:pt idx="116">
                  <c:v>9791.5</c:v>
                </c:pt>
                <c:pt idx="117">
                  <c:v>9960</c:v>
                </c:pt>
                <c:pt idx="118">
                  <c:v>9961.5</c:v>
                </c:pt>
                <c:pt idx="119">
                  <c:v>10271</c:v>
                </c:pt>
                <c:pt idx="120">
                  <c:v>10279</c:v>
                </c:pt>
                <c:pt idx="121">
                  <c:v>10303.5</c:v>
                </c:pt>
                <c:pt idx="122">
                  <c:v>10311</c:v>
                </c:pt>
                <c:pt idx="123">
                  <c:v>10368</c:v>
                </c:pt>
                <c:pt idx="124">
                  <c:v>10514</c:v>
                </c:pt>
                <c:pt idx="125">
                  <c:v>10568.5</c:v>
                </c:pt>
                <c:pt idx="126">
                  <c:v>10619</c:v>
                </c:pt>
                <c:pt idx="127">
                  <c:v>10620.5</c:v>
                </c:pt>
                <c:pt idx="128">
                  <c:v>10643</c:v>
                </c:pt>
                <c:pt idx="129">
                  <c:v>10797</c:v>
                </c:pt>
                <c:pt idx="130">
                  <c:v>10815.5</c:v>
                </c:pt>
                <c:pt idx="131">
                  <c:v>10823.5</c:v>
                </c:pt>
                <c:pt idx="132">
                  <c:v>10833</c:v>
                </c:pt>
                <c:pt idx="133">
                  <c:v>10846</c:v>
                </c:pt>
                <c:pt idx="134">
                  <c:v>10874</c:v>
                </c:pt>
                <c:pt idx="135">
                  <c:v>10939</c:v>
                </c:pt>
                <c:pt idx="136">
                  <c:v>10950</c:v>
                </c:pt>
                <c:pt idx="137">
                  <c:v>10950</c:v>
                </c:pt>
                <c:pt idx="138">
                  <c:v>11112</c:v>
                </c:pt>
                <c:pt idx="139">
                  <c:v>11217</c:v>
                </c:pt>
                <c:pt idx="140">
                  <c:v>11217</c:v>
                </c:pt>
                <c:pt idx="141">
                  <c:v>11217</c:v>
                </c:pt>
                <c:pt idx="142">
                  <c:v>11225</c:v>
                </c:pt>
                <c:pt idx="143">
                  <c:v>11237</c:v>
                </c:pt>
                <c:pt idx="144">
                  <c:v>11413.5</c:v>
                </c:pt>
                <c:pt idx="145">
                  <c:v>11448</c:v>
                </c:pt>
                <c:pt idx="146">
                  <c:v>11480</c:v>
                </c:pt>
                <c:pt idx="147">
                  <c:v>12047</c:v>
                </c:pt>
                <c:pt idx="148">
                  <c:v>12086</c:v>
                </c:pt>
                <c:pt idx="149">
                  <c:v>12086</c:v>
                </c:pt>
                <c:pt idx="150">
                  <c:v>12086</c:v>
                </c:pt>
                <c:pt idx="151">
                  <c:v>12290</c:v>
                </c:pt>
                <c:pt idx="152">
                  <c:v>12290</c:v>
                </c:pt>
                <c:pt idx="153">
                  <c:v>12321</c:v>
                </c:pt>
                <c:pt idx="154">
                  <c:v>12358</c:v>
                </c:pt>
                <c:pt idx="155">
                  <c:v>12642</c:v>
                </c:pt>
                <c:pt idx="156">
                  <c:v>12936</c:v>
                </c:pt>
                <c:pt idx="157">
                  <c:v>12986.5</c:v>
                </c:pt>
                <c:pt idx="158">
                  <c:v>13256</c:v>
                </c:pt>
                <c:pt idx="159">
                  <c:v>13276</c:v>
                </c:pt>
                <c:pt idx="160">
                  <c:v>13289.5</c:v>
                </c:pt>
                <c:pt idx="161">
                  <c:v>13470</c:v>
                </c:pt>
                <c:pt idx="162">
                  <c:v>13775</c:v>
                </c:pt>
                <c:pt idx="163">
                  <c:v>14181</c:v>
                </c:pt>
                <c:pt idx="164">
                  <c:v>14384</c:v>
                </c:pt>
                <c:pt idx="165">
                  <c:v>14392</c:v>
                </c:pt>
                <c:pt idx="166">
                  <c:v>14408</c:v>
                </c:pt>
                <c:pt idx="167">
                  <c:v>14412</c:v>
                </c:pt>
                <c:pt idx="168">
                  <c:v>14416</c:v>
                </c:pt>
                <c:pt idx="169">
                  <c:v>14943</c:v>
                </c:pt>
                <c:pt idx="170">
                  <c:v>14943</c:v>
                </c:pt>
                <c:pt idx="171">
                  <c:v>14946</c:v>
                </c:pt>
                <c:pt idx="172">
                  <c:v>14993</c:v>
                </c:pt>
                <c:pt idx="173">
                  <c:v>15039</c:v>
                </c:pt>
                <c:pt idx="174">
                  <c:v>15063</c:v>
                </c:pt>
                <c:pt idx="175">
                  <c:v>15181</c:v>
                </c:pt>
                <c:pt idx="176">
                  <c:v>15318</c:v>
                </c:pt>
                <c:pt idx="177">
                  <c:v>15481</c:v>
                </c:pt>
              </c:numCache>
            </c:numRef>
          </c:xVal>
          <c:yVal>
            <c:numRef>
              <c:f>Active!$H$21:$H$943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64-4DE0-A899-3D92AD0E99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Active!$D$21:$D$943</c:f>
                <c:numCache>
                  <c:formatCode>General</c:formatCode>
                  <c:ptCount val="9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  <c:pt idx="25">
                    <c:v>1.5E-3</c:v>
                  </c:pt>
                  <c:pt idx="27">
                    <c:v>1E-3</c:v>
                  </c:pt>
                  <c:pt idx="44">
                    <c:v>0</c:v>
                  </c:pt>
                  <c:pt idx="70">
                    <c:v>3.0000000000000001E-3</c:v>
                  </c:pt>
                  <c:pt idx="73">
                    <c:v>8.0000000000000004E-4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3.0000000000000001E-3</c:v>
                  </c:pt>
                  <c:pt idx="77">
                    <c:v>3.0000000000000001E-3</c:v>
                  </c:pt>
                  <c:pt idx="78">
                    <c:v>7.0000000000000001E-3</c:v>
                  </c:pt>
                  <c:pt idx="79">
                    <c:v>5.0000000000000001E-3</c:v>
                  </c:pt>
                  <c:pt idx="80">
                    <c:v>8.0000000000000004E-4</c:v>
                  </c:pt>
                  <c:pt idx="81">
                    <c:v>6.9999999999999999E-4</c:v>
                  </c:pt>
                  <c:pt idx="82">
                    <c:v>2E-3</c:v>
                  </c:pt>
                  <c:pt idx="83">
                    <c:v>2.0000000000000001E-4</c:v>
                  </c:pt>
                  <c:pt idx="84">
                    <c:v>1.5E-3</c:v>
                  </c:pt>
                  <c:pt idx="85">
                    <c:v>4.0000000000000002E-4</c:v>
                  </c:pt>
                  <c:pt idx="86">
                    <c:v>0.01</c:v>
                  </c:pt>
                  <c:pt idx="87">
                    <c:v>5.0000000000000001E-4</c:v>
                  </c:pt>
                  <c:pt idx="88">
                    <c:v>2.9999999999999997E-4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5.9999999999999995E-4</c:v>
                  </c:pt>
                  <c:pt idx="93">
                    <c:v>2.0000000000000001E-4</c:v>
                  </c:pt>
                  <c:pt idx="94">
                    <c:v>5.0000000000000001E-4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1E-4</c:v>
                  </c:pt>
                  <c:pt idx="98">
                    <c:v>8.0000000000000004E-4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4.0000000000000001E-3</c:v>
                  </c:pt>
                  <c:pt idx="102">
                    <c:v>2.0000000000000001E-4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5.9999999999999995E-4</c:v>
                  </c:pt>
                  <c:pt idx="106">
                    <c:v>8.0000000000000004E-4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5.9999999999999995E-4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1E-4</c:v>
                  </c:pt>
                  <c:pt idx="117">
                    <c:v>1E-4</c:v>
                  </c:pt>
                  <c:pt idx="119">
                    <c:v>2.0000000000000001E-4</c:v>
                  </c:pt>
                  <c:pt idx="120">
                    <c:v>5.9999999999999995E-4</c:v>
                  </c:pt>
                  <c:pt idx="121">
                    <c:v>5.9999999999999995E-4</c:v>
                  </c:pt>
                  <c:pt idx="122">
                    <c:v>2.9999999999999997E-4</c:v>
                  </c:pt>
                  <c:pt idx="123">
                    <c:v>1E-3</c:v>
                  </c:pt>
                  <c:pt idx="124">
                    <c:v>5.9999999999999995E-4</c:v>
                  </c:pt>
                  <c:pt idx="125">
                    <c:v>1E-3</c:v>
                  </c:pt>
                  <c:pt idx="126">
                    <c:v>1E-4</c:v>
                  </c:pt>
                  <c:pt idx="127">
                    <c:v>5.0000000000000001E-4</c:v>
                  </c:pt>
                  <c:pt idx="128">
                    <c:v>2.0000000000000001E-4</c:v>
                  </c:pt>
                  <c:pt idx="129">
                    <c:v>8.0000000000000004E-4</c:v>
                  </c:pt>
                  <c:pt idx="130">
                    <c:v>2.9999999999999997E-4</c:v>
                  </c:pt>
                  <c:pt idx="131">
                    <c:v>1E-4</c:v>
                  </c:pt>
                  <c:pt idx="132">
                    <c:v>2.9999999999999997E-4</c:v>
                  </c:pt>
                  <c:pt idx="133">
                    <c:v>2.0000000000000001E-4</c:v>
                  </c:pt>
                  <c:pt idx="134">
                    <c:v>4.0000000000000002E-4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5.9999999999999995E-4</c:v>
                  </c:pt>
                  <c:pt idx="144">
                    <c:v>1E-3</c:v>
                  </c:pt>
                  <c:pt idx="145">
                    <c:v>2.0000000000000001E-4</c:v>
                  </c:pt>
                  <c:pt idx="146">
                    <c:v>6.9999999999999999E-4</c:v>
                  </c:pt>
                  <c:pt idx="147">
                    <c:v>1E-3</c:v>
                  </c:pt>
                  <c:pt idx="148">
                    <c:v>4.0000000000000002E-4</c:v>
                  </c:pt>
                  <c:pt idx="149">
                    <c:v>5.0000000000000001E-4</c:v>
                  </c:pt>
                  <c:pt idx="150">
                    <c:v>2.9999999999999997E-4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2.0000000000000001E-4</c:v>
                  </c:pt>
                  <c:pt idx="156">
                    <c:v>8.0000000000000004E-4</c:v>
                  </c:pt>
                  <c:pt idx="157">
                    <c:v>4.4000000000000003E-3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1.26E-2</c:v>
                  </c:pt>
                  <c:pt idx="161">
                    <c:v>6.0000000000000002E-5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1E-4</c:v>
                  </c:pt>
                  <c:pt idx="170">
                    <c:v>2.9999999999999997E-4</c:v>
                  </c:pt>
                  <c:pt idx="171">
                    <c:v>5.9000000000000003E-4</c:v>
                  </c:pt>
                  <c:pt idx="173">
                    <c:v>2.0000000000000001E-4</c:v>
                  </c:pt>
                  <c:pt idx="174">
                    <c:v>4.0000000000000001E-3</c:v>
                  </c:pt>
                  <c:pt idx="175">
                    <c:v>1E-4</c:v>
                  </c:pt>
                  <c:pt idx="176">
                    <c:v>3.5E-4</c:v>
                  </c:pt>
                  <c:pt idx="177">
                    <c:v>5.9999999999999995E-4</c:v>
                  </c:pt>
                </c:numCache>
              </c:numRef>
            </c:plus>
            <c:minus>
              <c:numRef>
                <c:f>Active!$D$21:$D$943</c:f>
                <c:numCache>
                  <c:formatCode>General</c:formatCode>
                  <c:ptCount val="9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  <c:pt idx="25">
                    <c:v>1.5E-3</c:v>
                  </c:pt>
                  <c:pt idx="27">
                    <c:v>1E-3</c:v>
                  </c:pt>
                  <c:pt idx="44">
                    <c:v>0</c:v>
                  </c:pt>
                  <c:pt idx="70">
                    <c:v>3.0000000000000001E-3</c:v>
                  </c:pt>
                  <c:pt idx="73">
                    <c:v>8.0000000000000004E-4</c:v>
                  </c:pt>
                  <c:pt idx="74">
                    <c:v>5.9999999999999995E-4</c:v>
                  </c:pt>
                  <c:pt idx="75">
                    <c:v>5.0000000000000001E-4</c:v>
                  </c:pt>
                  <c:pt idx="76">
                    <c:v>3.0000000000000001E-3</c:v>
                  </c:pt>
                  <c:pt idx="77">
                    <c:v>3.0000000000000001E-3</c:v>
                  </c:pt>
                  <c:pt idx="78">
                    <c:v>7.0000000000000001E-3</c:v>
                  </c:pt>
                  <c:pt idx="79">
                    <c:v>5.0000000000000001E-3</c:v>
                  </c:pt>
                  <c:pt idx="80">
                    <c:v>8.0000000000000004E-4</c:v>
                  </c:pt>
                  <c:pt idx="81">
                    <c:v>6.9999999999999999E-4</c:v>
                  </c:pt>
                  <c:pt idx="82">
                    <c:v>2E-3</c:v>
                  </c:pt>
                  <c:pt idx="83">
                    <c:v>2.0000000000000001E-4</c:v>
                  </c:pt>
                  <c:pt idx="84">
                    <c:v>1.5E-3</c:v>
                  </c:pt>
                  <c:pt idx="85">
                    <c:v>4.0000000000000002E-4</c:v>
                  </c:pt>
                  <c:pt idx="86">
                    <c:v>0.01</c:v>
                  </c:pt>
                  <c:pt idx="87">
                    <c:v>5.0000000000000001E-4</c:v>
                  </c:pt>
                  <c:pt idx="88">
                    <c:v>2.9999999999999997E-4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5.9999999999999995E-4</c:v>
                  </c:pt>
                  <c:pt idx="93">
                    <c:v>2.0000000000000001E-4</c:v>
                  </c:pt>
                  <c:pt idx="94">
                    <c:v>5.0000000000000001E-4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1E-4</c:v>
                  </c:pt>
                  <c:pt idx="98">
                    <c:v>8.0000000000000004E-4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4.0000000000000001E-3</c:v>
                  </c:pt>
                  <c:pt idx="102">
                    <c:v>2.0000000000000001E-4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5.9999999999999995E-4</c:v>
                  </c:pt>
                  <c:pt idx="106">
                    <c:v>8.0000000000000004E-4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5.9999999999999995E-4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1E-4</c:v>
                  </c:pt>
                  <c:pt idx="117">
                    <c:v>1E-4</c:v>
                  </c:pt>
                  <c:pt idx="119">
                    <c:v>2.0000000000000001E-4</c:v>
                  </c:pt>
                  <c:pt idx="120">
                    <c:v>5.9999999999999995E-4</c:v>
                  </c:pt>
                  <c:pt idx="121">
                    <c:v>5.9999999999999995E-4</c:v>
                  </c:pt>
                  <c:pt idx="122">
                    <c:v>2.9999999999999997E-4</c:v>
                  </c:pt>
                  <c:pt idx="123">
                    <c:v>1E-3</c:v>
                  </c:pt>
                  <c:pt idx="124">
                    <c:v>5.9999999999999995E-4</c:v>
                  </c:pt>
                  <c:pt idx="125">
                    <c:v>1E-3</c:v>
                  </c:pt>
                  <c:pt idx="126">
                    <c:v>1E-4</c:v>
                  </c:pt>
                  <c:pt idx="127">
                    <c:v>5.0000000000000001E-4</c:v>
                  </c:pt>
                  <c:pt idx="128">
                    <c:v>2.0000000000000001E-4</c:v>
                  </c:pt>
                  <c:pt idx="129">
                    <c:v>8.0000000000000004E-4</c:v>
                  </c:pt>
                  <c:pt idx="130">
                    <c:v>2.9999999999999997E-4</c:v>
                  </c:pt>
                  <c:pt idx="131">
                    <c:v>1E-4</c:v>
                  </c:pt>
                  <c:pt idx="132">
                    <c:v>2.9999999999999997E-4</c:v>
                  </c:pt>
                  <c:pt idx="133">
                    <c:v>2.0000000000000001E-4</c:v>
                  </c:pt>
                  <c:pt idx="134">
                    <c:v>4.0000000000000002E-4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5.9999999999999995E-4</c:v>
                  </c:pt>
                  <c:pt idx="144">
                    <c:v>1E-3</c:v>
                  </c:pt>
                  <c:pt idx="145">
                    <c:v>2.0000000000000001E-4</c:v>
                  </c:pt>
                  <c:pt idx="146">
                    <c:v>6.9999999999999999E-4</c:v>
                  </c:pt>
                  <c:pt idx="147">
                    <c:v>1E-3</c:v>
                  </c:pt>
                  <c:pt idx="148">
                    <c:v>4.0000000000000002E-4</c:v>
                  </c:pt>
                  <c:pt idx="149">
                    <c:v>5.0000000000000001E-4</c:v>
                  </c:pt>
                  <c:pt idx="150">
                    <c:v>2.9999999999999997E-4</c:v>
                  </c:pt>
                  <c:pt idx="151">
                    <c:v>2.0000000000000001E-4</c:v>
                  </c:pt>
                  <c:pt idx="152">
                    <c:v>2.0000000000000001E-4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2.0000000000000001E-4</c:v>
                  </c:pt>
                  <c:pt idx="156">
                    <c:v>8.0000000000000004E-4</c:v>
                  </c:pt>
                  <c:pt idx="157">
                    <c:v>4.4000000000000003E-3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1.26E-2</c:v>
                  </c:pt>
                  <c:pt idx="161">
                    <c:v>6.0000000000000002E-5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1E-4</c:v>
                  </c:pt>
                  <c:pt idx="170">
                    <c:v>2.9999999999999997E-4</c:v>
                  </c:pt>
                  <c:pt idx="171">
                    <c:v>5.9000000000000003E-4</c:v>
                  </c:pt>
                  <c:pt idx="173">
                    <c:v>2.0000000000000001E-4</c:v>
                  </c:pt>
                  <c:pt idx="174">
                    <c:v>4.0000000000000001E-3</c:v>
                  </c:pt>
                  <c:pt idx="175">
                    <c:v>1E-4</c:v>
                  </c:pt>
                  <c:pt idx="176">
                    <c:v>3.5E-4</c:v>
                  </c:pt>
                  <c:pt idx="17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-2068.5</c:v>
                </c:pt>
                <c:pt idx="1">
                  <c:v>-2068</c:v>
                </c:pt>
                <c:pt idx="2">
                  <c:v>-2066</c:v>
                </c:pt>
                <c:pt idx="3">
                  <c:v>-2065.5</c:v>
                </c:pt>
                <c:pt idx="4">
                  <c:v>-2065.5</c:v>
                </c:pt>
                <c:pt idx="5">
                  <c:v>-2064.5</c:v>
                </c:pt>
                <c:pt idx="6">
                  <c:v>-2064</c:v>
                </c:pt>
                <c:pt idx="7">
                  <c:v>-2063</c:v>
                </c:pt>
                <c:pt idx="8">
                  <c:v>-2061.5</c:v>
                </c:pt>
                <c:pt idx="9">
                  <c:v>-2059.5</c:v>
                </c:pt>
                <c:pt idx="10">
                  <c:v>-2059</c:v>
                </c:pt>
                <c:pt idx="11">
                  <c:v>-2058</c:v>
                </c:pt>
                <c:pt idx="12">
                  <c:v>-2049.5</c:v>
                </c:pt>
                <c:pt idx="13">
                  <c:v>-2048.5</c:v>
                </c:pt>
                <c:pt idx="14">
                  <c:v>-1754</c:v>
                </c:pt>
                <c:pt idx="15">
                  <c:v>-1739.5</c:v>
                </c:pt>
                <c:pt idx="16">
                  <c:v>-1711.5</c:v>
                </c:pt>
                <c:pt idx="17">
                  <c:v>-1707.5</c:v>
                </c:pt>
                <c:pt idx="18">
                  <c:v>-1455</c:v>
                </c:pt>
                <c:pt idx="19">
                  <c:v>-1400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640.5</c:v>
                </c:pt>
                <c:pt idx="24">
                  <c:v>921</c:v>
                </c:pt>
                <c:pt idx="25">
                  <c:v>1791</c:v>
                </c:pt>
                <c:pt idx="26">
                  <c:v>1791</c:v>
                </c:pt>
                <c:pt idx="27">
                  <c:v>1791</c:v>
                </c:pt>
                <c:pt idx="28">
                  <c:v>2122</c:v>
                </c:pt>
                <c:pt idx="29">
                  <c:v>2660</c:v>
                </c:pt>
                <c:pt idx="30">
                  <c:v>2672</c:v>
                </c:pt>
                <c:pt idx="31">
                  <c:v>2692</c:v>
                </c:pt>
                <c:pt idx="32">
                  <c:v>2737</c:v>
                </c:pt>
                <c:pt idx="33">
                  <c:v>2753</c:v>
                </c:pt>
                <c:pt idx="34">
                  <c:v>2987</c:v>
                </c:pt>
                <c:pt idx="35">
                  <c:v>3208.5</c:v>
                </c:pt>
                <c:pt idx="36">
                  <c:v>3248.5</c:v>
                </c:pt>
                <c:pt idx="37">
                  <c:v>3250</c:v>
                </c:pt>
                <c:pt idx="38">
                  <c:v>3510</c:v>
                </c:pt>
                <c:pt idx="39">
                  <c:v>3540.5</c:v>
                </c:pt>
                <c:pt idx="40">
                  <c:v>3542</c:v>
                </c:pt>
                <c:pt idx="41">
                  <c:v>3610</c:v>
                </c:pt>
                <c:pt idx="42">
                  <c:v>3618</c:v>
                </c:pt>
                <c:pt idx="43">
                  <c:v>3690</c:v>
                </c:pt>
                <c:pt idx="44">
                  <c:v>3805</c:v>
                </c:pt>
                <c:pt idx="45">
                  <c:v>3805</c:v>
                </c:pt>
                <c:pt idx="46">
                  <c:v>3805</c:v>
                </c:pt>
                <c:pt idx="47">
                  <c:v>3919.5</c:v>
                </c:pt>
                <c:pt idx="48">
                  <c:v>4137</c:v>
                </c:pt>
                <c:pt idx="49">
                  <c:v>4140</c:v>
                </c:pt>
                <c:pt idx="50">
                  <c:v>4488</c:v>
                </c:pt>
                <c:pt idx="51">
                  <c:v>4965</c:v>
                </c:pt>
                <c:pt idx="52">
                  <c:v>5026</c:v>
                </c:pt>
                <c:pt idx="53">
                  <c:v>5103</c:v>
                </c:pt>
                <c:pt idx="54">
                  <c:v>5254.5</c:v>
                </c:pt>
                <c:pt idx="55">
                  <c:v>5310</c:v>
                </c:pt>
                <c:pt idx="56">
                  <c:v>5310</c:v>
                </c:pt>
                <c:pt idx="57">
                  <c:v>5310</c:v>
                </c:pt>
                <c:pt idx="58">
                  <c:v>5337</c:v>
                </c:pt>
                <c:pt idx="59">
                  <c:v>5572</c:v>
                </c:pt>
                <c:pt idx="60">
                  <c:v>5597</c:v>
                </c:pt>
                <c:pt idx="61">
                  <c:v>5612</c:v>
                </c:pt>
                <c:pt idx="62">
                  <c:v>5612</c:v>
                </c:pt>
                <c:pt idx="63">
                  <c:v>5624</c:v>
                </c:pt>
                <c:pt idx="64">
                  <c:v>5624</c:v>
                </c:pt>
                <c:pt idx="65">
                  <c:v>5924</c:v>
                </c:pt>
                <c:pt idx="66">
                  <c:v>5924</c:v>
                </c:pt>
                <c:pt idx="67">
                  <c:v>6152.5</c:v>
                </c:pt>
                <c:pt idx="68">
                  <c:v>6152.5</c:v>
                </c:pt>
                <c:pt idx="69">
                  <c:v>6409</c:v>
                </c:pt>
                <c:pt idx="70">
                  <c:v>6518</c:v>
                </c:pt>
                <c:pt idx="71">
                  <c:v>6817</c:v>
                </c:pt>
                <c:pt idx="72">
                  <c:v>6817</c:v>
                </c:pt>
                <c:pt idx="73">
                  <c:v>7355</c:v>
                </c:pt>
                <c:pt idx="74">
                  <c:v>7392</c:v>
                </c:pt>
                <c:pt idx="75">
                  <c:v>7392</c:v>
                </c:pt>
                <c:pt idx="76">
                  <c:v>7400</c:v>
                </c:pt>
                <c:pt idx="77">
                  <c:v>7404</c:v>
                </c:pt>
                <c:pt idx="78">
                  <c:v>7444</c:v>
                </c:pt>
                <c:pt idx="79">
                  <c:v>7452</c:v>
                </c:pt>
                <c:pt idx="80">
                  <c:v>7703</c:v>
                </c:pt>
                <c:pt idx="81">
                  <c:v>7703</c:v>
                </c:pt>
                <c:pt idx="82">
                  <c:v>8538.5</c:v>
                </c:pt>
                <c:pt idx="83">
                  <c:v>8548</c:v>
                </c:pt>
                <c:pt idx="84">
                  <c:v>8857.5</c:v>
                </c:pt>
                <c:pt idx="85">
                  <c:v>8861.5</c:v>
                </c:pt>
                <c:pt idx="86">
                  <c:v>8861.5</c:v>
                </c:pt>
                <c:pt idx="87">
                  <c:v>8863</c:v>
                </c:pt>
                <c:pt idx="88">
                  <c:v>8868</c:v>
                </c:pt>
                <c:pt idx="89">
                  <c:v>8881.5</c:v>
                </c:pt>
                <c:pt idx="90">
                  <c:v>8881.5</c:v>
                </c:pt>
                <c:pt idx="91">
                  <c:v>8881.5</c:v>
                </c:pt>
                <c:pt idx="92">
                  <c:v>8884</c:v>
                </c:pt>
                <c:pt idx="93">
                  <c:v>8888</c:v>
                </c:pt>
                <c:pt idx="94">
                  <c:v>8889.5</c:v>
                </c:pt>
                <c:pt idx="95">
                  <c:v>8892</c:v>
                </c:pt>
                <c:pt idx="96">
                  <c:v>8896</c:v>
                </c:pt>
                <c:pt idx="97">
                  <c:v>8896</c:v>
                </c:pt>
                <c:pt idx="98">
                  <c:v>8896</c:v>
                </c:pt>
                <c:pt idx="99">
                  <c:v>9054</c:v>
                </c:pt>
                <c:pt idx="100">
                  <c:v>9086</c:v>
                </c:pt>
                <c:pt idx="101">
                  <c:v>9104.5</c:v>
                </c:pt>
                <c:pt idx="102">
                  <c:v>9120.5</c:v>
                </c:pt>
                <c:pt idx="103">
                  <c:v>9135</c:v>
                </c:pt>
                <c:pt idx="104">
                  <c:v>9143</c:v>
                </c:pt>
                <c:pt idx="105">
                  <c:v>9143</c:v>
                </c:pt>
                <c:pt idx="106">
                  <c:v>9359.5</c:v>
                </c:pt>
                <c:pt idx="107">
                  <c:v>9406</c:v>
                </c:pt>
                <c:pt idx="108">
                  <c:v>9451.5</c:v>
                </c:pt>
                <c:pt idx="109">
                  <c:v>9452.5</c:v>
                </c:pt>
                <c:pt idx="110">
                  <c:v>9662.5</c:v>
                </c:pt>
                <c:pt idx="111">
                  <c:v>9688</c:v>
                </c:pt>
                <c:pt idx="112">
                  <c:v>9694.5</c:v>
                </c:pt>
                <c:pt idx="113">
                  <c:v>9733</c:v>
                </c:pt>
                <c:pt idx="114">
                  <c:v>9753</c:v>
                </c:pt>
                <c:pt idx="115">
                  <c:v>9787.5</c:v>
                </c:pt>
                <c:pt idx="116">
                  <c:v>9791.5</c:v>
                </c:pt>
                <c:pt idx="117">
                  <c:v>9960</c:v>
                </c:pt>
                <c:pt idx="118">
                  <c:v>9961.5</c:v>
                </c:pt>
                <c:pt idx="119">
                  <c:v>10271</c:v>
                </c:pt>
                <c:pt idx="120">
                  <c:v>10279</c:v>
                </c:pt>
                <c:pt idx="121">
                  <c:v>10303.5</c:v>
                </c:pt>
                <c:pt idx="122">
                  <c:v>10311</c:v>
                </c:pt>
                <c:pt idx="123">
                  <c:v>10368</c:v>
                </c:pt>
                <c:pt idx="124">
                  <c:v>10514</c:v>
                </c:pt>
                <c:pt idx="125">
                  <c:v>10568.5</c:v>
                </c:pt>
                <c:pt idx="126">
                  <c:v>10619</c:v>
                </c:pt>
                <c:pt idx="127">
                  <c:v>10620.5</c:v>
                </c:pt>
                <c:pt idx="128">
                  <c:v>10643</c:v>
                </c:pt>
                <c:pt idx="129">
                  <c:v>10797</c:v>
                </c:pt>
                <c:pt idx="130">
                  <c:v>10815.5</c:v>
                </c:pt>
                <c:pt idx="131">
                  <c:v>10823.5</c:v>
                </c:pt>
                <c:pt idx="132">
                  <c:v>10833</c:v>
                </c:pt>
                <c:pt idx="133">
                  <c:v>10846</c:v>
                </c:pt>
                <c:pt idx="134">
                  <c:v>10874</c:v>
                </c:pt>
                <c:pt idx="135">
                  <c:v>10939</c:v>
                </c:pt>
                <c:pt idx="136">
                  <c:v>10950</c:v>
                </c:pt>
                <c:pt idx="137">
                  <c:v>10950</c:v>
                </c:pt>
                <c:pt idx="138">
                  <c:v>11112</c:v>
                </c:pt>
                <c:pt idx="139">
                  <c:v>11217</c:v>
                </c:pt>
                <c:pt idx="140">
                  <c:v>11217</c:v>
                </c:pt>
                <c:pt idx="141">
                  <c:v>11217</c:v>
                </c:pt>
                <c:pt idx="142">
                  <c:v>11225</c:v>
                </c:pt>
                <c:pt idx="143">
                  <c:v>11237</c:v>
                </c:pt>
                <c:pt idx="144">
                  <c:v>11413.5</c:v>
                </c:pt>
                <c:pt idx="145">
                  <c:v>11448</c:v>
                </c:pt>
                <c:pt idx="146">
                  <c:v>11480</c:v>
                </c:pt>
                <c:pt idx="147">
                  <c:v>12047</c:v>
                </c:pt>
                <c:pt idx="148">
                  <c:v>12086</c:v>
                </c:pt>
                <c:pt idx="149">
                  <c:v>12086</c:v>
                </c:pt>
                <c:pt idx="150">
                  <c:v>12086</c:v>
                </c:pt>
                <c:pt idx="151">
                  <c:v>12290</c:v>
                </c:pt>
                <c:pt idx="152">
                  <c:v>12290</c:v>
                </c:pt>
                <c:pt idx="153">
                  <c:v>12321</c:v>
                </c:pt>
                <c:pt idx="154">
                  <c:v>12358</c:v>
                </c:pt>
                <c:pt idx="155">
                  <c:v>12642</c:v>
                </c:pt>
                <c:pt idx="156">
                  <c:v>12936</c:v>
                </c:pt>
                <c:pt idx="157">
                  <c:v>12986.5</c:v>
                </c:pt>
                <c:pt idx="158">
                  <c:v>13256</c:v>
                </c:pt>
                <c:pt idx="159">
                  <c:v>13276</c:v>
                </c:pt>
                <c:pt idx="160">
                  <c:v>13289.5</c:v>
                </c:pt>
                <c:pt idx="161">
                  <c:v>13470</c:v>
                </c:pt>
                <c:pt idx="162">
                  <c:v>13775</c:v>
                </c:pt>
                <c:pt idx="163">
                  <c:v>14181</c:v>
                </c:pt>
                <c:pt idx="164">
                  <c:v>14384</c:v>
                </c:pt>
                <c:pt idx="165">
                  <c:v>14392</c:v>
                </c:pt>
                <c:pt idx="166">
                  <c:v>14408</c:v>
                </c:pt>
                <c:pt idx="167">
                  <c:v>14412</c:v>
                </c:pt>
                <c:pt idx="168">
                  <c:v>14416</c:v>
                </c:pt>
                <c:pt idx="169">
                  <c:v>14943</c:v>
                </c:pt>
                <c:pt idx="170">
                  <c:v>14943</c:v>
                </c:pt>
                <c:pt idx="171">
                  <c:v>14946</c:v>
                </c:pt>
                <c:pt idx="172">
                  <c:v>14993</c:v>
                </c:pt>
                <c:pt idx="173">
                  <c:v>15039</c:v>
                </c:pt>
                <c:pt idx="174">
                  <c:v>15063</c:v>
                </c:pt>
                <c:pt idx="175">
                  <c:v>15181</c:v>
                </c:pt>
                <c:pt idx="176">
                  <c:v>15318</c:v>
                </c:pt>
                <c:pt idx="177">
                  <c:v>15481</c:v>
                </c:pt>
              </c:numCache>
            </c:numRef>
          </c:xVal>
          <c:yVal>
            <c:numRef>
              <c:f>Active!$I$21:$I$943</c:f>
              <c:numCache>
                <c:formatCode>General</c:formatCode>
                <c:ptCount val="923"/>
                <c:pt idx="0">
                  <c:v>-0.10472399998980109</c:v>
                </c:pt>
                <c:pt idx="1">
                  <c:v>0.23162800000864081</c:v>
                </c:pt>
                <c:pt idx="2">
                  <c:v>-0.23296399999526329</c:v>
                </c:pt>
                <c:pt idx="3">
                  <c:v>0.20338800000172341</c:v>
                </c:pt>
                <c:pt idx="4">
                  <c:v>0.27338800000143237</c:v>
                </c:pt>
                <c:pt idx="5">
                  <c:v>-3.3907999997609295E-2</c:v>
                </c:pt>
                <c:pt idx="6">
                  <c:v>0.28244400000403402</c:v>
                </c:pt>
                <c:pt idx="7">
                  <c:v>0.13514800000848481</c:v>
                </c:pt>
                <c:pt idx="8">
                  <c:v>0.27420400000119116</c:v>
                </c:pt>
                <c:pt idx="9">
                  <c:v>-0.22038800000154879</c:v>
                </c:pt>
                <c:pt idx="10">
                  <c:v>0.21596400000271387</c:v>
                </c:pt>
                <c:pt idx="11">
                  <c:v>-1.3319999998202547E-3</c:v>
                </c:pt>
                <c:pt idx="12">
                  <c:v>0.19665200000599725</c:v>
                </c:pt>
                <c:pt idx="13">
                  <c:v>-3.0643999998574145E-2</c:v>
                </c:pt>
                <c:pt idx="21">
                  <c:v>0</c:v>
                </c:pt>
                <c:pt idx="23">
                  <c:v>4.4120000093244016E-3</c:v>
                </c:pt>
                <c:pt idx="24">
                  <c:v>-2.2116000000096392E-2</c:v>
                </c:pt>
                <c:pt idx="28">
                  <c:v>-6.611999990127515E-3</c:v>
                </c:pt>
                <c:pt idx="29">
                  <c:v>-5.8599999974831007E-3</c:v>
                </c:pt>
                <c:pt idx="30">
                  <c:v>-1.0411999995994847E-2</c:v>
                </c:pt>
                <c:pt idx="31">
                  <c:v>-2.3319999963860027E-3</c:v>
                </c:pt>
                <c:pt idx="32">
                  <c:v>3.3479999983683228E-3</c:v>
                </c:pt>
                <c:pt idx="33">
                  <c:v>-3.3879999973578379E-3</c:v>
                </c:pt>
                <c:pt idx="34">
                  <c:v>1.1347999999998137E-2</c:v>
                </c:pt>
                <c:pt idx="40">
                  <c:v>-1.2931999997817911E-2</c:v>
                </c:pt>
                <c:pt idx="42">
                  <c:v>1.1572000003070571E-2</c:v>
                </c:pt>
                <c:pt idx="47">
                  <c:v>-3.5171999996236991E-2</c:v>
                </c:pt>
                <c:pt idx="49">
                  <c:v>-3.2939999990048818E-2</c:v>
                </c:pt>
                <c:pt idx="50">
                  <c:v>-1.9947999993746635E-2</c:v>
                </c:pt>
                <c:pt idx="51">
                  <c:v>-2.313999999751104E-2</c:v>
                </c:pt>
                <c:pt idx="58">
                  <c:v>-4.6251999992819037E-2</c:v>
                </c:pt>
                <c:pt idx="59">
                  <c:v>0</c:v>
                </c:pt>
                <c:pt idx="62">
                  <c:v>-3.5651999991387129E-2</c:v>
                </c:pt>
                <c:pt idx="64">
                  <c:v>-2.7203999998164363E-2</c:v>
                </c:pt>
                <c:pt idx="69">
                  <c:v>-2.2563999991689343E-2</c:v>
                </c:pt>
                <c:pt idx="70">
                  <c:v>-4.3828000001667533E-2</c:v>
                </c:pt>
                <c:pt idx="73">
                  <c:v>-6.1279999994440004E-2</c:v>
                </c:pt>
                <c:pt idx="76">
                  <c:v>-6.8899999998393469E-2</c:v>
                </c:pt>
                <c:pt idx="77">
                  <c:v>-7.3083999996015336E-2</c:v>
                </c:pt>
                <c:pt idx="78">
                  <c:v>-3.7923999996564817E-2</c:v>
                </c:pt>
                <c:pt idx="79">
                  <c:v>-5.1291999996465165E-2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64-4DE0-A899-3D92AD0E99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-2068.5</c:v>
                </c:pt>
                <c:pt idx="1">
                  <c:v>-2068</c:v>
                </c:pt>
                <c:pt idx="2">
                  <c:v>-2066</c:v>
                </c:pt>
                <c:pt idx="3">
                  <c:v>-2065.5</c:v>
                </c:pt>
                <c:pt idx="4">
                  <c:v>-2065.5</c:v>
                </c:pt>
                <c:pt idx="5">
                  <c:v>-2064.5</c:v>
                </c:pt>
                <c:pt idx="6">
                  <c:v>-2064</c:v>
                </c:pt>
                <c:pt idx="7">
                  <c:v>-2063</c:v>
                </c:pt>
                <c:pt idx="8">
                  <c:v>-2061.5</c:v>
                </c:pt>
                <c:pt idx="9">
                  <c:v>-2059.5</c:v>
                </c:pt>
                <c:pt idx="10">
                  <c:v>-2059</c:v>
                </c:pt>
                <c:pt idx="11">
                  <c:v>-2058</c:v>
                </c:pt>
                <c:pt idx="12">
                  <c:v>-2049.5</c:v>
                </c:pt>
                <c:pt idx="13">
                  <c:v>-2048.5</c:v>
                </c:pt>
                <c:pt idx="14">
                  <c:v>-1754</c:v>
                </c:pt>
                <c:pt idx="15">
                  <c:v>-1739.5</c:v>
                </c:pt>
                <c:pt idx="16">
                  <c:v>-1711.5</c:v>
                </c:pt>
                <c:pt idx="17">
                  <c:v>-1707.5</c:v>
                </c:pt>
                <c:pt idx="18">
                  <c:v>-1455</c:v>
                </c:pt>
                <c:pt idx="19">
                  <c:v>-1400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640.5</c:v>
                </c:pt>
                <c:pt idx="24">
                  <c:v>921</c:v>
                </c:pt>
                <c:pt idx="25">
                  <c:v>1791</c:v>
                </c:pt>
                <c:pt idx="26">
                  <c:v>1791</c:v>
                </c:pt>
                <c:pt idx="27">
                  <c:v>1791</c:v>
                </c:pt>
                <c:pt idx="28">
                  <c:v>2122</c:v>
                </c:pt>
                <c:pt idx="29">
                  <c:v>2660</c:v>
                </c:pt>
                <c:pt idx="30">
                  <c:v>2672</c:v>
                </c:pt>
                <c:pt idx="31">
                  <c:v>2692</c:v>
                </c:pt>
                <c:pt idx="32">
                  <c:v>2737</c:v>
                </c:pt>
                <c:pt idx="33">
                  <c:v>2753</c:v>
                </c:pt>
                <c:pt idx="34">
                  <c:v>2987</c:v>
                </c:pt>
                <c:pt idx="35">
                  <c:v>3208.5</c:v>
                </c:pt>
                <c:pt idx="36">
                  <c:v>3248.5</c:v>
                </c:pt>
                <c:pt idx="37">
                  <c:v>3250</c:v>
                </c:pt>
                <c:pt idx="38">
                  <c:v>3510</c:v>
                </c:pt>
                <c:pt idx="39">
                  <c:v>3540.5</c:v>
                </c:pt>
                <c:pt idx="40">
                  <c:v>3542</c:v>
                </c:pt>
                <c:pt idx="41">
                  <c:v>3610</c:v>
                </c:pt>
                <c:pt idx="42">
                  <c:v>3618</c:v>
                </c:pt>
                <c:pt idx="43">
                  <c:v>3690</c:v>
                </c:pt>
                <c:pt idx="44">
                  <c:v>3805</c:v>
                </c:pt>
                <c:pt idx="45">
                  <c:v>3805</c:v>
                </c:pt>
                <c:pt idx="46">
                  <c:v>3805</c:v>
                </c:pt>
                <c:pt idx="47">
                  <c:v>3919.5</c:v>
                </c:pt>
                <c:pt idx="48">
                  <c:v>4137</c:v>
                </c:pt>
                <c:pt idx="49">
                  <c:v>4140</c:v>
                </c:pt>
                <c:pt idx="50">
                  <c:v>4488</c:v>
                </c:pt>
                <c:pt idx="51">
                  <c:v>4965</c:v>
                </c:pt>
                <c:pt idx="52">
                  <c:v>5026</c:v>
                </c:pt>
                <c:pt idx="53">
                  <c:v>5103</c:v>
                </c:pt>
                <c:pt idx="54">
                  <c:v>5254.5</c:v>
                </c:pt>
                <c:pt idx="55">
                  <c:v>5310</c:v>
                </c:pt>
                <c:pt idx="56">
                  <c:v>5310</c:v>
                </c:pt>
                <c:pt idx="57">
                  <c:v>5310</c:v>
                </c:pt>
                <c:pt idx="58">
                  <c:v>5337</c:v>
                </c:pt>
                <c:pt idx="59">
                  <c:v>5572</c:v>
                </c:pt>
                <c:pt idx="60">
                  <c:v>5597</c:v>
                </c:pt>
                <c:pt idx="61">
                  <c:v>5612</c:v>
                </c:pt>
                <c:pt idx="62">
                  <c:v>5612</c:v>
                </c:pt>
                <c:pt idx="63">
                  <c:v>5624</c:v>
                </c:pt>
                <c:pt idx="64">
                  <c:v>5624</c:v>
                </c:pt>
                <c:pt idx="65">
                  <c:v>5924</c:v>
                </c:pt>
                <c:pt idx="66">
                  <c:v>5924</c:v>
                </c:pt>
                <c:pt idx="67">
                  <c:v>6152.5</c:v>
                </c:pt>
                <c:pt idx="68">
                  <c:v>6152.5</c:v>
                </c:pt>
                <c:pt idx="69">
                  <c:v>6409</c:v>
                </c:pt>
                <c:pt idx="70">
                  <c:v>6518</c:v>
                </c:pt>
                <c:pt idx="71">
                  <c:v>6817</c:v>
                </c:pt>
                <c:pt idx="72">
                  <c:v>6817</c:v>
                </c:pt>
                <c:pt idx="73">
                  <c:v>7355</c:v>
                </c:pt>
                <c:pt idx="74">
                  <c:v>7392</c:v>
                </c:pt>
                <c:pt idx="75">
                  <c:v>7392</c:v>
                </c:pt>
                <c:pt idx="76">
                  <c:v>7400</c:v>
                </c:pt>
                <c:pt idx="77">
                  <c:v>7404</c:v>
                </c:pt>
                <c:pt idx="78">
                  <c:v>7444</c:v>
                </c:pt>
                <c:pt idx="79">
                  <c:v>7452</c:v>
                </c:pt>
                <c:pt idx="80">
                  <c:v>7703</c:v>
                </c:pt>
                <c:pt idx="81">
                  <c:v>7703</c:v>
                </c:pt>
                <c:pt idx="82">
                  <c:v>8538.5</c:v>
                </c:pt>
                <c:pt idx="83">
                  <c:v>8548</c:v>
                </c:pt>
                <c:pt idx="84">
                  <c:v>8857.5</c:v>
                </c:pt>
                <c:pt idx="85">
                  <c:v>8861.5</c:v>
                </c:pt>
                <c:pt idx="86">
                  <c:v>8861.5</c:v>
                </c:pt>
                <c:pt idx="87">
                  <c:v>8863</c:v>
                </c:pt>
                <c:pt idx="88">
                  <c:v>8868</c:v>
                </c:pt>
                <c:pt idx="89">
                  <c:v>8881.5</c:v>
                </c:pt>
                <c:pt idx="90">
                  <c:v>8881.5</c:v>
                </c:pt>
                <c:pt idx="91">
                  <c:v>8881.5</c:v>
                </c:pt>
                <c:pt idx="92">
                  <c:v>8884</c:v>
                </c:pt>
                <c:pt idx="93">
                  <c:v>8888</c:v>
                </c:pt>
                <c:pt idx="94">
                  <c:v>8889.5</c:v>
                </c:pt>
                <c:pt idx="95">
                  <c:v>8892</c:v>
                </c:pt>
                <c:pt idx="96">
                  <c:v>8896</c:v>
                </c:pt>
                <c:pt idx="97">
                  <c:v>8896</c:v>
                </c:pt>
                <c:pt idx="98">
                  <c:v>8896</c:v>
                </c:pt>
                <c:pt idx="99">
                  <c:v>9054</c:v>
                </c:pt>
                <c:pt idx="100">
                  <c:v>9086</c:v>
                </c:pt>
                <c:pt idx="101">
                  <c:v>9104.5</c:v>
                </c:pt>
                <c:pt idx="102">
                  <c:v>9120.5</c:v>
                </c:pt>
                <c:pt idx="103">
                  <c:v>9135</c:v>
                </c:pt>
                <c:pt idx="104">
                  <c:v>9143</c:v>
                </c:pt>
                <c:pt idx="105">
                  <c:v>9143</c:v>
                </c:pt>
                <c:pt idx="106">
                  <c:v>9359.5</c:v>
                </c:pt>
                <c:pt idx="107">
                  <c:v>9406</c:v>
                </c:pt>
                <c:pt idx="108">
                  <c:v>9451.5</c:v>
                </c:pt>
                <c:pt idx="109">
                  <c:v>9452.5</c:v>
                </c:pt>
                <c:pt idx="110">
                  <c:v>9662.5</c:v>
                </c:pt>
                <c:pt idx="111">
                  <c:v>9688</c:v>
                </c:pt>
                <c:pt idx="112">
                  <c:v>9694.5</c:v>
                </c:pt>
                <c:pt idx="113">
                  <c:v>9733</c:v>
                </c:pt>
                <c:pt idx="114">
                  <c:v>9753</c:v>
                </c:pt>
                <c:pt idx="115">
                  <c:v>9787.5</c:v>
                </c:pt>
                <c:pt idx="116">
                  <c:v>9791.5</c:v>
                </c:pt>
                <c:pt idx="117">
                  <c:v>9960</c:v>
                </c:pt>
                <c:pt idx="118">
                  <c:v>9961.5</c:v>
                </c:pt>
                <c:pt idx="119">
                  <c:v>10271</c:v>
                </c:pt>
                <c:pt idx="120">
                  <c:v>10279</c:v>
                </c:pt>
                <c:pt idx="121">
                  <c:v>10303.5</c:v>
                </c:pt>
                <c:pt idx="122">
                  <c:v>10311</c:v>
                </c:pt>
                <c:pt idx="123">
                  <c:v>10368</c:v>
                </c:pt>
                <c:pt idx="124">
                  <c:v>10514</c:v>
                </c:pt>
                <c:pt idx="125">
                  <c:v>10568.5</c:v>
                </c:pt>
                <c:pt idx="126">
                  <c:v>10619</c:v>
                </c:pt>
                <c:pt idx="127">
                  <c:v>10620.5</c:v>
                </c:pt>
                <c:pt idx="128">
                  <c:v>10643</c:v>
                </c:pt>
                <c:pt idx="129">
                  <c:v>10797</c:v>
                </c:pt>
                <c:pt idx="130">
                  <c:v>10815.5</c:v>
                </c:pt>
                <c:pt idx="131">
                  <c:v>10823.5</c:v>
                </c:pt>
                <c:pt idx="132">
                  <c:v>10833</c:v>
                </c:pt>
                <c:pt idx="133">
                  <c:v>10846</c:v>
                </c:pt>
                <c:pt idx="134">
                  <c:v>10874</c:v>
                </c:pt>
                <c:pt idx="135">
                  <c:v>10939</c:v>
                </c:pt>
                <c:pt idx="136">
                  <c:v>10950</c:v>
                </c:pt>
                <c:pt idx="137">
                  <c:v>10950</c:v>
                </c:pt>
                <c:pt idx="138">
                  <c:v>11112</c:v>
                </c:pt>
                <c:pt idx="139">
                  <c:v>11217</c:v>
                </c:pt>
                <c:pt idx="140">
                  <c:v>11217</c:v>
                </c:pt>
                <c:pt idx="141">
                  <c:v>11217</c:v>
                </c:pt>
                <c:pt idx="142">
                  <c:v>11225</c:v>
                </c:pt>
                <c:pt idx="143">
                  <c:v>11237</c:v>
                </c:pt>
                <c:pt idx="144">
                  <c:v>11413.5</c:v>
                </c:pt>
                <c:pt idx="145">
                  <c:v>11448</c:v>
                </c:pt>
                <c:pt idx="146">
                  <c:v>11480</c:v>
                </c:pt>
                <c:pt idx="147">
                  <c:v>12047</c:v>
                </c:pt>
                <c:pt idx="148">
                  <c:v>12086</c:v>
                </c:pt>
                <c:pt idx="149">
                  <c:v>12086</c:v>
                </c:pt>
                <c:pt idx="150">
                  <c:v>12086</c:v>
                </c:pt>
                <c:pt idx="151">
                  <c:v>12290</c:v>
                </c:pt>
                <c:pt idx="152">
                  <c:v>12290</c:v>
                </c:pt>
                <c:pt idx="153">
                  <c:v>12321</c:v>
                </c:pt>
                <c:pt idx="154">
                  <c:v>12358</c:v>
                </c:pt>
                <c:pt idx="155">
                  <c:v>12642</c:v>
                </c:pt>
                <c:pt idx="156">
                  <c:v>12936</c:v>
                </c:pt>
                <c:pt idx="157">
                  <c:v>12986.5</c:v>
                </c:pt>
                <c:pt idx="158">
                  <c:v>13256</c:v>
                </c:pt>
                <c:pt idx="159">
                  <c:v>13276</c:v>
                </c:pt>
                <c:pt idx="160">
                  <c:v>13289.5</c:v>
                </c:pt>
                <c:pt idx="161">
                  <c:v>13470</c:v>
                </c:pt>
                <c:pt idx="162">
                  <c:v>13775</c:v>
                </c:pt>
                <c:pt idx="163">
                  <c:v>14181</c:v>
                </c:pt>
                <c:pt idx="164">
                  <c:v>14384</c:v>
                </c:pt>
                <c:pt idx="165">
                  <c:v>14392</c:v>
                </c:pt>
                <c:pt idx="166">
                  <c:v>14408</c:v>
                </c:pt>
                <c:pt idx="167">
                  <c:v>14412</c:v>
                </c:pt>
                <c:pt idx="168">
                  <c:v>14416</c:v>
                </c:pt>
                <c:pt idx="169">
                  <c:v>14943</c:v>
                </c:pt>
                <c:pt idx="170">
                  <c:v>14943</c:v>
                </c:pt>
                <c:pt idx="171">
                  <c:v>14946</c:v>
                </c:pt>
                <c:pt idx="172">
                  <c:v>14993</c:v>
                </c:pt>
                <c:pt idx="173">
                  <c:v>15039</c:v>
                </c:pt>
                <c:pt idx="174">
                  <c:v>15063</c:v>
                </c:pt>
                <c:pt idx="175">
                  <c:v>15181</c:v>
                </c:pt>
                <c:pt idx="176">
                  <c:v>15318</c:v>
                </c:pt>
                <c:pt idx="177">
                  <c:v>15481</c:v>
                </c:pt>
              </c:numCache>
            </c:numRef>
          </c:xVal>
          <c:yVal>
            <c:numRef>
              <c:f>Active!$J$21:$J$943</c:f>
              <c:numCache>
                <c:formatCode>General</c:formatCode>
                <c:ptCount val="923"/>
                <c:pt idx="14">
                  <c:v>-2.6159999979427084E-3</c:v>
                </c:pt>
                <c:pt idx="15">
                  <c:v>-2.1080000005895272E-3</c:v>
                </c:pt>
                <c:pt idx="16">
                  <c:v>3.6040000049979426E-3</c:v>
                </c:pt>
                <c:pt idx="17">
                  <c:v>-5.7999999262392521E-4</c:v>
                </c:pt>
                <c:pt idx="18">
                  <c:v>9.4800000006216578E-3</c:v>
                </c:pt>
                <c:pt idx="19">
                  <c:v>-5.0000000192085281E-4</c:v>
                </c:pt>
                <c:pt idx="20">
                  <c:v>-1.9999999494757503E-4</c:v>
                </c:pt>
                <c:pt idx="22">
                  <c:v>2.9999999969732016E-4</c:v>
                </c:pt>
                <c:pt idx="25">
                  <c:v>-1.0536000001593493E-2</c:v>
                </c:pt>
                <c:pt idx="26">
                  <c:v>-1.0236000001896173E-2</c:v>
                </c:pt>
                <c:pt idx="27">
                  <c:v>-1.003599999967264E-2</c:v>
                </c:pt>
                <c:pt idx="35">
                  <c:v>-2.5115999997069594E-2</c:v>
                </c:pt>
                <c:pt idx="36">
                  <c:v>-2.0155999991402496E-2</c:v>
                </c:pt>
                <c:pt idx="37">
                  <c:v>-2.2499999999126885E-2</c:v>
                </c:pt>
                <c:pt idx="38">
                  <c:v>-2.8459999994083773E-2</c:v>
                </c:pt>
                <c:pt idx="39">
                  <c:v>-3.0587999994168058E-2</c:v>
                </c:pt>
                <c:pt idx="41">
                  <c:v>-3.0259999992267694E-2</c:v>
                </c:pt>
                <c:pt idx="44">
                  <c:v>-3.7580000003799796E-2</c:v>
                </c:pt>
                <c:pt idx="45">
                  <c:v>-3.7579999996523838E-2</c:v>
                </c:pt>
                <c:pt idx="46">
                  <c:v>-3.7579999996523838E-2</c:v>
                </c:pt>
                <c:pt idx="48">
                  <c:v>-3.255199999694014E-2</c:v>
                </c:pt>
                <c:pt idx="52">
                  <c:v>-4.3895999995584134E-2</c:v>
                </c:pt>
                <c:pt idx="53">
                  <c:v>-4.1187999995599966E-2</c:v>
                </c:pt>
                <c:pt idx="54">
                  <c:v>-2.7232000000367407E-2</c:v>
                </c:pt>
                <c:pt idx="55">
                  <c:v>-4.1359999995620456E-2</c:v>
                </c:pt>
                <c:pt idx="56">
                  <c:v>-4.1359999995620456E-2</c:v>
                </c:pt>
                <c:pt idx="57">
                  <c:v>-4.1359999995620456E-2</c:v>
                </c:pt>
                <c:pt idx="60">
                  <c:v>-4.5511999996961094E-2</c:v>
                </c:pt>
                <c:pt idx="61">
                  <c:v>-4.5451999991200864E-2</c:v>
                </c:pt>
                <c:pt idx="65">
                  <c:v>-5.8803999992960598E-2</c:v>
                </c:pt>
                <c:pt idx="66">
                  <c:v>-5.8403999995789491E-2</c:v>
                </c:pt>
                <c:pt idx="67">
                  <c:v>-5.3839999993215315E-2</c:v>
                </c:pt>
                <c:pt idx="68">
                  <c:v>-5.1239999993413221E-2</c:v>
                </c:pt>
                <c:pt idx="71">
                  <c:v>-5.9931999996479135E-2</c:v>
                </c:pt>
                <c:pt idx="72">
                  <c:v>-5.1631999995152E-2</c:v>
                </c:pt>
                <c:pt idx="74">
                  <c:v>-6.1131999995268416E-2</c:v>
                </c:pt>
                <c:pt idx="75">
                  <c:v>-5.9031999997387175E-2</c:v>
                </c:pt>
                <c:pt idx="80">
                  <c:v>-6.2288000000989996E-2</c:v>
                </c:pt>
                <c:pt idx="81">
                  <c:v>-6.1088000002200715E-2</c:v>
                </c:pt>
                <c:pt idx="82">
                  <c:v>-7.9395999993721489E-2</c:v>
                </c:pt>
                <c:pt idx="83">
                  <c:v>-7.0707999992009718E-2</c:v>
                </c:pt>
                <c:pt idx="114">
                  <c:v>-8.2287999997788575E-2</c:v>
                </c:pt>
                <c:pt idx="143">
                  <c:v>-0.10135199999785982</c:v>
                </c:pt>
                <c:pt idx="156">
                  <c:v>-0.11545599999226397</c:v>
                </c:pt>
                <c:pt idx="157">
                  <c:v>-0.11670400000002701</c:v>
                </c:pt>
                <c:pt idx="160">
                  <c:v>-0.11859199999162229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64-4DE0-A899-3D92AD0E99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  <c:pt idx="25">
                    <c:v>1.5E-3</c:v>
                  </c:pt>
                  <c:pt idx="27">
                    <c:v>1E-3</c:v>
                  </c:pt>
                  <c:pt idx="44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  <c:pt idx="25">
                    <c:v>1.5E-3</c:v>
                  </c:pt>
                  <c:pt idx="27">
                    <c:v>1E-3</c:v>
                  </c:pt>
                  <c:pt idx="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-2068.5</c:v>
                </c:pt>
                <c:pt idx="1">
                  <c:v>-2068</c:v>
                </c:pt>
                <c:pt idx="2">
                  <c:v>-2066</c:v>
                </c:pt>
                <c:pt idx="3">
                  <c:v>-2065.5</c:v>
                </c:pt>
                <c:pt idx="4">
                  <c:v>-2065.5</c:v>
                </c:pt>
                <c:pt idx="5">
                  <c:v>-2064.5</c:v>
                </c:pt>
                <c:pt idx="6">
                  <c:v>-2064</c:v>
                </c:pt>
                <c:pt idx="7">
                  <c:v>-2063</c:v>
                </c:pt>
                <c:pt idx="8">
                  <c:v>-2061.5</c:v>
                </c:pt>
                <c:pt idx="9">
                  <c:v>-2059.5</c:v>
                </c:pt>
                <c:pt idx="10">
                  <c:v>-2059</c:v>
                </c:pt>
                <c:pt idx="11">
                  <c:v>-2058</c:v>
                </c:pt>
                <c:pt idx="12">
                  <c:v>-2049.5</c:v>
                </c:pt>
                <c:pt idx="13">
                  <c:v>-2048.5</c:v>
                </c:pt>
                <c:pt idx="14">
                  <c:v>-1754</c:v>
                </c:pt>
                <c:pt idx="15">
                  <c:v>-1739.5</c:v>
                </c:pt>
                <c:pt idx="16">
                  <c:v>-1711.5</c:v>
                </c:pt>
                <c:pt idx="17">
                  <c:v>-1707.5</c:v>
                </c:pt>
                <c:pt idx="18">
                  <c:v>-1455</c:v>
                </c:pt>
                <c:pt idx="19">
                  <c:v>-1400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640.5</c:v>
                </c:pt>
                <c:pt idx="24">
                  <c:v>921</c:v>
                </c:pt>
                <c:pt idx="25">
                  <c:v>1791</c:v>
                </c:pt>
                <c:pt idx="26">
                  <c:v>1791</c:v>
                </c:pt>
                <c:pt idx="27">
                  <c:v>1791</c:v>
                </c:pt>
                <c:pt idx="28">
                  <c:v>2122</c:v>
                </c:pt>
                <c:pt idx="29">
                  <c:v>2660</c:v>
                </c:pt>
                <c:pt idx="30">
                  <c:v>2672</c:v>
                </c:pt>
                <c:pt idx="31">
                  <c:v>2692</c:v>
                </c:pt>
                <c:pt idx="32">
                  <c:v>2737</c:v>
                </c:pt>
                <c:pt idx="33">
                  <c:v>2753</c:v>
                </c:pt>
                <c:pt idx="34">
                  <c:v>2987</c:v>
                </c:pt>
                <c:pt idx="35">
                  <c:v>3208.5</c:v>
                </c:pt>
                <c:pt idx="36">
                  <c:v>3248.5</c:v>
                </c:pt>
                <c:pt idx="37">
                  <c:v>3250</c:v>
                </c:pt>
                <c:pt idx="38">
                  <c:v>3510</c:v>
                </c:pt>
                <c:pt idx="39">
                  <c:v>3540.5</c:v>
                </c:pt>
                <c:pt idx="40">
                  <c:v>3542</c:v>
                </c:pt>
                <c:pt idx="41">
                  <c:v>3610</c:v>
                </c:pt>
                <c:pt idx="42">
                  <c:v>3618</c:v>
                </c:pt>
                <c:pt idx="43">
                  <c:v>3690</c:v>
                </c:pt>
                <c:pt idx="44">
                  <c:v>3805</c:v>
                </c:pt>
                <c:pt idx="45">
                  <c:v>3805</c:v>
                </c:pt>
                <c:pt idx="46">
                  <c:v>3805</c:v>
                </c:pt>
                <c:pt idx="47">
                  <c:v>3919.5</c:v>
                </c:pt>
                <c:pt idx="48">
                  <c:v>4137</c:v>
                </c:pt>
                <c:pt idx="49">
                  <c:v>4140</c:v>
                </c:pt>
                <c:pt idx="50">
                  <c:v>4488</c:v>
                </c:pt>
                <c:pt idx="51">
                  <c:v>4965</c:v>
                </c:pt>
                <c:pt idx="52">
                  <c:v>5026</c:v>
                </c:pt>
                <c:pt idx="53">
                  <c:v>5103</c:v>
                </c:pt>
                <c:pt idx="54">
                  <c:v>5254.5</c:v>
                </c:pt>
                <c:pt idx="55">
                  <c:v>5310</c:v>
                </c:pt>
                <c:pt idx="56">
                  <c:v>5310</c:v>
                </c:pt>
                <c:pt idx="57">
                  <c:v>5310</c:v>
                </c:pt>
                <c:pt idx="58">
                  <c:v>5337</c:v>
                </c:pt>
                <c:pt idx="59">
                  <c:v>5572</c:v>
                </c:pt>
                <c:pt idx="60">
                  <c:v>5597</c:v>
                </c:pt>
                <c:pt idx="61">
                  <c:v>5612</c:v>
                </c:pt>
                <c:pt idx="62">
                  <c:v>5612</c:v>
                </c:pt>
                <c:pt idx="63">
                  <c:v>5624</c:v>
                </c:pt>
                <c:pt idx="64">
                  <c:v>5624</c:v>
                </c:pt>
                <c:pt idx="65">
                  <c:v>5924</c:v>
                </c:pt>
                <c:pt idx="66">
                  <c:v>5924</c:v>
                </c:pt>
                <c:pt idx="67">
                  <c:v>6152.5</c:v>
                </c:pt>
                <c:pt idx="68">
                  <c:v>6152.5</c:v>
                </c:pt>
                <c:pt idx="69">
                  <c:v>6409</c:v>
                </c:pt>
                <c:pt idx="70">
                  <c:v>6518</c:v>
                </c:pt>
                <c:pt idx="71">
                  <c:v>6817</c:v>
                </c:pt>
                <c:pt idx="72">
                  <c:v>6817</c:v>
                </c:pt>
                <c:pt idx="73">
                  <c:v>7355</c:v>
                </c:pt>
                <c:pt idx="74">
                  <c:v>7392</c:v>
                </c:pt>
                <c:pt idx="75">
                  <c:v>7392</c:v>
                </c:pt>
                <c:pt idx="76">
                  <c:v>7400</c:v>
                </c:pt>
                <c:pt idx="77">
                  <c:v>7404</c:v>
                </c:pt>
                <c:pt idx="78">
                  <c:v>7444</c:v>
                </c:pt>
                <c:pt idx="79">
                  <c:v>7452</c:v>
                </c:pt>
                <c:pt idx="80">
                  <c:v>7703</c:v>
                </c:pt>
                <c:pt idx="81">
                  <c:v>7703</c:v>
                </c:pt>
                <c:pt idx="82">
                  <c:v>8538.5</c:v>
                </c:pt>
                <c:pt idx="83">
                  <c:v>8548</c:v>
                </c:pt>
                <c:pt idx="84">
                  <c:v>8857.5</c:v>
                </c:pt>
                <c:pt idx="85">
                  <c:v>8861.5</c:v>
                </c:pt>
                <c:pt idx="86">
                  <c:v>8861.5</c:v>
                </c:pt>
                <c:pt idx="87">
                  <c:v>8863</c:v>
                </c:pt>
                <c:pt idx="88">
                  <c:v>8868</c:v>
                </c:pt>
                <c:pt idx="89">
                  <c:v>8881.5</c:v>
                </c:pt>
                <c:pt idx="90">
                  <c:v>8881.5</c:v>
                </c:pt>
                <c:pt idx="91">
                  <c:v>8881.5</c:v>
                </c:pt>
                <c:pt idx="92">
                  <c:v>8884</c:v>
                </c:pt>
                <c:pt idx="93">
                  <c:v>8888</c:v>
                </c:pt>
                <c:pt idx="94">
                  <c:v>8889.5</c:v>
                </c:pt>
                <c:pt idx="95">
                  <c:v>8892</c:v>
                </c:pt>
                <c:pt idx="96">
                  <c:v>8896</c:v>
                </c:pt>
                <c:pt idx="97">
                  <c:v>8896</c:v>
                </c:pt>
                <c:pt idx="98">
                  <c:v>8896</c:v>
                </c:pt>
                <c:pt idx="99">
                  <c:v>9054</c:v>
                </c:pt>
                <c:pt idx="100">
                  <c:v>9086</c:v>
                </c:pt>
                <c:pt idx="101">
                  <c:v>9104.5</c:v>
                </c:pt>
                <c:pt idx="102">
                  <c:v>9120.5</c:v>
                </c:pt>
                <c:pt idx="103">
                  <c:v>9135</c:v>
                </c:pt>
                <c:pt idx="104">
                  <c:v>9143</c:v>
                </c:pt>
                <c:pt idx="105">
                  <c:v>9143</c:v>
                </c:pt>
                <c:pt idx="106">
                  <c:v>9359.5</c:v>
                </c:pt>
                <c:pt idx="107">
                  <c:v>9406</c:v>
                </c:pt>
                <c:pt idx="108">
                  <c:v>9451.5</c:v>
                </c:pt>
                <c:pt idx="109">
                  <c:v>9452.5</c:v>
                </c:pt>
                <c:pt idx="110">
                  <c:v>9662.5</c:v>
                </c:pt>
                <c:pt idx="111">
                  <c:v>9688</c:v>
                </c:pt>
                <c:pt idx="112">
                  <c:v>9694.5</c:v>
                </c:pt>
                <c:pt idx="113">
                  <c:v>9733</c:v>
                </c:pt>
                <c:pt idx="114">
                  <c:v>9753</c:v>
                </c:pt>
                <c:pt idx="115">
                  <c:v>9787.5</c:v>
                </c:pt>
                <c:pt idx="116">
                  <c:v>9791.5</c:v>
                </c:pt>
                <c:pt idx="117">
                  <c:v>9960</c:v>
                </c:pt>
                <c:pt idx="118">
                  <c:v>9961.5</c:v>
                </c:pt>
                <c:pt idx="119">
                  <c:v>10271</c:v>
                </c:pt>
                <c:pt idx="120">
                  <c:v>10279</c:v>
                </c:pt>
                <c:pt idx="121">
                  <c:v>10303.5</c:v>
                </c:pt>
                <c:pt idx="122">
                  <c:v>10311</c:v>
                </c:pt>
                <c:pt idx="123">
                  <c:v>10368</c:v>
                </c:pt>
                <c:pt idx="124">
                  <c:v>10514</c:v>
                </c:pt>
                <c:pt idx="125">
                  <c:v>10568.5</c:v>
                </c:pt>
                <c:pt idx="126">
                  <c:v>10619</c:v>
                </c:pt>
                <c:pt idx="127">
                  <c:v>10620.5</c:v>
                </c:pt>
                <c:pt idx="128">
                  <c:v>10643</c:v>
                </c:pt>
                <c:pt idx="129">
                  <c:v>10797</c:v>
                </c:pt>
                <c:pt idx="130">
                  <c:v>10815.5</c:v>
                </c:pt>
                <c:pt idx="131">
                  <c:v>10823.5</c:v>
                </c:pt>
                <c:pt idx="132">
                  <c:v>10833</c:v>
                </c:pt>
                <c:pt idx="133">
                  <c:v>10846</c:v>
                </c:pt>
                <c:pt idx="134">
                  <c:v>10874</c:v>
                </c:pt>
                <c:pt idx="135">
                  <c:v>10939</c:v>
                </c:pt>
                <c:pt idx="136">
                  <c:v>10950</c:v>
                </c:pt>
                <c:pt idx="137">
                  <c:v>10950</c:v>
                </c:pt>
                <c:pt idx="138">
                  <c:v>11112</c:v>
                </c:pt>
                <c:pt idx="139">
                  <c:v>11217</c:v>
                </c:pt>
                <c:pt idx="140">
                  <c:v>11217</c:v>
                </c:pt>
                <c:pt idx="141">
                  <c:v>11217</c:v>
                </c:pt>
                <c:pt idx="142">
                  <c:v>11225</c:v>
                </c:pt>
                <c:pt idx="143">
                  <c:v>11237</c:v>
                </c:pt>
                <c:pt idx="144">
                  <c:v>11413.5</c:v>
                </c:pt>
                <c:pt idx="145">
                  <c:v>11448</c:v>
                </c:pt>
                <c:pt idx="146">
                  <c:v>11480</c:v>
                </c:pt>
                <c:pt idx="147">
                  <c:v>12047</c:v>
                </c:pt>
                <c:pt idx="148">
                  <c:v>12086</c:v>
                </c:pt>
                <c:pt idx="149">
                  <c:v>12086</c:v>
                </c:pt>
                <c:pt idx="150">
                  <c:v>12086</c:v>
                </c:pt>
                <c:pt idx="151">
                  <c:v>12290</c:v>
                </c:pt>
                <c:pt idx="152">
                  <c:v>12290</c:v>
                </c:pt>
                <c:pt idx="153">
                  <c:v>12321</c:v>
                </c:pt>
                <c:pt idx="154">
                  <c:v>12358</c:v>
                </c:pt>
                <c:pt idx="155">
                  <c:v>12642</c:v>
                </c:pt>
                <c:pt idx="156">
                  <c:v>12936</c:v>
                </c:pt>
                <c:pt idx="157">
                  <c:v>12986.5</c:v>
                </c:pt>
                <c:pt idx="158">
                  <c:v>13256</c:v>
                </c:pt>
                <c:pt idx="159">
                  <c:v>13276</c:v>
                </c:pt>
                <c:pt idx="160">
                  <c:v>13289.5</c:v>
                </c:pt>
                <c:pt idx="161">
                  <c:v>13470</c:v>
                </c:pt>
                <c:pt idx="162">
                  <c:v>13775</c:v>
                </c:pt>
                <c:pt idx="163">
                  <c:v>14181</c:v>
                </c:pt>
                <c:pt idx="164">
                  <c:v>14384</c:v>
                </c:pt>
                <c:pt idx="165">
                  <c:v>14392</c:v>
                </c:pt>
                <c:pt idx="166">
                  <c:v>14408</c:v>
                </c:pt>
                <c:pt idx="167">
                  <c:v>14412</c:v>
                </c:pt>
                <c:pt idx="168">
                  <c:v>14416</c:v>
                </c:pt>
                <c:pt idx="169">
                  <c:v>14943</c:v>
                </c:pt>
                <c:pt idx="170">
                  <c:v>14943</c:v>
                </c:pt>
                <c:pt idx="171">
                  <c:v>14946</c:v>
                </c:pt>
                <c:pt idx="172">
                  <c:v>14993</c:v>
                </c:pt>
                <c:pt idx="173">
                  <c:v>15039</c:v>
                </c:pt>
                <c:pt idx="174">
                  <c:v>15063</c:v>
                </c:pt>
                <c:pt idx="175">
                  <c:v>15181</c:v>
                </c:pt>
                <c:pt idx="176">
                  <c:v>15318</c:v>
                </c:pt>
                <c:pt idx="177">
                  <c:v>15481</c:v>
                </c:pt>
              </c:numCache>
            </c:numRef>
          </c:xVal>
          <c:yVal>
            <c:numRef>
              <c:f>Active!$K$21:$K$943</c:f>
              <c:numCache>
                <c:formatCode>General</c:formatCode>
                <c:ptCount val="923"/>
                <c:pt idx="63">
                  <c:v>-4.420399999798974E-2</c:v>
                </c:pt>
                <c:pt idx="84">
                  <c:v>-6.9819999996980187E-2</c:v>
                </c:pt>
                <c:pt idx="85">
                  <c:v>-7.3703999994904734E-2</c:v>
                </c:pt>
                <c:pt idx="86">
                  <c:v>-7.0003999993787147E-2</c:v>
                </c:pt>
                <c:pt idx="87">
                  <c:v>-7.354799999302486E-2</c:v>
                </c:pt>
                <c:pt idx="88">
                  <c:v>-7.4427999992622063E-2</c:v>
                </c:pt>
                <c:pt idx="89">
                  <c:v>-7.492400000046473E-2</c:v>
                </c:pt>
                <c:pt idx="90">
                  <c:v>-7.2924000000057276E-2</c:v>
                </c:pt>
                <c:pt idx="91">
                  <c:v>-7.2924000000057276E-2</c:v>
                </c:pt>
                <c:pt idx="92">
                  <c:v>-7.48639999947045E-2</c:v>
                </c:pt>
                <c:pt idx="93">
                  <c:v>-7.444799999211682E-2</c:v>
                </c:pt>
                <c:pt idx="94">
                  <c:v>-7.5591999993775971E-2</c:v>
                </c:pt>
                <c:pt idx="95">
                  <c:v>-8.0131999995501246E-2</c:v>
                </c:pt>
                <c:pt idx="96">
                  <c:v>-7.5115999999979977E-2</c:v>
                </c:pt>
                <c:pt idx="97">
                  <c:v>-7.4615999998059124E-2</c:v>
                </c:pt>
                <c:pt idx="98">
                  <c:v>-7.4315999998361804E-2</c:v>
                </c:pt>
                <c:pt idx="99">
                  <c:v>-8.0883999995421618E-2</c:v>
                </c:pt>
                <c:pt idx="100">
                  <c:v>-8.1955999994534068E-2</c:v>
                </c:pt>
                <c:pt idx="101">
                  <c:v>-8.1932000000961125E-2</c:v>
                </c:pt>
                <c:pt idx="102">
                  <c:v>-8.1467999996675644E-2</c:v>
                </c:pt>
                <c:pt idx="103">
                  <c:v>-8.3559999999124557E-2</c:v>
                </c:pt>
                <c:pt idx="104">
                  <c:v>-8.6827999992237892E-2</c:v>
                </c:pt>
                <c:pt idx="105">
                  <c:v>-8.5327999993751291E-2</c:v>
                </c:pt>
                <c:pt idx="106">
                  <c:v>-8.6911999998847023E-2</c:v>
                </c:pt>
                <c:pt idx="107">
                  <c:v>-8.4275999994133599E-2</c:v>
                </c:pt>
                <c:pt idx="108">
                  <c:v>-8.3643999991181772E-2</c:v>
                </c:pt>
                <c:pt idx="109">
                  <c:v>-8.2939999992959201E-2</c:v>
                </c:pt>
                <c:pt idx="110">
                  <c:v>-8.2600000001548324E-2</c:v>
                </c:pt>
                <c:pt idx="111">
                  <c:v>-8.1847999994351994E-2</c:v>
                </c:pt>
                <c:pt idx="112">
                  <c:v>-8.5571999996318482E-2</c:v>
                </c:pt>
                <c:pt idx="113">
                  <c:v>-8.1167999996978324E-2</c:v>
                </c:pt>
                <c:pt idx="115">
                  <c:v>-7.9099999995378312E-2</c:v>
                </c:pt>
                <c:pt idx="116">
                  <c:v>-8.0283999996026978E-2</c:v>
                </c:pt>
                <c:pt idx="117">
                  <c:v>-8.5259999992558733E-2</c:v>
                </c:pt>
                <c:pt idx="118">
                  <c:v>-7.6603999994404148E-2</c:v>
                </c:pt>
                <c:pt idx="119">
                  <c:v>-9.6715999992738944E-2</c:v>
                </c:pt>
                <c:pt idx="120">
                  <c:v>-9.688399999140529E-2</c:v>
                </c:pt>
                <c:pt idx="121">
                  <c:v>-9.8136000000522472E-2</c:v>
                </c:pt>
                <c:pt idx="122">
                  <c:v>-0.10045599999284605</c:v>
                </c:pt>
                <c:pt idx="123">
                  <c:v>-0.10042799999791896</c:v>
                </c:pt>
                <c:pt idx="124">
                  <c:v>-9.3443999990995508E-2</c:v>
                </c:pt>
                <c:pt idx="125">
                  <c:v>-9.2275999995763414E-2</c:v>
                </c:pt>
                <c:pt idx="126">
                  <c:v>-9.3323999994026963E-2</c:v>
                </c:pt>
                <c:pt idx="127">
                  <c:v>-9.3767999991541728E-2</c:v>
                </c:pt>
                <c:pt idx="128">
                  <c:v>-9.2127999996591825E-2</c:v>
                </c:pt>
                <c:pt idx="129">
                  <c:v>-9.3711999994411599E-2</c:v>
                </c:pt>
                <c:pt idx="130">
                  <c:v>-9.5367999994778074E-2</c:v>
                </c:pt>
                <c:pt idx="131">
                  <c:v>-9.485599999607075E-2</c:v>
                </c:pt>
                <c:pt idx="132">
                  <c:v>-9.15679999961867E-2</c:v>
                </c:pt>
                <c:pt idx="133">
                  <c:v>-9.2315999994752929E-2</c:v>
                </c:pt>
                <c:pt idx="134">
                  <c:v>-9.3903999993926845E-2</c:v>
                </c:pt>
                <c:pt idx="135">
                  <c:v>-9.3843999995442573E-2</c:v>
                </c:pt>
                <c:pt idx="136">
                  <c:v>-9.4079999995301478E-2</c:v>
                </c:pt>
                <c:pt idx="137">
                  <c:v>-9.3879999993077945E-2</c:v>
                </c:pt>
                <c:pt idx="138">
                  <c:v>-9.8052000001189299E-2</c:v>
                </c:pt>
                <c:pt idx="139">
                  <c:v>-0.10048199999437202</c:v>
                </c:pt>
                <c:pt idx="140">
                  <c:v>-0.10038199999689823</c:v>
                </c:pt>
                <c:pt idx="141">
                  <c:v>-9.9581999995280057E-2</c:v>
                </c:pt>
                <c:pt idx="142">
                  <c:v>-0.1015999999945052</c:v>
                </c:pt>
                <c:pt idx="144">
                  <c:v>-0.10739599999942584</c:v>
                </c:pt>
                <c:pt idx="145">
                  <c:v>-0.11090799999510637</c:v>
                </c:pt>
                <c:pt idx="146">
                  <c:v>-9.7179999997024424E-2</c:v>
                </c:pt>
                <c:pt idx="147">
                  <c:v>-0.10641200000100071</c:v>
                </c:pt>
                <c:pt idx="148">
                  <c:v>-0.10787599999457598</c:v>
                </c:pt>
                <c:pt idx="149">
                  <c:v>-0.10727599999518134</c:v>
                </c:pt>
                <c:pt idx="150">
                  <c:v>-0.10627599999133963</c:v>
                </c:pt>
                <c:pt idx="151">
                  <c:v>-0.11093999999866355</c:v>
                </c:pt>
                <c:pt idx="152">
                  <c:v>-0.11093999999866355</c:v>
                </c:pt>
                <c:pt idx="153">
                  <c:v>-0.12172599999757949</c:v>
                </c:pt>
                <c:pt idx="154">
                  <c:v>-0.11416799999278737</c:v>
                </c:pt>
                <c:pt idx="155">
                  <c:v>-0.11823200000071665</c:v>
                </c:pt>
                <c:pt idx="158">
                  <c:v>-0.11967599999479717</c:v>
                </c:pt>
                <c:pt idx="159">
                  <c:v>-0.11849599999550264</c:v>
                </c:pt>
                <c:pt idx="161">
                  <c:v>-0.12808999999833759</c:v>
                </c:pt>
                <c:pt idx="162">
                  <c:v>-0.12979999999515712</c:v>
                </c:pt>
                <c:pt idx="163">
                  <c:v>-0.12743599992245436</c:v>
                </c:pt>
                <c:pt idx="164">
                  <c:v>-0.13146399999823188</c:v>
                </c:pt>
                <c:pt idx="165">
                  <c:v>-0.13383199999225326</c:v>
                </c:pt>
                <c:pt idx="166">
                  <c:v>-0.13376799999241484</c:v>
                </c:pt>
                <c:pt idx="167">
                  <c:v>-0.13575199999468168</c:v>
                </c:pt>
                <c:pt idx="168">
                  <c:v>-0.134436000000278</c:v>
                </c:pt>
                <c:pt idx="169">
                  <c:v>-0.1411279999956605</c:v>
                </c:pt>
                <c:pt idx="170">
                  <c:v>-0.14072799999121344</c:v>
                </c:pt>
                <c:pt idx="171">
                  <c:v>-0.14255600007891189</c:v>
                </c:pt>
                <c:pt idx="172">
                  <c:v>-0.14082800002506701</c:v>
                </c:pt>
                <c:pt idx="173">
                  <c:v>-0.13854399999399902</c:v>
                </c:pt>
                <c:pt idx="174">
                  <c:v>-0.13814800015825313</c:v>
                </c:pt>
                <c:pt idx="175">
                  <c:v>-0.14367599999968661</c:v>
                </c:pt>
                <c:pt idx="176">
                  <c:v>-0.14162800012854859</c:v>
                </c:pt>
                <c:pt idx="177">
                  <c:v>-0.13667599999462254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64-4DE0-A899-3D92AD0E99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  <c:pt idx="25">
                    <c:v>1.5E-3</c:v>
                  </c:pt>
                  <c:pt idx="27">
                    <c:v>1E-3</c:v>
                  </c:pt>
                  <c:pt idx="44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  <c:pt idx="25">
                    <c:v>1.5E-3</c:v>
                  </c:pt>
                  <c:pt idx="27">
                    <c:v>1E-3</c:v>
                  </c:pt>
                  <c:pt idx="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-2068.5</c:v>
                </c:pt>
                <c:pt idx="1">
                  <c:v>-2068</c:v>
                </c:pt>
                <c:pt idx="2">
                  <c:v>-2066</c:v>
                </c:pt>
                <c:pt idx="3">
                  <c:v>-2065.5</c:v>
                </c:pt>
                <c:pt idx="4">
                  <c:v>-2065.5</c:v>
                </c:pt>
                <c:pt idx="5">
                  <c:v>-2064.5</c:v>
                </c:pt>
                <c:pt idx="6">
                  <c:v>-2064</c:v>
                </c:pt>
                <c:pt idx="7">
                  <c:v>-2063</c:v>
                </c:pt>
                <c:pt idx="8">
                  <c:v>-2061.5</c:v>
                </c:pt>
                <c:pt idx="9">
                  <c:v>-2059.5</c:v>
                </c:pt>
                <c:pt idx="10">
                  <c:v>-2059</c:v>
                </c:pt>
                <c:pt idx="11">
                  <c:v>-2058</c:v>
                </c:pt>
                <c:pt idx="12">
                  <c:v>-2049.5</c:v>
                </c:pt>
                <c:pt idx="13">
                  <c:v>-2048.5</c:v>
                </c:pt>
                <c:pt idx="14">
                  <c:v>-1754</c:v>
                </c:pt>
                <c:pt idx="15">
                  <c:v>-1739.5</c:v>
                </c:pt>
                <c:pt idx="16">
                  <c:v>-1711.5</c:v>
                </c:pt>
                <c:pt idx="17">
                  <c:v>-1707.5</c:v>
                </c:pt>
                <c:pt idx="18">
                  <c:v>-1455</c:v>
                </c:pt>
                <c:pt idx="19">
                  <c:v>-1400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640.5</c:v>
                </c:pt>
                <c:pt idx="24">
                  <c:v>921</c:v>
                </c:pt>
                <c:pt idx="25">
                  <c:v>1791</c:v>
                </c:pt>
                <c:pt idx="26">
                  <c:v>1791</c:v>
                </c:pt>
                <c:pt idx="27">
                  <c:v>1791</c:v>
                </c:pt>
                <c:pt idx="28">
                  <c:v>2122</c:v>
                </c:pt>
                <c:pt idx="29">
                  <c:v>2660</c:v>
                </c:pt>
                <c:pt idx="30">
                  <c:v>2672</c:v>
                </c:pt>
                <c:pt idx="31">
                  <c:v>2692</c:v>
                </c:pt>
                <c:pt idx="32">
                  <c:v>2737</c:v>
                </c:pt>
                <c:pt idx="33">
                  <c:v>2753</c:v>
                </c:pt>
                <c:pt idx="34">
                  <c:v>2987</c:v>
                </c:pt>
                <c:pt idx="35">
                  <c:v>3208.5</c:v>
                </c:pt>
                <c:pt idx="36">
                  <c:v>3248.5</c:v>
                </c:pt>
                <c:pt idx="37">
                  <c:v>3250</c:v>
                </c:pt>
                <c:pt idx="38">
                  <c:v>3510</c:v>
                </c:pt>
                <c:pt idx="39">
                  <c:v>3540.5</c:v>
                </c:pt>
                <c:pt idx="40">
                  <c:v>3542</c:v>
                </c:pt>
                <c:pt idx="41">
                  <c:v>3610</c:v>
                </c:pt>
                <c:pt idx="42">
                  <c:v>3618</c:v>
                </c:pt>
                <c:pt idx="43">
                  <c:v>3690</c:v>
                </c:pt>
                <c:pt idx="44">
                  <c:v>3805</c:v>
                </c:pt>
                <c:pt idx="45">
                  <c:v>3805</c:v>
                </c:pt>
                <c:pt idx="46">
                  <c:v>3805</c:v>
                </c:pt>
                <c:pt idx="47">
                  <c:v>3919.5</c:v>
                </c:pt>
                <c:pt idx="48">
                  <c:v>4137</c:v>
                </c:pt>
                <c:pt idx="49">
                  <c:v>4140</c:v>
                </c:pt>
                <c:pt idx="50">
                  <c:v>4488</c:v>
                </c:pt>
                <c:pt idx="51">
                  <c:v>4965</c:v>
                </c:pt>
                <c:pt idx="52">
                  <c:v>5026</c:v>
                </c:pt>
                <c:pt idx="53">
                  <c:v>5103</c:v>
                </c:pt>
                <c:pt idx="54">
                  <c:v>5254.5</c:v>
                </c:pt>
                <c:pt idx="55">
                  <c:v>5310</c:v>
                </c:pt>
                <c:pt idx="56">
                  <c:v>5310</c:v>
                </c:pt>
                <c:pt idx="57">
                  <c:v>5310</c:v>
                </c:pt>
                <c:pt idx="58">
                  <c:v>5337</c:v>
                </c:pt>
                <c:pt idx="59">
                  <c:v>5572</c:v>
                </c:pt>
                <c:pt idx="60">
                  <c:v>5597</c:v>
                </c:pt>
                <c:pt idx="61">
                  <c:v>5612</c:v>
                </c:pt>
                <c:pt idx="62">
                  <c:v>5612</c:v>
                </c:pt>
                <c:pt idx="63">
                  <c:v>5624</c:v>
                </c:pt>
                <c:pt idx="64">
                  <c:v>5624</c:v>
                </c:pt>
                <c:pt idx="65">
                  <c:v>5924</c:v>
                </c:pt>
                <c:pt idx="66">
                  <c:v>5924</c:v>
                </c:pt>
                <c:pt idx="67">
                  <c:v>6152.5</c:v>
                </c:pt>
                <c:pt idx="68">
                  <c:v>6152.5</c:v>
                </c:pt>
                <c:pt idx="69">
                  <c:v>6409</c:v>
                </c:pt>
                <c:pt idx="70">
                  <c:v>6518</c:v>
                </c:pt>
                <c:pt idx="71">
                  <c:v>6817</c:v>
                </c:pt>
                <c:pt idx="72">
                  <c:v>6817</c:v>
                </c:pt>
                <c:pt idx="73">
                  <c:v>7355</c:v>
                </c:pt>
                <c:pt idx="74">
                  <c:v>7392</c:v>
                </c:pt>
                <c:pt idx="75">
                  <c:v>7392</c:v>
                </c:pt>
                <c:pt idx="76">
                  <c:v>7400</c:v>
                </c:pt>
                <c:pt idx="77">
                  <c:v>7404</c:v>
                </c:pt>
                <c:pt idx="78">
                  <c:v>7444</c:v>
                </c:pt>
                <c:pt idx="79">
                  <c:v>7452</c:v>
                </c:pt>
                <c:pt idx="80">
                  <c:v>7703</c:v>
                </c:pt>
                <c:pt idx="81">
                  <c:v>7703</c:v>
                </c:pt>
                <c:pt idx="82">
                  <c:v>8538.5</c:v>
                </c:pt>
                <c:pt idx="83">
                  <c:v>8548</c:v>
                </c:pt>
                <c:pt idx="84">
                  <c:v>8857.5</c:v>
                </c:pt>
                <c:pt idx="85">
                  <c:v>8861.5</c:v>
                </c:pt>
                <c:pt idx="86">
                  <c:v>8861.5</c:v>
                </c:pt>
                <c:pt idx="87">
                  <c:v>8863</c:v>
                </c:pt>
                <c:pt idx="88">
                  <c:v>8868</c:v>
                </c:pt>
                <c:pt idx="89">
                  <c:v>8881.5</c:v>
                </c:pt>
                <c:pt idx="90">
                  <c:v>8881.5</c:v>
                </c:pt>
                <c:pt idx="91">
                  <c:v>8881.5</c:v>
                </c:pt>
                <c:pt idx="92">
                  <c:v>8884</c:v>
                </c:pt>
                <c:pt idx="93">
                  <c:v>8888</c:v>
                </c:pt>
                <c:pt idx="94">
                  <c:v>8889.5</c:v>
                </c:pt>
                <c:pt idx="95">
                  <c:v>8892</c:v>
                </c:pt>
                <c:pt idx="96">
                  <c:v>8896</c:v>
                </c:pt>
                <c:pt idx="97">
                  <c:v>8896</c:v>
                </c:pt>
                <c:pt idx="98">
                  <c:v>8896</c:v>
                </c:pt>
                <c:pt idx="99">
                  <c:v>9054</c:v>
                </c:pt>
                <c:pt idx="100">
                  <c:v>9086</c:v>
                </c:pt>
                <c:pt idx="101">
                  <c:v>9104.5</c:v>
                </c:pt>
                <c:pt idx="102">
                  <c:v>9120.5</c:v>
                </c:pt>
                <c:pt idx="103">
                  <c:v>9135</c:v>
                </c:pt>
                <c:pt idx="104">
                  <c:v>9143</c:v>
                </c:pt>
                <c:pt idx="105">
                  <c:v>9143</c:v>
                </c:pt>
                <c:pt idx="106">
                  <c:v>9359.5</c:v>
                </c:pt>
                <c:pt idx="107">
                  <c:v>9406</c:v>
                </c:pt>
                <c:pt idx="108">
                  <c:v>9451.5</c:v>
                </c:pt>
                <c:pt idx="109">
                  <c:v>9452.5</c:v>
                </c:pt>
                <c:pt idx="110">
                  <c:v>9662.5</c:v>
                </c:pt>
                <c:pt idx="111">
                  <c:v>9688</c:v>
                </c:pt>
                <c:pt idx="112">
                  <c:v>9694.5</c:v>
                </c:pt>
                <c:pt idx="113">
                  <c:v>9733</c:v>
                </c:pt>
                <c:pt idx="114">
                  <c:v>9753</c:v>
                </c:pt>
                <c:pt idx="115">
                  <c:v>9787.5</c:v>
                </c:pt>
                <c:pt idx="116">
                  <c:v>9791.5</c:v>
                </c:pt>
                <c:pt idx="117">
                  <c:v>9960</c:v>
                </c:pt>
                <c:pt idx="118">
                  <c:v>9961.5</c:v>
                </c:pt>
                <c:pt idx="119">
                  <c:v>10271</c:v>
                </c:pt>
                <c:pt idx="120">
                  <c:v>10279</c:v>
                </c:pt>
                <c:pt idx="121">
                  <c:v>10303.5</c:v>
                </c:pt>
                <c:pt idx="122">
                  <c:v>10311</c:v>
                </c:pt>
                <c:pt idx="123">
                  <c:v>10368</c:v>
                </c:pt>
                <c:pt idx="124">
                  <c:v>10514</c:v>
                </c:pt>
                <c:pt idx="125">
                  <c:v>10568.5</c:v>
                </c:pt>
                <c:pt idx="126">
                  <c:v>10619</c:v>
                </c:pt>
                <c:pt idx="127">
                  <c:v>10620.5</c:v>
                </c:pt>
                <c:pt idx="128">
                  <c:v>10643</c:v>
                </c:pt>
                <c:pt idx="129">
                  <c:v>10797</c:v>
                </c:pt>
                <c:pt idx="130">
                  <c:v>10815.5</c:v>
                </c:pt>
                <c:pt idx="131">
                  <c:v>10823.5</c:v>
                </c:pt>
                <c:pt idx="132">
                  <c:v>10833</c:v>
                </c:pt>
                <c:pt idx="133">
                  <c:v>10846</c:v>
                </c:pt>
                <c:pt idx="134">
                  <c:v>10874</c:v>
                </c:pt>
                <c:pt idx="135">
                  <c:v>10939</c:v>
                </c:pt>
                <c:pt idx="136">
                  <c:v>10950</c:v>
                </c:pt>
                <c:pt idx="137">
                  <c:v>10950</c:v>
                </c:pt>
                <c:pt idx="138">
                  <c:v>11112</c:v>
                </c:pt>
                <c:pt idx="139">
                  <c:v>11217</c:v>
                </c:pt>
                <c:pt idx="140">
                  <c:v>11217</c:v>
                </c:pt>
                <c:pt idx="141">
                  <c:v>11217</c:v>
                </c:pt>
                <c:pt idx="142">
                  <c:v>11225</c:v>
                </c:pt>
                <c:pt idx="143">
                  <c:v>11237</c:v>
                </c:pt>
                <c:pt idx="144">
                  <c:v>11413.5</c:v>
                </c:pt>
                <c:pt idx="145">
                  <c:v>11448</c:v>
                </c:pt>
                <c:pt idx="146">
                  <c:v>11480</c:v>
                </c:pt>
                <c:pt idx="147">
                  <c:v>12047</c:v>
                </c:pt>
                <c:pt idx="148">
                  <c:v>12086</c:v>
                </c:pt>
                <c:pt idx="149">
                  <c:v>12086</c:v>
                </c:pt>
                <c:pt idx="150">
                  <c:v>12086</c:v>
                </c:pt>
                <c:pt idx="151">
                  <c:v>12290</c:v>
                </c:pt>
                <c:pt idx="152">
                  <c:v>12290</c:v>
                </c:pt>
                <c:pt idx="153">
                  <c:v>12321</c:v>
                </c:pt>
                <c:pt idx="154">
                  <c:v>12358</c:v>
                </c:pt>
                <c:pt idx="155">
                  <c:v>12642</c:v>
                </c:pt>
                <c:pt idx="156">
                  <c:v>12936</c:v>
                </c:pt>
                <c:pt idx="157">
                  <c:v>12986.5</c:v>
                </c:pt>
                <c:pt idx="158">
                  <c:v>13256</c:v>
                </c:pt>
                <c:pt idx="159">
                  <c:v>13276</c:v>
                </c:pt>
                <c:pt idx="160">
                  <c:v>13289.5</c:v>
                </c:pt>
                <c:pt idx="161">
                  <c:v>13470</c:v>
                </c:pt>
                <c:pt idx="162">
                  <c:v>13775</c:v>
                </c:pt>
                <c:pt idx="163">
                  <c:v>14181</c:v>
                </c:pt>
                <c:pt idx="164">
                  <c:v>14384</c:v>
                </c:pt>
                <c:pt idx="165">
                  <c:v>14392</c:v>
                </c:pt>
                <c:pt idx="166">
                  <c:v>14408</c:v>
                </c:pt>
                <c:pt idx="167">
                  <c:v>14412</c:v>
                </c:pt>
                <c:pt idx="168">
                  <c:v>14416</c:v>
                </c:pt>
                <c:pt idx="169">
                  <c:v>14943</c:v>
                </c:pt>
                <c:pt idx="170">
                  <c:v>14943</c:v>
                </c:pt>
                <c:pt idx="171">
                  <c:v>14946</c:v>
                </c:pt>
                <c:pt idx="172">
                  <c:v>14993</c:v>
                </c:pt>
                <c:pt idx="173">
                  <c:v>15039</c:v>
                </c:pt>
                <c:pt idx="174">
                  <c:v>15063</c:v>
                </c:pt>
                <c:pt idx="175">
                  <c:v>15181</c:v>
                </c:pt>
                <c:pt idx="176">
                  <c:v>15318</c:v>
                </c:pt>
                <c:pt idx="177">
                  <c:v>15481</c:v>
                </c:pt>
              </c:numCache>
            </c:numRef>
          </c:xVal>
          <c:yVal>
            <c:numRef>
              <c:f>Active!$L$21:$L$943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64-4DE0-A899-3D92AD0E99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  <c:pt idx="25">
                    <c:v>1.5E-3</c:v>
                  </c:pt>
                  <c:pt idx="27">
                    <c:v>1E-3</c:v>
                  </c:pt>
                  <c:pt idx="44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  <c:pt idx="25">
                    <c:v>1.5E-3</c:v>
                  </c:pt>
                  <c:pt idx="27">
                    <c:v>1E-3</c:v>
                  </c:pt>
                  <c:pt idx="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-2068.5</c:v>
                </c:pt>
                <c:pt idx="1">
                  <c:v>-2068</c:v>
                </c:pt>
                <c:pt idx="2">
                  <c:v>-2066</c:v>
                </c:pt>
                <c:pt idx="3">
                  <c:v>-2065.5</c:v>
                </c:pt>
                <c:pt idx="4">
                  <c:v>-2065.5</c:v>
                </c:pt>
                <c:pt idx="5">
                  <c:v>-2064.5</c:v>
                </c:pt>
                <c:pt idx="6">
                  <c:v>-2064</c:v>
                </c:pt>
                <c:pt idx="7">
                  <c:v>-2063</c:v>
                </c:pt>
                <c:pt idx="8">
                  <c:v>-2061.5</c:v>
                </c:pt>
                <c:pt idx="9">
                  <c:v>-2059.5</c:v>
                </c:pt>
                <c:pt idx="10">
                  <c:v>-2059</c:v>
                </c:pt>
                <c:pt idx="11">
                  <c:v>-2058</c:v>
                </c:pt>
                <c:pt idx="12">
                  <c:v>-2049.5</c:v>
                </c:pt>
                <c:pt idx="13">
                  <c:v>-2048.5</c:v>
                </c:pt>
                <c:pt idx="14">
                  <c:v>-1754</c:v>
                </c:pt>
                <c:pt idx="15">
                  <c:v>-1739.5</c:v>
                </c:pt>
                <c:pt idx="16">
                  <c:v>-1711.5</c:v>
                </c:pt>
                <c:pt idx="17">
                  <c:v>-1707.5</c:v>
                </c:pt>
                <c:pt idx="18">
                  <c:v>-1455</c:v>
                </c:pt>
                <c:pt idx="19">
                  <c:v>-1400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640.5</c:v>
                </c:pt>
                <c:pt idx="24">
                  <c:v>921</c:v>
                </c:pt>
                <c:pt idx="25">
                  <c:v>1791</c:v>
                </c:pt>
                <c:pt idx="26">
                  <c:v>1791</c:v>
                </c:pt>
                <c:pt idx="27">
                  <c:v>1791</c:v>
                </c:pt>
                <c:pt idx="28">
                  <c:v>2122</c:v>
                </c:pt>
                <c:pt idx="29">
                  <c:v>2660</c:v>
                </c:pt>
                <c:pt idx="30">
                  <c:v>2672</c:v>
                </c:pt>
                <c:pt idx="31">
                  <c:v>2692</c:v>
                </c:pt>
                <c:pt idx="32">
                  <c:v>2737</c:v>
                </c:pt>
                <c:pt idx="33">
                  <c:v>2753</c:v>
                </c:pt>
                <c:pt idx="34">
                  <c:v>2987</c:v>
                </c:pt>
                <c:pt idx="35">
                  <c:v>3208.5</c:v>
                </c:pt>
                <c:pt idx="36">
                  <c:v>3248.5</c:v>
                </c:pt>
                <c:pt idx="37">
                  <c:v>3250</c:v>
                </c:pt>
                <c:pt idx="38">
                  <c:v>3510</c:v>
                </c:pt>
                <c:pt idx="39">
                  <c:v>3540.5</c:v>
                </c:pt>
                <c:pt idx="40">
                  <c:v>3542</c:v>
                </c:pt>
                <c:pt idx="41">
                  <c:v>3610</c:v>
                </c:pt>
                <c:pt idx="42">
                  <c:v>3618</c:v>
                </c:pt>
                <c:pt idx="43">
                  <c:v>3690</c:v>
                </c:pt>
                <c:pt idx="44">
                  <c:v>3805</c:v>
                </c:pt>
                <c:pt idx="45">
                  <c:v>3805</c:v>
                </c:pt>
                <c:pt idx="46">
                  <c:v>3805</c:v>
                </c:pt>
                <c:pt idx="47">
                  <c:v>3919.5</c:v>
                </c:pt>
                <c:pt idx="48">
                  <c:v>4137</c:v>
                </c:pt>
                <c:pt idx="49">
                  <c:v>4140</c:v>
                </c:pt>
                <c:pt idx="50">
                  <c:v>4488</c:v>
                </c:pt>
                <c:pt idx="51">
                  <c:v>4965</c:v>
                </c:pt>
                <c:pt idx="52">
                  <c:v>5026</c:v>
                </c:pt>
                <c:pt idx="53">
                  <c:v>5103</c:v>
                </c:pt>
                <c:pt idx="54">
                  <c:v>5254.5</c:v>
                </c:pt>
                <c:pt idx="55">
                  <c:v>5310</c:v>
                </c:pt>
                <c:pt idx="56">
                  <c:v>5310</c:v>
                </c:pt>
                <c:pt idx="57">
                  <c:v>5310</c:v>
                </c:pt>
                <c:pt idx="58">
                  <c:v>5337</c:v>
                </c:pt>
                <c:pt idx="59">
                  <c:v>5572</c:v>
                </c:pt>
                <c:pt idx="60">
                  <c:v>5597</c:v>
                </c:pt>
                <c:pt idx="61">
                  <c:v>5612</c:v>
                </c:pt>
                <c:pt idx="62">
                  <c:v>5612</c:v>
                </c:pt>
                <c:pt idx="63">
                  <c:v>5624</c:v>
                </c:pt>
                <c:pt idx="64">
                  <c:v>5624</c:v>
                </c:pt>
                <c:pt idx="65">
                  <c:v>5924</c:v>
                </c:pt>
                <c:pt idx="66">
                  <c:v>5924</c:v>
                </c:pt>
                <c:pt idx="67">
                  <c:v>6152.5</c:v>
                </c:pt>
                <c:pt idx="68">
                  <c:v>6152.5</c:v>
                </c:pt>
                <c:pt idx="69">
                  <c:v>6409</c:v>
                </c:pt>
                <c:pt idx="70">
                  <c:v>6518</c:v>
                </c:pt>
                <c:pt idx="71">
                  <c:v>6817</c:v>
                </c:pt>
                <c:pt idx="72">
                  <c:v>6817</c:v>
                </c:pt>
                <c:pt idx="73">
                  <c:v>7355</c:v>
                </c:pt>
                <c:pt idx="74">
                  <c:v>7392</c:v>
                </c:pt>
                <c:pt idx="75">
                  <c:v>7392</c:v>
                </c:pt>
                <c:pt idx="76">
                  <c:v>7400</c:v>
                </c:pt>
                <c:pt idx="77">
                  <c:v>7404</c:v>
                </c:pt>
                <c:pt idx="78">
                  <c:v>7444</c:v>
                </c:pt>
                <c:pt idx="79">
                  <c:v>7452</c:v>
                </c:pt>
                <c:pt idx="80">
                  <c:v>7703</c:v>
                </c:pt>
                <c:pt idx="81">
                  <c:v>7703</c:v>
                </c:pt>
                <c:pt idx="82">
                  <c:v>8538.5</c:v>
                </c:pt>
                <c:pt idx="83">
                  <c:v>8548</c:v>
                </c:pt>
                <c:pt idx="84">
                  <c:v>8857.5</c:v>
                </c:pt>
                <c:pt idx="85">
                  <c:v>8861.5</c:v>
                </c:pt>
                <c:pt idx="86">
                  <c:v>8861.5</c:v>
                </c:pt>
                <c:pt idx="87">
                  <c:v>8863</c:v>
                </c:pt>
                <c:pt idx="88">
                  <c:v>8868</c:v>
                </c:pt>
                <c:pt idx="89">
                  <c:v>8881.5</c:v>
                </c:pt>
                <c:pt idx="90">
                  <c:v>8881.5</c:v>
                </c:pt>
                <c:pt idx="91">
                  <c:v>8881.5</c:v>
                </c:pt>
                <c:pt idx="92">
                  <c:v>8884</c:v>
                </c:pt>
                <c:pt idx="93">
                  <c:v>8888</c:v>
                </c:pt>
                <c:pt idx="94">
                  <c:v>8889.5</c:v>
                </c:pt>
                <c:pt idx="95">
                  <c:v>8892</c:v>
                </c:pt>
                <c:pt idx="96">
                  <c:v>8896</c:v>
                </c:pt>
                <c:pt idx="97">
                  <c:v>8896</c:v>
                </c:pt>
                <c:pt idx="98">
                  <c:v>8896</c:v>
                </c:pt>
                <c:pt idx="99">
                  <c:v>9054</c:v>
                </c:pt>
                <c:pt idx="100">
                  <c:v>9086</c:v>
                </c:pt>
                <c:pt idx="101">
                  <c:v>9104.5</c:v>
                </c:pt>
                <c:pt idx="102">
                  <c:v>9120.5</c:v>
                </c:pt>
                <c:pt idx="103">
                  <c:v>9135</c:v>
                </c:pt>
                <c:pt idx="104">
                  <c:v>9143</c:v>
                </c:pt>
                <c:pt idx="105">
                  <c:v>9143</c:v>
                </c:pt>
                <c:pt idx="106">
                  <c:v>9359.5</c:v>
                </c:pt>
                <c:pt idx="107">
                  <c:v>9406</c:v>
                </c:pt>
                <c:pt idx="108">
                  <c:v>9451.5</c:v>
                </c:pt>
                <c:pt idx="109">
                  <c:v>9452.5</c:v>
                </c:pt>
                <c:pt idx="110">
                  <c:v>9662.5</c:v>
                </c:pt>
                <c:pt idx="111">
                  <c:v>9688</c:v>
                </c:pt>
                <c:pt idx="112">
                  <c:v>9694.5</c:v>
                </c:pt>
                <c:pt idx="113">
                  <c:v>9733</c:v>
                </c:pt>
                <c:pt idx="114">
                  <c:v>9753</c:v>
                </c:pt>
                <c:pt idx="115">
                  <c:v>9787.5</c:v>
                </c:pt>
                <c:pt idx="116">
                  <c:v>9791.5</c:v>
                </c:pt>
                <c:pt idx="117">
                  <c:v>9960</c:v>
                </c:pt>
                <c:pt idx="118">
                  <c:v>9961.5</c:v>
                </c:pt>
                <c:pt idx="119">
                  <c:v>10271</c:v>
                </c:pt>
                <c:pt idx="120">
                  <c:v>10279</c:v>
                </c:pt>
                <c:pt idx="121">
                  <c:v>10303.5</c:v>
                </c:pt>
                <c:pt idx="122">
                  <c:v>10311</c:v>
                </c:pt>
                <c:pt idx="123">
                  <c:v>10368</c:v>
                </c:pt>
                <c:pt idx="124">
                  <c:v>10514</c:v>
                </c:pt>
                <c:pt idx="125">
                  <c:v>10568.5</c:v>
                </c:pt>
                <c:pt idx="126">
                  <c:v>10619</c:v>
                </c:pt>
                <c:pt idx="127">
                  <c:v>10620.5</c:v>
                </c:pt>
                <c:pt idx="128">
                  <c:v>10643</c:v>
                </c:pt>
                <c:pt idx="129">
                  <c:v>10797</c:v>
                </c:pt>
                <c:pt idx="130">
                  <c:v>10815.5</c:v>
                </c:pt>
                <c:pt idx="131">
                  <c:v>10823.5</c:v>
                </c:pt>
                <c:pt idx="132">
                  <c:v>10833</c:v>
                </c:pt>
                <c:pt idx="133">
                  <c:v>10846</c:v>
                </c:pt>
                <c:pt idx="134">
                  <c:v>10874</c:v>
                </c:pt>
                <c:pt idx="135">
                  <c:v>10939</c:v>
                </c:pt>
                <c:pt idx="136">
                  <c:v>10950</c:v>
                </c:pt>
                <c:pt idx="137">
                  <c:v>10950</c:v>
                </c:pt>
                <c:pt idx="138">
                  <c:v>11112</c:v>
                </c:pt>
                <c:pt idx="139">
                  <c:v>11217</c:v>
                </c:pt>
                <c:pt idx="140">
                  <c:v>11217</c:v>
                </c:pt>
                <c:pt idx="141">
                  <c:v>11217</c:v>
                </c:pt>
                <c:pt idx="142">
                  <c:v>11225</c:v>
                </c:pt>
                <c:pt idx="143">
                  <c:v>11237</c:v>
                </c:pt>
                <c:pt idx="144">
                  <c:v>11413.5</c:v>
                </c:pt>
                <c:pt idx="145">
                  <c:v>11448</c:v>
                </c:pt>
                <c:pt idx="146">
                  <c:v>11480</c:v>
                </c:pt>
                <c:pt idx="147">
                  <c:v>12047</c:v>
                </c:pt>
                <c:pt idx="148">
                  <c:v>12086</c:v>
                </c:pt>
                <c:pt idx="149">
                  <c:v>12086</c:v>
                </c:pt>
                <c:pt idx="150">
                  <c:v>12086</c:v>
                </c:pt>
                <c:pt idx="151">
                  <c:v>12290</c:v>
                </c:pt>
                <c:pt idx="152">
                  <c:v>12290</c:v>
                </c:pt>
                <c:pt idx="153">
                  <c:v>12321</c:v>
                </c:pt>
                <c:pt idx="154">
                  <c:v>12358</c:v>
                </c:pt>
                <c:pt idx="155">
                  <c:v>12642</c:v>
                </c:pt>
                <c:pt idx="156">
                  <c:v>12936</c:v>
                </c:pt>
                <c:pt idx="157">
                  <c:v>12986.5</c:v>
                </c:pt>
                <c:pt idx="158">
                  <c:v>13256</c:v>
                </c:pt>
                <c:pt idx="159">
                  <c:v>13276</c:v>
                </c:pt>
                <c:pt idx="160">
                  <c:v>13289.5</c:v>
                </c:pt>
                <c:pt idx="161">
                  <c:v>13470</c:v>
                </c:pt>
                <c:pt idx="162">
                  <c:v>13775</c:v>
                </c:pt>
                <c:pt idx="163">
                  <c:v>14181</c:v>
                </c:pt>
                <c:pt idx="164">
                  <c:v>14384</c:v>
                </c:pt>
                <c:pt idx="165">
                  <c:v>14392</c:v>
                </c:pt>
                <c:pt idx="166">
                  <c:v>14408</c:v>
                </c:pt>
                <c:pt idx="167">
                  <c:v>14412</c:v>
                </c:pt>
                <c:pt idx="168">
                  <c:v>14416</c:v>
                </c:pt>
                <c:pt idx="169">
                  <c:v>14943</c:v>
                </c:pt>
                <c:pt idx="170">
                  <c:v>14943</c:v>
                </c:pt>
                <c:pt idx="171">
                  <c:v>14946</c:v>
                </c:pt>
                <c:pt idx="172">
                  <c:v>14993</c:v>
                </c:pt>
                <c:pt idx="173">
                  <c:v>15039</c:v>
                </c:pt>
                <c:pt idx="174">
                  <c:v>15063</c:v>
                </c:pt>
                <c:pt idx="175">
                  <c:v>15181</c:v>
                </c:pt>
                <c:pt idx="176">
                  <c:v>15318</c:v>
                </c:pt>
                <c:pt idx="177">
                  <c:v>15481</c:v>
                </c:pt>
              </c:numCache>
            </c:numRef>
          </c:xVal>
          <c:yVal>
            <c:numRef>
              <c:f>Active!$M$21:$M$943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64-4DE0-A899-3D92AD0E99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  <c:pt idx="25">
                    <c:v>1.5E-3</c:v>
                  </c:pt>
                  <c:pt idx="27">
                    <c:v>1E-3</c:v>
                  </c:pt>
                  <c:pt idx="44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8.0000000000000004E-4</c:v>
                  </c:pt>
                  <c:pt idx="21">
                    <c:v>0</c:v>
                  </c:pt>
                  <c:pt idx="22">
                    <c:v>5.9999999999999995E-4</c:v>
                  </c:pt>
                  <c:pt idx="25">
                    <c:v>1.5E-3</c:v>
                  </c:pt>
                  <c:pt idx="27">
                    <c:v>1E-3</c:v>
                  </c:pt>
                  <c:pt idx="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-2068.5</c:v>
                </c:pt>
                <c:pt idx="1">
                  <c:v>-2068</c:v>
                </c:pt>
                <c:pt idx="2">
                  <c:v>-2066</c:v>
                </c:pt>
                <c:pt idx="3">
                  <c:v>-2065.5</c:v>
                </c:pt>
                <c:pt idx="4">
                  <c:v>-2065.5</c:v>
                </c:pt>
                <c:pt idx="5">
                  <c:v>-2064.5</c:v>
                </c:pt>
                <c:pt idx="6">
                  <c:v>-2064</c:v>
                </c:pt>
                <c:pt idx="7">
                  <c:v>-2063</c:v>
                </c:pt>
                <c:pt idx="8">
                  <c:v>-2061.5</c:v>
                </c:pt>
                <c:pt idx="9">
                  <c:v>-2059.5</c:v>
                </c:pt>
                <c:pt idx="10">
                  <c:v>-2059</c:v>
                </c:pt>
                <c:pt idx="11">
                  <c:v>-2058</c:v>
                </c:pt>
                <c:pt idx="12">
                  <c:v>-2049.5</c:v>
                </c:pt>
                <c:pt idx="13">
                  <c:v>-2048.5</c:v>
                </c:pt>
                <c:pt idx="14">
                  <c:v>-1754</c:v>
                </c:pt>
                <c:pt idx="15">
                  <c:v>-1739.5</c:v>
                </c:pt>
                <c:pt idx="16">
                  <c:v>-1711.5</c:v>
                </c:pt>
                <c:pt idx="17">
                  <c:v>-1707.5</c:v>
                </c:pt>
                <c:pt idx="18">
                  <c:v>-1455</c:v>
                </c:pt>
                <c:pt idx="19">
                  <c:v>-1400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640.5</c:v>
                </c:pt>
                <c:pt idx="24">
                  <c:v>921</c:v>
                </c:pt>
                <c:pt idx="25">
                  <c:v>1791</c:v>
                </c:pt>
                <c:pt idx="26">
                  <c:v>1791</c:v>
                </c:pt>
                <c:pt idx="27">
                  <c:v>1791</c:v>
                </c:pt>
                <c:pt idx="28">
                  <c:v>2122</c:v>
                </c:pt>
                <c:pt idx="29">
                  <c:v>2660</c:v>
                </c:pt>
                <c:pt idx="30">
                  <c:v>2672</c:v>
                </c:pt>
                <c:pt idx="31">
                  <c:v>2692</c:v>
                </c:pt>
                <c:pt idx="32">
                  <c:v>2737</c:v>
                </c:pt>
                <c:pt idx="33">
                  <c:v>2753</c:v>
                </c:pt>
                <c:pt idx="34">
                  <c:v>2987</c:v>
                </c:pt>
                <c:pt idx="35">
                  <c:v>3208.5</c:v>
                </c:pt>
                <c:pt idx="36">
                  <c:v>3248.5</c:v>
                </c:pt>
                <c:pt idx="37">
                  <c:v>3250</c:v>
                </c:pt>
                <c:pt idx="38">
                  <c:v>3510</c:v>
                </c:pt>
                <c:pt idx="39">
                  <c:v>3540.5</c:v>
                </c:pt>
                <c:pt idx="40">
                  <c:v>3542</c:v>
                </c:pt>
                <c:pt idx="41">
                  <c:v>3610</c:v>
                </c:pt>
                <c:pt idx="42">
                  <c:v>3618</c:v>
                </c:pt>
                <c:pt idx="43">
                  <c:v>3690</c:v>
                </c:pt>
                <c:pt idx="44">
                  <c:v>3805</c:v>
                </c:pt>
                <c:pt idx="45">
                  <c:v>3805</c:v>
                </c:pt>
                <c:pt idx="46">
                  <c:v>3805</c:v>
                </c:pt>
                <c:pt idx="47">
                  <c:v>3919.5</c:v>
                </c:pt>
                <c:pt idx="48">
                  <c:v>4137</c:v>
                </c:pt>
                <c:pt idx="49">
                  <c:v>4140</c:v>
                </c:pt>
                <c:pt idx="50">
                  <c:v>4488</c:v>
                </c:pt>
                <c:pt idx="51">
                  <c:v>4965</c:v>
                </c:pt>
                <c:pt idx="52">
                  <c:v>5026</c:v>
                </c:pt>
                <c:pt idx="53">
                  <c:v>5103</c:v>
                </c:pt>
                <c:pt idx="54">
                  <c:v>5254.5</c:v>
                </c:pt>
                <c:pt idx="55">
                  <c:v>5310</c:v>
                </c:pt>
                <c:pt idx="56">
                  <c:v>5310</c:v>
                </c:pt>
                <c:pt idx="57">
                  <c:v>5310</c:v>
                </c:pt>
                <c:pt idx="58">
                  <c:v>5337</c:v>
                </c:pt>
                <c:pt idx="59">
                  <c:v>5572</c:v>
                </c:pt>
                <c:pt idx="60">
                  <c:v>5597</c:v>
                </c:pt>
                <c:pt idx="61">
                  <c:v>5612</c:v>
                </c:pt>
                <c:pt idx="62">
                  <c:v>5612</c:v>
                </c:pt>
                <c:pt idx="63">
                  <c:v>5624</c:v>
                </c:pt>
                <c:pt idx="64">
                  <c:v>5624</c:v>
                </c:pt>
                <c:pt idx="65">
                  <c:v>5924</c:v>
                </c:pt>
                <c:pt idx="66">
                  <c:v>5924</c:v>
                </c:pt>
                <c:pt idx="67">
                  <c:v>6152.5</c:v>
                </c:pt>
                <c:pt idx="68">
                  <c:v>6152.5</c:v>
                </c:pt>
                <c:pt idx="69">
                  <c:v>6409</c:v>
                </c:pt>
                <c:pt idx="70">
                  <c:v>6518</c:v>
                </c:pt>
                <c:pt idx="71">
                  <c:v>6817</c:v>
                </c:pt>
                <c:pt idx="72">
                  <c:v>6817</c:v>
                </c:pt>
                <c:pt idx="73">
                  <c:v>7355</c:v>
                </c:pt>
                <c:pt idx="74">
                  <c:v>7392</c:v>
                </c:pt>
                <c:pt idx="75">
                  <c:v>7392</c:v>
                </c:pt>
                <c:pt idx="76">
                  <c:v>7400</c:v>
                </c:pt>
                <c:pt idx="77">
                  <c:v>7404</c:v>
                </c:pt>
                <c:pt idx="78">
                  <c:v>7444</c:v>
                </c:pt>
                <c:pt idx="79">
                  <c:v>7452</c:v>
                </c:pt>
                <c:pt idx="80">
                  <c:v>7703</c:v>
                </c:pt>
                <c:pt idx="81">
                  <c:v>7703</c:v>
                </c:pt>
                <c:pt idx="82">
                  <c:v>8538.5</c:v>
                </c:pt>
                <c:pt idx="83">
                  <c:v>8548</c:v>
                </c:pt>
                <c:pt idx="84">
                  <c:v>8857.5</c:v>
                </c:pt>
                <c:pt idx="85">
                  <c:v>8861.5</c:v>
                </c:pt>
                <c:pt idx="86">
                  <c:v>8861.5</c:v>
                </c:pt>
                <c:pt idx="87">
                  <c:v>8863</c:v>
                </c:pt>
                <c:pt idx="88">
                  <c:v>8868</c:v>
                </c:pt>
                <c:pt idx="89">
                  <c:v>8881.5</c:v>
                </c:pt>
                <c:pt idx="90">
                  <c:v>8881.5</c:v>
                </c:pt>
                <c:pt idx="91">
                  <c:v>8881.5</c:v>
                </c:pt>
                <c:pt idx="92">
                  <c:v>8884</c:v>
                </c:pt>
                <c:pt idx="93">
                  <c:v>8888</c:v>
                </c:pt>
                <c:pt idx="94">
                  <c:v>8889.5</c:v>
                </c:pt>
                <c:pt idx="95">
                  <c:v>8892</c:v>
                </c:pt>
                <c:pt idx="96">
                  <c:v>8896</c:v>
                </c:pt>
                <c:pt idx="97">
                  <c:v>8896</c:v>
                </c:pt>
                <c:pt idx="98">
                  <c:v>8896</c:v>
                </c:pt>
                <c:pt idx="99">
                  <c:v>9054</c:v>
                </c:pt>
                <c:pt idx="100">
                  <c:v>9086</c:v>
                </c:pt>
                <c:pt idx="101">
                  <c:v>9104.5</c:v>
                </c:pt>
                <c:pt idx="102">
                  <c:v>9120.5</c:v>
                </c:pt>
                <c:pt idx="103">
                  <c:v>9135</c:v>
                </c:pt>
                <c:pt idx="104">
                  <c:v>9143</c:v>
                </c:pt>
                <c:pt idx="105">
                  <c:v>9143</c:v>
                </c:pt>
                <c:pt idx="106">
                  <c:v>9359.5</c:v>
                </c:pt>
                <c:pt idx="107">
                  <c:v>9406</c:v>
                </c:pt>
                <c:pt idx="108">
                  <c:v>9451.5</c:v>
                </c:pt>
                <c:pt idx="109">
                  <c:v>9452.5</c:v>
                </c:pt>
                <c:pt idx="110">
                  <c:v>9662.5</c:v>
                </c:pt>
                <c:pt idx="111">
                  <c:v>9688</c:v>
                </c:pt>
                <c:pt idx="112">
                  <c:v>9694.5</c:v>
                </c:pt>
                <c:pt idx="113">
                  <c:v>9733</c:v>
                </c:pt>
                <c:pt idx="114">
                  <c:v>9753</c:v>
                </c:pt>
                <c:pt idx="115">
                  <c:v>9787.5</c:v>
                </c:pt>
                <c:pt idx="116">
                  <c:v>9791.5</c:v>
                </c:pt>
                <c:pt idx="117">
                  <c:v>9960</c:v>
                </c:pt>
                <c:pt idx="118">
                  <c:v>9961.5</c:v>
                </c:pt>
                <c:pt idx="119">
                  <c:v>10271</c:v>
                </c:pt>
                <c:pt idx="120">
                  <c:v>10279</c:v>
                </c:pt>
                <c:pt idx="121">
                  <c:v>10303.5</c:v>
                </c:pt>
                <c:pt idx="122">
                  <c:v>10311</c:v>
                </c:pt>
                <c:pt idx="123">
                  <c:v>10368</c:v>
                </c:pt>
                <c:pt idx="124">
                  <c:v>10514</c:v>
                </c:pt>
                <c:pt idx="125">
                  <c:v>10568.5</c:v>
                </c:pt>
                <c:pt idx="126">
                  <c:v>10619</c:v>
                </c:pt>
                <c:pt idx="127">
                  <c:v>10620.5</c:v>
                </c:pt>
                <c:pt idx="128">
                  <c:v>10643</c:v>
                </c:pt>
                <c:pt idx="129">
                  <c:v>10797</c:v>
                </c:pt>
                <c:pt idx="130">
                  <c:v>10815.5</c:v>
                </c:pt>
                <c:pt idx="131">
                  <c:v>10823.5</c:v>
                </c:pt>
                <c:pt idx="132">
                  <c:v>10833</c:v>
                </c:pt>
                <c:pt idx="133">
                  <c:v>10846</c:v>
                </c:pt>
                <c:pt idx="134">
                  <c:v>10874</c:v>
                </c:pt>
                <c:pt idx="135">
                  <c:v>10939</c:v>
                </c:pt>
                <c:pt idx="136">
                  <c:v>10950</c:v>
                </c:pt>
                <c:pt idx="137">
                  <c:v>10950</c:v>
                </c:pt>
                <c:pt idx="138">
                  <c:v>11112</c:v>
                </c:pt>
                <c:pt idx="139">
                  <c:v>11217</c:v>
                </c:pt>
                <c:pt idx="140">
                  <c:v>11217</c:v>
                </c:pt>
                <c:pt idx="141">
                  <c:v>11217</c:v>
                </c:pt>
                <c:pt idx="142">
                  <c:v>11225</c:v>
                </c:pt>
                <c:pt idx="143">
                  <c:v>11237</c:v>
                </c:pt>
                <c:pt idx="144">
                  <c:v>11413.5</c:v>
                </c:pt>
                <c:pt idx="145">
                  <c:v>11448</c:v>
                </c:pt>
                <c:pt idx="146">
                  <c:v>11480</c:v>
                </c:pt>
                <c:pt idx="147">
                  <c:v>12047</c:v>
                </c:pt>
                <c:pt idx="148">
                  <c:v>12086</c:v>
                </c:pt>
                <c:pt idx="149">
                  <c:v>12086</c:v>
                </c:pt>
                <c:pt idx="150">
                  <c:v>12086</c:v>
                </c:pt>
                <c:pt idx="151">
                  <c:v>12290</c:v>
                </c:pt>
                <c:pt idx="152">
                  <c:v>12290</c:v>
                </c:pt>
                <c:pt idx="153">
                  <c:v>12321</c:v>
                </c:pt>
                <c:pt idx="154">
                  <c:v>12358</c:v>
                </c:pt>
                <c:pt idx="155">
                  <c:v>12642</c:v>
                </c:pt>
                <c:pt idx="156">
                  <c:v>12936</c:v>
                </c:pt>
                <c:pt idx="157">
                  <c:v>12986.5</c:v>
                </c:pt>
                <c:pt idx="158">
                  <c:v>13256</c:v>
                </c:pt>
                <c:pt idx="159">
                  <c:v>13276</c:v>
                </c:pt>
                <c:pt idx="160">
                  <c:v>13289.5</c:v>
                </c:pt>
                <c:pt idx="161">
                  <c:v>13470</c:v>
                </c:pt>
                <c:pt idx="162">
                  <c:v>13775</c:v>
                </c:pt>
                <c:pt idx="163">
                  <c:v>14181</c:v>
                </c:pt>
                <c:pt idx="164">
                  <c:v>14384</c:v>
                </c:pt>
                <c:pt idx="165">
                  <c:v>14392</c:v>
                </c:pt>
                <c:pt idx="166">
                  <c:v>14408</c:v>
                </c:pt>
                <c:pt idx="167">
                  <c:v>14412</c:v>
                </c:pt>
                <c:pt idx="168">
                  <c:v>14416</c:v>
                </c:pt>
                <c:pt idx="169">
                  <c:v>14943</c:v>
                </c:pt>
                <c:pt idx="170">
                  <c:v>14943</c:v>
                </c:pt>
                <c:pt idx="171">
                  <c:v>14946</c:v>
                </c:pt>
                <c:pt idx="172">
                  <c:v>14993</c:v>
                </c:pt>
                <c:pt idx="173">
                  <c:v>15039</c:v>
                </c:pt>
                <c:pt idx="174">
                  <c:v>15063</c:v>
                </c:pt>
                <c:pt idx="175">
                  <c:v>15181</c:v>
                </c:pt>
                <c:pt idx="176">
                  <c:v>15318</c:v>
                </c:pt>
                <c:pt idx="177">
                  <c:v>15481</c:v>
                </c:pt>
              </c:numCache>
            </c:numRef>
          </c:xVal>
          <c:yVal>
            <c:numRef>
              <c:f>Active!$N$21:$N$943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64-4DE0-A899-3D92AD0E99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Active!$F$21:$F$943</c:f>
              <c:numCache>
                <c:formatCode>General</c:formatCode>
                <c:ptCount val="923"/>
                <c:pt idx="0">
                  <c:v>-2068.5</c:v>
                </c:pt>
                <c:pt idx="1">
                  <c:v>-2068</c:v>
                </c:pt>
                <c:pt idx="2">
                  <c:v>-2066</c:v>
                </c:pt>
                <c:pt idx="3">
                  <c:v>-2065.5</c:v>
                </c:pt>
                <c:pt idx="4">
                  <c:v>-2065.5</c:v>
                </c:pt>
                <c:pt idx="5">
                  <c:v>-2064.5</c:v>
                </c:pt>
                <c:pt idx="6">
                  <c:v>-2064</c:v>
                </c:pt>
                <c:pt idx="7">
                  <c:v>-2063</c:v>
                </c:pt>
                <c:pt idx="8">
                  <c:v>-2061.5</c:v>
                </c:pt>
                <c:pt idx="9">
                  <c:v>-2059.5</c:v>
                </c:pt>
                <c:pt idx="10">
                  <c:v>-2059</c:v>
                </c:pt>
                <c:pt idx="11">
                  <c:v>-2058</c:v>
                </c:pt>
                <c:pt idx="12">
                  <c:v>-2049.5</c:v>
                </c:pt>
                <c:pt idx="13">
                  <c:v>-2048.5</c:v>
                </c:pt>
                <c:pt idx="14">
                  <c:v>-1754</c:v>
                </c:pt>
                <c:pt idx="15">
                  <c:v>-1739.5</c:v>
                </c:pt>
                <c:pt idx="16">
                  <c:v>-1711.5</c:v>
                </c:pt>
                <c:pt idx="17">
                  <c:v>-1707.5</c:v>
                </c:pt>
                <c:pt idx="18">
                  <c:v>-1455</c:v>
                </c:pt>
                <c:pt idx="19">
                  <c:v>-1400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640.5</c:v>
                </c:pt>
                <c:pt idx="24">
                  <c:v>921</c:v>
                </c:pt>
                <c:pt idx="25">
                  <c:v>1791</c:v>
                </c:pt>
                <c:pt idx="26">
                  <c:v>1791</c:v>
                </c:pt>
                <c:pt idx="27">
                  <c:v>1791</c:v>
                </c:pt>
                <c:pt idx="28">
                  <c:v>2122</c:v>
                </c:pt>
                <c:pt idx="29">
                  <c:v>2660</c:v>
                </c:pt>
                <c:pt idx="30">
                  <c:v>2672</c:v>
                </c:pt>
                <c:pt idx="31">
                  <c:v>2692</c:v>
                </c:pt>
                <c:pt idx="32">
                  <c:v>2737</c:v>
                </c:pt>
                <c:pt idx="33">
                  <c:v>2753</c:v>
                </c:pt>
                <c:pt idx="34">
                  <c:v>2987</c:v>
                </c:pt>
                <c:pt idx="35">
                  <c:v>3208.5</c:v>
                </c:pt>
                <c:pt idx="36">
                  <c:v>3248.5</c:v>
                </c:pt>
                <c:pt idx="37">
                  <c:v>3250</c:v>
                </c:pt>
                <c:pt idx="38">
                  <c:v>3510</c:v>
                </c:pt>
                <c:pt idx="39">
                  <c:v>3540.5</c:v>
                </c:pt>
                <c:pt idx="40">
                  <c:v>3542</c:v>
                </c:pt>
                <c:pt idx="41">
                  <c:v>3610</c:v>
                </c:pt>
                <c:pt idx="42">
                  <c:v>3618</c:v>
                </c:pt>
                <c:pt idx="43">
                  <c:v>3690</c:v>
                </c:pt>
                <c:pt idx="44">
                  <c:v>3805</c:v>
                </c:pt>
                <c:pt idx="45">
                  <c:v>3805</c:v>
                </c:pt>
                <c:pt idx="46">
                  <c:v>3805</c:v>
                </c:pt>
                <c:pt idx="47">
                  <c:v>3919.5</c:v>
                </c:pt>
                <c:pt idx="48">
                  <c:v>4137</c:v>
                </c:pt>
                <c:pt idx="49">
                  <c:v>4140</c:v>
                </c:pt>
                <c:pt idx="50">
                  <c:v>4488</c:v>
                </c:pt>
                <c:pt idx="51">
                  <c:v>4965</c:v>
                </c:pt>
                <c:pt idx="52">
                  <c:v>5026</c:v>
                </c:pt>
                <c:pt idx="53">
                  <c:v>5103</c:v>
                </c:pt>
                <c:pt idx="54">
                  <c:v>5254.5</c:v>
                </c:pt>
                <c:pt idx="55">
                  <c:v>5310</c:v>
                </c:pt>
                <c:pt idx="56">
                  <c:v>5310</c:v>
                </c:pt>
                <c:pt idx="57">
                  <c:v>5310</c:v>
                </c:pt>
                <c:pt idx="58">
                  <c:v>5337</c:v>
                </c:pt>
                <c:pt idx="59">
                  <c:v>5572</c:v>
                </c:pt>
                <c:pt idx="60">
                  <c:v>5597</c:v>
                </c:pt>
                <c:pt idx="61">
                  <c:v>5612</c:v>
                </c:pt>
                <c:pt idx="62">
                  <c:v>5612</c:v>
                </c:pt>
                <c:pt idx="63">
                  <c:v>5624</c:v>
                </c:pt>
                <c:pt idx="64">
                  <c:v>5624</c:v>
                </c:pt>
                <c:pt idx="65">
                  <c:v>5924</c:v>
                </c:pt>
                <c:pt idx="66">
                  <c:v>5924</c:v>
                </c:pt>
                <c:pt idx="67">
                  <c:v>6152.5</c:v>
                </c:pt>
                <c:pt idx="68">
                  <c:v>6152.5</c:v>
                </c:pt>
                <c:pt idx="69">
                  <c:v>6409</c:v>
                </c:pt>
                <c:pt idx="70">
                  <c:v>6518</c:v>
                </c:pt>
                <c:pt idx="71">
                  <c:v>6817</c:v>
                </c:pt>
                <c:pt idx="72">
                  <c:v>6817</c:v>
                </c:pt>
                <c:pt idx="73">
                  <c:v>7355</c:v>
                </c:pt>
                <c:pt idx="74">
                  <c:v>7392</c:v>
                </c:pt>
                <c:pt idx="75">
                  <c:v>7392</c:v>
                </c:pt>
                <c:pt idx="76">
                  <c:v>7400</c:v>
                </c:pt>
                <c:pt idx="77">
                  <c:v>7404</c:v>
                </c:pt>
                <c:pt idx="78">
                  <c:v>7444</c:v>
                </c:pt>
                <c:pt idx="79">
                  <c:v>7452</c:v>
                </c:pt>
                <c:pt idx="80">
                  <c:v>7703</c:v>
                </c:pt>
                <c:pt idx="81">
                  <c:v>7703</c:v>
                </c:pt>
                <c:pt idx="82">
                  <c:v>8538.5</c:v>
                </c:pt>
                <c:pt idx="83">
                  <c:v>8548</c:v>
                </c:pt>
                <c:pt idx="84">
                  <c:v>8857.5</c:v>
                </c:pt>
                <c:pt idx="85">
                  <c:v>8861.5</c:v>
                </c:pt>
                <c:pt idx="86">
                  <c:v>8861.5</c:v>
                </c:pt>
                <c:pt idx="87">
                  <c:v>8863</c:v>
                </c:pt>
                <c:pt idx="88">
                  <c:v>8868</c:v>
                </c:pt>
                <c:pt idx="89">
                  <c:v>8881.5</c:v>
                </c:pt>
                <c:pt idx="90">
                  <c:v>8881.5</c:v>
                </c:pt>
                <c:pt idx="91">
                  <c:v>8881.5</c:v>
                </c:pt>
                <c:pt idx="92">
                  <c:v>8884</c:v>
                </c:pt>
                <c:pt idx="93">
                  <c:v>8888</c:v>
                </c:pt>
                <c:pt idx="94">
                  <c:v>8889.5</c:v>
                </c:pt>
                <c:pt idx="95">
                  <c:v>8892</c:v>
                </c:pt>
                <c:pt idx="96">
                  <c:v>8896</c:v>
                </c:pt>
                <c:pt idx="97">
                  <c:v>8896</c:v>
                </c:pt>
                <c:pt idx="98">
                  <c:v>8896</c:v>
                </c:pt>
                <c:pt idx="99">
                  <c:v>9054</c:v>
                </c:pt>
                <c:pt idx="100">
                  <c:v>9086</c:v>
                </c:pt>
                <c:pt idx="101">
                  <c:v>9104.5</c:v>
                </c:pt>
                <c:pt idx="102">
                  <c:v>9120.5</c:v>
                </c:pt>
                <c:pt idx="103">
                  <c:v>9135</c:v>
                </c:pt>
                <c:pt idx="104">
                  <c:v>9143</c:v>
                </c:pt>
                <c:pt idx="105">
                  <c:v>9143</c:v>
                </c:pt>
                <c:pt idx="106">
                  <c:v>9359.5</c:v>
                </c:pt>
                <c:pt idx="107">
                  <c:v>9406</c:v>
                </c:pt>
                <c:pt idx="108">
                  <c:v>9451.5</c:v>
                </c:pt>
                <c:pt idx="109">
                  <c:v>9452.5</c:v>
                </c:pt>
                <c:pt idx="110">
                  <c:v>9662.5</c:v>
                </c:pt>
                <c:pt idx="111">
                  <c:v>9688</c:v>
                </c:pt>
                <c:pt idx="112">
                  <c:v>9694.5</c:v>
                </c:pt>
                <c:pt idx="113">
                  <c:v>9733</c:v>
                </c:pt>
                <c:pt idx="114">
                  <c:v>9753</c:v>
                </c:pt>
                <c:pt idx="115">
                  <c:v>9787.5</c:v>
                </c:pt>
                <c:pt idx="116">
                  <c:v>9791.5</c:v>
                </c:pt>
                <c:pt idx="117">
                  <c:v>9960</c:v>
                </c:pt>
                <c:pt idx="118">
                  <c:v>9961.5</c:v>
                </c:pt>
                <c:pt idx="119">
                  <c:v>10271</c:v>
                </c:pt>
                <c:pt idx="120">
                  <c:v>10279</c:v>
                </c:pt>
                <c:pt idx="121">
                  <c:v>10303.5</c:v>
                </c:pt>
                <c:pt idx="122">
                  <c:v>10311</c:v>
                </c:pt>
                <c:pt idx="123">
                  <c:v>10368</c:v>
                </c:pt>
                <c:pt idx="124">
                  <c:v>10514</c:v>
                </c:pt>
                <c:pt idx="125">
                  <c:v>10568.5</c:v>
                </c:pt>
                <c:pt idx="126">
                  <c:v>10619</c:v>
                </c:pt>
                <c:pt idx="127">
                  <c:v>10620.5</c:v>
                </c:pt>
                <c:pt idx="128">
                  <c:v>10643</c:v>
                </c:pt>
                <c:pt idx="129">
                  <c:v>10797</c:v>
                </c:pt>
                <c:pt idx="130">
                  <c:v>10815.5</c:v>
                </c:pt>
                <c:pt idx="131">
                  <c:v>10823.5</c:v>
                </c:pt>
                <c:pt idx="132">
                  <c:v>10833</c:v>
                </c:pt>
                <c:pt idx="133">
                  <c:v>10846</c:v>
                </c:pt>
                <c:pt idx="134">
                  <c:v>10874</c:v>
                </c:pt>
                <c:pt idx="135">
                  <c:v>10939</c:v>
                </c:pt>
                <c:pt idx="136">
                  <c:v>10950</c:v>
                </c:pt>
                <c:pt idx="137">
                  <c:v>10950</c:v>
                </c:pt>
                <c:pt idx="138">
                  <c:v>11112</c:v>
                </c:pt>
                <c:pt idx="139">
                  <c:v>11217</c:v>
                </c:pt>
                <c:pt idx="140">
                  <c:v>11217</c:v>
                </c:pt>
                <c:pt idx="141">
                  <c:v>11217</c:v>
                </c:pt>
                <c:pt idx="142">
                  <c:v>11225</c:v>
                </c:pt>
                <c:pt idx="143">
                  <c:v>11237</c:v>
                </c:pt>
                <c:pt idx="144">
                  <c:v>11413.5</c:v>
                </c:pt>
                <c:pt idx="145">
                  <c:v>11448</c:v>
                </c:pt>
                <c:pt idx="146">
                  <c:v>11480</c:v>
                </c:pt>
                <c:pt idx="147">
                  <c:v>12047</c:v>
                </c:pt>
                <c:pt idx="148">
                  <c:v>12086</c:v>
                </c:pt>
                <c:pt idx="149">
                  <c:v>12086</c:v>
                </c:pt>
                <c:pt idx="150">
                  <c:v>12086</c:v>
                </c:pt>
                <c:pt idx="151">
                  <c:v>12290</c:v>
                </c:pt>
                <c:pt idx="152">
                  <c:v>12290</c:v>
                </c:pt>
                <c:pt idx="153">
                  <c:v>12321</c:v>
                </c:pt>
                <c:pt idx="154">
                  <c:v>12358</c:v>
                </c:pt>
                <c:pt idx="155">
                  <c:v>12642</c:v>
                </c:pt>
                <c:pt idx="156">
                  <c:v>12936</c:v>
                </c:pt>
                <c:pt idx="157">
                  <c:v>12986.5</c:v>
                </c:pt>
                <c:pt idx="158">
                  <c:v>13256</c:v>
                </c:pt>
                <c:pt idx="159">
                  <c:v>13276</c:v>
                </c:pt>
                <c:pt idx="160">
                  <c:v>13289.5</c:v>
                </c:pt>
                <c:pt idx="161">
                  <c:v>13470</c:v>
                </c:pt>
                <c:pt idx="162">
                  <c:v>13775</c:v>
                </c:pt>
                <c:pt idx="163">
                  <c:v>14181</c:v>
                </c:pt>
                <c:pt idx="164">
                  <c:v>14384</c:v>
                </c:pt>
                <c:pt idx="165">
                  <c:v>14392</c:v>
                </c:pt>
                <c:pt idx="166">
                  <c:v>14408</c:v>
                </c:pt>
                <c:pt idx="167">
                  <c:v>14412</c:v>
                </c:pt>
                <c:pt idx="168">
                  <c:v>14416</c:v>
                </c:pt>
                <c:pt idx="169">
                  <c:v>14943</c:v>
                </c:pt>
                <c:pt idx="170">
                  <c:v>14943</c:v>
                </c:pt>
                <c:pt idx="171">
                  <c:v>14946</c:v>
                </c:pt>
                <c:pt idx="172">
                  <c:v>14993</c:v>
                </c:pt>
                <c:pt idx="173">
                  <c:v>15039</c:v>
                </c:pt>
                <c:pt idx="174">
                  <c:v>15063</c:v>
                </c:pt>
                <c:pt idx="175">
                  <c:v>15181</c:v>
                </c:pt>
                <c:pt idx="176">
                  <c:v>15318</c:v>
                </c:pt>
                <c:pt idx="177">
                  <c:v>15481</c:v>
                </c:pt>
              </c:numCache>
            </c:numRef>
          </c:xVal>
          <c:yVal>
            <c:numRef>
              <c:f>Active!$O$21:$O$943</c:f>
              <c:numCache>
                <c:formatCode>General</c:formatCode>
                <c:ptCount val="923"/>
                <c:pt idx="0">
                  <c:v>3.6792762354038805E-2</c:v>
                </c:pt>
                <c:pt idx="1">
                  <c:v>3.6787603826009888E-2</c:v>
                </c:pt>
                <c:pt idx="2">
                  <c:v>3.6766969713894232E-2</c:v>
                </c:pt>
                <c:pt idx="3">
                  <c:v>3.6761811185865315E-2</c:v>
                </c:pt>
                <c:pt idx="4">
                  <c:v>3.6761811185865315E-2</c:v>
                </c:pt>
                <c:pt idx="5">
                  <c:v>3.675149412980748E-2</c:v>
                </c:pt>
                <c:pt idx="6">
                  <c:v>3.6746335601778563E-2</c:v>
                </c:pt>
                <c:pt idx="7">
                  <c:v>3.6736018545720735E-2</c:v>
                </c:pt>
                <c:pt idx="8">
                  <c:v>3.672054296163399E-2</c:v>
                </c:pt>
                <c:pt idx="9">
                  <c:v>3.6699908849518327E-2</c:v>
                </c:pt>
                <c:pt idx="10">
                  <c:v>3.6694750321489417E-2</c:v>
                </c:pt>
                <c:pt idx="11">
                  <c:v>3.6684433265431582E-2</c:v>
                </c:pt>
                <c:pt idx="12">
                  <c:v>3.6596738288940014E-2</c:v>
                </c:pt>
                <c:pt idx="13">
                  <c:v>3.6586421232882187E-2</c:v>
                </c:pt>
                <c:pt idx="20">
                  <c:v>1.5451931898415761E-2</c:v>
                </c:pt>
                <c:pt idx="22">
                  <c:v>1.5451931898415761E-2</c:v>
                </c:pt>
                <c:pt idx="25">
                  <c:v>-3.0259155011592327E-3</c:v>
                </c:pt>
                <c:pt idx="27">
                  <c:v>-3.0259155011592327E-3</c:v>
                </c:pt>
                <c:pt idx="28">
                  <c:v>-6.4408610563012336E-3</c:v>
                </c:pt>
                <c:pt idx="29">
                  <c:v>-1.1991437215414211E-2</c:v>
                </c:pt>
                <c:pt idx="30">
                  <c:v>-1.211524188810818E-2</c:v>
                </c:pt>
                <c:pt idx="31">
                  <c:v>-1.2321583009264798E-2</c:v>
                </c:pt>
                <c:pt idx="32">
                  <c:v>-1.2785850531867184E-2</c:v>
                </c:pt>
                <c:pt idx="33">
                  <c:v>-1.2950923428792477E-2</c:v>
                </c:pt>
                <c:pt idx="34">
                  <c:v>-1.5365114546324887E-2</c:v>
                </c:pt>
                <c:pt idx="35">
                  <c:v>-1.7650342463134412E-2</c:v>
                </c:pt>
                <c:pt idx="36">
                  <c:v>-1.8063024705447649E-2</c:v>
                </c:pt>
                <c:pt idx="37">
                  <c:v>-1.8078500289534394E-2</c:v>
                </c:pt>
                <c:pt idx="38">
                  <c:v>-2.0760934864570403E-2</c:v>
                </c:pt>
                <c:pt idx="39">
                  <c:v>-2.1075605074334244E-2</c:v>
                </c:pt>
                <c:pt idx="40">
                  <c:v>-2.109108065842099E-2</c:v>
                </c:pt>
                <c:pt idx="41">
                  <c:v>-2.1792640470353487E-2</c:v>
                </c:pt>
                <c:pt idx="42">
                  <c:v>-2.187517691881613E-2</c:v>
                </c:pt>
                <c:pt idx="43">
                  <c:v>-2.2618004954979953E-2</c:v>
                </c:pt>
                <c:pt idx="44">
                  <c:v>-2.3804466401630496E-2</c:v>
                </c:pt>
                <c:pt idx="45">
                  <c:v>-2.3804466401630496E-2</c:v>
                </c:pt>
                <c:pt idx="46">
                  <c:v>-2.3804466401630496E-2</c:v>
                </c:pt>
                <c:pt idx="47">
                  <c:v>-2.4985769320252121E-2</c:v>
                </c:pt>
                <c:pt idx="48">
                  <c:v>-2.7229729012830328E-2</c:v>
                </c:pt>
                <c:pt idx="49">
                  <c:v>-2.7260680181003819E-2</c:v>
                </c:pt>
                <c:pt idx="50">
                  <c:v>-3.0851015689128944E-2</c:v>
                </c:pt>
                <c:pt idx="51">
                  <c:v>-3.5772251428714243E-2</c:v>
                </c:pt>
                <c:pt idx="52">
                  <c:v>-3.6401591848241925E-2</c:v>
                </c:pt>
                <c:pt idx="53">
                  <c:v>-3.7196005164694894E-2</c:v>
                </c:pt>
                <c:pt idx="54">
                  <c:v>-3.8759039157456265E-2</c:v>
                </c:pt>
                <c:pt idx="55">
                  <c:v>-3.9331635768665878E-2</c:v>
                </c:pt>
                <c:pt idx="56">
                  <c:v>-3.9331635768665878E-2</c:v>
                </c:pt>
                <c:pt idx="57">
                  <c:v>-3.9331635768665878E-2</c:v>
                </c:pt>
                <c:pt idx="58">
                  <c:v>-3.9610196282227304E-2</c:v>
                </c:pt>
                <c:pt idx="59">
                  <c:v>-4.2034704455817549E-2</c:v>
                </c:pt>
                <c:pt idx="60">
                  <c:v>-4.2292630857263321E-2</c:v>
                </c:pt>
                <c:pt idx="61">
                  <c:v>-4.2447386698130779E-2</c:v>
                </c:pt>
                <c:pt idx="62">
                  <c:v>-4.2447386698130779E-2</c:v>
                </c:pt>
                <c:pt idx="63">
                  <c:v>-4.2571191370824754E-2</c:v>
                </c:pt>
                <c:pt idx="64">
                  <c:v>-4.2571191370824754E-2</c:v>
                </c:pt>
                <c:pt idx="65">
                  <c:v>-4.5666308188174E-2</c:v>
                </c:pt>
                <c:pt idx="66">
                  <c:v>-4.5666308188174E-2</c:v>
                </c:pt>
                <c:pt idx="67">
                  <c:v>-4.802375549738834E-2</c:v>
                </c:pt>
                <c:pt idx="68">
                  <c:v>-4.802375549738834E-2</c:v>
                </c:pt>
                <c:pt idx="69">
                  <c:v>-5.0670080376221949E-2</c:v>
                </c:pt>
                <c:pt idx="70">
                  <c:v>-5.1794639486525504E-2</c:v>
                </c:pt>
                <c:pt idx="71">
                  <c:v>-5.4879439247816922E-2</c:v>
                </c:pt>
                <c:pt idx="72">
                  <c:v>-5.4879439247816922E-2</c:v>
                </c:pt>
                <c:pt idx="73">
                  <c:v>-6.0430015406929896E-2</c:v>
                </c:pt>
                <c:pt idx="74">
                  <c:v>-6.0811746481069628E-2</c:v>
                </c:pt>
                <c:pt idx="75">
                  <c:v>-6.0811746481069628E-2</c:v>
                </c:pt>
                <c:pt idx="76">
                  <c:v>-6.0894282929532279E-2</c:v>
                </c:pt>
                <c:pt idx="77">
                  <c:v>-6.0935551153763604E-2</c:v>
                </c:pt>
                <c:pt idx="78">
                  <c:v>-6.134823339607684E-2</c:v>
                </c:pt>
                <c:pt idx="79">
                  <c:v>-6.143076984453949E-2</c:v>
                </c:pt>
                <c:pt idx="80">
                  <c:v>-6.4020350915055022E-2</c:v>
                </c:pt>
                <c:pt idx="81">
                  <c:v>-6.4020350915055022E-2</c:v>
                </c:pt>
                <c:pt idx="82">
                  <c:v>-7.2640251251372662E-2</c:v>
                </c:pt>
                <c:pt idx="83">
                  <c:v>-7.2738263283922064E-2</c:v>
                </c:pt>
                <c:pt idx="84">
                  <c:v>-7.5931392133820691E-2</c:v>
                </c:pt>
                <c:pt idx="85">
                  <c:v>-7.5972660358052016E-2</c:v>
                </c:pt>
                <c:pt idx="86">
                  <c:v>-7.5972660358052016E-2</c:v>
                </c:pt>
                <c:pt idx="87">
                  <c:v>-7.5988135942138768E-2</c:v>
                </c:pt>
                <c:pt idx="88">
                  <c:v>-7.6039721222427914E-2</c:v>
                </c:pt>
                <c:pt idx="89">
                  <c:v>-7.6179001479208641E-2</c:v>
                </c:pt>
                <c:pt idx="90">
                  <c:v>-7.6179001479208641E-2</c:v>
                </c:pt>
                <c:pt idx="91">
                  <c:v>-7.6179001479208641E-2</c:v>
                </c:pt>
                <c:pt idx="92">
                  <c:v>-7.6204794119353214E-2</c:v>
                </c:pt>
                <c:pt idx="93">
                  <c:v>-7.6246062343584539E-2</c:v>
                </c:pt>
                <c:pt idx="94">
                  <c:v>-7.6261537927671277E-2</c:v>
                </c:pt>
                <c:pt idx="95">
                  <c:v>-7.6287330567815864E-2</c:v>
                </c:pt>
                <c:pt idx="96">
                  <c:v>-7.6328598792047189E-2</c:v>
                </c:pt>
                <c:pt idx="97">
                  <c:v>-7.6328598792047189E-2</c:v>
                </c:pt>
                <c:pt idx="98">
                  <c:v>-7.6328598792047189E-2</c:v>
                </c:pt>
                <c:pt idx="99">
                  <c:v>-7.7958693649184452E-2</c:v>
                </c:pt>
                <c:pt idx="100">
                  <c:v>-7.8288839443035038E-2</c:v>
                </c:pt>
                <c:pt idx="101">
                  <c:v>-7.8479704980104911E-2</c:v>
                </c:pt>
                <c:pt idx="102">
                  <c:v>-7.8644777877030198E-2</c:v>
                </c:pt>
                <c:pt idx="103">
                  <c:v>-7.8794375189868746E-2</c:v>
                </c:pt>
                <c:pt idx="104">
                  <c:v>-7.8876911638331396E-2</c:v>
                </c:pt>
                <c:pt idx="105">
                  <c:v>-7.8876911638331396E-2</c:v>
                </c:pt>
                <c:pt idx="106">
                  <c:v>-8.1110554274851768E-2</c:v>
                </c:pt>
                <c:pt idx="107">
                  <c:v>-8.1590297381540902E-2</c:v>
                </c:pt>
                <c:pt idx="108">
                  <c:v>-8.2059723432172202E-2</c:v>
                </c:pt>
                <c:pt idx="109">
                  <c:v>-8.2070040488230037E-2</c:v>
                </c:pt>
                <c:pt idx="110">
                  <c:v>-8.4236622260374511E-2</c:v>
                </c:pt>
                <c:pt idx="111">
                  <c:v>-8.4499707189849185E-2</c:v>
                </c:pt>
                <c:pt idx="112">
                  <c:v>-8.4566768054225097E-2</c:v>
                </c:pt>
                <c:pt idx="113">
                  <c:v>-8.4963974712451582E-2</c:v>
                </c:pt>
                <c:pt idx="114">
                  <c:v>-8.5170315833608193E-2</c:v>
                </c:pt>
                <c:pt idx="115">
                  <c:v>-8.5526254267603352E-2</c:v>
                </c:pt>
                <c:pt idx="116">
                  <c:v>-8.5567522491834677E-2</c:v>
                </c:pt>
                <c:pt idx="117">
                  <c:v>-8.7305946437579177E-2</c:v>
                </c:pt>
                <c:pt idx="118">
                  <c:v>-8.7321422021665915E-2</c:v>
                </c:pt>
                <c:pt idx="119">
                  <c:v>-9.0514550871564556E-2</c:v>
                </c:pt>
                <c:pt idx="120">
                  <c:v>-9.0597087320027206E-2</c:v>
                </c:pt>
                <c:pt idx="121">
                  <c:v>-9.084985519344406E-2</c:v>
                </c:pt>
                <c:pt idx="122">
                  <c:v>-9.0927233113877792E-2</c:v>
                </c:pt>
                <c:pt idx="123">
                  <c:v>-9.151530530917415E-2</c:v>
                </c:pt>
                <c:pt idx="124">
                  <c:v>-9.3021595493617451E-2</c:v>
                </c:pt>
                <c:pt idx="125">
                  <c:v>-9.3583875048769222E-2</c:v>
                </c:pt>
                <c:pt idx="126">
                  <c:v>-9.4104886379689681E-2</c:v>
                </c:pt>
                <c:pt idx="127">
                  <c:v>-9.4120361963776433E-2</c:v>
                </c:pt>
                <c:pt idx="128">
                  <c:v>-9.4352495725077618E-2</c:v>
                </c:pt>
                <c:pt idx="129">
                  <c:v>-9.5941322357983569E-2</c:v>
                </c:pt>
                <c:pt idx="130">
                  <c:v>-9.6132187895053442E-2</c:v>
                </c:pt>
                <c:pt idx="131">
                  <c:v>-9.6214724343516078E-2</c:v>
                </c:pt>
                <c:pt idx="132">
                  <c:v>-9.631273637606548E-2</c:v>
                </c:pt>
                <c:pt idx="133">
                  <c:v>-9.6446858104817276E-2</c:v>
                </c:pt>
                <c:pt idx="134">
                  <c:v>-9.6735735674436538E-2</c:v>
                </c:pt>
                <c:pt idx="135">
                  <c:v>-9.7406344318195545E-2</c:v>
                </c:pt>
                <c:pt idx="136">
                  <c:v>-9.7519831934831686E-2</c:v>
                </c:pt>
                <c:pt idx="137">
                  <c:v>-9.7519831934831686E-2</c:v>
                </c:pt>
                <c:pt idx="138">
                  <c:v>-9.9191195016200273E-2</c:v>
                </c:pt>
                <c:pt idx="139">
                  <c:v>-0.1002744859022725</c:v>
                </c:pt>
                <c:pt idx="140">
                  <c:v>-0.1002744859022725</c:v>
                </c:pt>
                <c:pt idx="141">
                  <c:v>-0.1002744859022725</c:v>
                </c:pt>
                <c:pt idx="142">
                  <c:v>-0.10035702235073515</c:v>
                </c:pt>
                <c:pt idx="143">
                  <c:v>-0.10048082702342913</c:v>
                </c:pt>
                <c:pt idx="144">
                  <c:v>-0.10230178741763626</c:v>
                </c:pt>
                <c:pt idx="145">
                  <c:v>-0.10265772585163142</c:v>
                </c:pt>
                <c:pt idx="146">
                  <c:v>-0.10298787164548201</c:v>
                </c:pt>
                <c:pt idx="147">
                  <c:v>-0.10883764243027208</c:v>
                </c:pt>
                <c:pt idx="148">
                  <c:v>-0.10924000761652748</c:v>
                </c:pt>
                <c:pt idx="149">
                  <c:v>-0.10924000761652748</c:v>
                </c:pt>
                <c:pt idx="150">
                  <c:v>-0.10924000761652748</c:v>
                </c:pt>
                <c:pt idx="151">
                  <c:v>-0.11134468705232498</c:v>
                </c:pt>
                <c:pt idx="152">
                  <c:v>-0.11134468705232498</c:v>
                </c:pt>
                <c:pt idx="153">
                  <c:v>-0.11166451579011774</c:v>
                </c:pt>
                <c:pt idx="154">
                  <c:v>-0.11204624686425746</c:v>
                </c:pt>
                <c:pt idx="155">
                  <c:v>-0.11497629078468141</c:v>
                </c:pt>
                <c:pt idx="156">
                  <c:v>-0.11800950526568368</c:v>
                </c:pt>
                <c:pt idx="157">
                  <c:v>-0.11853051659660413</c:v>
                </c:pt>
                <c:pt idx="158">
                  <c:v>-0.12131096320418955</c:v>
                </c:pt>
                <c:pt idx="159">
                  <c:v>-0.12151730432534616</c:v>
                </c:pt>
                <c:pt idx="160">
                  <c:v>-0.12165658458212689</c:v>
                </c:pt>
                <c:pt idx="161">
                  <c:v>-0.12351881320056535</c:v>
                </c:pt>
                <c:pt idx="162">
                  <c:v>-0.12666551529820375</c:v>
                </c:pt>
                <c:pt idx="163">
                  <c:v>-0.13085424005768304</c:v>
                </c:pt>
                <c:pt idx="164">
                  <c:v>-0.13294860243742271</c:v>
                </c:pt>
                <c:pt idx="165">
                  <c:v>-0.13303113888588536</c:v>
                </c:pt>
                <c:pt idx="166">
                  <c:v>-0.13319621178281063</c:v>
                </c:pt>
                <c:pt idx="167">
                  <c:v>-0.13323748000704197</c:v>
                </c:pt>
                <c:pt idx="168">
                  <c:v>-0.13327874823127328</c:v>
                </c:pt>
                <c:pt idx="169">
                  <c:v>-0.13871583677375013</c:v>
                </c:pt>
                <c:pt idx="170">
                  <c:v>-0.13871583677375013</c:v>
                </c:pt>
                <c:pt idx="171">
                  <c:v>-0.13874678794192363</c:v>
                </c:pt>
                <c:pt idx="172">
                  <c:v>-0.13923168957664167</c:v>
                </c:pt>
                <c:pt idx="173">
                  <c:v>-0.1397062741553019</c:v>
                </c:pt>
                <c:pt idx="174">
                  <c:v>-0.13995388350068982</c:v>
                </c:pt>
                <c:pt idx="175">
                  <c:v>-0.14117129611551388</c:v>
                </c:pt>
                <c:pt idx="176">
                  <c:v>-0.14258473279543668</c:v>
                </c:pt>
                <c:pt idx="177">
                  <c:v>-0.1442664129328631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64-4DE0-A899-3D92AD0E997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Active!$F$21:$F$943</c:f>
              <c:numCache>
                <c:formatCode>General</c:formatCode>
                <c:ptCount val="923"/>
                <c:pt idx="0">
                  <c:v>-2068.5</c:v>
                </c:pt>
                <c:pt idx="1">
                  <c:v>-2068</c:v>
                </c:pt>
                <c:pt idx="2">
                  <c:v>-2066</c:v>
                </c:pt>
                <c:pt idx="3">
                  <c:v>-2065.5</c:v>
                </c:pt>
                <c:pt idx="4">
                  <c:v>-2065.5</c:v>
                </c:pt>
                <c:pt idx="5">
                  <c:v>-2064.5</c:v>
                </c:pt>
                <c:pt idx="6">
                  <c:v>-2064</c:v>
                </c:pt>
                <c:pt idx="7">
                  <c:v>-2063</c:v>
                </c:pt>
                <c:pt idx="8">
                  <c:v>-2061.5</c:v>
                </c:pt>
                <c:pt idx="9">
                  <c:v>-2059.5</c:v>
                </c:pt>
                <c:pt idx="10">
                  <c:v>-2059</c:v>
                </c:pt>
                <c:pt idx="11">
                  <c:v>-2058</c:v>
                </c:pt>
                <c:pt idx="12">
                  <c:v>-2049.5</c:v>
                </c:pt>
                <c:pt idx="13">
                  <c:v>-2048.5</c:v>
                </c:pt>
                <c:pt idx="14">
                  <c:v>-1754</c:v>
                </c:pt>
                <c:pt idx="15">
                  <c:v>-1739.5</c:v>
                </c:pt>
                <c:pt idx="16">
                  <c:v>-1711.5</c:v>
                </c:pt>
                <c:pt idx="17">
                  <c:v>-1707.5</c:v>
                </c:pt>
                <c:pt idx="18">
                  <c:v>-1455</c:v>
                </c:pt>
                <c:pt idx="19">
                  <c:v>-1400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640.5</c:v>
                </c:pt>
                <c:pt idx="24">
                  <c:v>921</c:v>
                </c:pt>
                <c:pt idx="25">
                  <c:v>1791</c:v>
                </c:pt>
                <c:pt idx="26">
                  <c:v>1791</c:v>
                </c:pt>
                <c:pt idx="27">
                  <c:v>1791</c:v>
                </c:pt>
                <c:pt idx="28">
                  <c:v>2122</c:v>
                </c:pt>
                <c:pt idx="29">
                  <c:v>2660</c:v>
                </c:pt>
                <c:pt idx="30">
                  <c:v>2672</c:v>
                </c:pt>
                <c:pt idx="31">
                  <c:v>2692</c:v>
                </c:pt>
                <c:pt idx="32">
                  <c:v>2737</c:v>
                </c:pt>
                <c:pt idx="33">
                  <c:v>2753</c:v>
                </c:pt>
                <c:pt idx="34">
                  <c:v>2987</c:v>
                </c:pt>
                <c:pt idx="35">
                  <c:v>3208.5</c:v>
                </c:pt>
                <c:pt idx="36">
                  <c:v>3248.5</c:v>
                </c:pt>
                <c:pt idx="37">
                  <c:v>3250</c:v>
                </c:pt>
                <c:pt idx="38">
                  <c:v>3510</c:v>
                </c:pt>
                <c:pt idx="39">
                  <c:v>3540.5</c:v>
                </c:pt>
                <c:pt idx="40">
                  <c:v>3542</c:v>
                </c:pt>
                <c:pt idx="41">
                  <c:v>3610</c:v>
                </c:pt>
                <c:pt idx="42">
                  <c:v>3618</c:v>
                </c:pt>
                <c:pt idx="43">
                  <c:v>3690</c:v>
                </c:pt>
                <c:pt idx="44">
                  <c:v>3805</c:v>
                </c:pt>
                <c:pt idx="45">
                  <c:v>3805</c:v>
                </c:pt>
                <c:pt idx="46">
                  <c:v>3805</c:v>
                </c:pt>
                <c:pt idx="47">
                  <c:v>3919.5</c:v>
                </c:pt>
                <c:pt idx="48">
                  <c:v>4137</c:v>
                </c:pt>
                <c:pt idx="49">
                  <c:v>4140</c:v>
                </c:pt>
                <c:pt idx="50">
                  <c:v>4488</c:v>
                </c:pt>
                <c:pt idx="51">
                  <c:v>4965</c:v>
                </c:pt>
                <c:pt idx="52">
                  <c:v>5026</c:v>
                </c:pt>
                <c:pt idx="53">
                  <c:v>5103</c:v>
                </c:pt>
                <c:pt idx="54">
                  <c:v>5254.5</c:v>
                </c:pt>
                <c:pt idx="55">
                  <c:v>5310</c:v>
                </c:pt>
                <c:pt idx="56">
                  <c:v>5310</c:v>
                </c:pt>
                <c:pt idx="57">
                  <c:v>5310</c:v>
                </c:pt>
                <c:pt idx="58">
                  <c:v>5337</c:v>
                </c:pt>
                <c:pt idx="59">
                  <c:v>5572</c:v>
                </c:pt>
                <c:pt idx="60">
                  <c:v>5597</c:v>
                </c:pt>
                <c:pt idx="61">
                  <c:v>5612</c:v>
                </c:pt>
                <c:pt idx="62">
                  <c:v>5612</c:v>
                </c:pt>
                <c:pt idx="63">
                  <c:v>5624</c:v>
                </c:pt>
                <c:pt idx="64">
                  <c:v>5624</c:v>
                </c:pt>
                <c:pt idx="65">
                  <c:v>5924</c:v>
                </c:pt>
                <c:pt idx="66">
                  <c:v>5924</c:v>
                </c:pt>
                <c:pt idx="67">
                  <c:v>6152.5</c:v>
                </c:pt>
                <c:pt idx="68">
                  <c:v>6152.5</c:v>
                </c:pt>
                <c:pt idx="69">
                  <c:v>6409</c:v>
                </c:pt>
                <c:pt idx="70">
                  <c:v>6518</c:v>
                </c:pt>
                <c:pt idx="71">
                  <c:v>6817</c:v>
                </c:pt>
                <c:pt idx="72">
                  <c:v>6817</c:v>
                </c:pt>
                <c:pt idx="73">
                  <c:v>7355</c:v>
                </c:pt>
                <c:pt idx="74">
                  <c:v>7392</c:v>
                </c:pt>
                <c:pt idx="75">
                  <c:v>7392</c:v>
                </c:pt>
                <c:pt idx="76">
                  <c:v>7400</c:v>
                </c:pt>
                <c:pt idx="77">
                  <c:v>7404</c:v>
                </c:pt>
                <c:pt idx="78">
                  <c:v>7444</c:v>
                </c:pt>
                <c:pt idx="79">
                  <c:v>7452</c:v>
                </c:pt>
                <c:pt idx="80">
                  <c:v>7703</c:v>
                </c:pt>
                <c:pt idx="81">
                  <c:v>7703</c:v>
                </c:pt>
                <c:pt idx="82">
                  <c:v>8538.5</c:v>
                </c:pt>
                <c:pt idx="83">
                  <c:v>8548</c:v>
                </c:pt>
                <c:pt idx="84">
                  <c:v>8857.5</c:v>
                </c:pt>
                <c:pt idx="85">
                  <c:v>8861.5</c:v>
                </c:pt>
                <c:pt idx="86">
                  <c:v>8861.5</c:v>
                </c:pt>
                <c:pt idx="87">
                  <c:v>8863</c:v>
                </c:pt>
                <c:pt idx="88">
                  <c:v>8868</c:v>
                </c:pt>
                <c:pt idx="89">
                  <c:v>8881.5</c:v>
                </c:pt>
                <c:pt idx="90">
                  <c:v>8881.5</c:v>
                </c:pt>
                <c:pt idx="91">
                  <c:v>8881.5</c:v>
                </c:pt>
                <c:pt idx="92">
                  <c:v>8884</c:v>
                </c:pt>
                <c:pt idx="93">
                  <c:v>8888</c:v>
                </c:pt>
                <c:pt idx="94">
                  <c:v>8889.5</c:v>
                </c:pt>
                <c:pt idx="95">
                  <c:v>8892</c:v>
                </c:pt>
                <c:pt idx="96">
                  <c:v>8896</c:v>
                </c:pt>
                <c:pt idx="97">
                  <c:v>8896</c:v>
                </c:pt>
                <c:pt idx="98">
                  <c:v>8896</c:v>
                </c:pt>
                <c:pt idx="99">
                  <c:v>9054</c:v>
                </c:pt>
                <c:pt idx="100">
                  <c:v>9086</c:v>
                </c:pt>
                <c:pt idx="101">
                  <c:v>9104.5</c:v>
                </c:pt>
                <c:pt idx="102">
                  <c:v>9120.5</c:v>
                </c:pt>
                <c:pt idx="103">
                  <c:v>9135</c:v>
                </c:pt>
                <c:pt idx="104">
                  <c:v>9143</c:v>
                </c:pt>
                <c:pt idx="105">
                  <c:v>9143</c:v>
                </c:pt>
                <c:pt idx="106">
                  <c:v>9359.5</c:v>
                </c:pt>
                <c:pt idx="107">
                  <c:v>9406</c:v>
                </c:pt>
                <c:pt idx="108">
                  <c:v>9451.5</c:v>
                </c:pt>
                <c:pt idx="109">
                  <c:v>9452.5</c:v>
                </c:pt>
                <c:pt idx="110">
                  <c:v>9662.5</c:v>
                </c:pt>
                <c:pt idx="111">
                  <c:v>9688</c:v>
                </c:pt>
                <c:pt idx="112">
                  <c:v>9694.5</c:v>
                </c:pt>
                <c:pt idx="113">
                  <c:v>9733</c:v>
                </c:pt>
                <c:pt idx="114">
                  <c:v>9753</c:v>
                </c:pt>
                <c:pt idx="115">
                  <c:v>9787.5</c:v>
                </c:pt>
                <c:pt idx="116">
                  <c:v>9791.5</c:v>
                </c:pt>
                <c:pt idx="117">
                  <c:v>9960</c:v>
                </c:pt>
                <c:pt idx="118">
                  <c:v>9961.5</c:v>
                </c:pt>
                <c:pt idx="119">
                  <c:v>10271</c:v>
                </c:pt>
                <c:pt idx="120">
                  <c:v>10279</c:v>
                </c:pt>
                <c:pt idx="121">
                  <c:v>10303.5</c:v>
                </c:pt>
                <c:pt idx="122">
                  <c:v>10311</c:v>
                </c:pt>
                <c:pt idx="123">
                  <c:v>10368</c:v>
                </c:pt>
                <c:pt idx="124">
                  <c:v>10514</c:v>
                </c:pt>
                <c:pt idx="125">
                  <c:v>10568.5</c:v>
                </c:pt>
                <c:pt idx="126">
                  <c:v>10619</c:v>
                </c:pt>
                <c:pt idx="127">
                  <c:v>10620.5</c:v>
                </c:pt>
                <c:pt idx="128">
                  <c:v>10643</c:v>
                </c:pt>
                <c:pt idx="129">
                  <c:v>10797</c:v>
                </c:pt>
                <c:pt idx="130">
                  <c:v>10815.5</c:v>
                </c:pt>
                <c:pt idx="131">
                  <c:v>10823.5</c:v>
                </c:pt>
                <c:pt idx="132">
                  <c:v>10833</c:v>
                </c:pt>
                <c:pt idx="133">
                  <c:v>10846</c:v>
                </c:pt>
                <c:pt idx="134">
                  <c:v>10874</c:v>
                </c:pt>
                <c:pt idx="135">
                  <c:v>10939</c:v>
                </c:pt>
                <c:pt idx="136">
                  <c:v>10950</c:v>
                </c:pt>
                <c:pt idx="137">
                  <c:v>10950</c:v>
                </c:pt>
                <c:pt idx="138">
                  <c:v>11112</c:v>
                </c:pt>
                <c:pt idx="139">
                  <c:v>11217</c:v>
                </c:pt>
                <c:pt idx="140">
                  <c:v>11217</c:v>
                </c:pt>
                <c:pt idx="141">
                  <c:v>11217</c:v>
                </c:pt>
                <c:pt idx="142">
                  <c:v>11225</c:v>
                </c:pt>
                <c:pt idx="143">
                  <c:v>11237</c:v>
                </c:pt>
                <c:pt idx="144">
                  <c:v>11413.5</c:v>
                </c:pt>
                <c:pt idx="145">
                  <c:v>11448</c:v>
                </c:pt>
                <c:pt idx="146">
                  <c:v>11480</c:v>
                </c:pt>
                <c:pt idx="147">
                  <c:v>12047</c:v>
                </c:pt>
                <c:pt idx="148">
                  <c:v>12086</c:v>
                </c:pt>
                <c:pt idx="149">
                  <c:v>12086</c:v>
                </c:pt>
                <c:pt idx="150">
                  <c:v>12086</c:v>
                </c:pt>
                <c:pt idx="151">
                  <c:v>12290</c:v>
                </c:pt>
                <c:pt idx="152">
                  <c:v>12290</c:v>
                </c:pt>
                <c:pt idx="153">
                  <c:v>12321</c:v>
                </c:pt>
                <c:pt idx="154">
                  <c:v>12358</c:v>
                </c:pt>
                <c:pt idx="155">
                  <c:v>12642</c:v>
                </c:pt>
                <c:pt idx="156">
                  <c:v>12936</c:v>
                </c:pt>
                <c:pt idx="157">
                  <c:v>12986.5</c:v>
                </c:pt>
                <c:pt idx="158">
                  <c:v>13256</c:v>
                </c:pt>
                <c:pt idx="159">
                  <c:v>13276</c:v>
                </c:pt>
                <c:pt idx="160">
                  <c:v>13289.5</c:v>
                </c:pt>
                <c:pt idx="161">
                  <c:v>13470</c:v>
                </c:pt>
                <c:pt idx="162">
                  <c:v>13775</c:v>
                </c:pt>
                <c:pt idx="163">
                  <c:v>14181</c:v>
                </c:pt>
                <c:pt idx="164">
                  <c:v>14384</c:v>
                </c:pt>
                <c:pt idx="165">
                  <c:v>14392</c:v>
                </c:pt>
                <c:pt idx="166">
                  <c:v>14408</c:v>
                </c:pt>
                <c:pt idx="167">
                  <c:v>14412</c:v>
                </c:pt>
                <c:pt idx="168">
                  <c:v>14416</c:v>
                </c:pt>
                <c:pt idx="169">
                  <c:v>14943</c:v>
                </c:pt>
                <c:pt idx="170">
                  <c:v>14943</c:v>
                </c:pt>
                <c:pt idx="171">
                  <c:v>14946</c:v>
                </c:pt>
                <c:pt idx="172">
                  <c:v>14993</c:v>
                </c:pt>
                <c:pt idx="173">
                  <c:v>15039</c:v>
                </c:pt>
                <c:pt idx="174">
                  <c:v>15063</c:v>
                </c:pt>
                <c:pt idx="175">
                  <c:v>15181</c:v>
                </c:pt>
                <c:pt idx="176">
                  <c:v>15318</c:v>
                </c:pt>
                <c:pt idx="177">
                  <c:v>15481</c:v>
                </c:pt>
              </c:numCache>
            </c:numRef>
          </c:xVal>
          <c:yVal>
            <c:numRef>
              <c:f>Active!$U$21:$U$943</c:f>
              <c:numCache>
                <c:formatCode>General</c:formatCode>
                <c:ptCount val="923"/>
                <c:pt idx="43">
                  <c:v>0.29766000000381609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164-4DE0-A899-3D92AD0E9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28096"/>
        <c:axId val="1"/>
      </c:scatterChart>
      <c:valAx>
        <c:axId val="838828096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063262380161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5602094240837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28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089023557919133"/>
          <c:y val="0.9204921861831491"/>
          <c:w val="0.8394430015619774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0</xdr:row>
      <xdr:rowOff>0</xdr:rowOff>
    </xdr:from>
    <xdr:to>
      <xdr:col>15</xdr:col>
      <xdr:colOff>371475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230EE98B-2313-0CCF-1279-C4FA20FD8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09"/>
  <sheetViews>
    <sheetView tabSelected="1" workbookViewId="0">
      <pane xSplit="14" ySplit="21" topLeftCell="O183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6.42578125" customWidth="1"/>
    <col min="2" max="2" width="5.140625" style="5" customWidth="1"/>
    <col min="3" max="3" width="11.85546875" customWidth="1"/>
    <col min="4" max="4" width="9.42578125" customWidth="1"/>
    <col min="5" max="5" width="9.1406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100</v>
      </c>
      <c r="B1" s="14"/>
      <c r="C1" s="1"/>
    </row>
    <row r="2" spans="1:6" x14ac:dyDescent="0.2">
      <c r="A2" t="s">
        <v>31</v>
      </c>
      <c r="B2" s="84" t="s">
        <v>99</v>
      </c>
    </row>
    <row r="3" spans="1:6" ht="13.5" thickBot="1" x14ac:dyDescent="0.25"/>
    <row r="4" spans="1:6" ht="14.25" thickTop="1" thickBot="1" x14ac:dyDescent="0.25">
      <c r="A4" s="7" t="s">
        <v>7</v>
      </c>
      <c r="C4" s="2">
        <v>40515.546499999997</v>
      </c>
      <c r="D4" s="3">
        <v>1.247296</v>
      </c>
    </row>
    <row r="5" spans="1:6" ht="13.5" thickTop="1" x14ac:dyDescent="0.2">
      <c r="A5" s="71" t="s">
        <v>182</v>
      </c>
      <c r="B5" s="85"/>
      <c r="C5" s="72">
        <v>-9.5</v>
      </c>
      <c r="D5" s="36" t="s">
        <v>183</v>
      </c>
    </row>
    <row r="6" spans="1:6" x14ac:dyDescent="0.2">
      <c r="A6" s="7" t="s">
        <v>8</v>
      </c>
    </row>
    <row r="7" spans="1:6" x14ac:dyDescent="0.2">
      <c r="A7" t="s">
        <v>9</v>
      </c>
      <c r="C7">
        <v>40515.546499999997</v>
      </c>
    </row>
    <row r="8" spans="1:6" x14ac:dyDescent="0.2">
      <c r="A8" t="s">
        <v>10</v>
      </c>
      <c r="C8">
        <v>1.247296</v>
      </c>
    </row>
    <row r="9" spans="1:6" x14ac:dyDescent="0.2">
      <c r="A9" s="18" t="s">
        <v>184</v>
      </c>
      <c r="B9" s="86">
        <v>49</v>
      </c>
      <c r="C9" s="18" t="str">
        <f>"F"&amp;B9</f>
        <v>F49</v>
      </c>
      <c r="D9" s="18" t="str">
        <f>"G"&amp;B9</f>
        <v>G49</v>
      </c>
    </row>
    <row r="10" spans="1:6" ht="13.5" thickBot="1" x14ac:dyDescent="0.25">
      <c r="C10" s="6" t="s">
        <v>26</v>
      </c>
      <c r="D10" s="6" t="s">
        <v>27</v>
      </c>
    </row>
    <row r="11" spans="1:6" x14ac:dyDescent="0.2">
      <c r="A11" t="s">
        <v>22</v>
      </c>
      <c r="C11">
        <f>INTERCEPT(G31:G943,F31:F943)</f>
        <v>1.5451931898415761E-2</v>
      </c>
      <c r="D11" s="5">
        <f>+E11*F11</f>
        <v>9.8631023494327219E-8</v>
      </c>
      <c r="E11" s="10">
        <v>0.9863102349432723</v>
      </c>
      <c r="F11">
        <v>9.9999999999999995E-8</v>
      </c>
    </row>
    <row r="12" spans="1:6" x14ac:dyDescent="0.2">
      <c r="A12" t="s">
        <v>23</v>
      </c>
      <c r="C12">
        <f>SLOPE(G31:G943,F31:F943)</f>
        <v>-1.0317056057830817E-5</v>
      </c>
      <c r="D12" s="5">
        <f>+E12*F12</f>
        <v>-4.1431178676976594E-6</v>
      </c>
      <c r="E12" s="11">
        <v>-41.4311786769766</v>
      </c>
      <c r="F12">
        <v>9.9999999999999995E-8</v>
      </c>
    </row>
    <row r="13" spans="1:6" ht="13.5" thickBot="1" x14ac:dyDescent="0.25">
      <c r="A13" t="s">
        <v>25</v>
      </c>
      <c r="C13" s="5" t="s">
        <v>20</v>
      </c>
      <c r="D13" s="5">
        <f>+E13*F13</f>
        <v>-4.954242782715642E-10</v>
      </c>
      <c r="E13" s="12">
        <v>-0.49542427827156416</v>
      </c>
      <c r="F13">
        <v>1.0000000000000001E-9</v>
      </c>
    </row>
    <row r="14" spans="1:6" x14ac:dyDescent="0.2">
      <c r="A14" t="s">
        <v>30</v>
      </c>
      <c r="E14">
        <f>SUM(R21:R118)</f>
        <v>0.537199674742454</v>
      </c>
    </row>
    <row r="15" spans="1:6" x14ac:dyDescent="0.2">
      <c r="A15" s="4" t="s">
        <v>24</v>
      </c>
      <c r="C15" s="15">
        <f>(C7+C11)+(C8+C12)*INT(MAX(F21:F3507))</f>
        <v>59824.791609587061</v>
      </c>
      <c r="D15" s="16">
        <f>+C7+INT(MAX(F21:F1562))*C8+D11+D12*INT(MAX(F21:F3997))+D13*INT(MAX(F21:F4024)^2)</f>
        <v>59824.753002434118</v>
      </c>
      <c r="E15" s="73" t="s">
        <v>187</v>
      </c>
      <c r="F15" s="72">
        <v>1</v>
      </c>
    </row>
    <row r="16" spans="1:6" x14ac:dyDescent="0.2">
      <c r="A16" s="7" t="s">
        <v>11</v>
      </c>
      <c r="C16" s="17">
        <f>+C8+C12</f>
        <v>1.247285682943942</v>
      </c>
      <c r="D16" s="16">
        <f>+C8+D12+2*D13*MAX(F21:F9441)</f>
        <v>1.2472765175556284</v>
      </c>
      <c r="E16" s="73" t="s">
        <v>188</v>
      </c>
      <c r="F16" s="74">
        <f ca="1">NOW()+15018.5+$C$5/24</f>
        <v>60163.509455787032</v>
      </c>
    </row>
    <row r="17" spans="1:21" ht="13.5" thickBot="1" x14ac:dyDescent="0.25">
      <c r="A17" s="19" t="s">
        <v>101</v>
      </c>
      <c r="C17">
        <f>COUNT(C21:C2965)</f>
        <v>178</v>
      </c>
      <c r="E17" s="73" t="s">
        <v>189</v>
      </c>
      <c r="F17" s="74">
        <f ca="1">ROUND(2*(F16-$C$7)/$C$8,0)/2+F15</f>
        <v>15753.5</v>
      </c>
    </row>
    <row r="18" spans="1:21" ht="14.25" thickTop="1" thickBot="1" x14ac:dyDescent="0.25">
      <c r="A18" s="7" t="s">
        <v>185</v>
      </c>
      <c r="C18" s="33">
        <f>+C15</f>
        <v>59824.791609587061</v>
      </c>
      <c r="D18" s="34">
        <f>C16</f>
        <v>1.247285682943942</v>
      </c>
      <c r="E18" s="73" t="s">
        <v>190</v>
      </c>
      <c r="F18" s="16">
        <f ca="1">ROUND(2*(F16-$C$15)/$C$16,0)/2+F15</f>
        <v>272.5</v>
      </c>
    </row>
    <row r="19" spans="1:21" ht="13.5" thickBot="1" x14ac:dyDescent="0.25">
      <c r="A19" s="7" t="s">
        <v>186</v>
      </c>
      <c r="C19" s="76">
        <f>+D15</f>
        <v>59824.753002434118</v>
      </c>
      <c r="D19" s="77">
        <f>+D16</f>
        <v>1.2472765175556284</v>
      </c>
      <c r="E19" s="73" t="s">
        <v>191</v>
      </c>
      <c r="F19" s="75">
        <f ca="1">+$C$15+$C$16*F18-15018.5-$C$5/24</f>
        <v>45146.572791522623</v>
      </c>
    </row>
    <row r="20" spans="1:21" ht="13.5" thickBot="1" x14ac:dyDescent="0.25">
      <c r="A20" s="6" t="s">
        <v>12</v>
      </c>
      <c r="B20" s="6" t="s">
        <v>13</v>
      </c>
      <c r="C20" s="6" t="s">
        <v>14</v>
      </c>
      <c r="D20" s="6" t="s">
        <v>19</v>
      </c>
      <c r="E20" s="6" t="s">
        <v>15</v>
      </c>
      <c r="F20" s="6" t="s">
        <v>16</v>
      </c>
      <c r="G20" s="6" t="s">
        <v>17</v>
      </c>
      <c r="H20" s="9" t="s">
        <v>196</v>
      </c>
      <c r="I20" s="9" t="s">
        <v>212</v>
      </c>
      <c r="J20" s="9" t="s">
        <v>198</v>
      </c>
      <c r="K20" s="9" t="s">
        <v>6</v>
      </c>
      <c r="L20" s="9" t="s">
        <v>32</v>
      </c>
      <c r="M20" s="9" t="s">
        <v>33</v>
      </c>
      <c r="N20" s="9" t="s">
        <v>34</v>
      </c>
      <c r="O20" s="9" t="s">
        <v>29</v>
      </c>
      <c r="P20" s="8" t="s">
        <v>28</v>
      </c>
      <c r="Q20" s="6" t="s">
        <v>21</v>
      </c>
      <c r="U20" s="87" t="s">
        <v>5</v>
      </c>
    </row>
    <row r="21" spans="1:21" ht="12" customHeight="1" x14ac:dyDescent="0.2">
      <c r="A21" s="27" t="s">
        <v>194</v>
      </c>
      <c r="B21" s="78" t="s">
        <v>195</v>
      </c>
      <c r="C21" s="27">
        <v>37935.410000000003</v>
      </c>
      <c r="D21" s="27" t="s">
        <v>196</v>
      </c>
      <c r="E21" s="23">
        <f t="shared" ref="E21:E52" si="0">+(C21-C$7)/C$8</f>
        <v>-2068.5839608240494</v>
      </c>
      <c r="F21" s="23">
        <f t="shared" ref="F21:F52" si="1">ROUND(2*E21,0)/2</f>
        <v>-2068.5</v>
      </c>
      <c r="G21" s="23">
        <f t="shared" ref="G21:G63" si="2">+C21-(C$7+F21*C$8)</f>
        <v>-0.10472399998980109</v>
      </c>
      <c r="H21" s="28"/>
      <c r="I21" s="23">
        <f t="shared" ref="I21:I34" si="3">G21</f>
        <v>-0.10472399998980109</v>
      </c>
      <c r="K21" s="23"/>
      <c r="L21" s="23"/>
      <c r="M21" s="23"/>
      <c r="N21" s="23"/>
      <c r="O21" s="23">
        <f t="shared" ref="O21:O34" si="4">+C$11+C$12*F21</f>
        <v>3.6792762354038805E-2</v>
      </c>
      <c r="P21" s="23">
        <f t="shared" ref="P21:P52" si="5">+D$11+D$12*F21+D$13*F21^2</f>
        <v>6.4503699204537177E-3</v>
      </c>
      <c r="Q21" s="25">
        <f t="shared" ref="Q21:Q52" si="6">+C21-15018.5</f>
        <v>22916.910000000003</v>
      </c>
      <c r="R21" s="23">
        <f t="shared" ref="R21:R63" si="7">+(P21-G21)^2</f>
        <v>1.2359740524942171E-2</v>
      </c>
      <c r="S21" s="23"/>
      <c r="T21" s="23"/>
    </row>
    <row r="22" spans="1:21" ht="12" customHeight="1" x14ac:dyDescent="0.2">
      <c r="A22" s="27" t="s">
        <v>194</v>
      </c>
      <c r="B22" s="78" t="s">
        <v>195</v>
      </c>
      <c r="C22" s="27">
        <v>37936.370000000003</v>
      </c>
      <c r="D22" s="27" t="s">
        <v>196</v>
      </c>
      <c r="E22" s="23">
        <f t="shared" si="0"/>
        <v>-2067.8142958848534</v>
      </c>
      <c r="F22" s="23">
        <f t="shared" si="1"/>
        <v>-2068</v>
      </c>
      <c r="G22" s="23">
        <f t="shared" si="2"/>
        <v>0.23162800000864081</v>
      </c>
      <c r="H22" s="28"/>
      <c r="I22" s="23">
        <f t="shared" si="3"/>
        <v>0.23162800000864081</v>
      </c>
      <c r="J22" s="23"/>
      <c r="K22" s="23"/>
      <c r="L22" s="23"/>
      <c r="M22" s="23"/>
      <c r="N22" s="23"/>
      <c r="O22" s="23">
        <f t="shared" si="4"/>
        <v>3.6787603826009888E-2</v>
      </c>
      <c r="P22" s="23">
        <f t="shared" si="5"/>
        <v>6.4493230227834035E-3</v>
      </c>
      <c r="Q22" s="25">
        <f t="shared" si="6"/>
        <v>22917.870000000003</v>
      </c>
      <c r="R22" s="23">
        <f t="shared" si="7"/>
        <v>5.0705436569101113E-2</v>
      </c>
      <c r="S22" s="23"/>
      <c r="T22" s="23"/>
    </row>
    <row r="23" spans="1:21" ht="12" customHeight="1" x14ac:dyDescent="0.2">
      <c r="A23" s="27" t="s">
        <v>194</v>
      </c>
      <c r="B23" s="78" t="s">
        <v>195</v>
      </c>
      <c r="C23" s="27">
        <v>37938.400000000001</v>
      </c>
      <c r="D23" s="27" t="s">
        <v>196</v>
      </c>
      <c r="E23" s="23">
        <f t="shared" si="0"/>
        <v>-2066.1867752321787</v>
      </c>
      <c r="F23" s="23">
        <f t="shared" si="1"/>
        <v>-2066</v>
      </c>
      <c r="G23" s="23">
        <f t="shared" si="2"/>
        <v>-0.23296399999526329</v>
      </c>
      <c r="H23" s="28"/>
      <c r="I23" s="23">
        <f t="shared" si="3"/>
        <v>-0.23296399999526329</v>
      </c>
      <c r="J23" s="23"/>
      <c r="K23" s="23"/>
      <c r="L23" s="23"/>
      <c r="M23" s="23"/>
      <c r="N23" s="23"/>
      <c r="O23" s="23">
        <f t="shared" si="4"/>
        <v>3.6766969713894232E-2</v>
      </c>
      <c r="P23" s="23">
        <f t="shared" si="5"/>
        <v>6.4451329549807569E-3</v>
      </c>
      <c r="Q23" s="25">
        <f t="shared" si="6"/>
        <v>22919.9</v>
      </c>
      <c r="R23" s="23">
        <f t="shared" si="7"/>
        <v>5.7316732939987632E-2</v>
      </c>
      <c r="S23" s="23"/>
      <c r="T23" s="23"/>
    </row>
    <row r="24" spans="1:21" ht="12" customHeight="1" x14ac:dyDescent="0.2">
      <c r="A24" s="27" t="s">
        <v>194</v>
      </c>
      <c r="B24" s="78" t="s">
        <v>195</v>
      </c>
      <c r="C24" s="27">
        <v>37939.46</v>
      </c>
      <c r="D24" s="27" t="s">
        <v>196</v>
      </c>
      <c r="E24" s="23">
        <f t="shared" si="0"/>
        <v>-2065.3369368618178</v>
      </c>
      <c r="F24" s="23">
        <f t="shared" si="1"/>
        <v>-2065.5</v>
      </c>
      <c r="G24" s="23">
        <f t="shared" si="2"/>
        <v>0.20338800000172341</v>
      </c>
      <c r="H24" s="28"/>
      <c r="I24" s="23">
        <f t="shared" si="3"/>
        <v>0.20338800000172341</v>
      </c>
      <c r="J24" s="23"/>
      <c r="K24" s="23"/>
      <c r="L24" s="23"/>
      <c r="M24" s="23"/>
      <c r="N24" s="23"/>
      <c r="O24" s="23">
        <f t="shared" si="4"/>
        <v>3.6761811185865315E-2</v>
      </c>
      <c r="P24" s="23">
        <f t="shared" si="5"/>
        <v>6.4440848187497487E-3</v>
      </c>
      <c r="Q24" s="25">
        <f t="shared" si="6"/>
        <v>22920.959999999999</v>
      </c>
      <c r="R24" s="23">
        <f t="shared" si="7"/>
        <v>3.8786905727598325E-2</v>
      </c>
      <c r="S24" s="23"/>
      <c r="T24" s="23"/>
    </row>
    <row r="25" spans="1:21" ht="12" customHeight="1" x14ac:dyDescent="0.2">
      <c r="A25" s="27" t="s">
        <v>194</v>
      </c>
      <c r="B25" s="78" t="s">
        <v>195</v>
      </c>
      <c r="C25" s="27">
        <v>37939.53</v>
      </c>
      <c r="D25" s="27" t="s">
        <v>196</v>
      </c>
      <c r="E25" s="23">
        <f t="shared" si="0"/>
        <v>-2065.2808154600016</v>
      </c>
      <c r="F25" s="23">
        <f t="shared" si="1"/>
        <v>-2065.5</v>
      </c>
      <c r="G25" s="23">
        <f t="shared" si="2"/>
        <v>0.27338800000143237</v>
      </c>
      <c r="H25" s="28"/>
      <c r="I25" s="23">
        <f t="shared" si="3"/>
        <v>0.27338800000143237</v>
      </c>
      <c r="J25" s="23"/>
      <c r="K25" s="23"/>
      <c r="L25" s="23"/>
      <c r="M25" s="23"/>
      <c r="N25" s="23"/>
      <c r="O25" s="23">
        <f t="shared" si="4"/>
        <v>3.6761811185865315E-2</v>
      </c>
      <c r="P25" s="23">
        <f t="shared" si="5"/>
        <v>6.4440848187497487E-3</v>
      </c>
      <c r="Q25" s="25">
        <f t="shared" si="6"/>
        <v>22921.03</v>
      </c>
      <c r="R25" s="23">
        <f t="shared" si="7"/>
        <v>7.1259053853059251E-2</v>
      </c>
      <c r="S25" s="23"/>
      <c r="T25" s="23"/>
    </row>
    <row r="26" spans="1:21" ht="12" customHeight="1" x14ac:dyDescent="0.2">
      <c r="A26" s="27" t="s">
        <v>194</v>
      </c>
      <c r="B26" s="78" t="s">
        <v>195</v>
      </c>
      <c r="C26" s="27">
        <v>37940.47</v>
      </c>
      <c r="D26" s="27" t="s">
        <v>196</v>
      </c>
      <c r="E26" s="23">
        <f t="shared" si="0"/>
        <v>-2064.5271852070364</v>
      </c>
      <c r="F26" s="23">
        <f t="shared" si="1"/>
        <v>-2064.5</v>
      </c>
      <c r="G26" s="23">
        <f t="shared" si="2"/>
        <v>-3.3907999997609295E-2</v>
      </c>
      <c r="H26" s="28"/>
      <c r="I26" s="23">
        <f t="shared" si="3"/>
        <v>-3.3907999997609295E-2</v>
      </c>
      <c r="J26" s="23"/>
      <c r="K26" s="23"/>
      <c r="L26" s="23"/>
      <c r="M26" s="23"/>
      <c r="N26" s="23"/>
      <c r="O26" s="23">
        <f t="shared" si="4"/>
        <v>3.675149412980748E-2</v>
      </c>
      <c r="P26" s="23">
        <f t="shared" si="5"/>
        <v>6.4419878031513125E-3</v>
      </c>
      <c r="Q26" s="25">
        <f t="shared" si="6"/>
        <v>22921.97</v>
      </c>
      <c r="R26" s="23">
        <f t="shared" si="7"/>
        <v>1.6281215155215299E-3</v>
      </c>
      <c r="S26" s="23"/>
      <c r="T26" s="23"/>
    </row>
    <row r="27" spans="1:21" ht="12" customHeight="1" x14ac:dyDescent="0.2">
      <c r="A27" s="27" t="s">
        <v>194</v>
      </c>
      <c r="B27" s="78" t="s">
        <v>195</v>
      </c>
      <c r="C27" s="27">
        <v>37941.410000000003</v>
      </c>
      <c r="D27" s="27" t="s">
        <v>196</v>
      </c>
      <c r="E27" s="23">
        <f t="shared" si="0"/>
        <v>-2063.7735549540712</v>
      </c>
      <c r="F27" s="23">
        <f t="shared" si="1"/>
        <v>-2064</v>
      </c>
      <c r="G27" s="23">
        <f t="shared" si="2"/>
        <v>0.28244400000403402</v>
      </c>
      <c r="H27" s="28"/>
      <c r="I27" s="23">
        <f t="shared" si="3"/>
        <v>0.28244400000403402</v>
      </c>
      <c r="J27" s="23"/>
      <c r="K27" s="23"/>
      <c r="L27" s="23"/>
      <c r="M27" s="23"/>
      <c r="N27" s="23"/>
      <c r="O27" s="23">
        <f t="shared" si="4"/>
        <v>3.6746335601778563E-2</v>
      </c>
      <c r="P27" s="23">
        <f t="shared" si="5"/>
        <v>6.4409389237838864E-3</v>
      </c>
      <c r="Q27" s="25">
        <f t="shared" si="6"/>
        <v>22922.910000000003</v>
      </c>
      <c r="R27" s="23">
        <f t="shared" si="7"/>
        <v>7.6177689725668282E-2</v>
      </c>
      <c r="S27" s="23"/>
      <c r="T27" s="23"/>
    </row>
    <row r="28" spans="1:21" ht="12" customHeight="1" x14ac:dyDescent="0.2">
      <c r="A28" s="27" t="s">
        <v>194</v>
      </c>
      <c r="B28" s="78" t="s">
        <v>195</v>
      </c>
      <c r="C28" s="27">
        <v>37942.51</v>
      </c>
      <c r="D28" s="27" t="s">
        <v>196</v>
      </c>
      <c r="E28" s="23">
        <f t="shared" si="0"/>
        <v>-2062.8916472112433</v>
      </c>
      <c r="F28" s="23">
        <f t="shared" si="1"/>
        <v>-2063</v>
      </c>
      <c r="G28" s="23">
        <f t="shared" si="2"/>
        <v>0.13514800000848481</v>
      </c>
      <c r="H28" s="28"/>
      <c r="I28" s="23">
        <f t="shared" si="3"/>
        <v>0.13514800000848481</v>
      </c>
      <c r="J28" s="23"/>
      <c r="K28" s="23"/>
      <c r="L28" s="23"/>
      <c r="M28" s="23"/>
      <c r="N28" s="23"/>
      <c r="O28" s="23">
        <f t="shared" si="4"/>
        <v>3.6736018545720735E-2</v>
      </c>
      <c r="P28" s="23">
        <f t="shared" si="5"/>
        <v>6.4388404219126146E-3</v>
      </c>
      <c r="Q28" s="25">
        <f t="shared" si="6"/>
        <v>22924.010000000002</v>
      </c>
      <c r="R28" s="23">
        <f t="shared" si="7"/>
        <v>1.6566047761481711E-2</v>
      </c>
      <c r="S28" s="23"/>
      <c r="T28" s="23"/>
    </row>
    <row r="29" spans="1:21" ht="12" customHeight="1" x14ac:dyDescent="0.2">
      <c r="A29" s="27" t="s">
        <v>194</v>
      </c>
      <c r="B29" s="78" t="s">
        <v>195</v>
      </c>
      <c r="C29" s="27">
        <v>37944.519999999997</v>
      </c>
      <c r="D29" s="27" t="s">
        <v>196</v>
      </c>
      <c r="E29" s="23">
        <f t="shared" si="0"/>
        <v>-2061.2801612448047</v>
      </c>
      <c r="F29" s="23">
        <f t="shared" si="1"/>
        <v>-2061.5</v>
      </c>
      <c r="G29" s="23">
        <f t="shared" si="2"/>
        <v>0.27420400000119116</v>
      </c>
      <c r="H29" s="28"/>
      <c r="I29" s="23">
        <f t="shared" si="3"/>
        <v>0.27420400000119116</v>
      </c>
      <c r="J29" s="23"/>
      <c r="K29" s="23"/>
      <c r="L29" s="23"/>
      <c r="M29" s="23"/>
      <c r="N29" s="23"/>
      <c r="O29" s="23">
        <f t="shared" si="4"/>
        <v>3.672054296163399E-2</v>
      </c>
      <c r="P29" s="23">
        <f t="shared" si="5"/>
        <v>6.4356908112646648E-3</v>
      </c>
      <c r="Q29" s="25">
        <f t="shared" si="6"/>
        <v>22926.019999999997</v>
      </c>
      <c r="R29" s="23">
        <f t="shared" si="7"/>
        <v>7.1699867406432083E-2</v>
      </c>
      <c r="S29" s="23"/>
      <c r="T29" s="23"/>
    </row>
    <row r="30" spans="1:21" ht="12" customHeight="1" x14ac:dyDescent="0.2">
      <c r="A30" s="27" t="s">
        <v>194</v>
      </c>
      <c r="B30" s="78" t="s">
        <v>195</v>
      </c>
      <c r="C30" s="27">
        <v>37946.519999999997</v>
      </c>
      <c r="D30" s="27" t="s">
        <v>196</v>
      </c>
      <c r="E30" s="23">
        <f t="shared" si="0"/>
        <v>-2059.6766926214787</v>
      </c>
      <c r="F30" s="23">
        <f t="shared" si="1"/>
        <v>-2059.5</v>
      </c>
      <c r="G30" s="23">
        <f t="shared" si="2"/>
        <v>-0.22038800000154879</v>
      </c>
      <c r="H30" s="28"/>
      <c r="I30" s="23">
        <f t="shared" si="3"/>
        <v>-0.22038800000154879</v>
      </c>
      <c r="J30" s="23"/>
      <c r="K30" s="23"/>
      <c r="L30" s="23"/>
      <c r="M30" s="23"/>
      <c r="N30" s="23"/>
      <c r="O30" s="23">
        <f t="shared" si="4"/>
        <v>3.6699908849518327E-2</v>
      </c>
      <c r="P30" s="23">
        <f t="shared" si="5"/>
        <v>6.4314878624307844E-3</v>
      </c>
      <c r="Q30" s="25">
        <f t="shared" si="6"/>
        <v>22928.019999999997</v>
      </c>
      <c r="R30" s="23">
        <f t="shared" si="7"/>
        <v>5.1447080074877978E-2</v>
      </c>
      <c r="S30" s="23"/>
      <c r="T30" s="23"/>
    </row>
    <row r="31" spans="1:21" ht="12" customHeight="1" x14ac:dyDescent="0.2">
      <c r="A31" s="27" t="s">
        <v>194</v>
      </c>
      <c r="B31" s="78" t="s">
        <v>195</v>
      </c>
      <c r="C31" s="27">
        <v>37947.58</v>
      </c>
      <c r="D31" s="27" t="s">
        <v>196</v>
      </c>
      <c r="E31" s="23">
        <f t="shared" si="0"/>
        <v>-2058.8268542511119</v>
      </c>
      <c r="F31" s="23">
        <f t="shared" si="1"/>
        <v>-2059</v>
      </c>
      <c r="G31" s="23">
        <f t="shared" si="2"/>
        <v>0.21596400000271387</v>
      </c>
      <c r="H31" s="28"/>
      <c r="I31" s="23">
        <f t="shared" si="3"/>
        <v>0.21596400000271387</v>
      </c>
      <c r="J31" s="23"/>
      <c r="K31" s="23"/>
      <c r="L31" s="23"/>
      <c r="M31" s="23"/>
      <c r="N31" s="23"/>
      <c r="O31" s="23">
        <f t="shared" si="4"/>
        <v>3.6694750321489417E-2</v>
      </c>
      <c r="P31" s="23">
        <f t="shared" si="5"/>
        <v>6.4304365059419649E-3</v>
      </c>
      <c r="Q31" s="25">
        <f t="shared" si="6"/>
        <v>22929.08</v>
      </c>
      <c r="R31" s="23">
        <f t="shared" si="7"/>
        <v>4.3904314231655743E-2</v>
      </c>
      <c r="S31" s="23"/>
      <c r="T31" s="23"/>
    </row>
    <row r="32" spans="1:21" ht="12" customHeight="1" x14ac:dyDescent="0.2">
      <c r="A32" s="27" t="s">
        <v>194</v>
      </c>
      <c r="B32" s="78" t="s">
        <v>195</v>
      </c>
      <c r="C32" s="27">
        <v>37948.61</v>
      </c>
      <c r="D32" s="27" t="s">
        <v>196</v>
      </c>
      <c r="E32" s="23">
        <f t="shared" si="0"/>
        <v>-2058.0010679101001</v>
      </c>
      <c r="F32" s="23">
        <f t="shared" si="1"/>
        <v>-2058</v>
      </c>
      <c r="G32" s="23">
        <f t="shared" si="2"/>
        <v>-1.3319999998202547E-3</v>
      </c>
      <c r="H32" s="28"/>
      <c r="I32" s="23">
        <f t="shared" si="3"/>
        <v>-1.3319999998202547E-3</v>
      </c>
      <c r="J32" s="23"/>
      <c r="K32" s="23"/>
      <c r="L32" s="23"/>
      <c r="M32" s="23"/>
      <c r="N32" s="23"/>
      <c r="O32" s="23">
        <f t="shared" si="4"/>
        <v>3.6684433265431582E-2</v>
      </c>
      <c r="P32" s="23">
        <f t="shared" si="5"/>
        <v>6.4283330498279114E-3</v>
      </c>
      <c r="Q32" s="25">
        <f t="shared" si="6"/>
        <v>22930.11</v>
      </c>
      <c r="R32" s="23">
        <f t="shared" si="7"/>
        <v>6.022276904146161E-5</v>
      </c>
      <c r="S32" s="23"/>
      <c r="T32" s="23"/>
    </row>
    <row r="33" spans="1:33" ht="12" customHeight="1" x14ac:dyDescent="0.2">
      <c r="A33" s="27" t="s">
        <v>194</v>
      </c>
      <c r="B33" s="78" t="s">
        <v>195</v>
      </c>
      <c r="C33" s="27">
        <v>37959.410000000003</v>
      </c>
      <c r="D33" s="27" t="s">
        <v>196</v>
      </c>
      <c r="E33" s="23">
        <f t="shared" si="0"/>
        <v>-2049.3423373441374</v>
      </c>
      <c r="F33" s="23">
        <f t="shared" si="1"/>
        <v>-2049.5</v>
      </c>
      <c r="G33" s="23">
        <f t="shared" si="2"/>
        <v>0.19665200000599725</v>
      </c>
      <c r="H33" s="28"/>
      <c r="I33" s="23">
        <f t="shared" si="3"/>
        <v>0.19665200000599725</v>
      </c>
      <c r="J33" s="23"/>
      <c r="K33" s="23"/>
      <c r="L33" s="23"/>
      <c r="M33" s="23"/>
      <c r="N33" s="23"/>
      <c r="O33" s="23">
        <f t="shared" si="4"/>
        <v>3.6596738288940014E-2</v>
      </c>
      <c r="P33" s="23">
        <f t="shared" si="5"/>
        <v>6.4104136673479861E-3</v>
      </c>
      <c r="Q33" s="25">
        <f t="shared" si="6"/>
        <v>22940.910000000003</v>
      </c>
      <c r="R33" s="23">
        <f t="shared" si="7"/>
        <v>3.6191861172645744E-2</v>
      </c>
      <c r="S33" s="23"/>
      <c r="T33" s="23"/>
    </row>
    <row r="34" spans="1:33" ht="12" customHeight="1" x14ac:dyDescent="0.2">
      <c r="A34" s="27" t="s">
        <v>194</v>
      </c>
      <c r="B34" s="78" t="s">
        <v>195</v>
      </c>
      <c r="C34" s="27">
        <v>37960.43</v>
      </c>
      <c r="D34" s="27" t="s">
        <v>196</v>
      </c>
      <c r="E34" s="23">
        <f t="shared" si="0"/>
        <v>-2048.524568346244</v>
      </c>
      <c r="F34" s="23">
        <f t="shared" si="1"/>
        <v>-2048.5</v>
      </c>
      <c r="G34" s="23">
        <f t="shared" si="2"/>
        <v>-3.0643999998574145E-2</v>
      </c>
      <c r="H34" s="28"/>
      <c r="I34" s="23">
        <f t="shared" si="3"/>
        <v>-3.0643999998574145E-2</v>
      </c>
      <c r="J34" s="23"/>
      <c r="K34" s="23"/>
      <c r="L34" s="23"/>
      <c r="M34" s="23"/>
      <c r="N34" s="23"/>
      <c r="O34" s="23">
        <f t="shared" si="4"/>
        <v>3.6586421232882187E-2</v>
      </c>
      <c r="P34" s="23">
        <f t="shared" si="5"/>
        <v>6.4083007981726448E-3</v>
      </c>
      <c r="Q34" s="25">
        <f t="shared" si="6"/>
        <v>22941.93</v>
      </c>
      <c r="R34" s="23">
        <f t="shared" si="7"/>
        <v>1.3728729943326028E-3</v>
      </c>
      <c r="S34" s="23"/>
      <c r="T34" s="23"/>
    </row>
    <row r="35" spans="1:33" ht="12" customHeight="1" x14ac:dyDescent="0.2">
      <c r="A35" s="23" t="s">
        <v>89</v>
      </c>
      <c r="B35" s="31" t="s">
        <v>82</v>
      </c>
      <c r="C35" s="24">
        <v>38327.786699999997</v>
      </c>
      <c r="D35" s="24"/>
      <c r="E35" s="23">
        <f t="shared" si="0"/>
        <v>-1754.0020973369592</v>
      </c>
      <c r="F35" s="23">
        <f t="shared" si="1"/>
        <v>-1754</v>
      </c>
      <c r="G35" s="23">
        <f t="shared" si="2"/>
        <v>-2.6159999979427084E-3</v>
      </c>
      <c r="H35" s="23"/>
      <c r="I35" s="23"/>
      <c r="J35" s="23">
        <f t="shared" ref="J35:J41" si="8">G35</f>
        <v>-2.6159999979427084E-3</v>
      </c>
      <c r="K35" s="23"/>
      <c r="L35" s="23"/>
      <c r="M35" s="23"/>
      <c r="N35" s="23"/>
      <c r="O35" s="23"/>
      <c r="P35" s="23">
        <f t="shared" si="5"/>
        <v>5.7429466520742692E-3</v>
      </c>
      <c r="Q35" s="25">
        <f t="shared" si="6"/>
        <v>23309.286699999997</v>
      </c>
      <c r="R35" s="23">
        <f t="shared" si="7"/>
        <v>6.9871989097830043E-5</v>
      </c>
      <c r="S35" s="23"/>
      <c r="T35" s="23"/>
      <c r="AA35">
        <v>-5.4999999999999997E-3</v>
      </c>
      <c r="AB35">
        <v>0</v>
      </c>
      <c r="AC35" t="s">
        <v>90</v>
      </c>
    </row>
    <row r="36" spans="1:33" ht="12" customHeight="1" x14ac:dyDescent="0.2">
      <c r="A36" s="26" t="s">
        <v>89</v>
      </c>
      <c r="B36" s="21" t="s">
        <v>80</v>
      </c>
      <c r="C36" s="22">
        <v>38345.873</v>
      </c>
      <c r="D36" s="22"/>
      <c r="E36" s="23">
        <f t="shared" si="0"/>
        <v>-1739.5016900559267</v>
      </c>
      <c r="F36" s="23">
        <f t="shared" si="1"/>
        <v>-1739.5</v>
      </c>
      <c r="G36" s="23">
        <f t="shared" si="2"/>
        <v>-2.1080000005895272E-3</v>
      </c>
      <c r="H36" s="23"/>
      <c r="I36" s="23"/>
      <c r="J36" s="23">
        <f t="shared" si="8"/>
        <v>-2.1080000005895272E-3</v>
      </c>
      <c r="K36" s="23"/>
      <c r="L36" s="23"/>
      <c r="M36" s="23"/>
      <c r="N36" s="23"/>
      <c r="O36" s="23"/>
      <c r="P36" s="23">
        <f t="shared" si="5"/>
        <v>5.7079675313767078E-3</v>
      </c>
      <c r="Q36" s="25">
        <f t="shared" si="6"/>
        <v>23327.373</v>
      </c>
      <c r="R36" s="23">
        <f t="shared" si="7"/>
        <v>6.1089348460750364E-5</v>
      </c>
      <c r="S36" s="23"/>
      <c r="T36" s="23"/>
      <c r="AA36">
        <v>-5.0000000000000001E-3</v>
      </c>
      <c r="AB36">
        <v>14.5</v>
      </c>
      <c r="AC36" t="s">
        <v>85</v>
      </c>
    </row>
    <row r="37" spans="1:33" ht="12" customHeight="1" x14ac:dyDescent="0.2">
      <c r="A37" s="26" t="s">
        <v>89</v>
      </c>
      <c r="B37" s="21" t="s">
        <v>80</v>
      </c>
      <c r="C37" s="22">
        <v>38380.803</v>
      </c>
      <c r="D37" s="22"/>
      <c r="E37" s="23">
        <f t="shared" si="0"/>
        <v>-1711.4971105495383</v>
      </c>
      <c r="F37" s="23">
        <f t="shared" si="1"/>
        <v>-1711.5</v>
      </c>
      <c r="G37" s="23">
        <f t="shared" si="2"/>
        <v>3.6040000049979426E-3</v>
      </c>
      <c r="H37" s="23"/>
      <c r="I37" s="23"/>
      <c r="J37" s="23">
        <f t="shared" si="8"/>
        <v>3.6040000049979426E-3</v>
      </c>
      <c r="K37" s="23"/>
      <c r="L37" s="23"/>
      <c r="M37" s="23"/>
      <c r="N37" s="23"/>
      <c r="O37" s="23"/>
      <c r="P37" s="23">
        <f t="shared" si="5"/>
        <v>5.6398320882419979E-3</v>
      </c>
      <c r="Q37" s="25">
        <f t="shared" si="6"/>
        <v>23362.303</v>
      </c>
      <c r="R37" s="23">
        <f t="shared" si="7"/>
        <v>4.1446122711658298E-6</v>
      </c>
      <c r="S37" s="23"/>
      <c r="T37" s="23"/>
      <c r="AA37">
        <v>1E-3</v>
      </c>
      <c r="AB37">
        <v>42.5</v>
      </c>
      <c r="AC37" t="s">
        <v>85</v>
      </c>
    </row>
    <row r="38" spans="1:33" ht="12" customHeight="1" x14ac:dyDescent="0.2">
      <c r="A38" s="26" t="s">
        <v>89</v>
      </c>
      <c r="B38" s="21" t="s">
        <v>80</v>
      </c>
      <c r="C38" s="22">
        <v>38385.788</v>
      </c>
      <c r="D38" s="22"/>
      <c r="E38" s="23">
        <f t="shared" si="0"/>
        <v>-1707.5004650058979</v>
      </c>
      <c r="F38" s="23">
        <f t="shared" si="1"/>
        <v>-1707.5</v>
      </c>
      <c r="G38" s="23">
        <f t="shared" si="2"/>
        <v>-5.7999999262392521E-4</v>
      </c>
      <c r="H38" s="23"/>
      <c r="I38" s="23"/>
      <c r="J38" s="23">
        <f t="shared" si="8"/>
        <v>-5.7999999262392521E-4</v>
      </c>
      <c r="K38" s="23"/>
      <c r="L38" s="23"/>
      <c r="M38" s="23"/>
      <c r="N38" s="23"/>
      <c r="O38" s="23"/>
      <c r="P38" s="23">
        <f t="shared" si="5"/>
        <v>5.6300350392008494E-3</v>
      </c>
      <c r="Q38" s="25">
        <f t="shared" si="6"/>
        <v>23367.288</v>
      </c>
      <c r="R38" s="23">
        <f t="shared" si="7"/>
        <v>3.8564535096490933E-5</v>
      </c>
      <c r="S38" s="23"/>
      <c r="T38" s="23"/>
      <c r="AA38">
        <v>-3.0000000000000001E-3</v>
      </c>
      <c r="AB38">
        <v>46.5</v>
      </c>
      <c r="AC38" t="s">
        <v>85</v>
      </c>
    </row>
    <row r="39" spans="1:33" ht="12" customHeight="1" x14ac:dyDescent="0.2">
      <c r="A39" s="26" t="s">
        <v>89</v>
      </c>
      <c r="B39" s="21" t="s">
        <v>82</v>
      </c>
      <c r="C39" s="22">
        <v>38700.740299999998</v>
      </c>
      <c r="D39" s="22"/>
      <c r="E39" s="23">
        <f t="shared" si="0"/>
        <v>-1454.9923995587249</v>
      </c>
      <c r="F39" s="23">
        <f t="shared" si="1"/>
        <v>-1455</v>
      </c>
      <c r="G39" s="23">
        <f t="shared" si="2"/>
        <v>9.4800000006216578E-3</v>
      </c>
      <c r="H39" s="23"/>
      <c r="I39" s="23"/>
      <c r="J39" s="23">
        <f t="shared" si="8"/>
        <v>9.4800000006216578E-3</v>
      </c>
      <c r="K39" s="23"/>
      <c r="L39" s="23"/>
      <c r="M39" s="23"/>
      <c r="N39" s="23"/>
      <c r="O39" s="23"/>
      <c r="P39" s="23">
        <f t="shared" si="5"/>
        <v>4.9795095458157303E-3</v>
      </c>
      <c r="Q39" s="25">
        <f t="shared" si="6"/>
        <v>23682.240299999998</v>
      </c>
      <c r="R39" s="23">
        <f t="shared" si="7"/>
        <v>2.0254414333799264E-5</v>
      </c>
      <c r="S39" s="23"/>
      <c r="T39" s="23"/>
      <c r="AA39">
        <v>8.3000000000000001E-3</v>
      </c>
      <c r="AB39">
        <v>299</v>
      </c>
      <c r="AC39" t="s">
        <v>85</v>
      </c>
    </row>
    <row r="40" spans="1:33" ht="12" customHeight="1" x14ac:dyDescent="0.2">
      <c r="A40" s="26" t="s">
        <v>89</v>
      </c>
      <c r="B40" s="21" t="s">
        <v>82</v>
      </c>
      <c r="C40" s="22">
        <v>38769.331599999998</v>
      </c>
      <c r="D40" s="22"/>
      <c r="E40" s="23">
        <f t="shared" si="0"/>
        <v>-1400.0004008671551</v>
      </c>
      <c r="F40" s="23">
        <f t="shared" si="1"/>
        <v>-1400</v>
      </c>
      <c r="G40" s="23">
        <f t="shared" si="2"/>
        <v>-5.0000000192085281E-4</v>
      </c>
      <c r="H40" s="23"/>
      <c r="I40" s="23"/>
      <c r="J40" s="23">
        <f t="shared" si="8"/>
        <v>-5.0000000192085281E-4</v>
      </c>
      <c r="K40" s="23"/>
      <c r="L40" s="23"/>
      <c r="M40" s="23"/>
      <c r="N40" s="23"/>
      <c r="O40" s="23"/>
      <c r="P40" s="23">
        <f t="shared" si="5"/>
        <v>4.8294320603879514E-3</v>
      </c>
      <c r="Q40" s="25">
        <f t="shared" si="6"/>
        <v>23750.831599999998</v>
      </c>
      <c r="R40" s="23">
        <f t="shared" si="7"/>
        <v>2.8402846106765075E-5</v>
      </c>
      <c r="S40" s="23"/>
      <c r="T40" s="23"/>
      <c r="AA40">
        <v>-1.4E-3</v>
      </c>
      <c r="AB40">
        <v>354</v>
      </c>
      <c r="AC40" t="s">
        <v>91</v>
      </c>
    </row>
    <row r="41" spans="1:33" ht="12" customHeight="1" x14ac:dyDescent="0.2">
      <c r="A41" s="27" t="s">
        <v>197</v>
      </c>
      <c r="B41" s="78" t="s">
        <v>195</v>
      </c>
      <c r="C41" s="27">
        <v>40515.546300000002</v>
      </c>
      <c r="D41" s="27">
        <v>8.0000000000000004E-4</v>
      </c>
      <c r="E41" s="23">
        <f t="shared" si="0"/>
        <v>-1.6034685828189544E-4</v>
      </c>
      <c r="F41" s="23">
        <f t="shared" si="1"/>
        <v>0</v>
      </c>
      <c r="G41" s="23">
        <f t="shared" si="2"/>
        <v>-1.9999999494757503E-4</v>
      </c>
      <c r="H41" s="28"/>
      <c r="I41" s="28"/>
      <c r="J41" s="23">
        <f t="shared" si="8"/>
        <v>-1.9999999494757503E-4</v>
      </c>
      <c r="L41" s="23"/>
      <c r="M41" s="23"/>
      <c r="N41" s="23"/>
      <c r="O41" s="23">
        <f>+C$11+C$12*F41</f>
        <v>1.5451931898415761E-2</v>
      </c>
      <c r="P41" s="23">
        <f t="shared" si="5"/>
        <v>9.8631023494327219E-8</v>
      </c>
      <c r="Q41" s="25">
        <f t="shared" si="6"/>
        <v>25497.046300000002</v>
      </c>
      <c r="R41" s="23">
        <f t="shared" si="7"/>
        <v>4.0039460115509916E-8</v>
      </c>
      <c r="S41" s="23"/>
      <c r="T41" s="23"/>
    </row>
    <row r="42" spans="1:33" ht="12" customHeight="1" x14ac:dyDescent="0.2">
      <c r="A42" s="26" t="s">
        <v>18</v>
      </c>
      <c r="B42" s="21"/>
      <c r="C42" s="22">
        <v>40515.546499999997</v>
      </c>
      <c r="D42" s="22" t="s">
        <v>20</v>
      </c>
      <c r="E42" s="23">
        <f t="shared" si="0"/>
        <v>0</v>
      </c>
      <c r="F42" s="23">
        <f t="shared" si="1"/>
        <v>0</v>
      </c>
      <c r="G42" s="23">
        <f t="shared" si="2"/>
        <v>0</v>
      </c>
      <c r="H42" s="23"/>
      <c r="I42" s="23">
        <f>G42</f>
        <v>0</v>
      </c>
      <c r="J42" s="23"/>
      <c r="K42" s="23"/>
      <c r="L42" s="23"/>
      <c r="M42" s="23"/>
      <c r="N42" s="23"/>
      <c r="O42" s="23"/>
      <c r="P42" s="23">
        <f t="shared" si="5"/>
        <v>9.8631023494327219E-8</v>
      </c>
      <c r="Q42" s="25">
        <f t="shared" si="6"/>
        <v>25497.046499999997</v>
      </c>
      <c r="R42" s="23">
        <f t="shared" si="7"/>
        <v>9.728078795538528E-15</v>
      </c>
      <c r="S42" s="23"/>
      <c r="T42" s="23"/>
    </row>
    <row r="43" spans="1:33" ht="12" customHeight="1" x14ac:dyDescent="0.2">
      <c r="A43" s="27" t="s">
        <v>197</v>
      </c>
      <c r="B43" s="78" t="s">
        <v>195</v>
      </c>
      <c r="C43" s="27">
        <v>40515.546799999996</v>
      </c>
      <c r="D43" s="27">
        <v>5.9999999999999995E-4</v>
      </c>
      <c r="E43" s="23">
        <f t="shared" si="0"/>
        <v>2.4052029325622801E-4</v>
      </c>
      <c r="F43" s="23">
        <f t="shared" si="1"/>
        <v>0</v>
      </c>
      <c r="G43" s="23">
        <f t="shared" si="2"/>
        <v>2.9999999969732016E-4</v>
      </c>
      <c r="H43" s="28"/>
      <c r="I43" s="28"/>
      <c r="J43" s="23">
        <f>G43</f>
        <v>2.9999999969732016E-4</v>
      </c>
      <c r="K43" s="23"/>
      <c r="L43" s="23"/>
      <c r="M43" s="23"/>
      <c r="N43" s="23"/>
      <c r="O43" s="23">
        <f>+C$11+C$12*F43</f>
        <v>1.5451931898415761E-2</v>
      </c>
      <c r="P43" s="23">
        <f t="shared" si="5"/>
        <v>9.8631023494327219E-8</v>
      </c>
      <c r="Q43" s="25">
        <f t="shared" si="6"/>
        <v>25497.046799999996</v>
      </c>
      <c r="R43" s="23">
        <f t="shared" si="7"/>
        <v>8.9940830932434002E-8</v>
      </c>
      <c r="S43" s="23"/>
      <c r="T43" s="23"/>
    </row>
    <row r="44" spans="1:33" ht="12" customHeight="1" x14ac:dyDescent="0.2">
      <c r="A44" s="26" t="s">
        <v>37</v>
      </c>
      <c r="B44" s="21" t="s">
        <v>80</v>
      </c>
      <c r="C44" s="22">
        <v>41314.444000000003</v>
      </c>
      <c r="D44" s="22"/>
      <c r="E44" s="23">
        <f t="shared" si="0"/>
        <v>640.5035372517882</v>
      </c>
      <c r="F44" s="23">
        <f t="shared" si="1"/>
        <v>640.5</v>
      </c>
      <c r="G44" s="23">
        <f t="shared" si="2"/>
        <v>4.4120000093244016E-3</v>
      </c>
      <c r="H44" s="23"/>
      <c r="I44" s="23">
        <f>G44</f>
        <v>4.4120000093244016E-3</v>
      </c>
      <c r="J44" s="23"/>
      <c r="K44" s="23"/>
      <c r="L44" s="23"/>
      <c r="M44" s="23"/>
      <c r="N44" s="23"/>
      <c r="O44" s="23"/>
      <c r="P44" s="23">
        <f t="shared" si="5"/>
        <v>-2.8568113430110526E-3</v>
      </c>
      <c r="Q44" s="25">
        <f t="shared" si="6"/>
        <v>26295.944000000003</v>
      </c>
      <c r="R44" s="23">
        <f t="shared" si="7"/>
        <v>5.2835618475840777E-5</v>
      </c>
      <c r="S44" s="23"/>
      <c r="T44" s="23"/>
      <c r="AA44" t="s">
        <v>35</v>
      </c>
      <c r="AC44">
        <v>5</v>
      </c>
      <c r="AE44" t="s">
        <v>36</v>
      </c>
      <c r="AG44" t="s">
        <v>38</v>
      </c>
    </row>
    <row r="45" spans="1:33" ht="12" customHeight="1" x14ac:dyDescent="0.2">
      <c r="A45" s="26" t="s">
        <v>40</v>
      </c>
      <c r="B45" s="21"/>
      <c r="C45" s="22">
        <v>41664.284</v>
      </c>
      <c r="D45" s="22"/>
      <c r="E45" s="23">
        <f t="shared" si="0"/>
        <v>920.98226884396558</v>
      </c>
      <c r="F45" s="23">
        <f t="shared" si="1"/>
        <v>921</v>
      </c>
      <c r="G45" s="23">
        <f t="shared" si="2"/>
        <v>-2.2116000000096392E-2</v>
      </c>
      <c r="H45" s="23"/>
      <c r="I45" s="23">
        <f>G45</f>
        <v>-2.2116000000096392E-2</v>
      </c>
      <c r="J45" s="23"/>
      <c r="K45" s="23"/>
      <c r="L45" s="23"/>
      <c r="M45" s="23"/>
      <c r="N45" s="23"/>
      <c r="O45" s="23"/>
      <c r="P45" s="23">
        <f t="shared" si="5"/>
        <v>-4.2359521103514002E-3</v>
      </c>
      <c r="Q45" s="25">
        <f t="shared" si="6"/>
        <v>26645.784</v>
      </c>
      <c r="R45" s="23">
        <f t="shared" si="7"/>
        <v>3.1969611253957435E-4</v>
      </c>
      <c r="S45" s="23"/>
      <c r="T45" s="23"/>
      <c r="AC45">
        <v>6</v>
      </c>
      <c r="AE45" t="s">
        <v>39</v>
      </c>
      <c r="AG45" t="s">
        <v>38</v>
      </c>
    </row>
    <row r="46" spans="1:33" ht="12" customHeight="1" x14ac:dyDescent="0.2">
      <c r="A46" s="27" t="s">
        <v>95</v>
      </c>
      <c r="B46" s="78"/>
      <c r="C46" s="27">
        <v>42749.443099999997</v>
      </c>
      <c r="D46" s="27">
        <v>1.5E-3</v>
      </c>
      <c r="E46" s="23">
        <f t="shared" si="0"/>
        <v>1790.9915529272923</v>
      </c>
      <c r="F46" s="23">
        <f t="shared" si="1"/>
        <v>1791</v>
      </c>
      <c r="G46" s="23">
        <f t="shared" si="2"/>
        <v>-1.0536000001593493E-2</v>
      </c>
      <c r="H46" s="28"/>
      <c r="I46" s="28"/>
      <c r="J46" s="23">
        <f>G46</f>
        <v>-1.0536000001593493E-2</v>
      </c>
      <c r="K46" s="23"/>
      <c r="L46" s="23"/>
      <c r="M46" s="23"/>
      <c r="N46" s="23"/>
      <c r="O46" s="23">
        <f>+C$11+C$12*F46</f>
        <v>-3.0259155011592327E-3</v>
      </c>
      <c r="P46" s="23">
        <f t="shared" si="5"/>
        <v>-9.0093885143734224E-3</v>
      </c>
      <c r="Q46" s="25">
        <f t="shared" si="6"/>
        <v>27730.943099999997</v>
      </c>
      <c r="R46" s="23">
        <f t="shared" si="7"/>
        <v>2.3305426329122753E-6</v>
      </c>
      <c r="S46" s="23"/>
      <c r="T46" s="23"/>
    </row>
    <row r="47" spans="1:33" ht="12" customHeight="1" x14ac:dyDescent="0.2">
      <c r="A47" s="26" t="s">
        <v>89</v>
      </c>
      <c r="B47" s="21" t="s">
        <v>82</v>
      </c>
      <c r="C47" s="22">
        <v>42749.443399999996</v>
      </c>
      <c r="D47" s="22"/>
      <c r="E47" s="23">
        <f t="shared" si="0"/>
        <v>1790.9917934475857</v>
      </c>
      <c r="F47" s="23">
        <f t="shared" si="1"/>
        <v>1791</v>
      </c>
      <c r="G47" s="23">
        <f t="shared" si="2"/>
        <v>-1.0236000001896173E-2</v>
      </c>
      <c r="H47" s="23"/>
      <c r="I47" s="23"/>
      <c r="J47" s="23">
        <f>G47</f>
        <v>-1.0236000001896173E-2</v>
      </c>
      <c r="K47" s="23"/>
      <c r="L47" s="23"/>
      <c r="M47" s="23"/>
      <c r="N47" s="23"/>
      <c r="O47" s="23"/>
      <c r="P47" s="23">
        <f t="shared" si="5"/>
        <v>-9.0093885143734224E-3</v>
      </c>
      <c r="Q47" s="25">
        <f t="shared" si="6"/>
        <v>27730.943399999996</v>
      </c>
      <c r="R47" s="23">
        <f t="shared" si="7"/>
        <v>1.5045757413227743E-6</v>
      </c>
      <c r="S47" s="23"/>
      <c r="T47" s="23"/>
      <c r="AA47">
        <v>6.1999999999999998E-3</v>
      </c>
      <c r="AB47">
        <v>3545</v>
      </c>
      <c r="AC47" t="s">
        <v>92</v>
      </c>
    </row>
    <row r="48" spans="1:33" ht="12" customHeight="1" x14ac:dyDescent="0.2">
      <c r="A48" s="27" t="s">
        <v>95</v>
      </c>
      <c r="B48" s="78"/>
      <c r="C48" s="27">
        <v>42749.443599999999</v>
      </c>
      <c r="D48" s="27">
        <v>1E-3</v>
      </c>
      <c r="E48" s="23">
        <f t="shared" si="0"/>
        <v>1790.9919537944497</v>
      </c>
      <c r="F48" s="23">
        <f t="shared" si="1"/>
        <v>1791</v>
      </c>
      <c r="G48" s="23">
        <f t="shared" si="2"/>
        <v>-1.003599999967264E-2</v>
      </c>
      <c r="H48" s="28"/>
      <c r="I48" s="28"/>
      <c r="J48" s="23">
        <f>G48</f>
        <v>-1.003599999967264E-2</v>
      </c>
      <c r="K48" s="23"/>
      <c r="L48" s="23"/>
      <c r="M48" s="23"/>
      <c r="N48" s="23"/>
      <c r="O48" s="23">
        <f t="shared" ref="O48:O79" si="9">+C$11+C$12*F48</f>
        <v>-3.0259155011592327E-3</v>
      </c>
      <c r="P48" s="23">
        <f t="shared" si="5"/>
        <v>-9.0093885143734224E-3</v>
      </c>
      <c r="Q48" s="25">
        <f t="shared" si="6"/>
        <v>27730.943599999999</v>
      </c>
      <c r="R48" s="23">
        <f t="shared" si="7"/>
        <v>1.0539311417482659E-6</v>
      </c>
      <c r="S48" s="23"/>
      <c r="T48" s="23"/>
    </row>
    <row r="49" spans="1:33" ht="12" customHeight="1" x14ac:dyDescent="0.2">
      <c r="A49" s="26" t="s">
        <v>42</v>
      </c>
      <c r="B49" s="21"/>
      <c r="C49" s="22">
        <v>43162.302000000003</v>
      </c>
      <c r="D49" s="22"/>
      <c r="E49" s="23">
        <f t="shared" si="0"/>
        <v>2121.9946989327368</v>
      </c>
      <c r="F49" s="23">
        <f t="shared" si="1"/>
        <v>2122</v>
      </c>
      <c r="G49" s="23">
        <f t="shared" si="2"/>
        <v>-6.611999990127515E-3</v>
      </c>
      <c r="H49" s="23"/>
      <c r="I49" s="23">
        <f t="shared" ref="I49:I55" si="10">G49</f>
        <v>-6.611999990127515E-3</v>
      </c>
      <c r="J49" s="23"/>
      <c r="K49" s="23"/>
      <c r="L49" s="23"/>
      <c r="M49" s="23"/>
      <c r="N49" s="23"/>
      <c r="O49" s="23">
        <f t="shared" si="9"/>
        <v>-6.4408610563012336E-3</v>
      </c>
      <c r="P49" s="23">
        <f t="shared" si="5"/>
        <v>-1.1022435540071512E-2</v>
      </c>
      <c r="Q49" s="25">
        <f t="shared" si="6"/>
        <v>28143.802000000003</v>
      </c>
      <c r="R49" s="23">
        <f t="shared" si="7"/>
        <v>1.9451941740209809E-5</v>
      </c>
      <c r="S49" s="23"/>
      <c r="T49" s="23"/>
      <c r="AC49">
        <v>15</v>
      </c>
      <c r="AE49" t="s">
        <v>41</v>
      </c>
      <c r="AG49" t="s">
        <v>38</v>
      </c>
    </row>
    <row r="50" spans="1:33" ht="12" customHeight="1" x14ac:dyDescent="0.2">
      <c r="A50" s="26" t="s">
        <v>43</v>
      </c>
      <c r="B50" s="21"/>
      <c r="C50" s="22">
        <v>43833.347999999998</v>
      </c>
      <c r="D50" s="22"/>
      <c r="E50" s="23">
        <f t="shared" si="0"/>
        <v>2659.9953018369347</v>
      </c>
      <c r="F50" s="23">
        <f t="shared" si="1"/>
        <v>2660</v>
      </c>
      <c r="G50" s="23">
        <f t="shared" si="2"/>
        <v>-5.8599999974831007E-3</v>
      </c>
      <c r="H50" s="23"/>
      <c r="I50" s="23">
        <f t="shared" si="10"/>
        <v>-5.8599999974831007E-3</v>
      </c>
      <c r="J50" s="23"/>
      <c r="K50" s="23"/>
      <c r="L50" s="23"/>
      <c r="M50" s="23"/>
      <c r="N50" s="23"/>
      <c r="O50" s="23">
        <f t="shared" si="9"/>
        <v>-1.1991437215414211E-2</v>
      </c>
      <c r="P50" s="23">
        <f t="shared" si="5"/>
        <v>-1.4526018920390559E-2</v>
      </c>
      <c r="Q50" s="25">
        <f t="shared" si="6"/>
        <v>28814.847999999998</v>
      </c>
      <c r="R50" s="23">
        <f t="shared" si="7"/>
        <v>7.5099883972190145E-5</v>
      </c>
      <c r="S50" s="23"/>
      <c r="T50" s="23"/>
      <c r="AC50">
        <v>10</v>
      </c>
      <c r="AE50" t="s">
        <v>41</v>
      </c>
      <c r="AG50" t="s">
        <v>38</v>
      </c>
    </row>
    <row r="51" spans="1:33" ht="12" customHeight="1" x14ac:dyDescent="0.2">
      <c r="A51" s="26" t="s">
        <v>43</v>
      </c>
      <c r="B51" s="21"/>
      <c r="C51" s="22">
        <v>43848.311000000002</v>
      </c>
      <c r="D51" s="22"/>
      <c r="E51" s="23">
        <f t="shared" si="0"/>
        <v>2671.9916523423508</v>
      </c>
      <c r="F51" s="23">
        <f t="shared" si="1"/>
        <v>2672</v>
      </c>
      <c r="G51" s="23">
        <f t="shared" si="2"/>
        <v>-1.0411999995994847E-2</v>
      </c>
      <c r="H51" s="23"/>
      <c r="I51" s="23">
        <f t="shared" si="10"/>
        <v>-1.0411999995994847E-2</v>
      </c>
      <c r="J51" s="23"/>
      <c r="K51" s="23"/>
      <c r="L51" s="23"/>
      <c r="M51" s="23"/>
      <c r="N51" s="23"/>
      <c r="O51" s="23">
        <f t="shared" si="9"/>
        <v>-1.211524188810818E-2</v>
      </c>
      <c r="P51" s="23">
        <f t="shared" si="5"/>
        <v>-1.4607435561823858E-2</v>
      </c>
      <c r="Q51" s="25">
        <f t="shared" si="6"/>
        <v>28829.811000000002</v>
      </c>
      <c r="R51" s="23">
        <f t="shared" si="7"/>
        <v>1.7601679587022995E-5</v>
      </c>
      <c r="S51" s="23"/>
      <c r="T51" s="23"/>
      <c r="AC51">
        <v>8</v>
      </c>
      <c r="AE51" t="s">
        <v>41</v>
      </c>
      <c r="AG51" t="s">
        <v>38</v>
      </c>
    </row>
    <row r="52" spans="1:33" ht="12" customHeight="1" x14ac:dyDescent="0.2">
      <c r="A52" s="26" t="s">
        <v>43</v>
      </c>
      <c r="B52" s="21"/>
      <c r="C52" s="22">
        <v>43873.264999999999</v>
      </c>
      <c r="D52" s="22"/>
      <c r="E52" s="23">
        <f t="shared" si="0"/>
        <v>2691.9981303555874</v>
      </c>
      <c r="F52" s="23">
        <f t="shared" si="1"/>
        <v>2692</v>
      </c>
      <c r="G52" s="23">
        <f t="shared" si="2"/>
        <v>-2.3319999963860027E-3</v>
      </c>
      <c r="H52" s="23"/>
      <c r="I52" s="23">
        <f t="shared" si="10"/>
        <v>-2.3319999963860027E-3</v>
      </c>
      <c r="J52" s="23"/>
      <c r="K52" s="23"/>
      <c r="L52" s="23"/>
      <c r="M52" s="23"/>
      <c r="N52" s="23"/>
      <c r="O52" s="23">
        <f t="shared" si="9"/>
        <v>-1.2321583009264798E-2</v>
      </c>
      <c r="P52" s="23">
        <f t="shared" si="5"/>
        <v>-1.4743447035750786E-2</v>
      </c>
      <c r="Q52" s="25">
        <f t="shared" si="6"/>
        <v>28854.764999999999</v>
      </c>
      <c r="R52" s="23">
        <f t="shared" si="7"/>
        <v>1.5404401761095685E-4</v>
      </c>
      <c r="S52" s="23"/>
      <c r="T52" s="23"/>
      <c r="AC52">
        <v>7</v>
      </c>
      <c r="AE52" t="s">
        <v>41</v>
      </c>
      <c r="AG52" t="s">
        <v>38</v>
      </c>
    </row>
    <row r="53" spans="1:33" ht="12" customHeight="1" x14ac:dyDescent="0.2">
      <c r="A53" s="26" t="s">
        <v>44</v>
      </c>
      <c r="B53" s="21"/>
      <c r="C53" s="22">
        <v>43929.398999999998</v>
      </c>
      <c r="D53" s="22"/>
      <c r="E53" s="23">
        <f t="shared" ref="E53:E84" si="11">+(C53-C$7)/C$8</f>
        <v>2737.0026842064763</v>
      </c>
      <c r="F53" s="23">
        <f t="shared" ref="F53:F84" si="12">ROUND(2*E53,0)/2</f>
        <v>2737</v>
      </c>
      <c r="G53" s="23">
        <f t="shared" si="2"/>
        <v>3.3479999983683228E-3</v>
      </c>
      <c r="H53" s="23"/>
      <c r="I53" s="23">
        <f t="shared" si="10"/>
        <v>3.3479999983683228E-3</v>
      </c>
      <c r="J53" s="23"/>
      <c r="K53" s="23"/>
      <c r="L53" s="23"/>
      <c r="M53" s="23"/>
      <c r="N53" s="23"/>
      <c r="O53" s="23">
        <f t="shared" si="9"/>
        <v>-1.2785850531867184E-2</v>
      </c>
      <c r="P53" s="23">
        <f t="shared" ref="P53:P84" si="13">+D$11+D$12*F53+D$13*F53^2</f>
        <v>-1.5050921968100315E-2</v>
      </c>
      <c r="Q53" s="25">
        <f t="shared" ref="Q53:Q84" si="14">+C53-15018.5</f>
        <v>28910.898999999998</v>
      </c>
      <c r="R53" s="23">
        <f t="shared" si="7"/>
        <v>3.3852032952820223E-4</v>
      </c>
      <c r="S53" s="23"/>
      <c r="T53" s="23"/>
      <c r="AC53">
        <v>8</v>
      </c>
      <c r="AE53" t="s">
        <v>41</v>
      </c>
      <c r="AG53" t="s">
        <v>38</v>
      </c>
    </row>
    <row r="54" spans="1:33" ht="12" customHeight="1" x14ac:dyDescent="0.2">
      <c r="A54" s="26" t="s">
        <v>44</v>
      </c>
      <c r="B54" s="21"/>
      <c r="C54" s="22">
        <v>43949.349000000002</v>
      </c>
      <c r="D54" s="22"/>
      <c r="E54" s="23">
        <f t="shared" si="11"/>
        <v>2752.9972837241562</v>
      </c>
      <c r="F54" s="23">
        <f t="shared" si="12"/>
        <v>2753</v>
      </c>
      <c r="G54" s="23">
        <f t="shared" si="2"/>
        <v>-3.3879999973578379E-3</v>
      </c>
      <c r="H54" s="23"/>
      <c r="I54" s="23">
        <f t="shared" si="10"/>
        <v>-3.3879999973578379E-3</v>
      </c>
      <c r="J54" s="23"/>
      <c r="K54" s="23"/>
      <c r="L54" s="23"/>
      <c r="M54" s="23"/>
      <c r="N54" s="23"/>
      <c r="O54" s="23">
        <f t="shared" si="9"/>
        <v>-1.2950923428792477E-2</v>
      </c>
      <c r="P54" s="23">
        <f t="shared" si="13"/>
        <v>-1.5160729922586852E-2</v>
      </c>
      <c r="Q54" s="25">
        <f t="shared" si="14"/>
        <v>28930.849000000002</v>
      </c>
      <c r="R54" s="23">
        <f t="shared" si="7"/>
        <v>1.3859716989238276E-4</v>
      </c>
      <c r="S54" s="23"/>
      <c r="T54" s="23"/>
      <c r="AC54">
        <v>8</v>
      </c>
      <c r="AE54" t="s">
        <v>41</v>
      </c>
      <c r="AG54" t="s">
        <v>38</v>
      </c>
    </row>
    <row r="55" spans="1:33" ht="12" customHeight="1" x14ac:dyDescent="0.2">
      <c r="A55" s="26" t="s">
        <v>45</v>
      </c>
      <c r="B55" s="21"/>
      <c r="C55" s="22">
        <v>44241.231</v>
      </c>
      <c r="D55" s="22"/>
      <c r="E55" s="23">
        <f t="shared" si="11"/>
        <v>2987.0090980809714</v>
      </c>
      <c r="F55" s="23">
        <f t="shared" si="12"/>
        <v>2987</v>
      </c>
      <c r="G55" s="23">
        <f t="shared" si="2"/>
        <v>1.1347999999998137E-2</v>
      </c>
      <c r="H55" s="23"/>
      <c r="I55" s="23">
        <f t="shared" si="10"/>
        <v>1.1347999999998137E-2</v>
      </c>
      <c r="J55" s="23"/>
      <c r="K55" s="23"/>
      <c r="L55" s="23"/>
      <c r="M55" s="23"/>
      <c r="N55" s="23"/>
      <c r="O55" s="23">
        <f t="shared" si="9"/>
        <v>-1.5365114546324887E-2</v>
      </c>
      <c r="P55" s="23">
        <f t="shared" si="13"/>
        <v>-1.679565357723134E-2</v>
      </c>
      <c r="Q55" s="25">
        <f t="shared" si="14"/>
        <v>29222.731</v>
      </c>
      <c r="R55" s="23">
        <f t="shared" si="7"/>
        <v>7.920652366751015E-4</v>
      </c>
      <c r="S55" s="23"/>
      <c r="T55" s="23"/>
      <c r="AC55">
        <v>13</v>
      </c>
      <c r="AE55" t="s">
        <v>41</v>
      </c>
      <c r="AG55" t="s">
        <v>38</v>
      </c>
    </row>
    <row r="56" spans="1:33" ht="12" customHeight="1" x14ac:dyDescent="0.2">
      <c r="A56" s="26" t="s">
        <v>89</v>
      </c>
      <c r="B56" s="21" t="s">
        <v>80</v>
      </c>
      <c r="C56" s="22">
        <v>44517.470600000001</v>
      </c>
      <c r="D56" s="22"/>
      <c r="E56" s="23">
        <f t="shared" si="11"/>
        <v>3208.4798636410314</v>
      </c>
      <c r="F56" s="23">
        <f t="shared" si="12"/>
        <v>3208.5</v>
      </c>
      <c r="G56" s="23">
        <f t="shared" si="2"/>
        <v>-2.5115999997069594E-2</v>
      </c>
      <c r="H56" s="23"/>
      <c r="I56" s="23"/>
      <c r="J56" s="23">
        <f>G56</f>
        <v>-2.5115999997069594E-2</v>
      </c>
      <c r="K56" s="23"/>
      <c r="L56" s="23"/>
      <c r="M56" s="23"/>
      <c r="N56" s="23"/>
      <c r="O56" s="23">
        <f t="shared" si="9"/>
        <v>-1.7650342463134412E-2</v>
      </c>
      <c r="P56" s="23">
        <f t="shared" si="13"/>
        <v>-1.8393226532127341E-2</v>
      </c>
      <c r="Q56" s="25">
        <f t="shared" si="14"/>
        <v>29498.970600000001</v>
      </c>
      <c r="R56" s="23">
        <f t="shared" si="7"/>
        <v>4.5195683060931659E-5</v>
      </c>
      <c r="S56" s="23"/>
      <c r="T56" s="23"/>
      <c r="AA56">
        <v>-8.9999999999999998E-4</v>
      </c>
      <c r="AB56">
        <v>4962.5</v>
      </c>
      <c r="AC56" t="s">
        <v>93</v>
      </c>
    </row>
    <row r="57" spans="1:33" ht="12" customHeight="1" x14ac:dyDescent="0.2">
      <c r="A57" s="26" t="s">
        <v>89</v>
      </c>
      <c r="B57" s="21" t="s">
        <v>80</v>
      </c>
      <c r="C57" s="22">
        <v>44567.367400000003</v>
      </c>
      <c r="D57" s="22"/>
      <c r="E57" s="23">
        <f t="shared" si="11"/>
        <v>3248.4838402432192</v>
      </c>
      <c r="F57" s="23">
        <f t="shared" si="12"/>
        <v>3248.5</v>
      </c>
      <c r="G57" s="23">
        <f t="shared" si="2"/>
        <v>-2.0155999991402496E-2</v>
      </c>
      <c r="H57" s="23"/>
      <c r="I57" s="23"/>
      <c r="J57" s="23">
        <f>G57</f>
        <v>-2.0155999991402496E-2</v>
      </c>
      <c r="K57" s="23"/>
      <c r="L57" s="23"/>
      <c r="M57" s="23"/>
      <c r="N57" s="23"/>
      <c r="O57" s="23">
        <f t="shared" si="9"/>
        <v>-1.8063024705447649E-2</v>
      </c>
      <c r="P57" s="23">
        <f t="shared" si="13"/>
        <v>-1.8686909429427228E-2</v>
      </c>
      <c r="Q57" s="25">
        <f t="shared" si="14"/>
        <v>29548.867400000003</v>
      </c>
      <c r="R57" s="23">
        <f t="shared" si="7"/>
        <v>2.1582270792848076E-6</v>
      </c>
      <c r="S57" s="23"/>
      <c r="T57" s="23"/>
      <c r="AA57">
        <v>4.3E-3</v>
      </c>
      <c r="AB57">
        <v>5002.5</v>
      </c>
      <c r="AC57" t="s">
        <v>85</v>
      </c>
    </row>
    <row r="58" spans="1:33" ht="12" customHeight="1" x14ac:dyDescent="0.2">
      <c r="A58" s="27" t="s">
        <v>51</v>
      </c>
      <c r="B58" s="78" t="s">
        <v>96</v>
      </c>
      <c r="C58" s="27">
        <v>44569.235999999997</v>
      </c>
      <c r="D58" s="27"/>
      <c r="E58" s="23">
        <f t="shared" si="11"/>
        <v>3249.9819609779879</v>
      </c>
      <c r="F58" s="23">
        <f t="shared" si="12"/>
        <v>3250</v>
      </c>
      <c r="G58" s="23">
        <f t="shared" si="2"/>
        <v>-2.2499999999126885E-2</v>
      </c>
      <c r="H58" s="28"/>
      <c r="I58" s="28"/>
      <c r="J58" s="23">
        <f>G58</f>
        <v>-2.2499999999126885E-2</v>
      </c>
      <c r="K58" s="23"/>
      <c r="L58" s="23"/>
      <c r="M58" s="23"/>
      <c r="N58" s="23"/>
      <c r="O58" s="23">
        <f t="shared" si="9"/>
        <v>-1.8078500289534394E-2</v>
      </c>
      <c r="P58" s="23">
        <f t="shared" si="13"/>
        <v>-1.8697953378237295E-2</v>
      </c>
      <c r="Q58" s="25">
        <f t="shared" si="14"/>
        <v>29550.735999999997</v>
      </c>
      <c r="R58" s="23">
        <f t="shared" si="7"/>
        <v>1.4455558507417948E-5</v>
      </c>
      <c r="S58" s="23"/>
      <c r="T58" s="23"/>
    </row>
    <row r="59" spans="1:33" ht="12" customHeight="1" x14ac:dyDescent="0.2">
      <c r="A59" s="27" t="s">
        <v>51</v>
      </c>
      <c r="B59" s="78" t="s">
        <v>96</v>
      </c>
      <c r="C59" s="27">
        <v>44893.527000000002</v>
      </c>
      <c r="D59" s="27"/>
      <c r="E59" s="23">
        <f t="shared" si="11"/>
        <v>3509.9771826414944</v>
      </c>
      <c r="F59" s="23">
        <f t="shared" si="12"/>
        <v>3510</v>
      </c>
      <c r="G59" s="23">
        <f t="shared" si="2"/>
        <v>-2.8459999994083773E-2</v>
      </c>
      <c r="H59" s="28"/>
      <c r="I59" s="28"/>
      <c r="J59" s="23">
        <f>G59</f>
        <v>-2.8459999994083773E-2</v>
      </c>
      <c r="K59" s="23"/>
      <c r="L59" s="23"/>
      <c r="M59" s="23"/>
      <c r="N59" s="23"/>
      <c r="O59" s="23">
        <f t="shared" si="9"/>
        <v>-2.0760934864570403E-2</v>
      </c>
      <c r="P59" s="23">
        <f t="shared" si="13"/>
        <v>-2.0645921735328789E-2</v>
      </c>
      <c r="Q59" s="25">
        <f t="shared" si="14"/>
        <v>29875.027000000002</v>
      </c>
      <c r="R59" s="23">
        <f t="shared" si="7"/>
        <v>6.1059819033947339E-5</v>
      </c>
      <c r="S59" s="23"/>
      <c r="T59" s="23"/>
    </row>
    <row r="60" spans="1:33" ht="12" customHeight="1" x14ac:dyDescent="0.2">
      <c r="A60" s="27" t="s">
        <v>51</v>
      </c>
      <c r="B60" s="78" t="s">
        <v>80</v>
      </c>
      <c r="C60" s="27">
        <v>44931.5674</v>
      </c>
      <c r="D60" s="27"/>
      <c r="E60" s="23">
        <f t="shared" si="11"/>
        <v>3540.4754765508774</v>
      </c>
      <c r="F60" s="23">
        <f t="shared" si="12"/>
        <v>3540.5</v>
      </c>
      <c r="G60" s="23">
        <f t="shared" si="2"/>
        <v>-3.0587999994168058E-2</v>
      </c>
      <c r="H60" s="28"/>
      <c r="I60" s="28"/>
      <c r="J60" s="23">
        <f>G60</f>
        <v>-3.0587999994168058E-2</v>
      </c>
      <c r="K60" s="23"/>
      <c r="L60" s="23"/>
      <c r="M60" s="23"/>
      <c r="N60" s="23"/>
      <c r="O60" s="23">
        <f t="shared" si="9"/>
        <v>-2.1075605074334244E-2</v>
      </c>
      <c r="P60" s="23">
        <f t="shared" si="13"/>
        <v>-2.0878822990949154E-2</v>
      </c>
      <c r="Q60" s="25">
        <f t="shared" si="14"/>
        <v>29913.0674</v>
      </c>
      <c r="R60" s="23">
        <f t="shared" si="7"/>
        <v>9.4268118079834809E-5</v>
      </c>
      <c r="S60" s="23"/>
      <c r="T60" s="23"/>
    </row>
    <row r="61" spans="1:33" ht="12" customHeight="1" x14ac:dyDescent="0.2">
      <c r="A61" s="26" t="s">
        <v>50</v>
      </c>
      <c r="B61" s="21"/>
      <c r="C61" s="22">
        <v>44933.455999999998</v>
      </c>
      <c r="D61" s="22"/>
      <c r="E61" s="23">
        <f t="shared" si="11"/>
        <v>3541.9896319718828</v>
      </c>
      <c r="F61" s="23">
        <f t="shared" si="12"/>
        <v>3542</v>
      </c>
      <c r="G61" s="23">
        <f t="shared" si="2"/>
        <v>-1.2931999997817911E-2</v>
      </c>
      <c r="H61" s="23"/>
      <c r="I61" s="23">
        <f>G61</f>
        <v>-1.2931999997817911E-2</v>
      </c>
      <c r="J61" s="23"/>
      <c r="K61" s="23"/>
      <c r="L61" s="23"/>
      <c r="M61" s="23"/>
      <c r="N61" s="23"/>
      <c r="O61" s="23">
        <f t="shared" si="9"/>
        <v>-2.109108065842099E-2</v>
      </c>
      <c r="P61" s="23">
        <f t="shared" si="13"/>
        <v>-2.0890300931426988E-2</v>
      </c>
      <c r="Q61" s="25">
        <f t="shared" si="14"/>
        <v>29914.955999999998</v>
      </c>
      <c r="R61" s="23">
        <f t="shared" si="7"/>
        <v>6.3334553749883106E-5</v>
      </c>
      <c r="S61" s="23"/>
      <c r="T61" s="23"/>
      <c r="AA61" t="s">
        <v>49</v>
      </c>
      <c r="AG61" t="s">
        <v>47</v>
      </c>
    </row>
    <row r="62" spans="1:33" ht="12" customHeight="1" x14ac:dyDescent="0.2">
      <c r="A62" s="27" t="s">
        <v>51</v>
      </c>
      <c r="B62" s="78" t="s">
        <v>96</v>
      </c>
      <c r="C62" s="27">
        <v>45018.254800000002</v>
      </c>
      <c r="D62" s="27"/>
      <c r="E62" s="23">
        <f t="shared" si="11"/>
        <v>3609.9757395197339</v>
      </c>
      <c r="F62" s="23">
        <f t="shared" si="12"/>
        <v>3610</v>
      </c>
      <c r="G62" s="23">
        <f t="shared" si="2"/>
        <v>-3.0259999992267694E-2</v>
      </c>
      <c r="H62" s="28"/>
      <c r="I62" s="28"/>
      <c r="J62" s="23">
        <f>G62</f>
        <v>-3.0259999992267694E-2</v>
      </c>
      <c r="K62" s="23"/>
      <c r="L62" s="23"/>
      <c r="M62" s="23"/>
      <c r="N62" s="23"/>
      <c r="O62" s="23">
        <f t="shared" si="9"/>
        <v>-2.1792640470353487E-2</v>
      </c>
      <c r="P62" s="23">
        <f t="shared" si="13"/>
        <v>-2.1412975608227906E-2</v>
      </c>
      <c r="Q62" s="25">
        <f t="shared" si="14"/>
        <v>29999.754800000002</v>
      </c>
      <c r="R62" s="23">
        <f t="shared" si="7"/>
        <v>7.8269840451794591E-5</v>
      </c>
      <c r="S62" s="23"/>
      <c r="T62" s="23"/>
    </row>
    <row r="63" spans="1:33" ht="12" customHeight="1" x14ac:dyDescent="0.2">
      <c r="A63" s="26" t="s">
        <v>52</v>
      </c>
      <c r="B63" s="21"/>
      <c r="C63" s="22">
        <v>45028.275000000001</v>
      </c>
      <c r="D63" s="22"/>
      <c r="E63" s="23">
        <f t="shared" si="11"/>
        <v>3618.0092776694582</v>
      </c>
      <c r="F63" s="23">
        <f t="shared" si="12"/>
        <v>3618</v>
      </c>
      <c r="G63" s="23">
        <f t="shared" si="2"/>
        <v>1.1572000003070571E-2</v>
      </c>
      <c r="H63" s="23"/>
      <c r="I63" s="23">
        <f>G63</f>
        <v>1.1572000003070571E-2</v>
      </c>
      <c r="J63" s="23"/>
      <c r="K63" s="23"/>
      <c r="L63" s="23"/>
      <c r="M63" s="23"/>
      <c r="N63" s="23"/>
      <c r="O63" s="23">
        <f t="shared" si="9"/>
        <v>-2.187517691881613E-2</v>
      </c>
      <c r="P63" s="23">
        <f t="shared" si="13"/>
        <v>-2.1474767964636265E-2</v>
      </c>
      <c r="Q63" s="25">
        <f t="shared" si="14"/>
        <v>30009.775000000001</v>
      </c>
      <c r="R63" s="23">
        <f t="shared" si="7"/>
        <v>1.0920888731114546E-3</v>
      </c>
      <c r="S63" s="23"/>
      <c r="T63" s="23"/>
      <c r="AA63" t="s">
        <v>48</v>
      </c>
      <c r="AC63">
        <v>8</v>
      </c>
      <c r="AE63" t="s">
        <v>39</v>
      </c>
      <c r="AG63" t="s">
        <v>38</v>
      </c>
    </row>
    <row r="64" spans="1:33" ht="12" customHeight="1" x14ac:dyDescent="0.2">
      <c r="A64" s="26" t="s">
        <v>53</v>
      </c>
      <c r="B64" s="21"/>
      <c r="C64" s="22">
        <v>45118.366399999999</v>
      </c>
      <c r="D64" s="22"/>
      <c r="E64" s="23">
        <f t="shared" si="11"/>
        <v>3690.2386442352117</v>
      </c>
      <c r="F64" s="23">
        <f t="shared" si="12"/>
        <v>3690</v>
      </c>
      <c r="H64" s="23"/>
      <c r="I64" s="23"/>
      <c r="J64" s="29"/>
      <c r="K64" s="23"/>
      <c r="L64" s="23"/>
      <c r="M64" s="23"/>
      <c r="N64" s="23"/>
      <c r="O64" s="23">
        <f t="shared" si="9"/>
        <v>-2.2618004954979953E-2</v>
      </c>
      <c r="P64" s="23">
        <f t="shared" si="13"/>
        <v>-2.2033752816154314E-2</v>
      </c>
      <c r="Q64" s="25">
        <f t="shared" si="14"/>
        <v>30099.866399999999</v>
      </c>
      <c r="R64" s="23"/>
      <c r="S64" s="23"/>
      <c r="T64" s="23"/>
      <c r="U64" s="23">
        <f>+C64-(C$7+F64*C$8)</f>
        <v>0.29766000000381609</v>
      </c>
      <c r="AA64" t="s">
        <v>48</v>
      </c>
      <c r="AC64">
        <v>7</v>
      </c>
      <c r="AE64" t="s">
        <v>39</v>
      </c>
      <c r="AG64" t="s">
        <v>38</v>
      </c>
    </row>
    <row r="65" spans="1:33" ht="12" customHeight="1" x14ac:dyDescent="0.2">
      <c r="A65" s="27" t="s">
        <v>51</v>
      </c>
      <c r="B65" s="78" t="s">
        <v>82</v>
      </c>
      <c r="C65" s="27">
        <v>45261.470199999996</v>
      </c>
      <c r="D65" s="27" t="s">
        <v>198</v>
      </c>
      <c r="E65" s="23">
        <f t="shared" si="11"/>
        <v>3804.9698708245674</v>
      </c>
      <c r="F65" s="23">
        <f t="shared" si="12"/>
        <v>3805</v>
      </c>
      <c r="G65" s="23">
        <f t="shared" ref="G65:G79" si="15">+C65-(C$7+F65*C$8)</f>
        <v>-3.7580000003799796E-2</v>
      </c>
      <c r="H65" s="28"/>
      <c r="I65" s="28"/>
      <c r="J65" s="23">
        <f>G65</f>
        <v>-3.7580000003799796E-2</v>
      </c>
      <c r="K65" s="23"/>
      <c r="L65" s="23"/>
      <c r="M65" s="23"/>
      <c r="N65" s="23"/>
      <c r="O65" s="23">
        <f t="shared" si="9"/>
        <v>-2.3804466401630496E-2</v>
      </c>
      <c r="P65" s="23">
        <f t="shared" si="13"/>
        <v>-2.2937229941988761E-2</v>
      </c>
      <c r="Q65" s="25">
        <f t="shared" si="14"/>
        <v>30242.970199999996</v>
      </c>
      <c r="R65" s="23">
        <f t="shared" ref="R65:R79" si="16">+(P65-G65)^2</f>
        <v>2.1441071508306953E-4</v>
      </c>
      <c r="S65" s="23"/>
      <c r="T65" s="23"/>
    </row>
    <row r="66" spans="1:33" ht="12" customHeight="1" x14ac:dyDescent="0.2">
      <c r="A66" s="26" t="s">
        <v>51</v>
      </c>
      <c r="B66" s="21"/>
      <c r="C66" s="22">
        <v>45261.470200000003</v>
      </c>
      <c r="D66" s="22"/>
      <c r="E66" s="23">
        <f t="shared" si="11"/>
        <v>3804.9698708245733</v>
      </c>
      <c r="F66" s="23">
        <f t="shared" si="12"/>
        <v>3805</v>
      </c>
      <c r="G66" s="23">
        <f t="shared" si="15"/>
        <v>-3.7579999996523838E-2</v>
      </c>
      <c r="H66" s="23"/>
      <c r="I66" s="23"/>
      <c r="J66" s="23">
        <f>G66</f>
        <v>-3.7579999996523838E-2</v>
      </c>
      <c r="K66" s="23"/>
      <c r="L66" s="23"/>
      <c r="M66" s="23"/>
      <c r="N66" s="23"/>
      <c r="O66" s="23">
        <f t="shared" si="9"/>
        <v>-2.3804466401630496E-2</v>
      </c>
      <c r="P66" s="23">
        <f t="shared" si="13"/>
        <v>-2.2937229941988761E-2</v>
      </c>
      <c r="Q66" s="25">
        <f t="shared" si="14"/>
        <v>30242.970200000003</v>
      </c>
      <c r="R66" s="23">
        <f t="shared" si="16"/>
        <v>2.1441071486998919E-4</v>
      </c>
      <c r="S66" s="23"/>
      <c r="T66" s="23"/>
      <c r="AA66" t="s">
        <v>48</v>
      </c>
      <c r="AG66" t="s">
        <v>47</v>
      </c>
    </row>
    <row r="67" spans="1:33" ht="12" customHeight="1" x14ac:dyDescent="0.2">
      <c r="A67" s="26" t="s">
        <v>89</v>
      </c>
      <c r="B67" s="21" t="s">
        <v>82</v>
      </c>
      <c r="C67" s="22">
        <v>45261.470200000003</v>
      </c>
      <c r="D67" s="22"/>
      <c r="E67" s="23">
        <f t="shared" si="11"/>
        <v>3804.9698708245733</v>
      </c>
      <c r="F67" s="23">
        <f t="shared" si="12"/>
        <v>3805</v>
      </c>
      <c r="G67" s="23">
        <f t="shared" si="15"/>
        <v>-3.7579999996523838E-2</v>
      </c>
      <c r="H67" s="23"/>
      <c r="I67" s="23"/>
      <c r="J67" s="23">
        <f>G67</f>
        <v>-3.7579999996523838E-2</v>
      </c>
      <c r="K67" s="23"/>
      <c r="L67" s="23"/>
      <c r="M67" s="23"/>
      <c r="N67" s="23"/>
      <c r="O67" s="23">
        <f t="shared" si="9"/>
        <v>-2.3804466401630496E-2</v>
      </c>
      <c r="P67" s="23">
        <f t="shared" si="13"/>
        <v>-2.2937229941988761E-2</v>
      </c>
      <c r="Q67" s="25">
        <f t="shared" si="14"/>
        <v>30242.970200000003</v>
      </c>
      <c r="R67" s="23">
        <f t="shared" si="16"/>
        <v>2.1441071486998919E-4</v>
      </c>
      <c r="S67" s="23"/>
      <c r="T67" s="23"/>
      <c r="AA67">
        <v>-1.04E-2</v>
      </c>
      <c r="AB67">
        <v>5559</v>
      </c>
      <c r="AC67" t="s">
        <v>85</v>
      </c>
    </row>
    <row r="68" spans="1:33" ht="12" customHeight="1" x14ac:dyDescent="0.2">
      <c r="A68" s="26" t="s">
        <v>55</v>
      </c>
      <c r="B68" s="21" t="s">
        <v>80</v>
      </c>
      <c r="C68" s="22">
        <v>45404.288</v>
      </c>
      <c r="D68" s="22"/>
      <c r="E68" s="23">
        <f t="shared" si="11"/>
        <v>3919.4718014007931</v>
      </c>
      <c r="F68" s="23">
        <f t="shared" si="12"/>
        <v>3919.5</v>
      </c>
      <c r="G68" s="23">
        <f t="shared" si="15"/>
        <v>-3.5171999996236991E-2</v>
      </c>
      <c r="H68" s="23"/>
      <c r="I68" s="23">
        <f>G68</f>
        <v>-3.5171999996236991E-2</v>
      </c>
      <c r="J68" s="23"/>
      <c r="K68" s="23"/>
      <c r="L68" s="23"/>
      <c r="M68" s="23"/>
      <c r="N68" s="23"/>
      <c r="O68" s="23">
        <f t="shared" si="9"/>
        <v>-2.4985769320252121E-2</v>
      </c>
      <c r="P68" s="23">
        <f t="shared" si="13"/>
        <v>-2.3849797541734889E-2</v>
      </c>
      <c r="Q68" s="25">
        <f t="shared" si="14"/>
        <v>30385.788</v>
      </c>
      <c r="R68" s="23">
        <f t="shared" si="16"/>
        <v>1.2819226842073343E-4</v>
      </c>
      <c r="S68" s="23"/>
      <c r="T68" s="23"/>
      <c r="AA68" t="s">
        <v>54</v>
      </c>
      <c r="AC68">
        <v>5</v>
      </c>
      <c r="AE68" t="s">
        <v>39</v>
      </c>
      <c r="AG68" t="s">
        <v>38</v>
      </c>
    </row>
    <row r="69" spans="1:33" ht="12" customHeight="1" x14ac:dyDescent="0.2">
      <c r="A69" s="26" t="s">
        <v>56</v>
      </c>
      <c r="B69" s="21"/>
      <c r="C69" s="22">
        <v>45675.577499999999</v>
      </c>
      <c r="D69" s="22"/>
      <c r="E69" s="23">
        <f t="shared" si="11"/>
        <v>4136.9739019446888</v>
      </c>
      <c r="F69" s="23">
        <f t="shared" si="12"/>
        <v>4137</v>
      </c>
      <c r="G69" s="23">
        <f t="shared" si="15"/>
        <v>-3.255199999694014E-2</v>
      </c>
      <c r="H69" s="23"/>
      <c r="I69" s="23"/>
      <c r="J69" s="23">
        <f>G69</f>
        <v>-3.255199999694014E-2</v>
      </c>
      <c r="K69" s="23"/>
      <c r="L69" s="23"/>
      <c r="M69" s="23"/>
      <c r="N69" s="23"/>
      <c r="O69" s="23">
        <f t="shared" si="9"/>
        <v>-2.7229729012830328E-2</v>
      </c>
      <c r="P69" s="23">
        <f t="shared" si="13"/>
        <v>-2.5619052067251263E-2</v>
      </c>
      <c r="Q69" s="25">
        <f t="shared" si="14"/>
        <v>30657.077499999999</v>
      </c>
      <c r="R69" s="23">
        <f t="shared" si="16"/>
        <v>4.8065766995777276E-5</v>
      </c>
      <c r="S69" s="23"/>
      <c r="T69" s="23"/>
      <c r="AA69" t="s">
        <v>48</v>
      </c>
      <c r="AG69" t="s">
        <v>47</v>
      </c>
    </row>
    <row r="70" spans="1:33" ht="12" customHeight="1" x14ac:dyDescent="0.2">
      <c r="A70" s="26" t="s">
        <v>56</v>
      </c>
      <c r="B70" s="21"/>
      <c r="C70" s="22">
        <v>45679.319000000003</v>
      </c>
      <c r="D70" s="22"/>
      <c r="E70" s="23">
        <f t="shared" si="11"/>
        <v>4139.9735908717794</v>
      </c>
      <c r="F70" s="23">
        <f t="shared" si="12"/>
        <v>4140</v>
      </c>
      <c r="G70" s="23">
        <f t="shared" si="15"/>
        <v>-3.2939999990048818E-2</v>
      </c>
      <c r="H70" s="23"/>
      <c r="I70" s="23">
        <f>G70</f>
        <v>-3.2939999990048818E-2</v>
      </c>
      <c r="J70" s="23"/>
      <c r="K70" s="23"/>
      <c r="L70" s="23"/>
      <c r="M70" s="23"/>
      <c r="N70" s="23"/>
      <c r="O70" s="23">
        <f t="shared" si="9"/>
        <v>-2.7260680181003819E-2</v>
      </c>
      <c r="P70" s="23">
        <f t="shared" si="13"/>
        <v>-2.5643783301108114E-2</v>
      </c>
      <c r="Q70" s="25">
        <f t="shared" si="14"/>
        <v>30660.819000000003</v>
      </c>
      <c r="R70" s="23">
        <f t="shared" si="16"/>
        <v>5.3234777971976857E-5</v>
      </c>
      <c r="S70" s="23"/>
      <c r="T70" s="23"/>
      <c r="AA70" t="s">
        <v>49</v>
      </c>
      <c r="AG70" t="s">
        <v>47</v>
      </c>
    </row>
    <row r="71" spans="1:33" ht="12" customHeight="1" x14ac:dyDescent="0.2">
      <c r="A71" s="26" t="s">
        <v>57</v>
      </c>
      <c r="B71" s="21"/>
      <c r="C71" s="22">
        <v>46113.391000000003</v>
      </c>
      <c r="D71" s="22"/>
      <c r="E71" s="23">
        <f t="shared" si="11"/>
        <v>4487.9840070039563</v>
      </c>
      <c r="F71" s="23">
        <f t="shared" si="12"/>
        <v>4488</v>
      </c>
      <c r="G71" s="23">
        <f t="shared" si="15"/>
        <v>-1.9947999993746635E-2</v>
      </c>
      <c r="H71" s="23"/>
      <c r="I71" s="23">
        <f>G71</f>
        <v>-1.9947999993746635E-2</v>
      </c>
      <c r="J71" s="23"/>
      <c r="K71" s="23"/>
      <c r="L71" s="23"/>
      <c r="M71" s="23"/>
      <c r="N71" s="23"/>
      <c r="O71" s="23">
        <f t="shared" si="9"/>
        <v>-3.0851015689128944E-2</v>
      </c>
      <c r="P71" s="23">
        <f t="shared" si="13"/>
        <v>-2.8573121513245519E-2</v>
      </c>
      <c r="Q71" s="25">
        <f t="shared" si="14"/>
        <v>31094.891000000003</v>
      </c>
      <c r="R71" s="23">
        <f t="shared" si="16"/>
        <v>7.4392721226122744E-5</v>
      </c>
      <c r="S71" s="23"/>
      <c r="T71" s="23"/>
      <c r="AA71" t="s">
        <v>49</v>
      </c>
      <c r="AG71" t="s">
        <v>47</v>
      </c>
    </row>
    <row r="72" spans="1:33" ht="12" customHeight="1" x14ac:dyDescent="0.2">
      <c r="A72" s="26" t="s">
        <v>58</v>
      </c>
      <c r="B72" s="21"/>
      <c r="C72" s="22">
        <v>46708.347999999998</v>
      </c>
      <c r="D72" s="22"/>
      <c r="E72" s="23">
        <f t="shared" si="11"/>
        <v>4964.9814478680291</v>
      </c>
      <c r="F72" s="23">
        <f t="shared" si="12"/>
        <v>4965</v>
      </c>
      <c r="G72" s="23">
        <f t="shared" si="15"/>
        <v>-2.313999999751104E-2</v>
      </c>
      <c r="H72" s="23"/>
      <c r="I72" s="23">
        <f>G72</f>
        <v>-2.313999999751104E-2</v>
      </c>
      <c r="J72" s="23"/>
      <c r="K72" s="23"/>
      <c r="L72" s="23"/>
      <c r="M72" s="23"/>
      <c r="N72" s="23"/>
      <c r="O72" s="23">
        <f t="shared" si="9"/>
        <v>-3.5772251428714243E-2</v>
      </c>
      <c r="P72" s="23">
        <f t="shared" si="13"/>
        <v>-3.2783296936230326E-2</v>
      </c>
      <c r="Q72" s="25">
        <f t="shared" si="14"/>
        <v>31689.847999999998</v>
      </c>
      <c r="R72" s="23">
        <f t="shared" si="16"/>
        <v>9.299317584831274E-5</v>
      </c>
      <c r="S72" s="23"/>
      <c r="T72" s="23"/>
      <c r="AA72" t="s">
        <v>49</v>
      </c>
      <c r="AG72" t="s">
        <v>47</v>
      </c>
    </row>
    <row r="73" spans="1:33" ht="12" customHeight="1" x14ac:dyDescent="0.2">
      <c r="A73" s="26" t="s">
        <v>59</v>
      </c>
      <c r="B73" s="21"/>
      <c r="C73" s="22">
        <v>46784.412300000004</v>
      </c>
      <c r="D73" s="22"/>
      <c r="E73" s="23">
        <f t="shared" si="11"/>
        <v>5025.9648070706608</v>
      </c>
      <c r="F73" s="23">
        <f t="shared" si="12"/>
        <v>5026</v>
      </c>
      <c r="G73" s="23">
        <f t="shared" si="15"/>
        <v>-4.3895999995584134E-2</v>
      </c>
      <c r="H73" s="23"/>
      <c r="J73" s="23">
        <f t="shared" ref="J73:J78" si="17">G73</f>
        <v>-4.3895999995584134E-2</v>
      </c>
      <c r="K73" s="23"/>
      <c r="L73" s="23"/>
      <c r="M73" s="23"/>
      <c r="N73" s="23"/>
      <c r="O73" s="23">
        <f t="shared" si="9"/>
        <v>-3.6401591848241925E-2</v>
      </c>
      <c r="P73" s="23">
        <f t="shared" si="13"/>
        <v>-3.3337963947976765E-2</v>
      </c>
      <c r="Q73" s="25">
        <f t="shared" si="14"/>
        <v>31765.912300000004</v>
      </c>
      <c r="R73" s="23">
        <f t="shared" si="16"/>
        <v>1.1147212518257665E-4</v>
      </c>
      <c r="S73" s="23"/>
      <c r="T73" s="23"/>
      <c r="AA73" t="s">
        <v>48</v>
      </c>
      <c r="AG73" t="s">
        <v>47</v>
      </c>
    </row>
    <row r="74" spans="1:33" ht="12" customHeight="1" x14ac:dyDescent="0.2">
      <c r="A74" s="26" t="s">
        <v>60</v>
      </c>
      <c r="B74" s="21"/>
      <c r="C74" s="22">
        <v>46880.4568</v>
      </c>
      <c r="D74" s="22"/>
      <c r="E74" s="23">
        <f t="shared" si="11"/>
        <v>5102.9669781671737</v>
      </c>
      <c r="F74" s="23">
        <f t="shared" si="12"/>
        <v>5103</v>
      </c>
      <c r="G74" s="23">
        <f t="shared" si="15"/>
        <v>-4.1187999995599966E-2</v>
      </c>
      <c r="H74" s="23"/>
      <c r="J74" s="23">
        <f t="shared" si="17"/>
        <v>-4.1187999995599966E-2</v>
      </c>
      <c r="K74" s="23"/>
      <c r="L74" s="23"/>
      <c r="M74" s="23"/>
      <c r="N74" s="23"/>
      <c r="O74" s="23">
        <f t="shared" si="9"/>
        <v>-3.7196005164694894E-2</v>
      </c>
      <c r="P74" s="23">
        <f t="shared" si="13"/>
        <v>-3.4043381767414657E-2</v>
      </c>
      <c r="Q74" s="25">
        <f t="shared" si="14"/>
        <v>31861.9568</v>
      </c>
      <c r="R74" s="23">
        <f t="shared" si="16"/>
        <v>5.1045569626517792E-5</v>
      </c>
      <c r="S74" s="23"/>
      <c r="T74" s="23"/>
      <c r="AA74" t="s">
        <v>48</v>
      </c>
      <c r="AG74" t="s">
        <v>47</v>
      </c>
    </row>
    <row r="75" spans="1:33" ht="12" customHeight="1" x14ac:dyDescent="0.2">
      <c r="A75" s="26" t="s">
        <v>61</v>
      </c>
      <c r="B75" s="21" t="s">
        <v>80</v>
      </c>
      <c r="C75" s="22">
        <v>47069.436099999999</v>
      </c>
      <c r="D75" s="22"/>
      <c r="E75" s="23">
        <f t="shared" si="11"/>
        <v>5254.4781671712271</v>
      </c>
      <c r="F75" s="23">
        <f t="shared" si="12"/>
        <v>5254.5</v>
      </c>
      <c r="G75" s="23">
        <f t="shared" si="15"/>
        <v>-2.7232000000367407E-2</v>
      </c>
      <c r="H75" s="23"/>
      <c r="J75" s="23">
        <f t="shared" si="17"/>
        <v>-2.7232000000367407E-2</v>
      </c>
      <c r="K75" s="23"/>
      <c r="L75" s="23"/>
      <c r="M75" s="23"/>
      <c r="N75" s="23"/>
      <c r="O75" s="23">
        <f t="shared" si="9"/>
        <v>-3.8759039157456265E-2</v>
      </c>
      <c r="P75" s="23">
        <f t="shared" si="13"/>
        <v>-3.5448464704143812E-2</v>
      </c>
      <c r="Q75" s="25">
        <f t="shared" si="14"/>
        <v>32050.936099999999</v>
      </c>
      <c r="R75" s="23">
        <f t="shared" si="16"/>
        <v>6.7510292228403486E-5</v>
      </c>
      <c r="S75" s="23"/>
      <c r="T75" s="23"/>
      <c r="AA75" t="s">
        <v>46</v>
      </c>
      <c r="AG75" t="s">
        <v>47</v>
      </c>
    </row>
    <row r="76" spans="1:33" ht="12" customHeight="1" x14ac:dyDescent="0.2">
      <c r="A76" s="26" t="s">
        <v>61</v>
      </c>
      <c r="B76" s="21"/>
      <c r="C76" s="22">
        <v>47138.6469</v>
      </c>
      <c r="D76" s="22"/>
      <c r="E76" s="23">
        <f t="shared" si="11"/>
        <v>5309.9668402688721</v>
      </c>
      <c r="F76" s="23">
        <f t="shared" si="12"/>
        <v>5310</v>
      </c>
      <c r="G76" s="23">
        <f t="shared" si="15"/>
        <v>-4.1359999995620456E-2</v>
      </c>
      <c r="H76" s="23"/>
      <c r="J76" s="23">
        <f t="shared" si="17"/>
        <v>-4.1359999995620456E-2</v>
      </c>
      <c r="K76" s="23"/>
      <c r="L76" s="23"/>
      <c r="M76" s="23"/>
      <c r="N76" s="23"/>
      <c r="O76" s="23">
        <f t="shared" si="9"/>
        <v>-3.9331635768665878E-2</v>
      </c>
      <c r="P76" s="23">
        <f t="shared" si="13"/>
        <v>-3.5968889739023929E-2</v>
      </c>
      <c r="Q76" s="25">
        <f t="shared" si="14"/>
        <v>32120.1469</v>
      </c>
      <c r="R76" s="23">
        <f t="shared" si="16"/>
        <v>2.9064069798780262E-5</v>
      </c>
      <c r="S76" s="23"/>
      <c r="T76" s="23"/>
      <c r="AA76" t="s">
        <v>48</v>
      </c>
      <c r="AG76" t="s">
        <v>47</v>
      </c>
    </row>
    <row r="77" spans="1:33" ht="12" customHeight="1" x14ac:dyDescent="0.2">
      <c r="A77" s="26" t="s">
        <v>62</v>
      </c>
      <c r="B77" s="21"/>
      <c r="C77" s="22">
        <v>47138.6469</v>
      </c>
      <c r="D77" s="22"/>
      <c r="E77" s="23">
        <f t="shared" si="11"/>
        <v>5309.9668402688721</v>
      </c>
      <c r="F77" s="23">
        <f t="shared" si="12"/>
        <v>5310</v>
      </c>
      <c r="G77" s="23">
        <f t="shared" si="15"/>
        <v>-4.1359999995620456E-2</v>
      </c>
      <c r="H77" s="23"/>
      <c r="J77" s="23">
        <f t="shared" si="17"/>
        <v>-4.1359999995620456E-2</v>
      </c>
      <c r="K77" s="23"/>
      <c r="L77" s="23"/>
      <c r="M77" s="23"/>
      <c r="N77" s="23"/>
      <c r="O77" s="23">
        <f t="shared" si="9"/>
        <v>-3.9331635768665878E-2</v>
      </c>
      <c r="P77" s="23">
        <f t="shared" si="13"/>
        <v>-3.5968889739023929E-2</v>
      </c>
      <c r="Q77" s="25">
        <f t="shared" si="14"/>
        <v>32120.1469</v>
      </c>
      <c r="R77" s="23">
        <f t="shared" si="16"/>
        <v>2.9064069798780262E-5</v>
      </c>
      <c r="S77" s="23"/>
      <c r="T77" s="23"/>
      <c r="AA77" t="s">
        <v>48</v>
      </c>
      <c r="AB77" t="s">
        <v>38</v>
      </c>
      <c r="AG77" t="s">
        <v>47</v>
      </c>
    </row>
    <row r="78" spans="1:33" ht="12" customHeight="1" x14ac:dyDescent="0.2">
      <c r="A78" s="26" t="s">
        <v>62</v>
      </c>
      <c r="B78" s="21"/>
      <c r="C78" s="22">
        <v>47138.6469</v>
      </c>
      <c r="D78" s="22"/>
      <c r="E78" s="23">
        <f t="shared" si="11"/>
        <v>5309.9668402688721</v>
      </c>
      <c r="F78" s="23">
        <f t="shared" si="12"/>
        <v>5310</v>
      </c>
      <c r="G78" s="23">
        <f t="shared" si="15"/>
        <v>-4.1359999995620456E-2</v>
      </c>
      <c r="H78" s="23"/>
      <c r="J78" s="23">
        <f t="shared" si="17"/>
        <v>-4.1359999995620456E-2</v>
      </c>
      <c r="K78" s="23"/>
      <c r="L78" s="23"/>
      <c r="M78" s="23"/>
      <c r="N78" s="23"/>
      <c r="O78" s="23">
        <f t="shared" si="9"/>
        <v>-3.9331635768665878E-2</v>
      </c>
      <c r="P78" s="23">
        <f t="shared" si="13"/>
        <v>-3.5968889739023929E-2</v>
      </c>
      <c r="Q78" s="25">
        <f t="shared" si="14"/>
        <v>32120.1469</v>
      </c>
      <c r="R78" s="23">
        <f t="shared" si="16"/>
        <v>2.9064069798780262E-5</v>
      </c>
      <c r="S78" s="23"/>
      <c r="T78" s="23"/>
      <c r="AA78" t="s">
        <v>48</v>
      </c>
      <c r="AB78" t="s">
        <v>63</v>
      </c>
      <c r="AG78" t="s">
        <v>47</v>
      </c>
    </row>
    <row r="79" spans="1:33" ht="12" customHeight="1" x14ac:dyDescent="0.2">
      <c r="A79" s="26" t="s">
        <v>62</v>
      </c>
      <c r="B79" s="21"/>
      <c r="C79" s="22">
        <v>47172.319000000003</v>
      </c>
      <c r="D79" s="22"/>
      <c r="E79" s="23">
        <f t="shared" si="11"/>
        <v>5336.9629181846221</v>
      </c>
      <c r="F79" s="23">
        <f t="shared" si="12"/>
        <v>5337</v>
      </c>
      <c r="G79" s="23">
        <f t="shared" si="15"/>
        <v>-4.6251999992819037E-2</v>
      </c>
      <c r="H79" s="23"/>
      <c r="I79" s="23">
        <f>G79</f>
        <v>-4.6251999992819037E-2</v>
      </c>
      <c r="J79" s="23"/>
      <c r="K79" s="23"/>
      <c r="L79" s="23"/>
      <c r="M79" s="23"/>
      <c r="N79" s="23"/>
      <c r="O79" s="23">
        <f t="shared" si="9"/>
        <v>-3.9610196282227304E-2</v>
      </c>
      <c r="P79" s="23">
        <f t="shared" si="13"/>
        <v>-3.6223173043302213E-2</v>
      </c>
      <c r="Q79" s="25">
        <f t="shared" si="14"/>
        <v>32153.819000000003</v>
      </c>
      <c r="R79" s="23">
        <f t="shared" si="16"/>
        <v>1.0057736998335493E-4</v>
      </c>
      <c r="S79" s="23"/>
      <c r="T79" s="23"/>
      <c r="AA79" t="s">
        <v>49</v>
      </c>
      <c r="AG79" t="s">
        <v>47</v>
      </c>
    </row>
    <row r="80" spans="1:33" ht="12" customHeight="1" x14ac:dyDescent="0.2">
      <c r="A80" s="26" t="s">
        <v>64</v>
      </c>
      <c r="B80" s="21"/>
      <c r="C80" s="22">
        <v>47465.383999999998</v>
      </c>
      <c r="D80" s="22"/>
      <c r="E80" s="23">
        <f t="shared" si="11"/>
        <v>5571.9231842321324</v>
      </c>
      <c r="F80" s="23">
        <f t="shared" si="12"/>
        <v>5572</v>
      </c>
      <c r="G80" s="23"/>
      <c r="H80" s="23"/>
      <c r="I80" s="23">
        <f>G80</f>
        <v>0</v>
      </c>
      <c r="J80" s="23"/>
      <c r="K80" s="23"/>
      <c r="L80" s="23"/>
      <c r="M80" s="23"/>
      <c r="N80" s="29"/>
      <c r="O80" s="23">
        <f t="shared" ref="O80:O111" si="18">+C$11+C$12*F80</f>
        <v>-4.2034704455817549E-2</v>
      </c>
      <c r="P80" s="23">
        <f t="shared" si="13"/>
        <v>-3.846688285335232E-2</v>
      </c>
      <c r="Q80" s="25">
        <f t="shared" si="14"/>
        <v>32446.883999999998</v>
      </c>
      <c r="R80" s="23"/>
      <c r="S80" s="23"/>
      <c r="T80" s="23"/>
      <c r="AA80" t="s">
        <v>49</v>
      </c>
      <c r="AG80" t="s">
        <v>47</v>
      </c>
    </row>
    <row r="81" spans="1:33" ht="12" customHeight="1" x14ac:dyDescent="0.2">
      <c r="A81" s="26" t="s">
        <v>64</v>
      </c>
      <c r="B81" s="21"/>
      <c r="C81" s="22">
        <v>47496.616699999999</v>
      </c>
      <c r="D81" s="22"/>
      <c r="E81" s="23">
        <f t="shared" si="11"/>
        <v>5596.9635114680095</v>
      </c>
      <c r="F81" s="23">
        <f t="shared" si="12"/>
        <v>5597</v>
      </c>
      <c r="G81" s="23">
        <f t="shared" ref="G81:G112" si="19">+C81-(C$7+F81*C$8)</f>
        <v>-4.5511999996961094E-2</v>
      </c>
      <c r="H81" s="23"/>
      <c r="J81" s="23">
        <f>G81</f>
        <v>-4.5511999996961094E-2</v>
      </c>
      <c r="K81" s="23"/>
      <c r="L81" s="23"/>
      <c r="M81" s="23"/>
      <c r="N81" s="23"/>
      <c r="O81" s="23">
        <f t="shared" si="18"/>
        <v>-4.2292630857263321E-2</v>
      </c>
      <c r="P81" s="23">
        <f t="shared" si="13"/>
        <v>-3.8708795644145137E-2</v>
      </c>
      <c r="Q81" s="25">
        <f t="shared" si="14"/>
        <v>32478.116699999999</v>
      </c>
      <c r="R81" s="23">
        <f t="shared" ref="R81:R112" si="20">+(P81-G81)^2</f>
        <v>4.628358946617399E-5</v>
      </c>
      <c r="S81" s="23"/>
      <c r="T81" s="23"/>
      <c r="AA81" t="s">
        <v>48</v>
      </c>
      <c r="AG81" t="s">
        <v>47</v>
      </c>
    </row>
    <row r="82" spans="1:33" ht="12" customHeight="1" x14ac:dyDescent="0.2">
      <c r="A82" s="26" t="s">
        <v>64</v>
      </c>
      <c r="B82" s="21"/>
      <c r="C82" s="22">
        <v>47515.326200000003</v>
      </c>
      <c r="D82" s="22"/>
      <c r="E82" s="23">
        <f t="shared" si="11"/>
        <v>5611.963559572072</v>
      </c>
      <c r="F82" s="23">
        <f t="shared" si="12"/>
        <v>5612</v>
      </c>
      <c r="G82" s="23">
        <f t="shared" si="19"/>
        <v>-4.5451999991200864E-2</v>
      </c>
      <c r="H82" s="23"/>
      <c r="J82" s="23">
        <f>G82</f>
        <v>-4.5451999991200864E-2</v>
      </c>
      <c r="K82" s="23"/>
      <c r="L82" s="23"/>
      <c r="M82" s="23"/>
      <c r="N82" s="23"/>
      <c r="O82" s="23">
        <f t="shared" si="18"/>
        <v>-4.2447386698130779E-2</v>
      </c>
      <c r="P82" s="23">
        <f t="shared" si="13"/>
        <v>-3.8854240573187794E-2</v>
      </c>
      <c r="Q82" s="25">
        <f t="shared" si="14"/>
        <v>32496.826200000003</v>
      </c>
      <c r="R82" s="23">
        <f t="shared" si="20"/>
        <v>4.3530429337980165E-5</v>
      </c>
      <c r="S82" s="23"/>
      <c r="T82" s="23"/>
      <c r="AA82" t="s">
        <v>48</v>
      </c>
      <c r="AG82" t="s">
        <v>47</v>
      </c>
    </row>
    <row r="83" spans="1:33" ht="12" customHeight="1" x14ac:dyDescent="0.2">
      <c r="A83" s="26" t="s">
        <v>64</v>
      </c>
      <c r="B83" s="21"/>
      <c r="C83" s="22">
        <v>47515.336000000003</v>
      </c>
      <c r="D83" s="22"/>
      <c r="E83" s="23">
        <f t="shared" si="11"/>
        <v>5611.9714165683254</v>
      </c>
      <c r="F83" s="23">
        <f t="shared" si="12"/>
        <v>5612</v>
      </c>
      <c r="G83" s="23">
        <f t="shared" si="19"/>
        <v>-3.5651999991387129E-2</v>
      </c>
      <c r="H83" s="23"/>
      <c r="I83" s="23">
        <f>G83</f>
        <v>-3.5651999991387129E-2</v>
      </c>
      <c r="J83" s="23"/>
      <c r="K83" s="23"/>
      <c r="L83" s="23"/>
      <c r="M83" s="23"/>
      <c r="N83" s="23"/>
      <c r="O83" s="23">
        <f t="shared" si="18"/>
        <v>-4.2447386698130779E-2</v>
      </c>
      <c r="P83" s="23">
        <f t="shared" si="13"/>
        <v>-3.8854240573187794E-2</v>
      </c>
      <c r="Q83" s="25">
        <f t="shared" si="14"/>
        <v>32496.836000000003</v>
      </c>
      <c r="R83" s="23">
        <f t="shared" si="20"/>
        <v>1.0254344743731064E-5</v>
      </c>
      <c r="S83" s="23"/>
      <c r="T83" s="23"/>
      <c r="AA83" t="s">
        <v>49</v>
      </c>
      <c r="AG83" t="s">
        <v>47</v>
      </c>
    </row>
    <row r="84" spans="1:33" ht="12" customHeight="1" x14ac:dyDescent="0.2">
      <c r="A84" s="26" t="s">
        <v>65</v>
      </c>
      <c r="B84" s="21"/>
      <c r="C84" s="22">
        <v>47530.294999999998</v>
      </c>
      <c r="D84" s="22"/>
      <c r="E84" s="23">
        <f t="shared" si="11"/>
        <v>5623.9645601364882</v>
      </c>
      <c r="F84" s="23">
        <f t="shared" si="12"/>
        <v>5624</v>
      </c>
      <c r="G84" s="23">
        <f t="shared" si="19"/>
        <v>-4.420399999798974E-2</v>
      </c>
      <c r="H84" s="23"/>
      <c r="I84" s="23"/>
      <c r="J84" s="23"/>
      <c r="K84">
        <f>G84</f>
        <v>-4.420399999798974E-2</v>
      </c>
      <c r="L84" s="23"/>
      <c r="M84" s="23"/>
      <c r="N84" s="23"/>
      <c r="O84" s="23">
        <f t="shared" si="18"/>
        <v>-4.2571191370824754E-2</v>
      </c>
      <c r="P84" s="23">
        <f t="shared" si="13"/>
        <v>-3.8970757033888082E-2</v>
      </c>
      <c r="Q84" s="25">
        <f t="shared" si="14"/>
        <v>32511.794999999998</v>
      </c>
      <c r="R84" s="23">
        <f t="shared" si="20"/>
        <v>2.7386831921319514E-5</v>
      </c>
      <c r="S84" s="23"/>
      <c r="T84" s="23"/>
      <c r="AA84" t="s">
        <v>48</v>
      </c>
      <c r="AG84" t="s">
        <v>47</v>
      </c>
    </row>
    <row r="85" spans="1:33" ht="12" customHeight="1" x14ac:dyDescent="0.2">
      <c r="A85" s="26" t="s">
        <v>66</v>
      </c>
      <c r="B85" s="21"/>
      <c r="C85" s="22">
        <v>47530.311999999998</v>
      </c>
      <c r="D85" s="22"/>
      <c r="E85" s="23">
        <f t="shared" ref="E85:E116" si="21">+(C85-C$7)/C$8</f>
        <v>5623.9781896197865</v>
      </c>
      <c r="F85" s="23">
        <f t="shared" ref="F85:F116" si="22">ROUND(2*E85,0)/2</f>
        <v>5624</v>
      </c>
      <c r="G85" s="23">
        <f t="shared" si="19"/>
        <v>-2.7203999998164363E-2</v>
      </c>
      <c r="H85" s="23"/>
      <c r="I85" s="23">
        <f>G85</f>
        <v>-2.7203999998164363E-2</v>
      </c>
      <c r="J85" s="23"/>
      <c r="K85" s="23"/>
      <c r="L85" s="23"/>
      <c r="M85" s="23"/>
      <c r="N85" s="23"/>
      <c r="O85" s="23">
        <f t="shared" si="18"/>
        <v>-4.2571191370824754E-2</v>
      </c>
      <c r="P85" s="23">
        <f t="shared" ref="P85:P116" si="23">+D$11+D$12*F85+D$13*F85^2</f>
        <v>-3.8970757033888082E-2</v>
      </c>
      <c r="Q85" s="25">
        <f t="shared" ref="Q85:Q116" si="24">+C85-15018.5</f>
        <v>32511.811999999998</v>
      </c>
      <c r="R85" s="23">
        <f t="shared" si="20"/>
        <v>1.3845657113775362E-4</v>
      </c>
      <c r="S85" s="23"/>
      <c r="T85" s="23"/>
      <c r="AA85" t="s">
        <v>49</v>
      </c>
      <c r="AG85" t="s">
        <v>47</v>
      </c>
    </row>
    <row r="86" spans="1:33" ht="12" customHeight="1" x14ac:dyDescent="0.2">
      <c r="A86" s="26" t="s">
        <v>67</v>
      </c>
      <c r="B86" s="21"/>
      <c r="C86" s="22">
        <v>47904.4692</v>
      </c>
      <c r="D86" s="22"/>
      <c r="E86" s="23">
        <f t="shared" si="21"/>
        <v>5923.9528548155395</v>
      </c>
      <c r="F86" s="23">
        <f t="shared" si="22"/>
        <v>5924</v>
      </c>
      <c r="G86" s="23">
        <f t="shared" si="19"/>
        <v>-5.8803999992960598E-2</v>
      </c>
      <c r="H86" s="23"/>
      <c r="J86" s="23">
        <f>G86</f>
        <v>-5.8803999992960598E-2</v>
      </c>
      <c r="K86" s="23"/>
      <c r="L86" s="23"/>
      <c r="M86" s="23"/>
      <c r="N86" s="23"/>
      <c r="O86" s="23">
        <f t="shared" si="18"/>
        <v>-4.5666308188174E-2</v>
      </c>
      <c r="P86" s="23">
        <f t="shared" si="23"/>
        <v>-4.1930040263841381E-2</v>
      </c>
      <c r="Q86" s="25">
        <f t="shared" si="24"/>
        <v>32885.9692</v>
      </c>
      <c r="R86" s="23">
        <f t="shared" si="20"/>
        <v>2.8473051693993711E-4</v>
      </c>
      <c r="S86" s="23"/>
      <c r="T86" s="23"/>
      <c r="AA86" t="s">
        <v>48</v>
      </c>
      <c r="AB86" t="s">
        <v>38</v>
      </c>
      <c r="AG86" t="s">
        <v>47</v>
      </c>
    </row>
    <row r="87" spans="1:33" ht="12" customHeight="1" x14ac:dyDescent="0.2">
      <c r="A87" s="26" t="s">
        <v>67</v>
      </c>
      <c r="B87" s="21"/>
      <c r="C87" s="22">
        <v>47904.469599999997</v>
      </c>
      <c r="D87" s="22"/>
      <c r="E87" s="23">
        <f t="shared" si="21"/>
        <v>5923.9531755092621</v>
      </c>
      <c r="F87" s="23">
        <f t="shared" si="22"/>
        <v>5924</v>
      </c>
      <c r="G87" s="23">
        <f t="shared" si="19"/>
        <v>-5.8403999995789491E-2</v>
      </c>
      <c r="H87" s="23"/>
      <c r="J87" s="23">
        <f>G87</f>
        <v>-5.8403999995789491E-2</v>
      </c>
      <c r="K87" s="23"/>
      <c r="L87" s="23"/>
      <c r="M87" s="23"/>
      <c r="N87" s="23"/>
      <c r="O87" s="23">
        <f t="shared" si="18"/>
        <v>-4.5666308188174E-2</v>
      </c>
      <c r="P87" s="23">
        <f t="shared" si="23"/>
        <v>-4.1930040263841381E-2</v>
      </c>
      <c r="Q87" s="25">
        <f t="shared" si="24"/>
        <v>32885.969599999997</v>
      </c>
      <c r="R87" s="23">
        <f t="shared" si="20"/>
        <v>2.7139134924984785E-4</v>
      </c>
      <c r="S87" s="23"/>
      <c r="T87" s="23"/>
      <c r="AA87" t="s">
        <v>48</v>
      </c>
      <c r="AB87" t="s">
        <v>63</v>
      </c>
      <c r="AG87" t="s">
        <v>47</v>
      </c>
    </row>
    <row r="88" spans="1:33" ht="12" customHeight="1" x14ac:dyDescent="0.2">
      <c r="A88" s="26" t="s">
        <v>68</v>
      </c>
      <c r="B88" s="21"/>
      <c r="C88" s="22">
        <v>48189.481299999999</v>
      </c>
      <c r="D88" s="22"/>
      <c r="E88" s="23">
        <f t="shared" si="21"/>
        <v>6152.4568346246624</v>
      </c>
      <c r="F88" s="23">
        <f t="shared" si="22"/>
        <v>6152.5</v>
      </c>
      <c r="G88" s="23">
        <f t="shared" si="19"/>
        <v>-5.3839999993215315E-2</v>
      </c>
      <c r="H88" s="23"/>
      <c r="J88" s="23">
        <f>G88</f>
        <v>-5.3839999993215315E-2</v>
      </c>
      <c r="K88" s="23"/>
      <c r="L88" s="23"/>
      <c r="M88" s="23"/>
      <c r="N88" s="23"/>
      <c r="O88" s="23">
        <f t="shared" si="18"/>
        <v>-4.802375549738834E-2</v>
      </c>
      <c r="P88" s="23">
        <f t="shared" si="23"/>
        <v>-4.4243856207871177E-2</v>
      </c>
      <c r="Q88" s="25">
        <f t="shared" si="24"/>
        <v>33170.981299999999</v>
      </c>
      <c r="R88" s="23">
        <f t="shared" si="20"/>
        <v>9.2085975548998933E-5</v>
      </c>
      <c r="S88" s="23"/>
      <c r="T88" s="23"/>
      <c r="AA88" t="s">
        <v>48</v>
      </c>
      <c r="AB88" t="s">
        <v>63</v>
      </c>
      <c r="AG88" t="s">
        <v>47</v>
      </c>
    </row>
    <row r="89" spans="1:33" ht="12" customHeight="1" x14ac:dyDescent="0.2">
      <c r="A89" s="26" t="s">
        <v>68</v>
      </c>
      <c r="B89" s="21"/>
      <c r="C89" s="22">
        <v>48189.483899999999</v>
      </c>
      <c r="D89" s="22"/>
      <c r="E89" s="23">
        <f t="shared" si="21"/>
        <v>6152.4589191338728</v>
      </c>
      <c r="F89" s="23">
        <f t="shared" si="22"/>
        <v>6152.5</v>
      </c>
      <c r="G89" s="23">
        <f t="shared" si="19"/>
        <v>-5.1239999993413221E-2</v>
      </c>
      <c r="H89" s="23"/>
      <c r="J89" s="23">
        <f>G89</f>
        <v>-5.1239999993413221E-2</v>
      </c>
      <c r="K89" s="23"/>
      <c r="L89" s="23"/>
      <c r="M89" s="23"/>
      <c r="N89" s="23"/>
      <c r="O89" s="23">
        <f t="shared" si="18"/>
        <v>-4.802375549738834E-2</v>
      </c>
      <c r="P89" s="23">
        <f t="shared" si="23"/>
        <v>-4.4243856207871177E-2</v>
      </c>
      <c r="Q89" s="25">
        <f t="shared" si="24"/>
        <v>33170.983899999999</v>
      </c>
      <c r="R89" s="23">
        <f t="shared" si="20"/>
        <v>4.894602786797857E-5</v>
      </c>
      <c r="S89" s="23"/>
      <c r="T89" s="23"/>
      <c r="AA89" t="s">
        <v>48</v>
      </c>
      <c r="AB89" t="s">
        <v>38</v>
      </c>
      <c r="AG89" t="s">
        <v>47</v>
      </c>
    </row>
    <row r="90" spans="1:33" ht="12" customHeight="1" x14ac:dyDescent="0.2">
      <c r="A90" s="26" t="s">
        <v>70</v>
      </c>
      <c r="B90" s="21"/>
      <c r="C90" s="22">
        <v>48509.444000000003</v>
      </c>
      <c r="D90" s="22"/>
      <c r="E90" s="23">
        <f t="shared" si="21"/>
        <v>6408.9819096669971</v>
      </c>
      <c r="F90" s="23">
        <f t="shared" si="22"/>
        <v>6409</v>
      </c>
      <c r="G90" s="23">
        <f t="shared" si="19"/>
        <v>-2.2563999991689343E-2</v>
      </c>
      <c r="H90" s="23"/>
      <c r="I90" s="23">
        <f>G90</f>
        <v>-2.2563999991689343E-2</v>
      </c>
      <c r="J90" s="23"/>
      <c r="K90" s="23"/>
      <c r="L90" s="23"/>
      <c r="M90" s="23"/>
      <c r="N90" s="23"/>
      <c r="O90" s="23">
        <f t="shared" si="18"/>
        <v>-5.0670080376221949E-2</v>
      </c>
      <c r="P90" s="23">
        <f t="shared" si="23"/>
        <v>-4.6902835227277499E-2</v>
      </c>
      <c r="Q90" s="25">
        <f t="shared" si="24"/>
        <v>33490.944000000003</v>
      </c>
      <c r="R90" s="23">
        <f t="shared" si="20"/>
        <v>5.9237890062510754E-4</v>
      </c>
      <c r="S90" s="23"/>
      <c r="T90" s="23"/>
      <c r="AA90" t="s">
        <v>49</v>
      </c>
      <c r="AC90">
        <v>10</v>
      </c>
      <c r="AE90" t="s">
        <v>69</v>
      </c>
      <c r="AG90" t="s">
        <v>38</v>
      </c>
    </row>
    <row r="91" spans="1:33" ht="12" customHeight="1" x14ac:dyDescent="0.2">
      <c r="A91" s="26" t="s">
        <v>70</v>
      </c>
      <c r="B91" s="21"/>
      <c r="C91" s="22">
        <v>48645.377999999997</v>
      </c>
      <c r="D91" s="22">
        <v>3.0000000000000001E-3</v>
      </c>
      <c r="E91" s="23">
        <f t="shared" si="21"/>
        <v>6517.964861588589</v>
      </c>
      <c r="F91" s="23">
        <f t="shared" si="22"/>
        <v>6518</v>
      </c>
      <c r="G91" s="23">
        <f t="shared" si="19"/>
        <v>-4.3828000001667533E-2</v>
      </c>
      <c r="H91" s="23"/>
      <c r="I91" s="23">
        <f>G91</f>
        <v>-4.3828000001667533E-2</v>
      </c>
      <c r="J91" s="23"/>
      <c r="K91" s="23"/>
      <c r="L91" s="23"/>
      <c r="M91" s="23"/>
      <c r="N91" s="23"/>
      <c r="O91" s="23">
        <f t="shared" si="18"/>
        <v>-5.1794639486525504E-2</v>
      </c>
      <c r="P91" s="23">
        <f t="shared" si="23"/>
        <v>-4.8052509186185144E-2</v>
      </c>
      <c r="Q91" s="25">
        <f t="shared" si="24"/>
        <v>33626.877999999997</v>
      </c>
      <c r="R91" s="23">
        <f t="shared" si="20"/>
        <v>1.784647785007365E-5</v>
      </c>
      <c r="S91" s="23"/>
      <c r="T91" s="23"/>
      <c r="AA91" t="s">
        <v>48</v>
      </c>
      <c r="AB91" t="s">
        <v>38</v>
      </c>
      <c r="AC91">
        <v>22</v>
      </c>
      <c r="AE91" t="s">
        <v>39</v>
      </c>
      <c r="AG91" t="s">
        <v>38</v>
      </c>
    </row>
    <row r="92" spans="1:33" ht="12" customHeight="1" x14ac:dyDescent="0.2">
      <c r="A92" s="26" t="s">
        <v>71</v>
      </c>
      <c r="B92" s="21"/>
      <c r="C92" s="22">
        <v>49018.303399999997</v>
      </c>
      <c r="D92" s="22"/>
      <c r="E92" s="23">
        <f t="shared" si="21"/>
        <v>6816.9519504592336</v>
      </c>
      <c r="F92" s="23">
        <f t="shared" si="22"/>
        <v>6817</v>
      </c>
      <c r="G92" s="23">
        <f t="shared" si="19"/>
        <v>-5.9931999996479135E-2</v>
      </c>
      <c r="H92" s="23"/>
      <c r="J92" s="23">
        <f>G92</f>
        <v>-5.9931999996479135E-2</v>
      </c>
      <c r="K92" s="23"/>
      <c r="L92" s="23"/>
      <c r="M92" s="23"/>
      <c r="N92" s="23"/>
      <c r="O92" s="23">
        <f t="shared" si="18"/>
        <v>-5.4879439247816922E-2</v>
      </c>
      <c r="P92" s="23">
        <f t="shared" si="23"/>
        <v>-5.126663977110138E-2</v>
      </c>
      <c r="Q92" s="25">
        <f t="shared" si="24"/>
        <v>33999.803399999997</v>
      </c>
      <c r="R92" s="23">
        <f t="shared" si="20"/>
        <v>7.5088467835558823E-5</v>
      </c>
      <c r="S92" s="23"/>
      <c r="T92" s="23"/>
      <c r="AA92" t="s">
        <v>48</v>
      </c>
      <c r="AB92" t="s">
        <v>63</v>
      </c>
      <c r="AG92" t="s">
        <v>47</v>
      </c>
    </row>
    <row r="93" spans="1:33" ht="12" customHeight="1" x14ac:dyDescent="0.2">
      <c r="A93" s="26" t="s">
        <v>71</v>
      </c>
      <c r="B93" s="21"/>
      <c r="C93" s="22">
        <v>49018.311699999998</v>
      </c>
      <c r="D93" s="22"/>
      <c r="E93" s="23">
        <f t="shared" si="21"/>
        <v>6816.9586048540214</v>
      </c>
      <c r="F93" s="23">
        <f t="shared" si="22"/>
        <v>6817</v>
      </c>
      <c r="G93" s="23">
        <f t="shared" si="19"/>
        <v>-5.1631999995152E-2</v>
      </c>
      <c r="H93" s="23"/>
      <c r="J93" s="23">
        <f>G93</f>
        <v>-5.1631999995152E-2</v>
      </c>
      <c r="K93" s="23"/>
      <c r="L93" s="23"/>
      <c r="M93" s="23"/>
      <c r="N93" s="23"/>
      <c r="O93" s="23">
        <f t="shared" si="18"/>
        <v>-5.4879439247816922E-2</v>
      </c>
      <c r="P93" s="23">
        <f t="shared" si="23"/>
        <v>-5.126663977110138E-2</v>
      </c>
      <c r="Q93" s="25">
        <f t="shared" si="24"/>
        <v>33999.811699999998</v>
      </c>
      <c r="R93" s="23">
        <f t="shared" si="20"/>
        <v>1.3348809331831954E-7</v>
      </c>
      <c r="S93" s="23"/>
      <c r="T93" s="23"/>
      <c r="AA93" t="s">
        <v>48</v>
      </c>
      <c r="AB93" t="s">
        <v>38</v>
      </c>
      <c r="AG93" t="s">
        <v>47</v>
      </c>
    </row>
    <row r="94" spans="1:33" ht="12" customHeight="1" x14ac:dyDescent="0.2">
      <c r="A94" s="26" t="s">
        <v>72</v>
      </c>
      <c r="B94" s="21"/>
      <c r="C94" s="22">
        <v>49689.347300000001</v>
      </c>
      <c r="D94" s="22">
        <v>8.0000000000000004E-4</v>
      </c>
      <c r="E94" s="23">
        <f t="shared" si="21"/>
        <v>7354.9508697213851</v>
      </c>
      <c r="F94" s="23">
        <f t="shared" si="22"/>
        <v>7355</v>
      </c>
      <c r="G94" s="23">
        <f t="shared" si="19"/>
        <v>-6.1279999994440004E-2</v>
      </c>
      <c r="H94" s="23"/>
      <c r="I94" s="23">
        <f>G94</f>
        <v>-6.1279999994440004E-2</v>
      </c>
      <c r="J94" s="23"/>
      <c r="K94" s="23"/>
      <c r="L94" s="23"/>
      <c r="M94" s="23"/>
      <c r="N94" s="23"/>
      <c r="O94" s="23">
        <f t="shared" si="18"/>
        <v>-6.0430015406929896E-2</v>
      </c>
      <c r="P94" s="23">
        <f t="shared" si="23"/>
        <v>-5.727301742887829E-2</v>
      </c>
      <c r="Q94" s="25">
        <f t="shared" si="24"/>
        <v>34670.847300000001</v>
      </c>
      <c r="R94" s="23">
        <f t="shared" si="20"/>
        <v>1.6055909280715543E-5</v>
      </c>
      <c r="S94" s="23"/>
      <c r="T94" s="23"/>
      <c r="AA94" t="s">
        <v>48</v>
      </c>
      <c r="AB94" t="s">
        <v>38</v>
      </c>
      <c r="AC94">
        <v>12</v>
      </c>
      <c r="AE94" t="s">
        <v>39</v>
      </c>
      <c r="AG94" t="s">
        <v>38</v>
      </c>
    </row>
    <row r="95" spans="1:33" ht="12" customHeight="1" x14ac:dyDescent="0.2">
      <c r="A95" s="30" t="s">
        <v>73</v>
      </c>
      <c r="B95" s="79"/>
      <c r="C95" s="30">
        <v>49735.4974</v>
      </c>
      <c r="D95" s="30">
        <v>5.9999999999999995E-4</v>
      </c>
      <c r="E95" s="23">
        <f t="shared" si="21"/>
        <v>7391.950988378062</v>
      </c>
      <c r="F95" s="23">
        <f t="shared" si="22"/>
        <v>7392</v>
      </c>
      <c r="G95" s="23">
        <f t="shared" si="19"/>
        <v>-6.1131999995268416E-2</v>
      </c>
      <c r="H95" s="28"/>
      <c r="I95" s="28"/>
      <c r="J95" s="23">
        <f>G95</f>
        <v>-6.1131999995268416E-2</v>
      </c>
      <c r="K95" s="23"/>
      <c r="L95" s="23"/>
      <c r="M95" s="23"/>
      <c r="N95" s="23"/>
      <c r="O95" s="23">
        <f t="shared" si="18"/>
        <v>-6.0811746481069628E-2</v>
      </c>
      <c r="P95" s="23">
        <f t="shared" si="23"/>
        <v>-5.7696635597754918E-2</v>
      </c>
      <c r="Q95" s="25">
        <f t="shared" si="24"/>
        <v>34716.9974</v>
      </c>
      <c r="R95" s="23">
        <f t="shared" si="20"/>
        <v>1.1801728543703277E-5</v>
      </c>
      <c r="S95" s="23"/>
      <c r="T95" s="23"/>
    </row>
    <row r="96" spans="1:33" ht="12" customHeight="1" x14ac:dyDescent="0.2">
      <c r="A96" s="30" t="s">
        <v>73</v>
      </c>
      <c r="B96" s="79"/>
      <c r="C96" s="30">
        <v>49735.499499999998</v>
      </c>
      <c r="D96" s="30">
        <v>5.0000000000000001E-4</v>
      </c>
      <c r="E96" s="23">
        <f t="shared" si="21"/>
        <v>7391.9526720201156</v>
      </c>
      <c r="F96" s="23">
        <f t="shared" si="22"/>
        <v>7392</v>
      </c>
      <c r="G96" s="23">
        <f t="shared" si="19"/>
        <v>-5.9031999997387175E-2</v>
      </c>
      <c r="H96" s="28"/>
      <c r="I96" s="28"/>
      <c r="J96" s="23">
        <f>G96</f>
        <v>-5.9031999997387175E-2</v>
      </c>
      <c r="K96" s="23"/>
      <c r="L96" s="23"/>
      <c r="M96" s="23"/>
      <c r="N96" s="23"/>
      <c r="O96" s="23">
        <f t="shared" si="18"/>
        <v>-6.0811746481069628E-2</v>
      </c>
      <c r="P96" s="23">
        <f t="shared" si="23"/>
        <v>-5.7696635597754918E-2</v>
      </c>
      <c r="Q96" s="25">
        <f t="shared" si="24"/>
        <v>34716.999499999998</v>
      </c>
      <c r="R96" s="23">
        <f t="shared" si="20"/>
        <v>1.7831980798052167E-6</v>
      </c>
      <c r="S96" s="23"/>
      <c r="T96" s="23"/>
    </row>
    <row r="97" spans="1:33" ht="12" customHeight="1" x14ac:dyDescent="0.2">
      <c r="A97" s="26" t="s">
        <v>75</v>
      </c>
      <c r="B97" s="21"/>
      <c r="C97" s="22">
        <v>49745.468000000001</v>
      </c>
      <c r="D97" s="22">
        <v>3.0000000000000001E-3</v>
      </c>
      <c r="E97" s="23">
        <f t="shared" si="21"/>
        <v>7399.9447605059295</v>
      </c>
      <c r="F97" s="23">
        <f t="shared" si="22"/>
        <v>7400</v>
      </c>
      <c r="G97" s="23">
        <f t="shared" si="19"/>
        <v>-6.8899999998393469E-2</v>
      </c>
      <c r="H97" s="23"/>
      <c r="I97" s="23">
        <f>G97</f>
        <v>-6.8899999998393469E-2</v>
      </c>
      <c r="J97" s="23"/>
      <c r="K97" s="23"/>
      <c r="L97" s="23"/>
      <c r="M97" s="23"/>
      <c r="N97" s="23"/>
      <c r="O97" s="23">
        <f t="shared" si="18"/>
        <v>-6.0894282929532279E-2</v>
      </c>
      <c r="P97" s="23">
        <f t="shared" si="23"/>
        <v>-5.7788407068090047E-2</v>
      </c>
      <c r="Q97" s="25">
        <f t="shared" si="24"/>
        <v>34726.968000000001</v>
      </c>
      <c r="R97" s="23">
        <f t="shared" si="20"/>
        <v>1.2346749744876896E-4</v>
      </c>
      <c r="S97" s="23"/>
      <c r="T97" s="23"/>
      <c r="AA97" t="s">
        <v>49</v>
      </c>
      <c r="AC97">
        <v>18</v>
      </c>
      <c r="AE97" t="s">
        <v>74</v>
      </c>
      <c r="AG97" t="s">
        <v>38</v>
      </c>
    </row>
    <row r="98" spans="1:33" ht="12" customHeight="1" x14ac:dyDescent="0.2">
      <c r="A98" s="26" t="s">
        <v>76</v>
      </c>
      <c r="B98" s="21"/>
      <c r="C98" s="22">
        <v>49750.453000000001</v>
      </c>
      <c r="D98" s="22">
        <v>3.0000000000000001E-3</v>
      </c>
      <c r="E98" s="23">
        <f t="shared" si="21"/>
        <v>7403.9414060495701</v>
      </c>
      <c r="F98" s="23">
        <f t="shared" si="22"/>
        <v>7404</v>
      </c>
      <c r="G98" s="23">
        <f t="shared" si="19"/>
        <v>-7.3083999996015336E-2</v>
      </c>
      <c r="H98" s="23"/>
      <c r="I98" s="23">
        <f>G98</f>
        <v>-7.3083999996015336E-2</v>
      </c>
      <c r="J98" s="23"/>
      <c r="K98" s="23"/>
      <c r="L98" s="23"/>
      <c r="M98" s="23"/>
      <c r="N98" s="23"/>
      <c r="O98" s="23">
        <f t="shared" si="18"/>
        <v>-6.0935551153763604E-2</v>
      </c>
      <c r="P98" s="23">
        <f t="shared" si="23"/>
        <v>-5.7834316583622959E-2</v>
      </c>
      <c r="Q98" s="25">
        <f t="shared" si="24"/>
        <v>34731.953000000001</v>
      </c>
      <c r="R98" s="23">
        <f t="shared" si="20"/>
        <v>2.3255284417819522E-4</v>
      </c>
      <c r="S98" s="23"/>
      <c r="T98" s="23"/>
      <c r="AA98" t="s">
        <v>49</v>
      </c>
      <c r="AC98">
        <v>21</v>
      </c>
      <c r="AE98" t="s">
        <v>74</v>
      </c>
      <c r="AG98" t="s">
        <v>38</v>
      </c>
    </row>
    <row r="99" spans="1:33" ht="12" customHeight="1" x14ac:dyDescent="0.2">
      <c r="A99" s="20" t="s">
        <v>103</v>
      </c>
      <c r="B99" s="21" t="s">
        <v>82</v>
      </c>
      <c r="C99" s="22">
        <v>49800.38</v>
      </c>
      <c r="D99" s="22">
        <v>7.0000000000000001E-3</v>
      </c>
      <c r="E99" s="23">
        <f t="shared" si="21"/>
        <v>7443.9695950279656</v>
      </c>
      <c r="F99" s="23">
        <f t="shared" si="22"/>
        <v>7444</v>
      </c>
      <c r="G99" s="23">
        <f t="shared" si="19"/>
        <v>-3.7923999996564817E-2</v>
      </c>
      <c r="H99" s="28"/>
      <c r="I99" s="23">
        <f>G99</f>
        <v>-3.7923999996564817E-2</v>
      </c>
      <c r="J99" s="23"/>
      <c r="K99" s="23"/>
      <c r="L99" s="23"/>
      <c r="M99" s="23"/>
      <c r="N99" s="23"/>
      <c r="O99" s="23">
        <f t="shared" si="18"/>
        <v>-6.134823339607684E-2</v>
      </c>
      <c r="P99" s="23">
        <f t="shared" si="23"/>
        <v>-5.8294283685681916E-2</v>
      </c>
      <c r="Q99" s="25">
        <f t="shared" si="24"/>
        <v>34781.879999999997</v>
      </c>
      <c r="R99" s="23">
        <f t="shared" si="20"/>
        <v>4.1494845757511018E-4</v>
      </c>
      <c r="S99" s="23"/>
      <c r="T99" s="23"/>
    </row>
    <row r="100" spans="1:33" ht="12" customHeight="1" x14ac:dyDescent="0.2">
      <c r="A100" s="26" t="s">
        <v>77</v>
      </c>
      <c r="B100" s="21"/>
      <c r="C100" s="22">
        <v>49810.345000000001</v>
      </c>
      <c r="D100" s="22">
        <v>5.0000000000000001E-3</v>
      </c>
      <c r="E100" s="23">
        <f t="shared" si="21"/>
        <v>7451.9588774436897</v>
      </c>
      <c r="F100" s="23">
        <f t="shared" si="22"/>
        <v>7452</v>
      </c>
      <c r="G100" s="23">
        <f t="shared" si="19"/>
        <v>-5.1291999996465165E-2</v>
      </c>
      <c r="H100" s="23"/>
      <c r="I100" s="23">
        <f>G100</f>
        <v>-5.1291999996465165E-2</v>
      </c>
      <c r="J100" s="23"/>
      <c r="K100" s="23"/>
      <c r="L100" s="23"/>
      <c r="M100" s="23"/>
      <c r="N100" s="23"/>
      <c r="O100" s="23">
        <f t="shared" si="18"/>
        <v>-6.143076984453949E-2</v>
      </c>
      <c r="P100" s="23">
        <f t="shared" si="23"/>
        <v>-5.8386467349016563E-2</v>
      </c>
      <c r="Q100" s="25">
        <f t="shared" si="24"/>
        <v>34791.845000000001</v>
      </c>
      <c r="R100" s="23">
        <f t="shared" si="20"/>
        <v>5.033146701641764E-5</v>
      </c>
      <c r="S100" s="23"/>
      <c r="T100" s="23"/>
      <c r="AA100" t="s">
        <v>49</v>
      </c>
      <c r="AC100">
        <v>18</v>
      </c>
      <c r="AE100" t="s">
        <v>74</v>
      </c>
      <c r="AG100" t="s">
        <v>38</v>
      </c>
    </row>
    <row r="101" spans="1:33" ht="12" customHeight="1" x14ac:dyDescent="0.2">
      <c r="A101" s="30" t="s">
        <v>73</v>
      </c>
      <c r="B101" s="79"/>
      <c r="C101" s="30">
        <v>50123.405299999999</v>
      </c>
      <c r="D101" s="30">
        <v>8.0000000000000004E-4</v>
      </c>
      <c r="E101" s="23">
        <f t="shared" si="21"/>
        <v>7702.9500615731968</v>
      </c>
      <c r="F101" s="23">
        <f t="shared" si="22"/>
        <v>7703</v>
      </c>
      <c r="G101" s="23">
        <f t="shared" si="19"/>
        <v>-6.2288000000989996E-2</v>
      </c>
      <c r="H101" s="28"/>
      <c r="I101" s="28"/>
      <c r="J101" s="23">
        <f>G101</f>
        <v>-6.2288000000989996E-2</v>
      </c>
      <c r="K101" s="23"/>
      <c r="L101" s="23"/>
      <c r="M101" s="23"/>
      <c r="N101" s="23"/>
      <c r="O101" s="23">
        <f t="shared" si="18"/>
        <v>-6.4020350915055022E-2</v>
      </c>
      <c r="P101" s="23">
        <f t="shared" si="23"/>
        <v>-6.1310936823047266E-2</v>
      </c>
      <c r="Q101" s="25">
        <f t="shared" si="24"/>
        <v>35104.905299999999</v>
      </c>
      <c r="R101" s="23">
        <f t="shared" si="20"/>
        <v>9.5465245369154728E-7</v>
      </c>
      <c r="S101" s="23"/>
      <c r="T101" s="23"/>
    </row>
    <row r="102" spans="1:33" ht="12" customHeight="1" x14ac:dyDescent="0.2">
      <c r="A102" s="30" t="s">
        <v>73</v>
      </c>
      <c r="B102" s="79"/>
      <c r="C102" s="30">
        <v>50123.406499999997</v>
      </c>
      <c r="D102" s="30">
        <v>6.9999999999999999E-4</v>
      </c>
      <c r="E102" s="23">
        <f t="shared" si="21"/>
        <v>7702.9510236543701</v>
      </c>
      <c r="F102" s="23">
        <f t="shared" si="22"/>
        <v>7703</v>
      </c>
      <c r="G102" s="23">
        <f t="shared" si="19"/>
        <v>-6.1088000002200715E-2</v>
      </c>
      <c r="H102" s="28"/>
      <c r="I102" s="28"/>
      <c r="J102" s="23">
        <f>G102</f>
        <v>-6.1088000002200715E-2</v>
      </c>
      <c r="K102" s="23"/>
      <c r="L102" s="23"/>
      <c r="M102" s="23"/>
      <c r="N102" s="23"/>
      <c r="O102" s="23">
        <f t="shared" si="18"/>
        <v>-6.4020350915055022E-2</v>
      </c>
      <c r="P102" s="23">
        <f t="shared" si="23"/>
        <v>-6.1310936823047266E-2</v>
      </c>
      <c r="Q102" s="25">
        <f t="shared" si="24"/>
        <v>35104.906499999997</v>
      </c>
      <c r="R102" s="23">
        <f t="shared" si="20"/>
        <v>4.970082608916692E-8</v>
      </c>
      <c r="S102" s="23"/>
      <c r="T102" s="23"/>
    </row>
    <row r="103" spans="1:33" ht="12" customHeight="1" x14ac:dyDescent="0.2">
      <c r="A103" s="26" t="s">
        <v>79</v>
      </c>
      <c r="B103" s="21"/>
      <c r="C103" s="22">
        <v>51165.504000000001</v>
      </c>
      <c r="D103" s="22">
        <v>2E-3</v>
      </c>
      <c r="E103" s="23">
        <f t="shared" si="21"/>
        <v>8538.4363455025941</v>
      </c>
      <c r="F103" s="23">
        <f t="shared" si="22"/>
        <v>8538.5</v>
      </c>
      <c r="G103" s="23">
        <f t="shared" si="19"/>
        <v>-7.9395999993721489E-2</v>
      </c>
      <c r="H103" s="23"/>
      <c r="I103" s="23"/>
      <c r="J103" s="23">
        <f>G103</f>
        <v>-7.9395999993721489E-2</v>
      </c>
      <c r="K103" s="23"/>
      <c r="L103" s="23"/>
      <c r="M103" s="23"/>
      <c r="N103" s="23"/>
      <c r="O103" s="23">
        <f t="shared" si="18"/>
        <v>-7.2640251251372662E-2</v>
      </c>
      <c r="P103" s="23">
        <f t="shared" si="23"/>
        <v>-7.1495306920198703E-2</v>
      </c>
      <c r="Q103" s="25">
        <f t="shared" si="24"/>
        <v>36147.004000000001</v>
      </c>
      <c r="R103" s="23">
        <f t="shared" si="20"/>
        <v>6.242095104201092E-5</v>
      </c>
      <c r="S103" s="23"/>
      <c r="T103" s="23"/>
      <c r="AA103" t="s">
        <v>48</v>
      </c>
      <c r="AE103" t="s">
        <v>78</v>
      </c>
      <c r="AG103" t="s">
        <v>47</v>
      </c>
    </row>
    <row r="104" spans="1:33" ht="12" customHeight="1" x14ac:dyDescent="0.2">
      <c r="A104" s="26" t="s">
        <v>79</v>
      </c>
      <c r="B104" s="21"/>
      <c r="C104" s="22">
        <v>51177.362000000001</v>
      </c>
      <c r="D104" s="22">
        <v>2.0000000000000001E-4</v>
      </c>
      <c r="E104" s="23">
        <f t="shared" si="21"/>
        <v>8547.943310970295</v>
      </c>
      <c r="F104" s="23">
        <f t="shared" si="22"/>
        <v>8548</v>
      </c>
      <c r="G104" s="23">
        <f t="shared" si="19"/>
        <v>-7.0707999992009718E-2</v>
      </c>
      <c r="H104" s="23"/>
      <c r="I104" s="23"/>
      <c r="J104" s="23">
        <f>G104</f>
        <v>-7.0707999992009718E-2</v>
      </c>
      <c r="K104" s="23"/>
      <c r="L104" s="23"/>
      <c r="M104" s="23"/>
      <c r="N104" s="23"/>
      <c r="O104" s="23">
        <f t="shared" si="18"/>
        <v>-7.2738263283922064E-2</v>
      </c>
      <c r="P104" s="23">
        <f t="shared" si="23"/>
        <v>-7.1615084675783341E-2</v>
      </c>
      <c r="Q104" s="25">
        <f t="shared" si="24"/>
        <v>36158.862000000001</v>
      </c>
      <c r="R104" s="23">
        <f t="shared" si="20"/>
        <v>8.2280262353669455E-7</v>
      </c>
      <c r="S104" s="23"/>
      <c r="T104" s="23"/>
      <c r="AA104" t="s">
        <v>48</v>
      </c>
      <c r="AE104" t="s">
        <v>78</v>
      </c>
      <c r="AG104" t="s">
        <v>47</v>
      </c>
    </row>
    <row r="105" spans="1:33" ht="12" customHeight="1" x14ac:dyDescent="0.2">
      <c r="A105" s="26" t="s">
        <v>84</v>
      </c>
      <c r="B105" s="80" t="s">
        <v>80</v>
      </c>
      <c r="C105" s="81">
        <v>51563.400999999998</v>
      </c>
      <c r="D105" s="81">
        <v>1.5E-3</v>
      </c>
      <c r="E105" s="23">
        <f t="shared" si="21"/>
        <v>8857.4440229103602</v>
      </c>
      <c r="F105" s="23">
        <f t="shared" si="22"/>
        <v>8857.5</v>
      </c>
      <c r="G105" s="23">
        <f t="shared" si="19"/>
        <v>-6.9819999996980187E-2</v>
      </c>
      <c r="H105" s="28"/>
      <c r="I105" s="23"/>
      <c r="J105" s="23"/>
      <c r="K105" s="23">
        <f t="shared" ref="K105:K134" si="25">G105</f>
        <v>-6.9819999996980187E-2</v>
      </c>
      <c r="L105" s="23"/>
      <c r="M105" s="23"/>
      <c r="N105" s="23"/>
      <c r="O105" s="23">
        <f t="shared" si="18"/>
        <v>-7.5931392133820691E-2</v>
      </c>
      <c r="P105" s="23">
        <f t="shared" si="23"/>
        <v>-7.5566231357589317E-2</v>
      </c>
      <c r="Q105" s="25">
        <f t="shared" si="24"/>
        <v>36544.900999999998</v>
      </c>
      <c r="R105" s="23">
        <f t="shared" si="20"/>
        <v>3.3019174849647859E-5</v>
      </c>
      <c r="S105" s="23"/>
      <c r="T105" s="23"/>
    </row>
    <row r="106" spans="1:33" ht="12" customHeight="1" x14ac:dyDescent="0.2">
      <c r="A106" s="26" t="s">
        <v>84</v>
      </c>
      <c r="B106" s="80" t="s">
        <v>80</v>
      </c>
      <c r="C106" s="81">
        <v>51568.386299999998</v>
      </c>
      <c r="D106" s="81">
        <v>4.0000000000000002E-4</v>
      </c>
      <c r="E106" s="23">
        <f t="shared" si="21"/>
        <v>8861.4409089742949</v>
      </c>
      <c r="F106" s="23">
        <f t="shared" si="22"/>
        <v>8861.5</v>
      </c>
      <c r="G106" s="23">
        <f t="shared" si="19"/>
        <v>-7.3703999994904734E-2</v>
      </c>
      <c r="H106" s="28"/>
      <c r="I106" s="23"/>
      <c r="J106" s="23"/>
      <c r="K106" s="23">
        <f t="shared" si="25"/>
        <v>-7.3703999994904734E-2</v>
      </c>
      <c r="L106" s="23"/>
      <c r="M106" s="23"/>
      <c r="N106" s="23"/>
      <c r="O106" s="23">
        <f t="shared" si="18"/>
        <v>-7.5972660358052016E-2</v>
      </c>
      <c r="P106" s="23">
        <f t="shared" si="23"/>
        <v>-7.5617917520206884E-2</v>
      </c>
      <c r="Q106" s="25">
        <f t="shared" si="24"/>
        <v>36549.886299999998</v>
      </c>
      <c r="R106" s="23">
        <f t="shared" si="20"/>
        <v>3.6630802936587063E-6</v>
      </c>
      <c r="S106" s="23"/>
      <c r="T106" s="23"/>
    </row>
    <row r="107" spans="1:33" ht="12" customHeight="1" x14ac:dyDescent="0.2">
      <c r="A107" s="26" t="s">
        <v>88</v>
      </c>
      <c r="B107" s="21" t="s">
        <v>80</v>
      </c>
      <c r="C107" s="22">
        <v>51568.39</v>
      </c>
      <c r="D107" s="22">
        <v>0.01</v>
      </c>
      <c r="E107" s="23">
        <f t="shared" si="21"/>
        <v>8861.4438753912491</v>
      </c>
      <c r="F107" s="23">
        <f t="shared" si="22"/>
        <v>8861.5</v>
      </c>
      <c r="G107" s="23">
        <f t="shared" si="19"/>
        <v>-7.0003999993787147E-2</v>
      </c>
      <c r="H107" s="31"/>
      <c r="I107" s="31"/>
      <c r="J107" s="23"/>
      <c r="K107" s="23">
        <f t="shared" si="25"/>
        <v>-7.0003999993787147E-2</v>
      </c>
      <c r="L107" s="23"/>
      <c r="M107" s="23"/>
      <c r="N107" s="23"/>
      <c r="O107" s="23">
        <f t="shared" si="18"/>
        <v>-7.5972660358052016E-2</v>
      </c>
      <c r="P107" s="23">
        <f t="shared" si="23"/>
        <v>-7.5617917520206884E-2</v>
      </c>
      <c r="Q107" s="25">
        <f t="shared" si="24"/>
        <v>36549.89</v>
      </c>
      <c r="R107" s="23">
        <f t="shared" si="20"/>
        <v>3.1516069993442704E-5</v>
      </c>
      <c r="S107" s="23"/>
      <c r="T107" s="23"/>
    </row>
    <row r="108" spans="1:33" ht="12" customHeight="1" x14ac:dyDescent="0.2">
      <c r="A108" s="26" t="s">
        <v>84</v>
      </c>
      <c r="B108" s="80" t="s">
        <v>82</v>
      </c>
      <c r="C108" s="81">
        <v>51570.257400000002</v>
      </c>
      <c r="D108" s="81">
        <v>5.0000000000000001E-4</v>
      </c>
      <c r="E108" s="23">
        <f t="shared" si="21"/>
        <v>8862.9410340448503</v>
      </c>
      <c r="F108" s="23">
        <f t="shared" si="22"/>
        <v>8863</v>
      </c>
      <c r="G108" s="23">
        <f t="shared" si="19"/>
        <v>-7.354799999302486E-2</v>
      </c>
      <c r="H108" s="28"/>
      <c r="I108" s="23"/>
      <c r="J108" s="23"/>
      <c r="K108" s="23">
        <f t="shared" si="25"/>
        <v>-7.354799999302486E-2</v>
      </c>
      <c r="L108" s="23"/>
      <c r="M108" s="23"/>
      <c r="N108" s="23"/>
      <c r="O108" s="23">
        <f t="shared" si="18"/>
        <v>-7.5988135942138768E-2</v>
      </c>
      <c r="P108" s="23">
        <f t="shared" si="23"/>
        <v>-7.5637303918438759E-2</v>
      </c>
      <c r="Q108" s="25">
        <f t="shared" si="24"/>
        <v>36551.757400000002</v>
      </c>
      <c r="R108" s="23">
        <f t="shared" si="20"/>
        <v>4.3651908927499271E-6</v>
      </c>
      <c r="S108" s="23"/>
      <c r="T108" s="23"/>
    </row>
    <row r="109" spans="1:33" ht="12" customHeight="1" x14ac:dyDescent="0.2">
      <c r="A109" s="26" t="s">
        <v>88</v>
      </c>
      <c r="B109" s="21" t="s">
        <v>82</v>
      </c>
      <c r="C109" s="22">
        <v>51576.493000000002</v>
      </c>
      <c r="D109" s="22">
        <v>2.9999999999999997E-4</v>
      </c>
      <c r="E109" s="23">
        <f t="shared" si="21"/>
        <v>8867.9403285186563</v>
      </c>
      <c r="F109" s="23">
        <f t="shared" si="22"/>
        <v>8868</v>
      </c>
      <c r="G109" s="23">
        <f t="shared" si="19"/>
        <v>-7.4427999992622063E-2</v>
      </c>
      <c r="H109" s="31"/>
      <c r="I109" s="31"/>
      <c r="J109" s="23"/>
      <c r="K109" s="23">
        <f t="shared" si="25"/>
        <v>-7.4427999992622063E-2</v>
      </c>
      <c r="L109" s="23"/>
      <c r="M109" s="23"/>
      <c r="N109" s="23"/>
      <c r="O109" s="23">
        <f t="shared" si="18"/>
        <v>-7.6039721222427914E-2</v>
      </c>
      <c r="P109" s="23">
        <f t="shared" si="23"/>
        <v>-7.5701941347167429E-2</v>
      </c>
      <c r="Q109" s="25">
        <f t="shared" si="24"/>
        <v>36557.993000000002</v>
      </c>
      <c r="R109" s="23">
        <f t="shared" si="20"/>
        <v>1.6229265748208819E-6</v>
      </c>
      <c r="S109" s="23"/>
      <c r="T109" s="23"/>
    </row>
    <row r="110" spans="1:33" ht="12" customHeight="1" x14ac:dyDescent="0.2">
      <c r="A110" s="26" t="s">
        <v>88</v>
      </c>
      <c r="B110" s="21" t="s">
        <v>80</v>
      </c>
      <c r="C110" s="22">
        <v>51593.330999999998</v>
      </c>
      <c r="D110" s="22">
        <v>1E-3</v>
      </c>
      <c r="E110" s="23">
        <f t="shared" si="21"/>
        <v>8881.4399308584343</v>
      </c>
      <c r="F110" s="23">
        <f t="shared" si="22"/>
        <v>8881.5</v>
      </c>
      <c r="G110" s="23">
        <f t="shared" si="19"/>
        <v>-7.492400000046473E-2</v>
      </c>
      <c r="H110" s="31"/>
      <c r="I110" s="31"/>
      <c r="J110" s="23"/>
      <c r="K110" s="23">
        <f t="shared" si="25"/>
        <v>-7.492400000046473E-2</v>
      </c>
      <c r="L110" s="23"/>
      <c r="M110" s="23"/>
      <c r="N110" s="23"/>
      <c r="O110" s="23">
        <f t="shared" si="18"/>
        <v>-7.6179001479208641E-2</v>
      </c>
      <c r="P110" s="23">
        <f t="shared" si="23"/>
        <v>-7.5876586136948282E-2</v>
      </c>
      <c r="Q110" s="25">
        <f t="shared" si="24"/>
        <v>36574.830999999998</v>
      </c>
      <c r="R110" s="23">
        <f t="shared" si="20"/>
        <v>9.0742034742066028E-7</v>
      </c>
      <c r="S110" s="23"/>
      <c r="T110" s="23"/>
    </row>
    <row r="111" spans="1:33" ht="12" customHeight="1" x14ac:dyDescent="0.2">
      <c r="A111" s="26" t="s">
        <v>88</v>
      </c>
      <c r="B111" s="21" t="s">
        <v>80</v>
      </c>
      <c r="C111" s="22">
        <v>51593.332999999999</v>
      </c>
      <c r="D111" s="22">
        <v>1E-3</v>
      </c>
      <c r="E111" s="23">
        <f t="shared" si="21"/>
        <v>8881.4415343270575</v>
      </c>
      <c r="F111" s="23">
        <f t="shared" si="22"/>
        <v>8881.5</v>
      </c>
      <c r="G111" s="23">
        <f t="shared" si="19"/>
        <v>-7.2924000000057276E-2</v>
      </c>
      <c r="H111" s="31"/>
      <c r="I111" s="31"/>
      <c r="J111" s="23"/>
      <c r="K111" s="23">
        <f t="shared" si="25"/>
        <v>-7.2924000000057276E-2</v>
      </c>
      <c r="L111" s="23"/>
      <c r="M111" s="23"/>
      <c r="N111" s="23"/>
      <c r="O111" s="23">
        <f t="shared" si="18"/>
        <v>-7.6179001479208641E-2</v>
      </c>
      <c r="P111" s="23">
        <f t="shared" si="23"/>
        <v>-7.5876586136948282E-2</v>
      </c>
      <c r="Q111" s="25">
        <f t="shared" si="24"/>
        <v>36574.832999999999</v>
      </c>
      <c r="R111" s="23">
        <f t="shared" si="20"/>
        <v>8.7177648957609516E-6</v>
      </c>
      <c r="S111" s="23"/>
      <c r="T111" s="23"/>
    </row>
    <row r="112" spans="1:33" ht="12" customHeight="1" x14ac:dyDescent="0.2">
      <c r="A112" s="26" t="s">
        <v>88</v>
      </c>
      <c r="B112" s="21" t="s">
        <v>80</v>
      </c>
      <c r="C112" s="22">
        <v>51593.332999999999</v>
      </c>
      <c r="D112" s="22">
        <v>1E-3</v>
      </c>
      <c r="E112" s="23">
        <f t="shared" si="21"/>
        <v>8881.4415343270575</v>
      </c>
      <c r="F112" s="23">
        <f t="shared" si="22"/>
        <v>8881.5</v>
      </c>
      <c r="G112" s="23">
        <f t="shared" si="19"/>
        <v>-7.2924000000057276E-2</v>
      </c>
      <c r="H112" s="31"/>
      <c r="I112" s="31"/>
      <c r="J112" s="23"/>
      <c r="K112" s="23">
        <f t="shared" si="25"/>
        <v>-7.2924000000057276E-2</v>
      </c>
      <c r="L112" s="23"/>
      <c r="M112" s="23"/>
      <c r="N112" s="23"/>
      <c r="O112" s="23">
        <f t="shared" ref="O112:O143" si="26">+C$11+C$12*F112</f>
        <v>-7.6179001479208641E-2</v>
      </c>
      <c r="P112" s="23">
        <f t="shared" si="23"/>
        <v>-7.5876586136948282E-2</v>
      </c>
      <c r="Q112" s="25">
        <f t="shared" si="24"/>
        <v>36574.832999999999</v>
      </c>
      <c r="R112" s="23">
        <f t="shared" si="20"/>
        <v>8.7177648957609516E-6</v>
      </c>
      <c r="S112" s="23"/>
      <c r="T112" s="23"/>
    </row>
    <row r="113" spans="1:20" ht="12" customHeight="1" x14ac:dyDescent="0.2">
      <c r="A113" s="26" t="s">
        <v>88</v>
      </c>
      <c r="B113" s="21" t="s">
        <v>82</v>
      </c>
      <c r="C113" s="22">
        <v>51596.4493</v>
      </c>
      <c r="D113" s="22">
        <v>5.9999999999999995E-4</v>
      </c>
      <c r="E113" s="23">
        <f t="shared" si="21"/>
        <v>8883.9399789624949</v>
      </c>
      <c r="F113" s="23">
        <f t="shared" si="22"/>
        <v>8884</v>
      </c>
      <c r="G113" s="23">
        <f t="shared" ref="G113:G144" si="27">+C113-(C$7+F113*C$8)</f>
        <v>-7.48639999947045E-2</v>
      </c>
      <c r="H113" s="31"/>
      <c r="I113" s="31"/>
      <c r="J113" s="23"/>
      <c r="K113" s="23">
        <f t="shared" si="25"/>
        <v>-7.48639999947045E-2</v>
      </c>
      <c r="L113" s="23"/>
      <c r="M113" s="23"/>
      <c r="N113" s="23"/>
      <c r="O113" s="23">
        <f t="shared" si="26"/>
        <v>-7.6204794119353214E-2</v>
      </c>
      <c r="P113" s="23">
        <f t="shared" si="23"/>
        <v>-7.5908947581656602E-2</v>
      </c>
      <c r="Q113" s="25">
        <f t="shared" si="24"/>
        <v>36577.9493</v>
      </c>
      <c r="R113" s="23">
        <f t="shared" ref="R113:R144" si="28">+(P113-G113)^2</f>
        <v>1.0919154594770216E-6</v>
      </c>
      <c r="S113" s="23"/>
      <c r="T113" s="23"/>
    </row>
    <row r="114" spans="1:20" ht="12" customHeight="1" x14ac:dyDescent="0.2">
      <c r="A114" s="26" t="s">
        <v>88</v>
      </c>
      <c r="B114" s="21" t="s">
        <v>82</v>
      </c>
      <c r="C114" s="22">
        <v>51601.438900000001</v>
      </c>
      <c r="D114" s="22">
        <v>2.0000000000000001E-4</v>
      </c>
      <c r="E114" s="23">
        <f t="shared" si="21"/>
        <v>8887.9403124839682</v>
      </c>
      <c r="F114" s="23">
        <f t="shared" si="22"/>
        <v>8888</v>
      </c>
      <c r="G114" s="23">
        <f t="shared" si="27"/>
        <v>-7.444799999211682E-2</v>
      </c>
      <c r="H114" s="31"/>
      <c r="I114" s="31"/>
      <c r="J114" s="23"/>
      <c r="K114" s="23">
        <f t="shared" si="25"/>
        <v>-7.444799999211682E-2</v>
      </c>
      <c r="L114" s="23"/>
      <c r="M114" s="23"/>
      <c r="N114" s="23"/>
      <c r="O114" s="23">
        <f t="shared" si="26"/>
        <v>-7.6246062343584539E-2</v>
      </c>
      <c r="P114" s="23">
        <f t="shared" si="23"/>
        <v>-7.5960738774221159E-2</v>
      </c>
      <c r="Q114" s="25">
        <f t="shared" si="24"/>
        <v>36582.938900000001</v>
      </c>
      <c r="R114" s="23">
        <f t="shared" si="28"/>
        <v>2.2883786228825195E-6</v>
      </c>
      <c r="S114" s="23"/>
      <c r="T114" s="23"/>
    </row>
    <row r="115" spans="1:20" ht="12" customHeight="1" x14ac:dyDescent="0.2">
      <c r="A115" s="26" t="s">
        <v>88</v>
      </c>
      <c r="B115" s="21" t="s">
        <v>80</v>
      </c>
      <c r="C115" s="22">
        <v>51603.308700000001</v>
      </c>
      <c r="D115" s="22">
        <v>5.0000000000000001E-4</v>
      </c>
      <c r="E115" s="23">
        <f t="shared" si="21"/>
        <v>8889.4393952999162</v>
      </c>
      <c r="F115" s="23">
        <f t="shared" si="22"/>
        <v>8889.5</v>
      </c>
      <c r="G115" s="23">
        <f t="shared" si="27"/>
        <v>-7.5591999993775971E-2</v>
      </c>
      <c r="H115" s="31"/>
      <c r="I115" s="31"/>
      <c r="J115" s="23"/>
      <c r="K115" s="23">
        <f t="shared" si="25"/>
        <v>-7.5591999993775971E-2</v>
      </c>
      <c r="L115" s="23"/>
      <c r="M115" s="23"/>
      <c r="N115" s="23"/>
      <c r="O115" s="23">
        <f t="shared" si="26"/>
        <v>-7.6261537927671277E-2</v>
      </c>
      <c r="P115" s="23">
        <f t="shared" si="23"/>
        <v>-7.5980164558683172E-2</v>
      </c>
      <c r="Q115" s="25">
        <f t="shared" si="24"/>
        <v>36584.808700000001</v>
      </c>
      <c r="R115" s="23">
        <f t="shared" si="28"/>
        <v>1.5067172944959647E-7</v>
      </c>
      <c r="S115" s="23"/>
      <c r="T115" s="23"/>
    </row>
    <row r="116" spans="1:20" ht="12" customHeight="1" x14ac:dyDescent="0.2">
      <c r="A116" s="26" t="s">
        <v>84</v>
      </c>
      <c r="B116" s="80" t="s">
        <v>82</v>
      </c>
      <c r="C116" s="81">
        <v>51606.422400000003</v>
      </c>
      <c r="D116" s="81">
        <v>5.0000000000000001E-4</v>
      </c>
      <c r="E116" s="23">
        <f t="shared" si="21"/>
        <v>8891.9357554261424</v>
      </c>
      <c r="F116" s="23">
        <f t="shared" si="22"/>
        <v>8892</v>
      </c>
      <c r="G116" s="23">
        <f t="shared" si="27"/>
        <v>-8.0131999995501246E-2</v>
      </c>
      <c r="H116" s="28"/>
      <c r="I116" s="23"/>
      <c r="J116" s="23"/>
      <c r="K116" s="23">
        <f t="shared" si="25"/>
        <v>-8.0131999995501246E-2</v>
      </c>
      <c r="L116" s="23"/>
      <c r="M116" s="23"/>
      <c r="N116" s="23"/>
      <c r="O116" s="23">
        <f t="shared" si="26"/>
        <v>-7.6287330567815864E-2</v>
      </c>
      <c r="P116" s="23">
        <f t="shared" si="23"/>
        <v>-7.6012545820362626E-2</v>
      </c>
      <c r="Q116" s="25">
        <f t="shared" si="24"/>
        <v>36587.922400000003</v>
      </c>
      <c r="R116" s="23">
        <f t="shared" si="28"/>
        <v>1.6969902701067012E-5</v>
      </c>
      <c r="S116" s="23"/>
      <c r="T116" s="23"/>
    </row>
    <row r="117" spans="1:20" ht="12" customHeight="1" x14ac:dyDescent="0.2">
      <c r="A117" s="26" t="s">
        <v>88</v>
      </c>
      <c r="B117" s="21" t="s">
        <v>82</v>
      </c>
      <c r="C117" s="22">
        <v>51611.416599999997</v>
      </c>
      <c r="D117" s="22">
        <v>2.9999999999999997E-4</v>
      </c>
      <c r="E117" s="23">
        <f t="shared" ref="E117:E148" si="29">+(C117-C$7)/C$8</f>
        <v>8895.9397769254447</v>
      </c>
      <c r="F117" s="23">
        <f t="shared" ref="F117:F148" si="30">ROUND(2*E117,0)/2</f>
        <v>8896</v>
      </c>
      <c r="G117" s="23">
        <f t="shared" si="27"/>
        <v>-7.5115999999979977E-2</v>
      </c>
      <c r="H117" s="31"/>
      <c r="I117" s="31"/>
      <c r="J117" s="23"/>
      <c r="K117" s="23">
        <f t="shared" si="25"/>
        <v>-7.5115999999979977E-2</v>
      </c>
      <c r="L117" s="23"/>
      <c r="M117" s="23"/>
      <c r="N117" s="23"/>
      <c r="O117" s="23">
        <f t="shared" si="26"/>
        <v>-7.6328598792047189E-2</v>
      </c>
      <c r="P117" s="23">
        <f t="shared" ref="P117:P148" si="31">+D$11+D$12*F117+D$13*F117^2</f>
        <v>-7.6064368720081002E-2</v>
      </c>
      <c r="Q117" s="25">
        <f t="shared" ref="Q117:Q148" si="32">+C117-15018.5</f>
        <v>36592.916599999997</v>
      </c>
      <c r="R117" s="23">
        <f t="shared" si="28"/>
        <v>8.9940322926605716E-7</v>
      </c>
      <c r="S117" s="23"/>
      <c r="T117" s="23"/>
    </row>
    <row r="118" spans="1:20" ht="12" customHeight="1" x14ac:dyDescent="0.2">
      <c r="A118" s="26" t="s">
        <v>88</v>
      </c>
      <c r="B118" s="21" t="s">
        <v>82</v>
      </c>
      <c r="C118" s="22">
        <v>51611.417099999999</v>
      </c>
      <c r="D118" s="22">
        <v>1E-4</v>
      </c>
      <c r="E118" s="23">
        <f t="shared" si="29"/>
        <v>8895.9401777926032</v>
      </c>
      <c r="F118" s="23">
        <f t="shared" si="30"/>
        <v>8896</v>
      </c>
      <c r="G118" s="23">
        <f t="shared" si="27"/>
        <v>-7.4615999998059124E-2</v>
      </c>
      <c r="H118" s="31"/>
      <c r="I118" s="31"/>
      <c r="J118" s="23"/>
      <c r="K118" s="23">
        <f t="shared" si="25"/>
        <v>-7.4615999998059124E-2</v>
      </c>
      <c r="L118" s="23"/>
      <c r="M118" s="23"/>
      <c r="N118" s="23"/>
      <c r="O118" s="23">
        <f t="shared" si="26"/>
        <v>-7.6328598792047189E-2</v>
      </c>
      <c r="P118" s="23">
        <f t="shared" si="31"/>
        <v>-7.6064368720081002E-2</v>
      </c>
      <c r="Q118" s="25">
        <f t="shared" si="32"/>
        <v>36592.917099999999</v>
      </c>
      <c r="R118" s="23">
        <f t="shared" si="28"/>
        <v>2.0977719549312888E-6</v>
      </c>
      <c r="S118" s="23"/>
      <c r="T118" s="23"/>
    </row>
    <row r="119" spans="1:20" ht="12" customHeight="1" x14ac:dyDescent="0.2">
      <c r="A119" s="26" t="s">
        <v>88</v>
      </c>
      <c r="B119" s="21" t="s">
        <v>82</v>
      </c>
      <c r="C119" s="22">
        <v>51611.417399999998</v>
      </c>
      <c r="D119" s="22">
        <v>8.0000000000000004E-4</v>
      </c>
      <c r="E119" s="23">
        <f t="shared" si="29"/>
        <v>8895.9404183128954</v>
      </c>
      <c r="F119" s="23">
        <f t="shared" si="30"/>
        <v>8896</v>
      </c>
      <c r="G119" s="23">
        <f t="shared" si="27"/>
        <v>-7.4315999998361804E-2</v>
      </c>
      <c r="H119" s="31"/>
      <c r="I119" s="31"/>
      <c r="J119" s="23"/>
      <c r="K119" s="23">
        <f t="shared" si="25"/>
        <v>-7.4315999998361804E-2</v>
      </c>
      <c r="L119" s="23"/>
      <c r="M119" s="23"/>
      <c r="N119" s="23"/>
      <c r="O119" s="23">
        <f t="shared" si="26"/>
        <v>-7.6328598792047189E-2</v>
      </c>
      <c r="P119" s="23">
        <f t="shared" si="31"/>
        <v>-7.6064368720081002E-2</v>
      </c>
      <c r="Q119" s="25">
        <f t="shared" si="32"/>
        <v>36592.917399999998</v>
      </c>
      <c r="R119" s="23">
        <f t="shared" si="28"/>
        <v>3.0567931870860239E-6</v>
      </c>
      <c r="S119" s="23"/>
      <c r="T119" s="23"/>
    </row>
    <row r="120" spans="1:20" ht="12" customHeight="1" x14ac:dyDescent="0.2">
      <c r="A120" s="26" t="s">
        <v>88</v>
      </c>
      <c r="B120" s="21" t="s">
        <v>82</v>
      </c>
      <c r="C120" s="22">
        <v>51808.4836</v>
      </c>
      <c r="D120" s="22">
        <v>1E-4</v>
      </c>
      <c r="E120" s="23">
        <f t="shared" si="29"/>
        <v>9053.9351525219372</v>
      </c>
      <c r="F120" s="23">
        <f t="shared" si="30"/>
        <v>9054</v>
      </c>
      <c r="G120" s="23">
        <f t="shared" si="27"/>
        <v>-8.0883999995421618E-2</v>
      </c>
      <c r="H120" s="31"/>
      <c r="I120" s="31"/>
      <c r="J120" s="23"/>
      <c r="K120" s="23">
        <f t="shared" si="25"/>
        <v>-8.0883999995421618E-2</v>
      </c>
      <c r="L120" s="23"/>
      <c r="M120" s="23"/>
      <c r="N120" s="23"/>
      <c r="O120" s="23">
        <f t="shared" si="26"/>
        <v>-7.7958693649184452E-2</v>
      </c>
      <c r="P120" s="23">
        <f t="shared" si="31"/>
        <v>-7.8124054138783205E-2</v>
      </c>
      <c r="Q120" s="25">
        <f t="shared" si="32"/>
        <v>36789.9836</v>
      </c>
      <c r="R120" s="23">
        <f t="shared" si="28"/>
        <v>7.6173011315755418E-6</v>
      </c>
      <c r="S120" s="23"/>
      <c r="T120" s="23"/>
    </row>
    <row r="121" spans="1:20" ht="12" customHeight="1" x14ac:dyDescent="0.2">
      <c r="A121" s="26" t="s">
        <v>87</v>
      </c>
      <c r="B121" s="80" t="s">
        <v>82</v>
      </c>
      <c r="C121" s="81">
        <v>51848.396000000001</v>
      </c>
      <c r="D121" s="81">
        <v>1E-3</v>
      </c>
      <c r="E121" s="23">
        <f t="shared" si="29"/>
        <v>9085.9342930627572</v>
      </c>
      <c r="F121" s="23">
        <f t="shared" si="30"/>
        <v>9086</v>
      </c>
      <c r="G121" s="23">
        <f t="shared" si="27"/>
        <v>-8.1955999994534068E-2</v>
      </c>
      <c r="H121" s="28"/>
      <c r="I121" s="23"/>
      <c r="J121" s="23"/>
      <c r="K121" s="23">
        <f t="shared" si="25"/>
        <v>-8.1955999994534068E-2</v>
      </c>
      <c r="L121" s="23"/>
      <c r="M121" s="23"/>
      <c r="N121" s="23"/>
      <c r="O121" s="23">
        <f t="shared" si="26"/>
        <v>-7.8288839443035038E-2</v>
      </c>
      <c r="P121" s="23">
        <f t="shared" si="31"/>
        <v>-7.8544217795600613E-2</v>
      </c>
      <c r="Q121" s="25">
        <f t="shared" si="32"/>
        <v>36829.896000000001</v>
      </c>
      <c r="R121" s="23">
        <f t="shared" si="28"/>
        <v>1.1640257772959203E-5</v>
      </c>
      <c r="S121" s="23"/>
      <c r="T121" s="23"/>
    </row>
    <row r="122" spans="1:20" ht="12" customHeight="1" x14ac:dyDescent="0.2">
      <c r="A122" s="26" t="s">
        <v>87</v>
      </c>
      <c r="B122" s="80" t="s">
        <v>80</v>
      </c>
      <c r="C122" s="81">
        <v>51871.470999999998</v>
      </c>
      <c r="D122" s="81">
        <v>4.0000000000000001E-3</v>
      </c>
      <c r="E122" s="23">
        <f t="shared" si="29"/>
        <v>9104.4343123043782</v>
      </c>
      <c r="F122" s="23">
        <f t="shared" si="30"/>
        <v>9104.5</v>
      </c>
      <c r="G122" s="23">
        <f t="shared" si="27"/>
        <v>-8.1932000000961125E-2</v>
      </c>
      <c r="H122" s="28"/>
      <c r="I122" s="23"/>
      <c r="J122" s="23"/>
      <c r="K122" s="23">
        <f t="shared" si="25"/>
        <v>-8.1932000000961125E-2</v>
      </c>
      <c r="L122" s="23"/>
      <c r="M122" s="23"/>
      <c r="N122" s="23"/>
      <c r="O122" s="23">
        <f t="shared" si="26"/>
        <v>-7.8479704980104911E-2</v>
      </c>
      <c r="P122" s="23">
        <f t="shared" si="31"/>
        <v>-7.8787587759830163E-2</v>
      </c>
      <c r="Q122" s="25">
        <f t="shared" si="32"/>
        <v>36852.970999999998</v>
      </c>
      <c r="R122" s="23">
        <f t="shared" si="28"/>
        <v>9.8873283421742371E-6</v>
      </c>
      <c r="S122" s="23"/>
      <c r="T122" s="23"/>
    </row>
    <row r="123" spans="1:20" ht="12" customHeight="1" x14ac:dyDescent="0.2">
      <c r="A123" s="26" t="s">
        <v>87</v>
      </c>
      <c r="B123" s="80" t="s">
        <v>80</v>
      </c>
      <c r="C123" s="81">
        <v>51891.428200000002</v>
      </c>
      <c r="D123" s="81">
        <v>2.0000000000000001E-4</v>
      </c>
      <c r="E123" s="23">
        <f t="shared" si="29"/>
        <v>9120.4346843091025</v>
      </c>
      <c r="F123" s="23">
        <f t="shared" si="30"/>
        <v>9120.5</v>
      </c>
      <c r="G123" s="23">
        <f t="shared" si="27"/>
        <v>-8.1467999996675644E-2</v>
      </c>
      <c r="H123" s="28"/>
      <c r="I123" s="23"/>
      <c r="J123" s="23"/>
      <c r="K123" s="23">
        <f t="shared" si="25"/>
        <v>-8.1467999996675644E-2</v>
      </c>
      <c r="L123" s="23"/>
      <c r="M123" s="23"/>
      <c r="N123" s="23"/>
      <c r="O123" s="23">
        <f t="shared" si="26"/>
        <v>-7.8644777877030198E-2</v>
      </c>
      <c r="P123" s="23">
        <f t="shared" si="31"/>
        <v>-7.8998343365257309E-2</v>
      </c>
      <c r="Q123" s="25">
        <f t="shared" si="32"/>
        <v>36872.928200000002</v>
      </c>
      <c r="R123" s="23">
        <f t="shared" si="28"/>
        <v>6.099203877108557E-6</v>
      </c>
      <c r="S123" s="23"/>
      <c r="T123" s="23"/>
    </row>
    <row r="124" spans="1:20" ht="12" customHeight="1" x14ac:dyDescent="0.2">
      <c r="A124" s="26" t="s">
        <v>87</v>
      </c>
      <c r="B124" s="80" t="s">
        <v>82</v>
      </c>
      <c r="C124" s="81">
        <v>51909.511899999998</v>
      </c>
      <c r="D124" s="81">
        <v>5.0000000000000001E-4</v>
      </c>
      <c r="E124" s="23">
        <f t="shared" si="29"/>
        <v>9134.9330070809192</v>
      </c>
      <c r="F124" s="23">
        <f t="shared" si="30"/>
        <v>9135</v>
      </c>
      <c r="G124" s="23">
        <f t="shared" si="27"/>
        <v>-8.3559999999124557E-2</v>
      </c>
      <c r="H124" s="28"/>
      <c r="I124" s="23"/>
      <c r="J124" s="23"/>
      <c r="K124" s="23">
        <f t="shared" si="25"/>
        <v>-8.3559999999124557E-2</v>
      </c>
      <c r="L124" s="23"/>
      <c r="M124" s="23"/>
      <c r="N124" s="23"/>
      <c r="O124" s="23">
        <f t="shared" si="26"/>
        <v>-7.8794375189868746E-2</v>
      </c>
      <c r="P124" s="23">
        <f t="shared" si="31"/>
        <v>-7.918955973406272E-2</v>
      </c>
      <c r="Q124" s="25">
        <f t="shared" si="32"/>
        <v>36891.011899999998</v>
      </c>
      <c r="R124" s="23">
        <f t="shared" si="28"/>
        <v>1.9100748110473777E-5</v>
      </c>
      <c r="S124" s="23"/>
      <c r="T124" s="23"/>
    </row>
    <row r="125" spans="1:20" ht="12" customHeight="1" x14ac:dyDescent="0.2">
      <c r="A125" s="20" t="s">
        <v>202</v>
      </c>
      <c r="B125" s="21" t="s">
        <v>82</v>
      </c>
      <c r="C125" s="22">
        <v>51919.487000000001</v>
      </c>
      <c r="D125" s="22">
        <v>4.0000000000000002E-4</v>
      </c>
      <c r="E125" s="23">
        <f t="shared" si="29"/>
        <v>9142.9303870131898</v>
      </c>
      <c r="F125" s="23">
        <f t="shared" si="30"/>
        <v>9143</v>
      </c>
      <c r="G125" s="23">
        <f t="shared" si="27"/>
        <v>-8.6827999992237892E-2</v>
      </c>
      <c r="H125" s="28"/>
      <c r="I125" s="28"/>
      <c r="J125" s="23"/>
      <c r="K125">
        <f t="shared" si="25"/>
        <v>-8.6827999992237892E-2</v>
      </c>
      <c r="L125" s="23"/>
      <c r="M125" s="23"/>
      <c r="N125" s="23"/>
      <c r="O125" s="23">
        <f t="shared" si="26"/>
        <v>-7.8876911638331396E-2</v>
      </c>
      <c r="P125" s="23">
        <f t="shared" si="31"/>
        <v>-7.9295147596670279E-2</v>
      </c>
      <c r="Q125" s="25">
        <f t="shared" si="32"/>
        <v>36900.987000000001</v>
      </c>
      <c r="R125" s="23">
        <f t="shared" si="28"/>
        <v>5.6743865213408726E-5</v>
      </c>
      <c r="S125" s="23"/>
      <c r="T125" s="23"/>
    </row>
    <row r="126" spans="1:20" ht="12" customHeight="1" x14ac:dyDescent="0.2">
      <c r="A126" s="26" t="s">
        <v>87</v>
      </c>
      <c r="B126" s="80" t="s">
        <v>82</v>
      </c>
      <c r="C126" s="81">
        <v>51919.488499999999</v>
      </c>
      <c r="D126" s="81">
        <v>5.9999999999999995E-4</v>
      </c>
      <c r="E126" s="23">
        <f t="shared" si="29"/>
        <v>9142.9315896146563</v>
      </c>
      <c r="F126" s="23">
        <f t="shared" si="30"/>
        <v>9143</v>
      </c>
      <c r="G126" s="23">
        <f t="shared" si="27"/>
        <v>-8.5327999993751291E-2</v>
      </c>
      <c r="H126" s="28"/>
      <c r="I126" s="23"/>
      <c r="J126" s="23"/>
      <c r="K126" s="23">
        <f t="shared" si="25"/>
        <v>-8.5327999993751291E-2</v>
      </c>
      <c r="L126" s="23"/>
      <c r="M126" s="23"/>
      <c r="N126" s="23"/>
      <c r="O126" s="23">
        <f t="shared" si="26"/>
        <v>-7.8876911638331396E-2</v>
      </c>
      <c r="P126" s="23">
        <f t="shared" si="31"/>
        <v>-7.9295147596670279E-2</v>
      </c>
      <c r="Q126" s="25">
        <f t="shared" si="32"/>
        <v>36900.988499999999</v>
      </c>
      <c r="R126" s="23">
        <f t="shared" si="28"/>
        <v>3.6395308044966115E-5</v>
      </c>
      <c r="S126" s="23"/>
      <c r="T126" s="23"/>
    </row>
    <row r="127" spans="1:20" ht="12" customHeight="1" x14ac:dyDescent="0.2">
      <c r="A127" s="26" t="s">
        <v>87</v>
      </c>
      <c r="B127" s="80" t="s">
        <v>80</v>
      </c>
      <c r="C127" s="81">
        <v>52189.5265</v>
      </c>
      <c r="D127" s="81">
        <v>8.0000000000000004E-4</v>
      </c>
      <c r="E127" s="23">
        <f t="shared" si="29"/>
        <v>9359.4303196675082</v>
      </c>
      <c r="F127" s="23">
        <f t="shared" si="30"/>
        <v>9359.5</v>
      </c>
      <c r="G127" s="23">
        <f t="shared" si="27"/>
        <v>-8.6911999998847023E-2</v>
      </c>
      <c r="H127" s="28"/>
      <c r="I127" s="23"/>
      <c r="J127" s="23"/>
      <c r="K127" s="23">
        <f t="shared" si="25"/>
        <v>-8.6911999998847023E-2</v>
      </c>
      <c r="L127" s="23"/>
      <c r="M127" s="23"/>
      <c r="N127" s="23"/>
      <c r="O127" s="23">
        <f t="shared" si="26"/>
        <v>-8.1110554274851768E-2</v>
      </c>
      <c r="P127" s="23">
        <f t="shared" si="31"/>
        <v>-8.2176698853964628E-2</v>
      </c>
      <c r="Q127" s="25">
        <f t="shared" si="32"/>
        <v>37171.0265</v>
      </c>
      <c r="R127" s="23">
        <f t="shared" si="28"/>
        <v>2.2423076932724523E-5</v>
      </c>
      <c r="S127" s="23"/>
      <c r="T127" s="23"/>
    </row>
    <row r="128" spans="1:20" ht="12" customHeight="1" x14ac:dyDescent="0.2">
      <c r="A128" s="26" t="s">
        <v>84</v>
      </c>
      <c r="B128" s="80" t="s">
        <v>82</v>
      </c>
      <c r="C128" s="81">
        <v>52247.528400000003</v>
      </c>
      <c r="D128" s="81">
        <v>2.9999999999999997E-4</v>
      </c>
      <c r="E128" s="23">
        <f t="shared" si="29"/>
        <v>9405.9324330391555</v>
      </c>
      <c r="F128" s="23">
        <f t="shared" si="30"/>
        <v>9406</v>
      </c>
      <c r="G128" s="23">
        <f t="shared" si="27"/>
        <v>-8.4275999994133599E-2</v>
      </c>
      <c r="H128" s="28"/>
      <c r="I128" s="23"/>
      <c r="J128" s="23"/>
      <c r="K128" s="23">
        <f t="shared" si="25"/>
        <v>-8.4275999994133599E-2</v>
      </c>
      <c r="L128" s="23"/>
      <c r="M128" s="23"/>
      <c r="N128" s="23"/>
      <c r="O128" s="23">
        <f t="shared" si="26"/>
        <v>-8.1590297381540902E-2</v>
      </c>
      <c r="P128" s="23">
        <f t="shared" si="31"/>
        <v>-8.2801658954479163E-2</v>
      </c>
      <c r="Q128" s="25">
        <f t="shared" si="32"/>
        <v>37229.028400000003</v>
      </c>
      <c r="R128" s="23">
        <f t="shared" si="28"/>
        <v>2.1736815012093249E-6</v>
      </c>
      <c r="S128" s="23"/>
      <c r="T128" s="23"/>
    </row>
    <row r="129" spans="1:20" ht="12" customHeight="1" x14ac:dyDescent="0.2">
      <c r="A129" s="26" t="s">
        <v>86</v>
      </c>
      <c r="B129" s="80" t="s">
        <v>80</v>
      </c>
      <c r="C129" s="81">
        <v>52304.281000000003</v>
      </c>
      <c r="D129" s="81">
        <v>1E-4</v>
      </c>
      <c r="E129" s="23">
        <f t="shared" si="29"/>
        <v>9451.4329397352394</v>
      </c>
      <c r="F129" s="23">
        <f t="shared" si="30"/>
        <v>9451.5</v>
      </c>
      <c r="G129" s="23">
        <f t="shared" si="27"/>
        <v>-8.3643999991181772E-2</v>
      </c>
      <c r="H129" s="28"/>
      <c r="I129" s="23"/>
      <c r="J129" s="23"/>
      <c r="K129" s="23">
        <f t="shared" si="25"/>
        <v>-8.3643999991181772E-2</v>
      </c>
      <c r="L129" s="23"/>
      <c r="M129" s="23"/>
      <c r="N129" s="23"/>
      <c r="O129" s="23">
        <f t="shared" si="26"/>
        <v>-8.2059723432172202E-2</v>
      </c>
      <c r="P129" s="23">
        <f t="shared" si="31"/>
        <v>-8.3415252898860925E-2</v>
      </c>
      <c r="Q129" s="25">
        <f t="shared" si="32"/>
        <v>37285.781000000003</v>
      </c>
      <c r="R129" s="23">
        <f t="shared" si="28"/>
        <v>5.2325232245242E-8</v>
      </c>
      <c r="S129" s="23"/>
      <c r="T129" s="23"/>
    </row>
    <row r="130" spans="1:20" ht="12" customHeight="1" x14ac:dyDescent="0.2">
      <c r="A130" s="26" t="s">
        <v>86</v>
      </c>
      <c r="B130" s="80" t="s">
        <v>80</v>
      </c>
      <c r="C130" s="81">
        <v>52305.529000000002</v>
      </c>
      <c r="D130" s="81">
        <v>1E-4</v>
      </c>
      <c r="E130" s="23">
        <f t="shared" si="29"/>
        <v>9452.4335041561953</v>
      </c>
      <c r="F130" s="23">
        <f t="shared" si="30"/>
        <v>9452.5</v>
      </c>
      <c r="G130" s="23">
        <f t="shared" si="27"/>
        <v>-8.2939999992959201E-2</v>
      </c>
      <c r="H130" s="28"/>
      <c r="I130" s="23"/>
      <c r="J130" s="23"/>
      <c r="K130" s="23">
        <f t="shared" si="25"/>
        <v>-8.2939999992959201E-2</v>
      </c>
      <c r="L130" s="23"/>
      <c r="M130" s="23"/>
      <c r="N130" s="23"/>
      <c r="O130" s="23">
        <f t="shared" si="26"/>
        <v>-8.2070040488230037E-2</v>
      </c>
      <c r="P130" s="23">
        <f t="shared" si="31"/>
        <v>-8.3428761517285066E-2</v>
      </c>
      <c r="Q130" s="25">
        <f t="shared" si="32"/>
        <v>37287.029000000002</v>
      </c>
      <c r="R130" s="23">
        <f t="shared" si="28"/>
        <v>2.3888782766134283E-7</v>
      </c>
      <c r="S130" s="23"/>
      <c r="T130" s="23"/>
    </row>
    <row r="131" spans="1:20" ht="12" customHeight="1" x14ac:dyDescent="0.2">
      <c r="A131" s="26" t="s">
        <v>81</v>
      </c>
      <c r="B131" s="80" t="s">
        <v>80</v>
      </c>
      <c r="C131" s="81">
        <v>52567.461499999998</v>
      </c>
      <c r="D131" s="22">
        <v>5.9999999999999995E-4</v>
      </c>
      <c r="E131" s="23">
        <f t="shared" si="29"/>
        <v>9662.4337767458583</v>
      </c>
      <c r="F131" s="23">
        <f t="shared" si="30"/>
        <v>9662.5</v>
      </c>
      <c r="G131" s="23">
        <f t="shared" si="27"/>
        <v>-8.2600000001548324E-2</v>
      </c>
      <c r="H131" s="28"/>
      <c r="I131" s="28"/>
      <c r="J131" s="23"/>
      <c r="K131" s="23">
        <f t="shared" si="25"/>
        <v>-8.2600000001548324E-2</v>
      </c>
      <c r="L131" s="23"/>
      <c r="M131" s="23"/>
      <c r="N131" s="23"/>
      <c r="O131" s="23">
        <f t="shared" si="26"/>
        <v>-8.4236622260374511E-2</v>
      </c>
      <c r="P131" s="23">
        <f t="shared" si="31"/>
        <v>-8.6287523636125379E-2</v>
      </c>
      <c r="Q131" s="25">
        <f t="shared" si="32"/>
        <v>37548.961499999998</v>
      </c>
      <c r="R131" s="23">
        <f t="shared" si="28"/>
        <v>1.3597830555564379E-5</v>
      </c>
      <c r="S131" s="23"/>
      <c r="T131" s="23"/>
    </row>
    <row r="132" spans="1:20" ht="12" customHeight="1" x14ac:dyDescent="0.2">
      <c r="A132" s="26" t="s">
        <v>81</v>
      </c>
      <c r="B132" s="80" t="s">
        <v>82</v>
      </c>
      <c r="C132" s="81">
        <v>52599.268300000003</v>
      </c>
      <c r="D132" s="22">
        <v>2.9999999999999997E-4</v>
      </c>
      <c r="E132" s="23">
        <f t="shared" si="29"/>
        <v>9687.9343796500652</v>
      </c>
      <c r="F132" s="23">
        <f t="shared" si="30"/>
        <v>9688</v>
      </c>
      <c r="G132" s="23">
        <f t="shared" si="27"/>
        <v>-8.1847999994351994E-2</v>
      </c>
      <c r="H132" s="28"/>
      <c r="I132" s="28"/>
      <c r="J132" s="23"/>
      <c r="K132" s="23">
        <f t="shared" si="25"/>
        <v>-8.1847999994351994E-2</v>
      </c>
      <c r="L132" s="23"/>
      <c r="M132" s="23"/>
      <c r="N132" s="23"/>
      <c r="O132" s="23">
        <f t="shared" si="26"/>
        <v>-8.4499707189849185E-2</v>
      </c>
      <c r="P132" s="23">
        <f t="shared" si="31"/>
        <v>-8.6637634182917367E-2</v>
      </c>
      <c r="Q132" s="25">
        <f t="shared" si="32"/>
        <v>37580.768300000003</v>
      </c>
      <c r="R132" s="23">
        <f t="shared" si="28"/>
        <v>2.2940595660274276E-5</v>
      </c>
      <c r="S132" s="23"/>
      <c r="T132" s="23"/>
    </row>
    <row r="133" spans="1:20" ht="12" customHeight="1" x14ac:dyDescent="0.2">
      <c r="A133" s="26" t="s">
        <v>81</v>
      </c>
      <c r="B133" s="80" t="s">
        <v>80</v>
      </c>
      <c r="C133" s="81">
        <v>52607.372000000003</v>
      </c>
      <c r="D133" s="22">
        <v>2.9999999999999997E-4</v>
      </c>
      <c r="E133" s="23">
        <f t="shared" si="29"/>
        <v>9694.4313939914882</v>
      </c>
      <c r="F133" s="23">
        <f t="shared" si="30"/>
        <v>9694.5</v>
      </c>
      <c r="G133" s="23">
        <f t="shared" si="27"/>
        <v>-8.5571999996318482E-2</v>
      </c>
      <c r="H133" s="28"/>
      <c r="I133" s="28"/>
      <c r="J133" s="23"/>
      <c r="K133" s="23">
        <f t="shared" si="25"/>
        <v>-8.5571999996318482E-2</v>
      </c>
      <c r="L133" s="23"/>
      <c r="M133" s="23"/>
      <c r="N133" s="23"/>
      <c r="O133" s="23">
        <f t="shared" si="26"/>
        <v>-8.4566768054225097E-2</v>
      </c>
      <c r="P133" s="23">
        <f t="shared" si="31"/>
        <v>-8.6726981096035785E-2</v>
      </c>
      <c r="Q133" s="25">
        <f t="shared" si="32"/>
        <v>37588.872000000003</v>
      </c>
      <c r="R133" s="23">
        <f t="shared" si="28"/>
        <v>1.3339813407041911E-6</v>
      </c>
      <c r="S133" s="23"/>
      <c r="T133" s="23"/>
    </row>
    <row r="134" spans="1:20" ht="12" customHeight="1" x14ac:dyDescent="0.2">
      <c r="A134" s="26" t="s">
        <v>81</v>
      </c>
      <c r="B134" s="80" t="s">
        <v>82</v>
      </c>
      <c r="C134" s="81">
        <v>52655.397299999997</v>
      </c>
      <c r="D134" s="22">
        <v>2.9999999999999997E-4</v>
      </c>
      <c r="E134" s="23">
        <f t="shared" si="29"/>
        <v>9732.9349248293911</v>
      </c>
      <c r="F134" s="23">
        <f t="shared" si="30"/>
        <v>9733</v>
      </c>
      <c r="G134" s="23">
        <f t="shared" si="27"/>
        <v>-8.1167999996978324E-2</v>
      </c>
      <c r="H134" s="28"/>
      <c r="I134" s="28"/>
      <c r="J134" s="23"/>
      <c r="K134" s="23">
        <f t="shared" si="25"/>
        <v>-8.1167999996978324E-2</v>
      </c>
      <c r="L134" s="23"/>
      <c r="M134" s="23"/>
      <c r="N134" s="23"/>
      <c r="O134" s="23">
        <f t="shared" si="26"/>
        <v>-8.4963974712451582E-2</v>
      </c>
      <c r="P134" s="23">
        <f t="shared" si="31"/>
        <v>-8.7257048057837794E-2</v>
      </c>
      <c r="Q134" s="25">
        <f t="shared" si="32"/>
        <v>37636.897299999997</v>
      </c>
      <c r="R134" s="23">
        <f t="shared" si="28"/>
        <v>3.7076506287456473E-5</v>
      </c>
      <c r="S134" s="23"/>
      <c r="T134" s="23"/>
    </row>
    <row r="135" spans="1:20" ht="12" customHeight="1" x14ac:dyDescent="0.2">
      <c r="A135" s="26" t="s">
        <v>83</v>
      </c>
      <c r="B135" s="21"/>
      <c r="C135" s="22">
        <v>52680.342100000002</v>
      </c>
      <c r="D135" s="22">
        <v>1E-4</v>
      </c>
      <c r="E135" s="23">
        <f t="shared" si="29"/>
        <v>9752.9340268869655</v>
      </c>
      <c r="F135" s="23">
        <f t="shared" si="30"/>
        <v>9753</v>
      </c>
      <c r="G135" s="23">
        <f t="shared" si="27"/>
        <v>-8.2287999997788575E-2</v>
      </c>
      <c r="H135" s="23"/>
      <c r="I135" s="23"/>
      <c r="J135" s="23">
        <f>G135</f>
        <v>-8.2287999997788575E-2</v>
      </c>
      <c r="K135" s="23"/>
      <c r="L135" s="23"/>
      <c r="M135" s="23"/>
      <c r="N135" s="23"/>
      <c r="O135" s="23">
        <f t="shared" si="26"/>
        <v>-8.5170315833608193E-2</v>
      </c>
      <c r="P135" s="23">
        <f t="shared" si="31"/>
        <v>-8.7532987164919751E-2</v>
      </c>
      <c r="Q135" s="25">
        <f t="shared" si="32"/>
        <v>37661.842100000002</v>
      </c>
      <c r="R135" s="23">
        <f t="shared" si="28"/>
        <v>2.7509890383370725E-5</v>
      </c>
      <c r="S135" s="23"/>
      <c r="T135" s="23"/>
    </row>
    <row r="136" spans="1:20" ht="12" customHeight="1" x14ac:dyDescent="0.2">
      <c r="A136" s="26" t="s">
        <v>81</v>
      </c>
      <c r="B136" s="80" t="s">
        <v>80</v>
      </c>
      <c r="C136" s="81">
        <v>52723.377</v>
      </c>
      <c r="D136" s="81"/>
      <c r="E136" s="23">
        <f t="shared" si="29"/>
        <v>9787.4365828159498</v>
      </c>
      <c r="F136" s="23">
        <f t="shared" si="30"/>
        <v>9787.5</v>
      </c>
      <c r="G136" s="23">
        <f t="shared" si="27"/>
        <v>-7.9099999995378312E-2</v>
      </c>
      <c r="H136" s="28"/>
      <c r="I136" s="28"/>
      <c r="J136" s="23"/>
      <c r="K136" s="23">
        <f t="shared" ref="K136:K163" si="33">G136</f>
        <v>-7.9099999995378312E-2</v>
      </c>
      <c r="L136" s="23"/>
      <c r="M136" s="23"/>
      <c r="N136" s="23"/>
      <c r="O136" s="23">
        <f t="shared" si="26"/>
        <v>-8.5526254267603352E-2</v>
      </c>
      <c r="P136" s="23">
        <f t="shared" si="31"/>
        <v>-8.8009913646135321E-2</v>
      </c>
      <c r="Q136" s="25">
        <f t="shared" si="32"/>
        <v>37704.877</v>
      </c>
      <c r="R136" s="23">
        <f t="shared" si="28"/>
        <v>7.9386561263946102E-5</v>
      </c>
      <c r="S136" s="23"/>
      <c r="T136" s="23"/>
    </row>
    <row r="137" spans="1:20" ht="12" customHeight="1" x14ac:dyDescent="0.2">
      <c r="A137" s="26" t="s">
        <v>81</v>
      </c>
      <c r="B137" s="80" t="s">
        <v>80</v>
      </c>
      <c r="C137" s="81">
        <v>52728.364999999998</v>
      </c>
      <c r="D137" s="81"/>
      <c r="E137" s="23">
        <f t="shared" si="29"/>
        <v>9791.4356335625234</v>
      </c>
      <c r="F137" s="23">
        <f t="shared" si="30"/>
        <v>9791.5</v>
      </c>
      <c r="G137" s="23">
        <f t="shared" si="27"/>
        <v>-8.0283999996026978E-2</v>
      </c>
      <c r="H137" s="28"/>
      <c r="I137" s="28"/>
      <c r="J137" s="23"/>
      <c r="K137" s="23">
        <f t="shared" si="33"/>
        <v>-8.0283999996026978E-2</v>
      </c>
      <c r="L137" s="23"/>
      <c r="M137" s="23"/>
      <c r="N137" s="23"/>
      <c r="O137" s="23">
        <f t="shared" si="26"/>
        <v>-8.5567522491834677E-2</v>
      </c>
      <c r="P137" s="23">
        <f t="shared" si="31"/>
        <v>-8.8065285765383222E-2</v>
      </c>
      <c r="Q137" s="25">
        <f t="shared" si="32"/>
        <v>37709.864999999998</v>
      </c>
      <c r="R137" s="23">
        <f t="shared" si="28"/>
        <v>6.0548408224386E-5</v>
      </c>
      <c r="S137" s="23"/>
      <c r="T137" s="23"/>
    </row>
    <row r="138" spans="1:20" ht="12" customHeight="1" x14ac:dyDescent="0.2">
      <c r="A138" s="20" t="s">
        <v>94</v>
      </c>
      <c r="B138" s="80" t="s">
        <v>82</v>
      </c>
      <c r="C138" s="81">
        <v>52938.529399999999</v>
      </c>
      <c r="D138" s="81">
        <v>1E-4</v>
      </c>
      <c r="E138" s="23">
        <f t="shared" si="29"/>
        <v>9959.93164413259</v>
      </c>
      <c r="F138" s="23">
        <f t="shared" si="30"/>
        <v>9960</v>
      </c>
      <c r="G138" s="23">
        <f t="shared" si="27"/>
        <v>-8.5259999992558733E-2</v>
      </c>
      <c r="H138" s="28"/>
      <c r="I138" s="28"/>
      <c r="J138" s="23"/>
      <c r="K138" s="23">
        <f t="shared" si="33"/>
        <v>-8.5259999992558733E-2</v>
      </c>
      <c r="L138" s="23"/>
      <c r="M138" s="23"/>
      <c r="N138" s="23"/>
      <c r="O138" s="23">
        <f t="shared" si="26"/>
        <v>-8.7305946437579177E-2</v>
      </c>
      <c r="P138" s="23">
        <f t="shared" si="31"/>
        <v>-9.0412236414629601E-2</v>
      </c>
      <c r="Q138" s="25">
        <f t="shared" si="32"/>
        <v>37920.029399999999</v>
      </c>
      <c r="R138" s="23">
        <f t="shared" si="28"/>
        <v>2.6545540148913628E-5</v>
      </c>
      <c r="S138" s="23"/>
      <c r="T138" s="23"/>
    </row>
    <row r="139" spans="1:20" ht="12" customHeight="1" x14ac:dyDescent="0.2">
      <c r="A139" s="20" t="s">
        <v>94</v>
      </c>
      <c r="B139" s="80" t="s">
        <v>80</v>
      </c>
      <c r="C139" s="81">
        <v>52940.409</v>
      </c>
      <c r="D139" s="81"/>
      <c r="E139" s="23">
        <f t="shared" si="29"/>
        <v>9961.4385839447914</v>
      </c>
      <c r="F139" s="23">
        <f t="shared" si="30"/>
        <v>9961.5</v>
      </c>
      <c r="G139" s="23">
        <f t="shared" si="27"/>
        <v>-7.6603999994404148E-2</v>
      </c>
      <c r="H139" s="28"/>
      <c r="I139" s="28"/>
      <c r="J139" s="23"/>
      <c r="K139" s="23">
        <f t="shared" si="33"/>
        <v>-7.6603999994404148E-2</v>
      </c>
      <c r="L139" s="23"/>
      <c r="M139" s="23"/>
      <c r="N139" s="23"/>
      <c r="O139" s="23">
        <f t="shared" si="26"/>
        <v>-8.7321422021665915E-2</v>
      </c>
      <c r="P139" s="23">
        <f t="shared" si="31"/>
        <v>-9.0433255483570521E-2</v>
      </c>
      <c r="Q139" s="25">
        <f t="shared" si="32"/>
        <v>37921.909</v>
      </c>
      <c r="R139" s="23">
        <f t="shared" si="28"/>
        <v>1.9124830738463826E-4</v>
      </c>
      <c r="S139" s="23"/>
      <c r="T139" s="23"/>
    </row>
    <row r="140" spans="1:20" ht="12" customHeight="1" x14ac:dyDescent="0.2">
      <c r="A140" s="20" t="s">
        <v>105</v>
      </c>
      <c r="B140" s="80" t="s">
        <v>82</v>
      </c>
      <c r="C140" s="81">
        <v>53326.427000000003</v>
      </c>
      <c r="D140" s="22">
        <v>2.0000000000000001E-4</v>
      </c>
      <c r="E140" s="23">
        <f t="shared" si="29"/>
        <v>10270.922459464318</v>
      </c>
      <c r="F140" s="23">
        <f t="shared" si="30"/>
        <v>10271</v>
      </c>
      <c r="G140" s="23">
        <f t="shared" si="27"/>
        <v>-9.6715999992738944E-2</v>
      </c>
      <c r="H140" s="28"/>
      <c r="I140" s="28"/>
      <c r="J140" s="23"/>
      <c r="K140" s="23">
        <f t="shared" si="33"/>
        <v>-9.6715999992738944E-2</v>
      </c>
      <c r="L140" s="23"/>
      <c r="M140" s="23"/>
      <c r="N140" s="23"/>
      <c r="O140" s="23">
        <f t="shared" si="26"/>
        <v>-9.0514550871564556E-2</v>
      </c>
      <c r="P140" s="23">
        <f t="shared" si="31"/>
        <v>-9.4817876857908018E-2</v>
      </c>
      <c r="Q140" s="25">
        <f t="shared" si="32"/>
        <v>38307.927000000003</v>
      </c>
      <c r="R140" s="23">
        <f t="shared" si="28"/>
        <v>3.6028714349803807E-6</v>
      </c>
      <c r="S140" s="23"/>
      <c r="T140" s="23"/>
    </row>
    <row r="141" spans="1:20" ht="12" customHeight="1" x14ac:dyDescent="0.2">
      <c r="A141" s="82" t="s">
        <v>97</v>
      </c>
      <c r="B141" s="80" t="s">
        <v>82</v>
      </c>
      <c r="C141" s="81">
        <v>53336.405200000001</v>
      </c>
      <c r="D141" s="22">
        <v>5.9999999999999995E-4</v>
      </c>
      <c r="E141" s="23">
        <f t="shared" si="29"/>
        <v>10278.922324772953</v>
      </c>
      <c r="F141" s="23">
        <f t="shared" si="30"/>
        <v>10279</v>
      </c>
      <c r="G141" s="23">
        <f t="shared" si="27"/>
        <v>-9.688399999140529E-2</v>
      </c>
      <c r="H141" s="28"/>
      <c r="I141" s="28"/>
      <c r="J141" s="23"/>
      <c r="K141" s="23">
        <f t="shared" si="33"/>
        <v>-9.688399999140529E-2</v>
      </c>
      <c r="L141" s="23"/>
      <c r="M141" s="23"/>
      <c r="N141" s="23"/>
      <c r="O141" s="23">
        <f t="shared" si="26"/>
        <v>-9.0597087320027206E-2</v>
      </c>
      <c r="P141" s="23">
        <f t="shared" si="31"/>
        <v>-9.4932469552197432E-2</v>
      </c>
      <c r="Q141" s="25">
        <f t="shared" si="32"/>
        <v>38317.905200000001</v>
      </c>
      <c r="R141" s="23">
        <f t="shared" si="28"/>
        <v>3.8084710551548132E-6</v>
      </c>
      <c r="S141" s="23"/>
      <c r="T141" s="23"/>
    </row>
    <row r="142" spans="1:20" ht="12" customHeight="1" x14ac:dyDescent="0.2">
      <c r="A142" s="82" t="s">
        <v>98</v>
      </c>
      <c r="B142" s="80" t="s">
        <v>80</v>
      </c>
      <c r="C142" s="81">
        <v>53366.962699999996</v>
      </c>
      <c r="D142" s="22">
        <v>5.9999999999999995E-4</v>
      </c>
      <c r="E142" s="23">
        <f t="shared" si="29"/>
        <v>10303.421321001591</v>
      </c>
      <c r="F142" s="23">
        <f t="shared" si="30"/>
        <v>10303.5</v>
      </c>
      <c r="G142" s="23">
        <f t="shared" si="27"/>
        <v>-9.8136000000522472E-2</v>
      </c>
      <c r="H142" s="28"/>
      <c r="I142" s="28"/>
      <c r="J142" s="23"/>
      <c r="K142" s="23">
        <f t="shared" si="33"/>
        <v>-9.8136000000522472E-2</v>
      </c>
      <c r="L142" s="23"/>
      <c r="M142" s="23"/>
      <c r="N142" s="23"/>
      <c r="O142" s="23">
        <f t="shared" si="26"/>
        <v>-9.084985519344406E-2</v>
      </c>
      <c r="P142" s="23">
        <f t="shared" si="31"/>
        <v>-9.528380416004037E-2</v>
      </c>
      <c r="Q142" s="25">
        <f t="shared" si="32"/>
        <v>38348.462699999996</v>
      </c>
      <c r="R142" s="23">
        <f t="shared" si="28"/>
        <v>8.135021112463407E-6</v>
      </c>
      <c r="S142" s="23"/>
      <c r="T142" s="23"/>
    </row>
    <row r="143" spans="1:20" ht="12" customHeight="1" x14ac:dyDescent="0.2">
      <c r="A143" s="82" t="s">
        <v>97</v>
      </c>
      <c r="B143" s="80" t="s">
        <v>82</v>
      </c>
      <c r="C143" s="81">
        <v>53376.3151</v>
      </c>
      <c r="D143" s="22">
        <v>2.9999999999999997E-4</v>
      </c>
      <c r="E143" s="23">
        <f t="shared" si="29"/>
        <v>10310.91946097799</v>
      </c>
      <c r="F143" s="23">
        <f t="shared" si="30"/>
        <v>10311</v>
      </c>
      <c r="G143" s="23">
        <f t="shared" si="27"/>
        <v>-0.10045599999284605</v>
      </c>
      <c r="H143" s="28"/>
      <c r="I143" s="28"/>
      <c r="J143" s="23"/>
      <c r="K143" s="23">
        <f t="shared" si="33"/>
        <v>-0.10045599999284605</v>
      </c>
      <c r="L143" s="23"/>
      <c r="M143" s="23"/>
      <c r="N143" s="23"/>
      <c r="O143" s="23">
        <f t="shared" si="26"/>
        <v>-9.0927233113877792E-2</v>
      </c>
      <c r="P143" s="23">
        <f t="shared" si="31"/>
        <v>-9.539147447243132E-2</v>
      </c>
      <c r="Q143" s="25">
        <f t="shared" si="32"/>
        <v>38357.8151</v>
      </c>
      <c r="R143" s="23">
        <f t="shared" si="28"/>
        <v>2.5649418746932045E-5</v>
      </c>
      <c r="S143" s="23"/>
      <c r="T143" s="23"/>
    </row>
    <row r="144" spans="1:20" ht="12" customHeight="1" x14ac:dyDescent="0.2">
      <c r="A144" s="20" t="s">
        <v>105</v>
      </c>
      <c r="B144" s="80" t="s">
        <v>82</v>
      </c>
      <c r="C144" s="81">
        <v>53447.411</v>
      </c>
      <c r="D144" s="22">
        <v>1E-3</v>
      </c>
      <c r="E144" s="23">
        <f t="shared" si="29"/>
        <v>10367.919483426551</v>
      </c>
      <c r="F144" s="23">
        <f t="shared" si="30"/>
        <v>10368</v>
      </c>
      <c r="G144" s="23">
        <f t="shared" si="27"/>
        <v>-0.10042799999791896</v>
      </c>
      <c r="H144" s="28"/>
      <c r="I144" s="28"/>
      <c r="J144" s="23"/>
      <c r="K144" s="23">
        <f t="shared" si="33"/>
        <v>-0.10042799999791896</v>
      </c>
      <c r="L144" s="23"/>
      <c r="M144" s="23"/>
      <c r="N144" s="23"/>
      <c r="O144" s="23">
        <f t="shared" ref="O144:O175" si="34">+C$11+C$12*F144</f>
        <v>-9.151530530917415E-2</v>
      </c>
      <c r="P144" s="23">
        <f t="shared" si="31"/>
        <v>-9.6211590273961617E-2</v>
      </c>
      <c r="Q144" s="25">
        <f t="shared" si="32"/>
        <v>38428.911</v>
      </c>
      <c r="R144" s="23">
        <f t="shared" si="28"/>
        <v>1.7778110960282037E-5</v>
      </c>
      <c r="S144" s="23"/>
      <c r="T144" s="23"/>
    </row>
    <row r="145" spans="1:20" ht="12" customHeight="1" x14ac:dyDescent="0.2">
      <c r="A145" s="82" t="s">
        <v>97</v>
      </c>
      <c r="B145" s="80" t="s">
        <v>82</v>
      </c>
      <c r="C145" s="81">
        <v>53629.523200000003</v>
      </c>
      <c r="D145" s="22">
        <v>5.9999999999999995E-4</v>
      </c>
      <c r="E145" s="23">
        <f t="shared" si="29"/>
        <v>10513.925082738986</v>
      </c>
      <c r="F145" s="23">
        <f t="shared" si="30"/>
        <v>10514</v>
      </c>
      <c r="G145" s="23">
        <f t="shared" ref="G145:G176" si="35">+C145-(C$7+F145*C$8)</f>
        <v>-9.3443999990995508E-2</v>
      </c>
      <c r="H145" s="28"/>
      <c r="I145" s="28"/>
      <c r="J145" s="23"/>
      <c r="K145" s="23">
        <f t="shared" si="33"/>
        <v>-9.3443999990995508E-2</v>
      </c>
      <c r="L145" s="23"/>
      <c r="M145" s="23"/>
      <c r="N145" s="23"/>
      <c r="O145" s="23">
        <f t="shared" si="34"/>
        <v>-9.3021595493617451E-2</v>
      </c>
      <c r="P145" s="23">
        <f t="shared" si="31"/>
        <v>-9.8326921150360042E-2</v>
      </c>
      <c r="Q145" s="25">
        <f t="shared" si="32"/>
        <v>38611.023200000003</v>
      </c>
      <c r="R145" s="23">
        <f t="shared" ref="R145:R176" si="36">+(P145-G145)^2</f>
        <v>2.3842919048569883E-5</v>
      </c>
      <c r="S145" s="23"/>
      <c r="T145" s="23"/>
    </row>
    <row r="146" spans="1:20" ht="12" customHeight="1" x14ac:dyDescent="0.2">
      <c r="A146" s="82" t="s">
        <v>97</v>
      </c>
      <c r="B146" s="80" t="s">
        <v>80</v>
      </c>
      <c r="C146" s="81">
        <v>53697.502</v>
      </c>
      <c r="D146" s="22">
        <v>1E-3</v>
      </c>
      <c r="E146" s="23">
        <f t="shared" si="29"/>
        <v>10568.426019164661</v>
      </c>
      <c r="F146" s="23">
        <f t="shared" si="30"/>
        <v>10568.5</v>
      </c>
      <c r="G146" s="23">
        <f t="shared" si="35"/>
        <v>-9.2275999995763414E-2</v>
      </c>
      <c r="H146" s="28"/>
      <c r="I146" s="28"/>
      <c r="J146" s="23"/>
      <c r="K146" s="23">
        <f t="shared" si="33"/>
        <v>-9.2275999995763414E-2</v>
      </c>
      <c r="L146" s="23"/>
      <c r="M146" s="23"/>
      <c r="N146" s="23"/>
      <c r="O146" s="23">
        <f t="shared" si="34"/>
        <v>-9.3583875048769222E-2</v>
      </c>
      <c r="P146" s="23">
        <f t="shared" si="31"/>
        <v>-9.9121961712042544E-2</v>
      </c>
      <c r="Q146" s="25">
        <f t="shared" si="32"/>
        <v>38679.002</v>
      </c>
      <c r="R146" s="23">
        <f t="shared" si="36"/>
        <v>4.6867191820759503E-5</v>
      </c>
      <c r="S146" s="23"/>
      <c r="T146" s="23"/>
    </row>
    <row r="147" spans="1:20" ht="12" customHeight="1" x14ac:dyDescent="0.2">
      <c r="A147" s="82" t="s">
        <v>97</v>
      </c>
      <c r="B147" s="80" t="s">
        <v>82</v>
      </c>
      <c r="C147" s="81">
        <v>53760.489399999999</v>
      </c>
      <c r="D147" s="22">
        <v>1E-4</v>
      </c>
      <c r="E147" s="23">
        <f t="shared" si="29"/>
        <v>10618.9251789471</v>
      </c>
      <c r="F147" s="23">
        <f t="shared" si="30"/>
        <v>10619</v>
      </c>
      <c r="G147" s="23">
        <f t="shared" si="35"/>
        <v>-9.3323999994026963E-2</v>
      </c>
      <c r="H147" s="28"/>
      <c r="I147" s="28"/>
      <c r="J147" s="23"/>
      <c r="K147" s="23">
        <f t="shared" si="33"/>
        <v>-9.3323999994026963E-2</v>
      </c>
      <c r="L147" s="23"/>
      <c r="M147" s="23"/>
      <c r="N147" s="23"/>
      <c r="O147" s="23">
        <f t="shared" si="34"/>
        <v>-9.4104886379689681E-2</v>
      </c>
      <c r="P147" s="23">
        <f t="shared" si="31"/>
        <v>-9.9861277660103151E-2</v>
      </c>
      <c r="Q147" s="25">
        <f t="shared" si="32"/>
        <v>38741.989399999999</v>
      </c>
      <c r="R147" s="23">
        <f t="shared" si="36"/>
        <v>4.2735999283378534E-5</v>
      </c>
      <c r="S147" s="23"/>
      <c r="T147" s="23"/>
    </row>
    <row r="148" spans="1:20" ht="12" customHeight="1" x14ac:dyDescent="0.2">
      <c r="A148" s="27" t="s">
        <v>199</v>
      </c>
      <c r="B148" s="78" t="s">
        <v>80</v>
      </c>
      <c r="C148" s="27">
        <v>53762.359900000003</v>
      </c>
      <c r="D148" s="27">
        <v>5.0000000000000001E-4</v>
      </c>
      <c r="E148" s="23">
        <f t="shared" si="29"/>
        <v>10620.424822977069</v>
      </c>
      <c r="F148" s="23">
        <f t="shared" si="30"/>
        <v>10620.5</v>
      </c>
      <c r="G148" s="23">
        <f t="shared" si="35"/>
        <v>-9.3767999991541728E-2</v>
      </c>
      <c r="H148" s="28"/>
      <c r="I148" s="28"/>
      <c r="J148" s="23"/>
      <c r="K148" s="23">
        <f t="shared" si="33"/>
        <v>-9.3767999991541728E-2</v>
      </c>
      <c r="L148" s="23"/>
      <c r="M148" s="23"/>
      <c r="N148" s="23"/>
      <c r="O148" s="23">
        <f t="shared" si="34"/>
        <v>-9.4120361963776433E-2</v>
      </c>
      <c r="P148" s="23">
        <f t="shared" si="31"/>
        <v>-9.9883276182842207E-2</v>
      </c>
      <c r="Q148" s="25">
        <f t="shared" si="32"/>
        <v>38743.859900000003</v>
      </c>
      <c r="R148" s="23">
        <f t="shared" si="36"/>
        <v>3.7396602895886486E-5</v>
      </c>
      <c r="S148" s="23"/>
      <c r="T148" s="23"/>
    </row>
    <row r="149" spans="1:20" ht="12" customHeight="1" x14ac:dyDescent="0.2">
      <c r="A149" s="20" t="s">
        <v>105</v>
      </c>
      <c r="B149" s="80" t="s">
        <v>82</v>
      </c>
      <c r="C149" s="81">
        <v>53790.4257</v>
      </c>
      <c r="D149" s="22">
        <v>2.0000000000000001E-4</v>
      </c>
      <c r="E149" s="23">
        <f t="shared" ref="E149:E180" si="37">+(C149-C$7)/C$8</f>
        <v>10642.926137821338</v>
      </c>
      <c r="F149" s="23">
        <f t="shared" ref="F149:F180" si="38">ROUND(2*E149,0)/2</f>
        <v>10643</v>
      </c>
      <c r="G149" s="23">
        <f t="shared" si="35"/>
        <v>-9.2127999996591825E-2</v>
      </c>
      <c r="H149" s="28"/>
      <c r="I149" s="28"/>
      <c r="J149" s="23"/>
      <c r="K149" s="23">
        <f t="shared" si="33"/>
        <v>-9.2127999996591825E-2</v>
      </c>
      <c r="L149" s="23"/>
      <c r="M149" s="23"/>
      <c r="N149" s="23"/>
      <c r="O149" s="23">
        <f t="shared" si="34"/>
        <v>-9.4352495725077618E-2</v>
      </c>
      <c r="P149" s="23">
        <f t="shared" ref="P149:P180" si="39">+D$11+D$12*F149+D$13*F149^2</f>
        <v>-0.10021352155303853</v>
      </c>
      <c r="Q149" s="25">
        <f t="shared" ref="Q149:Q180" si="40">+C149-15018.5</f>
        <v>38771.9257</v>
      </c>
      <c r="R149" s="23">
        <f t="shared" si="36"/>
        <v>6.5375658839764364E-5</v>
      </c>
      <c r="S149" s="23"/>
      <c r="T149" s="23"/>
    </row>
    <row r="150" spans="1:20" ht="12" customHeight="1" x14ac:dyDescent="0.2">
      <c r="A150" s="20" t="s">
        <v>104</v>
      </c>
      <c r="B150" s="80" t="s">
        <v>82</v>
      </c>
      <c r="C150" s="81">
        <v>53982.507700000002</v>
      </c>
      <c r="D150" s="81">
        <v>8.0000000000000004E-4</v>
      </c>
      <c r="E150" s="23">
        <f t="shared" si="37"/>
        <v>10796.92486787419</v>
      </c>
      <c r="F150" s="23">
        <f t="shared" si="38"/>
        <v>10797</v>
      </c>
      <c r="G150" s="23">
        <f t="shared" si="35"/>
        <v>-9.3711999994411599E-2</v>
      </c>
      <c r="H150" s="28"/>
      <c r="I150" s="28"/>
      <c r="J150" s="23"/>
      <c r="K150" s="23">
        <f t="shared" si="33"/>
        <v>-9.3711999994411599E-2</v>
      </c>
      <c r="L150" s="23"/>
      <c r="M150" s="23"/>
      <c r="N150" s="23"/>
      <c r="O150" s="23">
        <f t="shared" si="34"/>
        <v>-9.5941322357983569E-2</v>
      </c>
      <c r="P150" s="23">
        <f t="shared" si="39"/>
        <v>-0.10248733376968988</v>
      </c>
      <c r="Q150" s="25">
        <f t="shared" si="40"/>
        <v>38964.007700000002</v>
      </c>
      <c r="R150" s="23">
        <f t="shared" si="36"/>
        <v>7.7006482867539791E-5</v>
      </c>
      <c r="S150" s="23"/>
      <c r="T150" s="23"/>
    </row>
    <row r="151" spans="1:20" ht="12" customHeight="1" x14ac:dyDescent="0.2">
      <c r="A151" s="27" t="s">
        <v>200</v>
      </c>
      <c r="B151" s="78" t="s">
        <v>80</v>
      </c>
      <c r="C151" s="27">
        <v>54005.581019999998</v>
      </c>
      <c r="D151" s="27">
        <v>2.9999999999999997E-4</v>
      </c>
      <c r="E151" s="23">
        <f t="shared" si="37"/>
        <v>10815.423540202166</v>
      </c>
      <c r="F151" s="23">
        <f t="shared" si="38"/>
        <v>10815.5</v>
      </c>
      <c r="G151" s="23">
        <f t="shared" si="35"/>
        <v>-9.5367999994778074E-2</v>
      </c>
      <c r="H151" s="28"/>
      <c r="I151" s="28"/>
      <c r="J151" s="23"/>
      <c r="K151">
        <f t="shared" si="33"/>
        <v>-9.5367999994778074E-2</v>
      </c>
      <c r="L151" s="23"/>
      <c r="M151" s="23"/>
      <c r="N151" s="23"/>
      <c r="O151" s="23">
        <f t="shared" si="34"/>
        <v>-9.6132187895053442E-2</v>
      </c>
      <c r="P151" s="23">
        <f t="shared" si="39"/>
        <v>-0.10276206755870396</v>
      </c>
      <c r="Q151" s="25">
        <f t="shared" si="40"/>
        <v>38987.081019999998</v>
      </c>
      <c r="R151" s="23">
        <f t="shared" si="36"/>
        <v>5.4672235139900831E-5</v>
      </c>
      <c r="S151" s="23"/>
      <c r="T151" s="23"/>
    </row>
    <row r="152" spans="1:20" ht="12" customHeight="1" x14ac:dyDescent="0.2">
      <c r="A152" s="20" t="s">
        <v>105</v>
      </c>
      <c r="B152" s="80" t="s">
        <v>80</v>
      </c>
      <c r="C152" s="81">
        <v>54015.5599</v>
      </c>
      <c r="D152" s="22">
        <v>1E-4</v>
      </c>
      <c r="E152" s="23">
        <f t="shared" si="37"/>
        <v>10823.423950690136</v>
      </c>
      <c r="F152" s="23">
        <f t="shared" si="38"/>
        <v>10823.5</v>
      </c>
      <c r="G152" s="23">
        <f t="shared" si="35"/>
        <v>-9.485599999607075E-2</v>
      </c>
      <c r="H152" s="28"/>
      <c r="I152" s="28"/>
      <c r="J152" s="23"/>
      <c r="K152" s="23">
        <f t="shared" si="33"/>
        <v>-9.485599999607075E-2</v>
      </c>
      <c r="L152" s="23"/>
      <c r="M152" s="23"/>
      <c r="N152" s="23"/>
      <c r="O152" s="23">
        <f t="shared" si="34"/>
        <v>-9.6214724343516078E-2</v>
      </c>
      <c r="P152" s="23">
        <f t="shared" si="39"/>
        <v>-0.1028809763893057</v>
      </c>
      <c r="Q152" s="25">
        <f t="shared" si="40"/>
        <v>38997.0599</v>
      </c>
      <c r="R152" s="23">
        <f t="shared" si="36"/>
        <v>6.4400246111978189E-5</v>
      </c>
      <c r="S152" s="23"/>
      <c r="T152" s="23"/>
    </row>
    <row r="153" spans="1:20" ht="12" customHeight="1" x14ac:dyDescent="0.2">
      <c r="A153" s="20" t="s">
        <v>102</v>
      </c>
      <c r="B153" s="80" t="s">
        <v>80</v>
      </c>
      <c r="C153" s="81">
        <v>54027.412499999999</v>
      </c>
      <c r="D153" s="22">
        <v>2.9999999999999997E-4</v>
      </c>
      <c r="E153" s="26">
        <f t="shared" si="37"/>
        <v>10832.926586792551</v>
      </c>
      <c r="F153" s="26">
        <f t="shared" si="38"/>
        <v>10833</v>
      </c>
      <c r="G153" s="23">
        <f t="shared" si="35"/>
        <v>-9.15679999961867E-2</v>
      </c>
      <c r="H153" s="28"/>
      <c r="I153" s="28"/>
      <c r="J153" s="23"/>
      <c r="K153" s="23">
        <f t="shared" si="33"/>
        <v>-9.15679999961867E-2</v>
      </c>
      <c r="L153" s="23"/>
      <c r="M153" s="23"/>
      <c r="N153" s="23"/>
      <c r="O153" s="23">
        <f t="shared" si="34"/>
        <v>-9.631273637606548E-2</v>
      </c>
      <c r="P153" s="23">
        <f t="shared" si="39"/>
        <v>-0.1030222629899315</v>
      </c>
      <c r="Q153" s="25">
        <f t="shared" si="40"/>
        <v>39008.912499999999</v>
      </c>
      <c r="R153" s="23">
        <f t="shared" si="36"/>
        <v>1.3120014072987162E-4</v>
      </c>
      <c r="S153" s="23"/>
      <c r="T153" s="23"/>
    </row>
    <row r="154" spans="1:20" ht="12" customHeight="1" x14ac:dyDescent="0.2">
      <c r="A154" s="20" t="s">
        <v>105</v>
      </c>
      <c r="B154" s="80" t="s">
        <v>82</v>
      </c>
      <c r="C154" s="81">
        <v>54043.626600000003</v>
      </c>
      <c r="D154" s="22">
        <v>2.0000000000000001E-4</v>
      </c>
      <c r="E154" s="26">
        <f t="shared" si="37"/>
        <v>10845.92598709529</v>
      </c>
      <c r="F154" s="26">
        <f t="shared" si="38"/>
        <v>10846</v>
      </c>
      <c r="G154" s="23">
        <f t="shared" si="35"/>
        <v>-9.2315999994752929E-2</v>
      </c>
      <c r="H154" s="28"/>
      <c r="I154" s="28"/>
      <c r="J154" s="23"/>
      <c r="K154" s="23">
        <f t="shared" si="33"/>
        <v>-9.2315999994752929E-2</v>
      </c>
      <c r="L154" s="23"/>
      <c r="M154" s="23"/>
      <c r="N154" s="23"/>
      <c r="O154" s="23">
        <f t="shared" si="34"/>
        <v>-9.6446858104817276E-2</v>
      </c>
      <c r="P154" s="23">
        <f t="shared" si="39"/>
        <v>-0.10321574746028403</v>
      </c>
      <c r="Q154" s="25">
        <f t="shared" si="40"/>
        <v>39025.126600000003</v>
      </c>
      <c r="R154" s="23">
        <f t="shared" si="36"/>
        <v>1.1880449481235167E-4</v>
      </c>
      <c r="S154" s="23"/>
      <c r="T154" s="23"/>
    </row>
    <row r="155" spans="1:20" ht="12" customHeight="1" x14ac:dyDescent="0.2">
      <c r="A155" s="27" t="s">
        <v>199</v>
      </c>
      <c r="B155" s="78" t="s">
        <v>82</v>
      </c>
      <c r="C155" s="27">
        <v>54078.549299999999</v>
      </c>
      <c r="D155" s="27">
        <v>4.0000000000000002E-4</v>
      </c>
      <c r="E155" s="26">
        <f t="shared" si="37"/>
        <v>10873.9247139412</v>
      </c>
      <c r="F155" s="26">
        <f t="shared" si="38"/>
        <v>10874</v>
      </c>
      <c r="G155" s="23">
        <f t="shared" si="35"/>
        <v>-9.3903999993926845E-2</v>
      </c>
      <c r="H155" s="28"/>
      <c r="I155" s="28"/>
      <c r="J155" s="23"/>
      <c r="K155" s="23">
        <f t="shared" si="33"/>
        <v>-9.3903999993926845E-2</v>
      </c>
      <c r="L155" s="23"/>
      <c r="M155" s="23"/>
      <c r="N155" s="23"/>
      <c r="O155" s="23">
        <f t="shared" si="34"/>
        <v>-9.6735735674436538E-2</v>
      </c>
      <c r="P155" s="23">
        <f t="shared" si="39"/>
        <v>-0.1036330519896532</v>
      </c>
      <c r="Q155" s="25">
        <f t="shared" si="40"/>
        <v>39060.049299999999</v>
      </c>
      <c r="R155" s="23">
        <f t="shared" si="36"/>
        <v>9.4654452735546893E-5</v>
      </c>
      <c r="S155" s="23"/>
      <c r="T155" s="23"/>
    </row>
    <row r="156" spans="1:20" ht="12" customHeight="1" x14ac:dyDescent="0.2">
      <c r="A156" s="91" t="s">
        <v>2</v>
      </c>
      <c r="B156" s="92" t="s">
        <v>82</v>
      </c>
      <c r="C156" s="93">
        <v>54159.623599999999</v>
      </c>
      <c r="D156" s="93">
        <v>4.0000000000000002E-4</v>
      </c>
      <c r="E156" s="26">
        <f t="shared" si="37"/>
        <v>10938.924762045259</v>
      </c>
      <c r="F156" s="26">
        <f t="shared" si="38"/>
        <v>10939</v>
      </c>
      <c r="G156" s="23">
        <f t="shared" si="35"/>
        <v>-9.3843999995442573E-2</v>
      </c>
      <c r="H156" s="28"/>
      <c r="I156" s="28"/>
      <c r="J156" s="23"/>
      <c r="K156" s="23">
        <f t="shared" si="33"/>
        <v>-9.3843999995442573E-2</v>
      </c>
      <c r="L156" s="23"/>
      <c r="M156" s="23"/>
      <c r="N156" s="23"/>
      <c r="O156" s="23">
        <f t="shared" si="34"/>
        <v>-9.7406344318195545E-2</v>
      </c>
      <c r="P156" s="23">
        <f t="shared" si="39"/>
        <v>-0.10460478948687948</v>
      </c>
      <c r="Q156" s="25">
        <f t="shared" si="40"/>
        <v>39141.123599999999</v>
      </c>
      <c r="R156" s="23">
        <f t="shared" si="36"/>
        <v>1.1579459047901907E-4</v>
      </c>
      <c r="S156" s="23"/>
      <c r="T156" s="23"/>
    </row>
    <row r="157" spans="1:20" ht="12" customHeight="1" x14ac:dyDescent="0.2">
      <c r="A157" s="27" t="s">
        <v>200</v>
      </c>
      <c r="B157" s="78" t="s">
        <v>82</v>
      </c>
      <c r="C157" s="27">
        <v>54173.34362</v>
      </c>
      <c r="D157" s="27">
        <v>2.0000000000000001E-4</v>
      </c>
      <c r="E157" s="26">
        <f t="shared" si="37"/>
        <v>10949.924572835962</v>
      </c>
      <c r="F157" s="26">
        <f t="shared" si="38"/>
        <v>10950</v>
      </c>
      <c r="G157" s="23">
        <f t="shared" si="35"/>
        <v>-9.4079999995301478E-2</v>
      </c>
      <c r="H157" s="28"/>
      <c r="I157" s="28"/>
      <c r="J157" s="23"/>
      <c r="K157">
        <f t="shared" si="33"/>
        <v>-9.4079999995301478E-2</v>
      </c>
      <c r="L157" s="23"/>
      <c r="M157" s="23"/>
      <c r="N157" s="23"/>
      <c r="O157" s="23">
        <f t="shared" si="34"/>
        <v>-9.7519831934831686E-2</v>
      </c>
      <c r="P157" s="23">
        <f t="shared" si="39"/>
        <v>-0.1047696515457221</v>
      </c>
      <c r="Q157" s="25">
        <f t="shared" si="40"/>
        <v>39154.84362</v>
      </c>
      <c r="R157" s="23">
        <f t="shared" si="36"/>
        <v>1.1426865026940997E-4</v>
      </c>
      <c r="S157" s="23"/>
      <c r="T157" s="23"/>
    </row>
    <row r="158" spans="1:20" ht="12" customHeight="1" x14ac:dyDescent="0.2">
      <c r="A158" s="27" t="s">
        <v>200</v>
      </c>
      <c r="B158" s="78" t="s">
        <v>82</v>
      </c>
      <c r="C158" s="27">
        <v>54173.343820000002</v>
      </c>
      <c r="D158" s="27">
        <v>2.0000000000000001E-4</v>
      </c>
      <c r="E158" s="26">
        <f t="shared" si="37"/>
        <v>10949.924733182825</v>
      </c>
      <c r="F158" s="26">
        <f t="shared" si="38"/>
        <v>10950</v>
      </c>
      <c r="G158" s="23">
        <f t="shared" si="35"/>
        <v>-9.3879999993077945E-2</v>
      </c>
      <c r="H158" s="28"/>
      <c r="I158" s="28"/>
      <c r="J158" s="23"/>
      <c r="K158">
        <f t="shared" si="33"/>
        <v>-9.3879999993077945E-2</v>
      </c>
      <c r="L158" s="23"/>
      <c r="M158" s="23"/>
      <c r="N158" s="23"/>
      <c r="O158" s="23">
        <f t="shared" si="34"/>
        <v>-9.7519831934831686E-2</v>
      </c>
      <c r="P158" s="23">
        <f t="shared" si="39"/>
        <v>-0.1047696515457221</v>
      </c>
      <c r="Q158" s="25">
        <f t="shared" si="40"/>
        <v>39154.843820000002</v>
      </c>
      <c r="R158" s="23">
        <f t="shared" si="36"/>
        <v>1.185845109380052E-4</v>
      </c>
      <c r="S158" s="23"/>
      <c r="T158" s="23"/>
    </row>
    <row r="159" spans="1:20" ht="12" customHeight="1" x14ac:dyDescent="0.2">
      <c r="A159" s="83" t="s">
        <v>192</v>
      </c>
      <c r="B159" s="80" t="s">
        <v>82</v>
      </c>
      <c r="C159" s="81">
        <v>54375.401599999997</v>
      </c>
      <c r="D159" s="22">
        <v>1E-4</v>
      </c>
      <c r="E159" s="26">
        <f t="shared" si="37"/>
        <v>11111.921388347273</v>
      </c>
      <c r="F159" s="26">
        <f t="shared" si="38"/>
        <v>11112</v>
      </c>
      <c r="G159" s="23">
        <f t="shared" si="35"/>
        <v>-9.8052000001189299E-2</v>
      </c>
      <c r="H159" s="28"/>
      <c r="I159" s="28"/>
      <c r="J159" s="23"/>
      <c r="K159" s="23">
        <f t="shared" si="33"/>
        <v>-9.8052000001189299E-2</v>
      </c>
      <c r="L159" s="23"/>
      <c r="M159" s="23"/>
      <c r="N159" s="23"/>
      <c r="O159" s="23">
        <f t="shared" si="34"/>
        <v>-9.9191195016200273E-2</v>
      </c>
      <c r="P159" s="23">
        <f t="shared" si="39"/>
        <v>-0.10721150480949994</v>
      </c>
      <c r="Q159" s="25">
        <f t="shared" si="40"/>
        <v>39356.901599999997</v>
      </c>
      <c r="R159" s="23">
        <f t="shared" si="36"/>
        <v>8.389652833346572E-5</v>
      </c>
      <c r="S159" s="23"/>
      <c r="T159" s="23"/>
    </row>
    <row r="160" spans="1:20" ht="12" customHeight="1" x14ac:dyDescent="0.2">
      <c r="A160" s="27" t="s">
        <v>201</v>
      </c>
      <c r="B160" s="78" t="s">
        <v>82</v>
      </c>
      <c r="C160" s="27">
        <v>54506.365250000003</v>
      </c>
      <c r="D160" s="27">
        <v>2.0000000000000001E-4</v>
      </c>
      <c r="E160" s="26">
        <f t="shared" si="37"/>
        <v>11216.9194401329</v>
      </c>
      <c r="F160" s="26">
        <f t="shared" si="38"/>
        <v>11217</v>
      </c>
      <c r="G160" s="23">
        <f t="shared" si="35"/>
        <v>-0.10048199999437202</v>
      </c>
      <c r="H160" s="28"/>
      <c r="I160" s="28"/>
      <c r="J160" s="23"/>
      <c r="K160">
        <f t="shared" si="33"/>
        <v>-0.10048199999437202</v>
      </c>
      <c r="L160" s="23"/>
      <c r="M160" s="23"/>
      <c r="N160" s="23"/>
      <c r="O160" s="23">
        <f t="shared" si="34"/>
        <v>-0.1002744859022725</v>
      </c>
      <c r="P160" s="23">
        <f t="shared" si="39"/>
        <v>-0.10880807670010839</v>
      </c>
      <c r="Q160" s="25">
        <f t="shared" si="40"/>
        <v>39487.865250000003</v>
      </c>
      <c r="R160" s="23">
        <f t="shared" si="36"/>
        <v>6.9323553309805864E-5</v>
      </c>
      <c r="S160" s="23"/>
      <c r="T160" s="23"/>
    </row>
    <row r="161" spans="1:20" ht="12" customHeight="1" x14ac:dyDescent="0.2">
      <c r="A161" s="27" t="s">
        <v>201</v>
      </c>
      <c r="B161" s="78" t="s">
        <v>82</v>
      </c>
      <c r="C161" s="27">
        <v>54506.36535</v>
      </c>
      <c r="D161" s="27">
        <v>2.0000000000000001E-4</v>
      </c>
      <c r="E161" s="26">
        <f t="shared" si="37"/>
        <v>11216.91952030633</v>
      </c>
      <c r="F161" s="26">
        <f t="shared" si="38"/>
        <v>11217</v>
      </c>
      <c r="G161" s="23">
        <f t="shared" si="35"/>
        <v>-0.10038199999689823</v>
      </c>
      <c r="H161" s="28"/>
      <c r="I161" s="28"/>
      <c r="J161" s="23"/>
      <c r="K161">
        <f t="shared" si="33"/>
        <v>-0.10038199999689823</v>
      </c>
      <c r="L161" s="23"/>
      <c r="M161" s="23"/>
      <c r="N161" s="23"/>
      <c r="O161" s="23">
        <f t="shared" si="34"/>
        <v>-0.1002744859022725</v>
      </c>
      <c r="P161" s="23">
        <f t="shared" si="39"/>
        <v>-0.10880807670010839</v>
      </c>
      <c r="Q161" s="25">
        <f t="shared" si="40"/>
        <v>39487.86535</v>
      </c>
      <c r="R161" s="23">
        <f t="shared" si="36"/>
        <v>7.0998768608381016E-5</v>
      </c>
      <c r="S161" s="23"/>
      <c r="T161" s="23"/>
    </row>
    <row r="162" spans="1:20" ht="12" customHeight="1" x14ac:dyDescent="0.2">
      <c r="A162" s="27" t="s">
        <v>201</v>
      </c>
      <c r="B162" s="78" t="s">
        <v>82</v>
      </c>
      <c r="C162" s="27">
        <v>54506.366150000002</v>
      </c>
      <c r="D162" s="27">
        <v>2.0000000000000001E-4</v>
      </c>
      <c r="E162" s="26">
        <f t="shared" si="37"/>
        <v>11216.920161693781</v>
      </c>
      <c r="F162" s="26">
        <f t="shared" si="38"/>
        <v>11217</v>
      </c>
      <c r="G162" s="23">
        <f t="shared" si="35"/>
        <v>-9.9581999995280057E-2</v>
      </c>
      <c r="H162" s="28"/>
      <c r="I162" s="28"/>
      <c r="J162" s="23"/>
      <c r="K162">
        <f t="shared" si="33"/>
        <v>-9.9581999995280057E-2</v>
      </c>
      <c r="L162" s="23"/>
      <c r="M162" s="23"/>
      <c r="N162" s="23"/>
      <c r="O162" s="23">
        <f t="shared" si="34"/>
        <v>-0.1002744859022725</v>
      </c>
      <c r="P162" s="23">
        <f t="shared" si="39"/>
        <v>-0.10880807670010839</v>
      </c>
      <c r="Q162" s="25">
        <f t="shared" si="40"/>
        <v>39487.866150000002</v>
      </c>
      <c r="R162" s="23">
        <f t="shared" si="36"/>
        <v>8.5120491363376052E-5</v>
      </c>
      <c r="S162" s="23"/>
      <c r="T162" s="23"/>
    </row>
    <row r="163" spans="1:20" ht="12" customHeight="1" x14ac:dyDescent="0.2">
      <c r="A163" s="27" t="s">
        <v>199</v>
      </c>
      <c r="B163" s="78" t="s">
        <v>82</v>
      </c>
      <c r="C163" s="27">
        <v>54516.342499999999</v>
      </c>
      <c r="D163" s="27">
        <v>1E-4</v>
      </c>
      <c r="E163" s="26">
        <f t="shared" si="37"/>
        <v>11224.918543793938</v>
      </c>
      <c r="F163" s="26">
        <f t="shared" si="38"/>
        <v>11225</v>
      </c>
      <c r="G163" s="23">
        <f t="shared" si="35"/>
        <v>-0.1015999999945052</v>
      </c>
      <c r="H163" s="28"/>
      <c r="I163" s="28"/>
      <c r="J163" s="23"/>
      <c r="K163" s="23">
        <f t="shared" si="33"/>
        <v>-0.1015999999945052</v>
      </c>
      <c r="L163" s="23"/>
      <c r="M163" s="23"/>
      <c r="N163" s="23"/>
      <c r="O163" s="23">
        <f t="shared" si="34"/>
        <v>-0.10035702235073515</v>
      </c>
      <c r="P163" s="23">
        <f t="shared" si="39"/>
        <v>-0.10893016813627374</v>
      </c>
      <c r="Q163" s="25">
        <f t="shared" si="40"/>
        <v>39497.842499999999</v>
      </c>
      <c r="R163" s="23">
        <f t="shared" si="36"/>
        <v>5.3731364986598444E-5</v>
      </c>
      <c r="S163" s="23"/>
      <c r="T163" s="23"/>
    </row>
    <row r="164" spans="1:20" ht="12" customHeight="1" x14ac:dyDescent="0.2">
      <c r="A164" s="22" t="s">
        <v>106</v>
      </c>
      <c r="B164" s="21" t="s">
        <v>82</v>
      </c>
      <c r="C164" s="22">
        <v>54531.310299999997</v>
      </c>
      <c r="D164" s="22">
        <v>5.9999999999999995E-4</v>
      </c>
      <c r="E164" s="26">
        <f t="shared" si="37"/>
        <v>11236.918742624046</v>
      </c>
      <c r="F164" s="26">
        <f t="shared" si="38"/>
        <v>11237</v>
      </c>
      <c r="G164" s="23">
        <f t="shared" si="35"/>
        <v>-0.10135199999785982</v>
      </c>
      <c r="H164" s="28"/>
      <c r="I164" s="28"/>
      <c r="J164" s="23">
        <f>G164</f>
        <v>-0.10135199999785982</v>
      </c>
      <c r="K164" s="23"/>
      <c r="L164" s="23"/>
      <c r="M164" s="23"/>
      <c r="N164" s="23"/>
      <c r="O164" s="23">
        <f t="shared" si="34"/>
        <v>-0.10048082702342913</v>
      </c>
      <c r="P164" s="23">
        <f t="shared" si="39"/>
        <v>-0.10911342419234854</v>
      </c>
      <c r="Q164" s="25">
        <f t="shared" si="40"/>
        <v>39512.810299999997</v>
      </c>
      <c r="R164" s="23">
        <f t="shared" si="36"/>
        <v>6.0239705526794868E-5</v>
      </c>
      <c r="S164" s="23"/>
      <c r="T164" s="23"/>
    </row>
    <row r="165" spans="1:20" ht="12" customHeight="1" x14ac:dyDescent="0.2">
      <c r="A165" s="83" t="s">
        <v>192</v>
      </c>
      <c r="B165" s="80" t="s">
        <v>80</v>
      </c>
      <c r="C165" s="81">
        <v>54751.451999999997</v>
      </c>
      <c r="D165" s="22">
        <v>1E-3</v>
      </c>
      <c r="E165" s="26">
        <f t="shared" si="37"/>
        <v>11413.413896941865</v>
      </c>
      <c r="F165" s="26">
        <f t="shared" si="38"/>
        <v>11413.5</v>
      </c>
      <c r="G165" s="23">
        <f t="shared" si="35"/>
        <v>-0.10739599999942584</v>
      </c>
      <c r="H165" s="28"/>
      <c r="I165" s="28"/>
      <c r="J165" s="23"/>
      <c r="K165" s="23">
        <f t="shared" ref="K165:K176" si="41">G165</f>
        <v>-0.10739599999942584</v>
      </c>
      <c r="L165" s="23"/>
      <c r="M165" s="23"/>
      <c r="N165" s="23"/>
      <c r="O165" s="23">
        <f t="shared" si="34"/>
        <v>-0.10230178741763626</v>
      </c>
      <c r="P165" s="23">
        <f t="shared" si="39"/>
        <v>-0.11182529824004293</v>
      </c>
      <c r="Q165" s="25">
        <f t="shared" si="40"/>
        <v>39732.951999999997</v>
      </c>
      <c r="R165" s="23">
        <f t="shared" si="36"/>
        <v>1.9618682904333682E-5</v>
      </c>
      <c r="S165" s="23"/>
      <c r="T165" s="23"/>
    </row>
    <row r="166" spans="1:20" ht="12" customHeight="1" x14ac:dyDescent="0.2">
      <c r="A166" s="83" t="s">
        <v>192</v>
      </c>
      <c r="B166" s="80" t="s">
        <v>82</v>
      </c>
      <c r="C166" s="81">
        <v>54794.480199999998</v>
      </c>
      <c r="D166" s="22">
        <v>2.0000000000000001E-4</v>
      </c>
      <c r="E166" s="26">
        <f t="shared" si="37"/>
        <v>11447.911081250964</v>
      </c>
      <c r="F166" s="26">
        <f t="shared" si="38"/>
        <v>11448</v>
      </c>
      <c r="G166" s="23">
        <f t="shared" si="35"/>
        <v>-0.11090799999510637</v>
      </c>
      <c r="H166" s="28"/>
      <c r="I166" s="28"/>
      <c r="J166" s="23"/>
      <c r="K166" s="23">
        <f t="shared" si="41"/>
        <v>-0.11090799999510637</v>
      </c>
      <c r="L166" s="23"/>
      <c r="M166" s="23"/>
      <c r="N166" s="23"/>
      <c r="O166" s="23">
        <f t="shared" si="34"/>
        <v>-0.10265772585163142</v>
      </c>
      <c r="P166" s="23">
        <f t="shared" si="39"/>
        <v>-0.11235898771022934</v>
      </c>
      <c r="Q166" s="25">
        <f t="shared" si="40"/>
        <v>39775.980199999998</v>
      </c>
      <c r="R166" s="23">
        <f t="shared" si="36"/>
        <v>2.1053653494377934E-6</v>
      </c>
      <c r="S166" s="23"/>
      <c r="T166" s="23"/>
    </row>
    <row r="167" spans="1:20" ht="12" customHeight="1" x14ac:dyDescent="0.2">
      <c r="A167" s="20" t="s">
        <v>202</v>
      </c>
      <c r="B167" s="21" t="s">
        <v>82</v>
      </c>
      <c r="C167" s="22">
        <v>54834.407399999996</v>
      </c>
      <c r="D167" s="22">
        <v>6.9999999999999999E-4</v>
      </c>
      <c r="E167" s="26">
        <f t="shared" si="37"/>
        <v>11479.922087459592</v>
      </c>
      <c r="F167" s="26">
        <f t="shared" si="38"/>
        <v>11480</v>
      </c>
      <c r="G167" s="23">
        <f t="shared" si="35"/>
        <v>-9.7179999997024424E-2</v>
      </c>
      <c r="H167" s="28"/>
      <c r="I167" s="28"/>
      <c r="J167" s="23"/>
      <c r="K167">
        <f t="shared" si="41"/>
        <v>-9.7179999997024424E-2</v>
      </c>
      <c r="L167" s="23"/>
      <c r="M167" s="23"/>
      <c r="N167" s="23"/>
      <c r="O167" s="23">
        <f t="shared" si="34"/>
        <v>-0.10298787164548201</v>
      </c>
      <c r="P167" s="23">
        <f t="shared" si="39"/>
        <v>-0.11285505829326639</v>
      </c>
      <c r="Q167" s="25">
        <f t="shared" si="40"/>
        <v>39815.907399999996</v>
      </c>
      <c r="R167" s="23">
        <f t="shared" si="36"/>
        <v>2.4570745259058411E-4</v>
      </c>
      <c r="S167" s="23"/>
      <c r="T167" s="23"/>
    </row>
    <row r="168" spans="1:20" ht="12" customHeight="1" x14ac:dyDescent="0.2">
      <c r="A168" s="22" t="s">
        <v>203</v>
      </c>
      <c r="B168" s="21" t="s">
        <v>80</v>
      </c>
      <c r="C168" s="22">
        <v>55541.614999999998</v>
      </c>
      <c r="D168" s="22">
        <v>1E-3</v>
      </c>
      <c r="E168" s="26">
        <f t="shared" si="37"/>
        <v>12046.914685848429</v>
      </c>
      <c r="F168" s="26">
        <f t="shared" si="38"/>
        <v>12047</v>
      </c>
      <c r="G168" s="23">
        <f t="shared" si="35"/>
        <v>-0.10641200000100071</v>
      </c>
      <c r="H168" s="28"/>
      <c r="I168" s="28"/>
      <c r="J168" s="23"/>
      <c r="K168">
        <f t="shared" si="41"/>
        <v>-0.10641200000100071</v>
      </c>
      <c r="L168" s="23"/>
      <c r="M168" s="23"/>
      <c r="N168" s="23"/>
      <c r="O168" s="23">
        <f t="shared" si="34"/>
        <v>-0.10883764243027208</v>
      </c>
      <c r="P168" s="23">
        <f t="shared" si="39"/>
        <v>-0.12181307137035648</v>
      </c>
      <c r="Q168" s="25">
        <f t="shared" si="40"/>
        <v>40523.114999999998</v>
      </c>
      <c r="R168" s="23">
        <f t="shared" si="36"/>
        <v>2.3719299932399002E-4</v>
      </c>
      <c r="S168" s="23"/>
      <c r="T168" s="23"/>
    </row>
    <row r="169" spans="1:20" ht="12" customHeight="1" x14ac:dyDescent="0.2">
      <c r="A169" s="20" t="s">
        <v>193</v>
      </c>
      <c r="B169" s="21" t="s">
        <v>82</v>
      </c>
      <c r="C169" s="22">
        <v>55590.25808</v>
      </c>
      <c r="D169" s="22">
        <v>4.0000000000000002E-4</v>
      </c>
      <c r="E169" s="26">
        <f t="shared" si="37"/>
        <v>12085.913512109397</v>
      </c>
      <c r="F169" s="26">
        <f t="shared" si="38"/>
        <v>12086</v>
      </c>
      <c r="G169" s="23">
        <f t="shared" si="35"/>
        <v>-0.10787599999457598</v>
      </c>
      <c r="H169" s="28"/>
      <c r="I169" s="28"/>
      <c r="J169" s="23"/>
      <c r="K169">
        <f t="shared" si="41"/>
        <v>-0.10787599999457598</v>
      </c>
      <c r="L169" s="23"/>
      <c r="M169" s="23"/>
      <c r="N169" s="23"/>
      <c r="O169" s="23">
        <f t="shared" si="34"/>
        <v>-0.10924000761652748</v>
      </c>
      <c r="P169" s="23">
        <f t="shared" si="39"/>
        <v>-0.12244093985739027</v>
      </c>
      <c r="Q169" s="25">
        <f t="shared" si="40"/>
        <v>40571.75808</v>
      </c>
      <c r="R169" s="23">
        <f t="shared" si="36"/>
        <v>2.1213747320739679E-4</v>
      </c>
      <c r="S169" s="23"/>
      <c r="T169" s="23"/>
    </row>
    <row r="170" spans="1:20" ht="12" customHeight="1" x14ac:dyDescent="0.2">
      <c r="A170" s="20" t="s">
        <v>193</v>
      </c>
      <c r="B170" s="21" t="s">
        <v>82</v>
      </c>
      <c r="C170" s="22">
        <v>55590.258679999999</v>
      </c>
      <c r="D170" s="22">
        <v>5.0000000000000001E-4</v>
      </c>
      <c r="E170" s="26">
        <f t="shared" si="37"/>
        <v>12085.913993149985</v>
      </c>
      <c r="F170" s="26">
        <f t="shared" si="38"/>
        <v>12086</v>
      </c>
      <c r="G170" s="23">
        <f t="shared" si="35"/>
        <v>-0.10727599999518134</v>
      </c>
      <c r="H170" s="28"/>
      <c r="I170" s="28"/>
      <c r="J170" s="23"/>
      <c r="K170">
        <f t="shared" si="41"/>
        <v>-0.10727599999518134</v>
      </c>
      <c r="L170" s="23"/>
      <c r="M170" s="23"/>
      <c r="N170" s="23"/>
      <c r="O170" s="23">
        <f t="shared" si="34"/>
        <v>-0.10924000761652748</v>
      </c>
      <c r="P170" s="23">
        <f t="shared" si="39"/>
        <v>-0.12244093985739027</v>
      </c>
      <c r="Q170" s="25">
        <f t="shared" si="40"/>
        <v>40571.758679999999</v>
      </c>
      <c r="R170" s="23">
        <f t="shared" si="36"/>
        <v>2.2997540102441346E-4</v>
      </c>
      <c r="S170" s="23"/>
      <c r="T170" s="23"/>
    </row>
    <row r="171" spans="1:20" ht="12" customHeight="1" x14ac:dyDescent="0.2">
      <c r="A171" s="20" t="s">
        <v>193</v>
      </c>
      <c r="B171" s="21" t="s">
        <v>82</v>
      </c>
      <c r="C171" s="22">
        <v>55590.259680000003</v>
      </c>
      <c r="D171" s="22">
        <v>2.9999999999999997E-4</v>
      </c>
      <c r="E171" s="26">
        <f t="shared" si="37"/>
        <v>12085.914794884298</v>
      </c>
      <c r="F171" s="26">
        <f t="shared" si="38"/>
        <v>12086</v>
      </c>
      <c r="G171" s="23">
        <f t="shared" si="35"/>
        <v>-0.10627599999133963</v>
      </c>
      <c r="H171" s="28"/>
      <c r="I171" s="28"/>
      <c r="J171" s="23"/>
      <c r="K171">
        <f t="shared" si="41"/>
        <v>-0.10627599999133963</v>
      </c>
      <c r="L171" s="23"/>
      <c r="M171" s="23"/>
      <c r="N171" s="23"/>
      <c r="O171" s="23">
        <f t="shared" si="34"/>
        <v>-0.10924000761652748</v>
      </c>
      <c r="P171" s="23">
        <f t="shared" si="39"/>
        <v>-0.12244093985739027</v>
      </c>
      <c r="Q171" s="25">
        <f t="shared" si="40"/>
        <v>40571.759680000003</v>
      </c>
      <c r="R171" s="23">
        <f t="shared" si="36"/>
        <v>2.613052808730332E-4</v>
      </c>
      <c r="S171" s="23"/>
      <c r="T171" s="23"/>
    </row>
    <row r="172" spans="1:20" ht="12" customHeight="1" x14ac:dyDescent="0.2">
      <c r="A172" s="20" t="s">
        <v>204</v>
      </c>
      <c r="B172" s="21" t="s">
        <v>82</v>
      </c>
      <c r="C172" s="22">
        <v>55844.703399999999</v>
      </c>
      <c r="D172" s="22">
        <v>2.0000000000000001E-4</v>
      </c>
      <c r="E172" s="26">
        <f t="shared" si="37"/>
        <v>12289.911055595467</v>
      </c>
      <c r="F172" s="26">
        <f t="shared" si="38"/>
        <v>12290</v>
      </c>
      <c r="G172" s="23">
        <f t="shared" si="35"/>
        <v>-0.11093999999866355</v>
      </c>
      <c r="H172" s="28"/>
      <c r="I172" s="28"/>
      <c r="J172" s="23"/>
      <c r="K172">
        <f t="shared" si="41"/>
        <v>-0.11093999999866355</v>
      </c>
      <c r="L172" s="23"/>
      <c r="M172" s="23"/>
      <c r="N172" s="23"/>
      <c r="O172" s="23">
        <f t="shared" si="34"/>
        <v>-0.11134468705232498</v>
      </c>
      <c r="P172" s="23">
        <f t="shared" si="39"/>
        <v>-0.12574973419265872</v>
      </c>
      <c r="Q172" s="25">
        <f t="shared" si="40"/>
        <v>40826.203399999999</v>
      </c>
      <c r="R172" s="23">
        <f t="shared" si="36"/>
        <v>2.1932822689678982E-4</v>
      </c>
      <c r="S172" s="23"/>
      <c r="T172" s="23"/>
    </row>
    <row r="173" spans="1:20" ht="12" customHeight="1" x14ac:dyDescent="0.2">
      <c r="A173" s="20" t="s">
        <v>208</v>
      </c>
      <c r="B173" s="21" t="s">
        <v>82</v>
      </c>
      <c r="C173" s="22">
        <v>55844.703399999999</v>
      </c>
      <c r="D173" s="22">
        <v>2.0000000000000001E-4</v>
      </c>
      <c r="E173" s="26">
        <f t="shared" si="37"/>
        <v>12289.911055595467</v>
      </c>
      <c r="F173" s="26">
        <f t="shared" si="38"/>
        <v>12290</v>
      </c>
      <c r="G173" s="23">
        <f t="shared" si="35"/>
        <v>-0.11093999999866355</v>
      </c>
      <c r="H173" s="28"/>
      <c r="I173" s="28"/>
      <c r="J173" s="23"/>
      <c r="K173">
        <f t="shared" si="41"/>
        <v>-0.11093999999866355</v>
      </c>
      <c r="L173" s="23"/>
      <c r="M173" s="23"/>
      <c r="N173" s="23"/>
      <c r="O173" s="23">
        <f t="shared" si="34"/>
        <v>-0.11134468705232498</v>
      </c>
      <c r="P173" s="23">
        <f t="shared" si="39"/>
        <v>-0.12574973419265872</v>
      </c>
      <c r="Q173" s="25">
        <f t="shared" si="40"/>
        <v>40826.203399999999</v>
      </c>
      <c r="R173" s="23">
        <f t="shared" si="36"/>
        <v>2.1932822689678982E-4</v>
      </c>
      <c r="S173" s="23"/>
      <c r="T173" s="23"/>
    </row>
    <row r="174" spans="1:20" ht="12" customHeight="1" x14ac:dyDescent="0.2">
      <c r="A174" s="20" t="s">
        <v>205</v>
      </c>
      <c r="B174" s="21" t="s">
        <v>82</v>
      </c>
      <c r="C174" s="22">
        <v>55883.358789999998</v>
      </c>
      <c r="D174" s="22">
        <v>1E-4</v>
      </c>
      <c r="E174" s="26">
        <f t="shared" si="37"/>
        <v>12320.90240808918</v>
      </c>
      <c r="F174" s="26">
        <f t="shared" si="38"/>
        <v>12321</v>
      </c>
      <c r="G174" s="23">
        <f t="shared" si="35"/>
        <v>-0.12172599999757949</v>
      </c>
      <c r="H174" s="28"/>
      <c r="I174" s="28"/>
      <c r="J174" s="23"/>
      <c r="K174">
        <f t="shared" si="41"/>
        <v>-0.12172599999757949</v>
      </c>
      <c r="L174" s="23"/>
      <c r="M174" s="23"/>
      <c r="O174" s="23">
        <f t="shared" si="34"/>
        <v>-0.11166451579011774</v>
      </c>
      <c r="P174" s="23">
        <f t="shared" si="39"/>
        <v>-0.12625615034084614</v>
      </c>
      <c r="Q174" s="25">
        <f t="shared" si="40"/>
        <v>40864.858789999998</v>
      </c>
      <c r="R174" s="23">
        <f t="shared" si="36"/>
        <v>2.0522262132598926E-5</v>
      </c>
      <c r="S174" s="23"/>
      <c r="T174" s="23"/>
    </row>
    <row r="175" spans="1:20" ht="12" customHeight="1" x14ac:dyDescent="0.2">
      <c r="A175" s="20" t="s">
        <v>206</v>
      </c>
      <c r="B175" s="21" t="s">
        <v>82</v>
      </c>
      <c r="C175" s="22">
        <v>55929.516300000003</v>
      </c>
      <c r="D175" s="22">
        <v>1E-4</v>
      </c>
      <c r="E175" s="26">
        <f t="shared" si="37"/>
        <v>12357.908467597112</v>
      </c>
      <c r="F175" s="26">
        <f t="shared" si="38"/>
        <v>12358</v>
      </c>
      <c r="G175" s="23">
        <f t="shared" si="35"/>
        <v>-0.11416799999278737</v>
      </c>
      <c r="H175" s="28"/>
      <c r="I175" s="28"/>
      <c r="J175" s="23"/>
      <c r="K175">
        <f t="shared" si="41"/>
        <v>-0.11416799999278737</v>
      </c>
      <c r="L175" s="23"/>
      <c r="M175" s="23"/>
      <c r="N175" s="23"/>
      <c r="O175" s="23">
        <f t="shared" si="34"/>
        <v>-0.11204624686425746</v>
      </c>
      <c r="P175" s="23">
        <f t="shared" si="39"/>
        <v>-0.1268618290051991</v>
      </c>
      <c r="Q175" s="25">
        <f t="shared" si="40"/>
        <v>40911.016300000003</v>
      </c>
      <c r="R175" s="23">
        <f t="shared" si="36"/>
        <v>1.611332949963457E-4</v>
      </c>
      <c r="S175" s="23"/>
      <c r="T175" s="23"/>
    </row>
    <row r="176" spans="1:20" ht="12" customHeight="1" x14ac:dyDescent="0.2">
      <c r="A176" s="20" t="s">
        <v>207</v>
      </c>
      <c r="B176" s="21" t="s">
        <v>82</v>
      </c>
      <c r="C176" s="22">
        <v>56283.744299999998</v>
      </c>
      <c r="D176" s="22">
        <v>2.0000000000000001E-4</v>
      </c>
      <c r="E176" s="26">
        <f t="shared" si="37"/>
        <v>12641.905209348864</v>
      </c>
      <c r="F176" s="26">
        <f t="shared" si="38"/>
        <v>12642</v>
      </c>
      <c r="G176" s="23">
        <f t="shared" si="35"/>
        <v>-0.11823200000071665</v>
      </c>
      <c r="H176" s="28"/>
      <c r="I176" s="28"/>
      <c r="J176" s="23"/>
      <c r="K176">
        <f t="shared" si="41"/>
        <v>-0.11823200000071665</v>
      </c>
      <c r="L176" s="23"/>
      <c r="M176" s="23"/>
      <c r="N176" s="23"/>
      <c r="O176" s="23">
        <f t="shared" ref="O176:O197" si="42">+C$11+C$12*F176</f>
        <v>-0.11497629078468141</v>
      </c>
      <c r="P176" s="23">
        <f t="shared" si="39"/>
        <v>-0.13155598685535336</v>
      </c>
      <c r="Q176" s="25">
        <f t="shared" si="40"/>
        <v>41265.244299999998</v>
      </c>
      <c r="R176" s="23">
        <f t="shared" si="36"/>
        <v>1.7752862570253171E-4</v>
      </c>
      <c r="S176" s="23"/>
      <c r="T176" s="23"/>
    </row>
    <row r="177" spans="1:20" ht="12" customHeight="1" x14ac:dyDescent="0.2">
      <c r="A177" s="83" t="s">
        <v>209</v>
      </c>
      <c r="B177" s="80" t="s">
        <v>82</v>
      </c>
      <c r="C177" s="22">
        <v>56650.452100000002</v>
      </c>
      <c r="D177" s="81">
        <v>8.0000000000000004E-4</v>
      </c>
      <c r="E177" s="26">
        <f t="shared" si="37"/>
        <v>12935.907434963317</v>
      </c>
      <c r="F177" s="26">
        <f t="shared" si="38"/>
        <v>12936</v>
      </c>
      <c r="G177" s="23">
        <f t="shared" ref="G177:G197" si="43">+C177-(C$7+F177*C$8)</f>
        <v>-0.11545599999226397</v>
      </c>
      <c r="H177" s="28"/>
      <c r="I177" s="28"/>
      <c r="J177" s="23">
        <f>G177</f>
        <v>-0.11545599999226397</v>
      </c>
      <c r="K177" s="23"/>
      <c r="L177" s="23"/>
      <c r="M177" s="23"/>
      <c r="N177" s="23"/>
      <c r="O177" s="23">
        <f t="shared" si="42"/>
        <v>-0.11800950526568368</v>
      </c>
      <c r="P177" s="23">
        <f t="shared" si="39"/>
        <v>-0.1364996203922077</v>
      </c>
      <c r="Q177" s="25">
        <f t="shared" si="40"/>
        <v>41631.952100000002</v>
      </c>
      <c r="R177" s="23">
        <f t="shared" ref="R177:R197" si="44">+(P177-G177)^2</f>
        <v>4.4283395953692789E-4</v>
      </c>
      <c r="S177" s="23"/>
      <c r="T177" s="23"/>
    </row>
    <row r="178" spans="1:20" ht="12" customHeight="1" x14ac:dyDescent="0.2">
      <c r="A178" s="81" t="s">
        <v>210</v>
      </c>
      <c r="B178" s="80" t="s">
        <v>82</v>
      </c>
      <c r="C178" s="81">
        <v>56713.439299999998</v>
      </c>
      <c r="D178" s="81">
        <v>4.4000000000000003E-3</v>
      </c>
      <c r="E178" s="26">
        <f t="shared" si="37"/>
        <v>12986.406434398894</v>
      </c>
      <c r="F178" s="26">
        <f t="shared" si="38"/>
        <v>12986.5</v>
      </c>
      <c r="G178" s="23">
        <f t="shared" si="43"/>
        <v>-0.11670400000002701</v>
      </c>
      <c r="H178" s="28"/>
      <c r="I178" s="28"/>
      <c r="J178" s="23">
        <f>G178</f>
        <v>-0.11670400000002701</v>
      </c>
      <c r="K178" s="23"/>
      <c r="L178" s="23"/>
      <c r="M178" s="23"/>
      <c r="N178" s="23"/>
      <c r="O178" s="23">
        <f t="shared" si="42"/>
        <v>-0.11853051659660413</v>
      </c>
      <c r="P178" s="23">
        <f t="shared" si="39"/>
        <v>-0.13735740095512791</v>
      </c>
      <c r="Q178" s="25">
        <f t="shared" si="40"/>
        <v>41694.939299999998</v>
      </c>
      <c r="R178" s="23">
        <f t="shared" si="44"/>
        <v>4.2656297101216289E-4</v>
      </c>
      <c r="S178" s="23"/>
      <c r="T178" s="23"/>
    </row>
    <row r="179" spans="1:20" ht="12" customHeight="1" x14ac:dyDescent="0.2">
      <c r="A179" s="91" t="s">
        <v>4</v>
      </c>
      <c r="B179" s="92" t="s">
        <v>82</v>
      </c>
      <c r="C179" s="93">
        <v>57049.582600000002</v>
      </c>
      <c r="D179" s="93">
        <v>1E-4</v>
      </c>
      <c r="E179" s="26">
        <f t="shared" si="37"/>
        <v>13255.904051644522</v>
      </c>
      <c r="F179" s="26">
        <f t="shared" si="38"/>
        <v>13256</v>
      </c>
      <c r="G179" s="23">
        <f t="shared" si="43"/>
        <v>-0.11967599999479717</v>
      </c>
      <c r="H179" s="28"/>
      <c r="I179" s="28"/>
      <c r="J179" s="23"/>
      <c r="K179" s="23">
        <f>G179</f>
        <v>-0.11967599999479717</v>
      </c>
      <c r="L179" s="23"/>
      <c r="M179" s="23"/>
      <c r="N179" s="23"/>
      <c r="O179" s="23">
        <f t="shared" si="42"/>
        <v>-0.12131096320418955</v>
      </c>
      <c r="P179" s="23">
        <f t="shared" si="39"/>
        <v>-0.14197778697274738</v>
      </c>
      <c r="Q179" s="25">
        <f t="shared" si="40"/>
        <v>42031.082600000002</v>
      </c>
      <c r="R179" s="23">
        <f t="shared" si="44"/>
        <v>4.9736970240986964E-4</v>
      </c>
      <c r="S179" s="23"/>
      <c r="T179" s="23"/>
    </row>
    <row r="180" spans="1:20" ht="12" customHeight="1" x14ac:dyDescent="0.2">
      <c r="A180" s="91" t="s">
        <v>1</v>
      </c>
      <c r="B180" s="92" t="s">
        <v>82</v>
      </c>
      <c r="C180" s="93">
        <v>57074.529699999999</v>
      </c>
      <c r="D180" s="93">
        <v>2.0000000000000001E-4</v>
      </c>
      <c r="E180" s="26">
        <f t="shared" si="37"/>
        <v>13275.904997691008</v>
      </c>
      <c r="F180" s="26">
        <f t="shared" si="38"/>
        <v>13276</v>
      </c>
      <c r="G180" s="23">
        <f t="shared" si="43"/>
        <v>-0.11849599999550264</v>
      </c>
      <c r="H180" s="28"/>
      <c r="I180" s="28"/>
      <c r="J180" s="23"/>
      <c r="K180" s="23">
        <f>G180</f>
        <v>-0.11849599999550264</v>
      </c>
      <c r="L180" s="23"/>
      <c r="M180" s="23"/>
      <c r="N180" s="23"/>
      <c r="O180" s="23">
        <f t="shared" si="42"/>
        <v>-0.12151730432534616</v>
      </c>
      <c r="P180" s="23">
        <f t="shared" si="39"/>
        <v>-0.14232354126912333</v>
      </c>
      <c r="Q180" s="25">
        <f t="shared" si="40"/>
        <v>42056.029699999999</v>
      </c>
      <c r="R180" s="23">
        <f t="shared" si="44"/>
        <v>5.6775172314609749E-4</v>
      </c>
      <c r="S180" s="23"/>
      <c r="T180" s="23"/>
    </row>
    <row r="181" spans="1:20" ht="12" customHeight="1" x14ac:dyDescent="0.2">
      <c r="A181" s="22" t="s">
        <v>211</v>
      </c>
      <c r="B181" s="21"/>
      <c r="C181" s="22">
        <v>57091.3681</v>
      </c>
      <c r="D181" s="22">
        <v>1.26E-2</v>
      </c>
      <c r="E181" s="26">
        <f t="shared" ref="E181:E197" si="45">+(C181-C$7)/C$8</f>
        <v>13289.404920724513</v>
      </c>
      <c r="F181" s="26">
        <f t="shared" ref="F181:F197" si="46">ROUND(2*E181,0)/2</f>
        <v>13289.5</v>
      </c>
      <c r="G181" s="23">
        <f t="shared" si="43"/>
        <v>-0.11859199999162229</v>
      </c>
      <c r="H181" s="28"/>
      <c r="I181" s="28"/>
      <c r="J181" s="23">
        <f>G181</f>
        <v>-0.11859199999162229</v>
      </c>
      <c r="K181" s="23"/>
      <c r="L181" s="23"/>
      <c r="M181" s="23"/>
      <c r="N181" s="23"/>
      <c r="O181" s="23">
        <f t="shared" si="42"/>
        <v>-0.12165658458212689</v>
      </c>
      <c r="P181" s="23">
        <f t="shared" ref="P181:P197" si="47">+D$11+D$12*F181+D$13*F181^2</f>
        <v>-0.14255714947480697</v>
      </c>
      <c r="Q181" s="25">
        <f t="shared" ref="Q181:Q197" si="48">+C181-15018.5</f>
        <v>42072.8681</v>
      </c>
      <c r="R181" s="23">
        <f t="shared" si="44"/>
        <v>5.743283897513868E-4</v>
      </c>
      <c r="S181" s="23"/>
      <c r="T181" s="23"/>
    </row>
    <row r="182" spans="1:20" ht="12" customHeight="1" x14ac:dyDescent="0.2">
      <c r="A182" s="88" t="s">
        <v>213</v>
      </c>
      <c r="B182" s="89" t="s">
        <v>82</v>
      </c>
      <c r="C182" s="90">
        <v>57316.49553</v>
      </c>
      <c r="D182" s="90">
        <v>6.0000000000000002E-5</v>
      </c>
      <c r="E182" s="26">
        <f t="shared" si="45"/>
        <v>13469.897305852022</v>
      </c>
      <c r="F182" s="26">
        <f t="shared" si="46"/>
        <v>13470</v>
      </c>
      <c r="G182" s="23">
        <f t="shared" si="43"/>
        <v>-0.12808999999833759</v>
      </c>
      <c r="H182" s="28"/>
      <c r="I182" s="28"/>
      <c r="J182" s="23"/>
      <c r="K182" s="23">
        <f t="shared" ref="K182:K197" si="49">G182</f>
        <v>-0.12808999999833759</v>
      </c>
      <c r="L182" s="23"/>
      <c r="M182" s="23"/>
      <c r="N182" s="23"/>
      <c r="O182" s="23">
        <f t="shared" si="42"/>
        <v>-0.12351881320056535</v>
      </c>
      <c r="P182" s="23">
        <f t="shared" si="47"/>
        <v>-0.14569792597830702</v>
      </c>
      <c r="Q182" s="25">
        <f t="shared" si="48"/>
        <v>42297.99553</v>
      </c>
      <c r="R182" s="23">
        <f t="shared" si="44"/>
        <v>3.1003905731608262E-4</v>
      </c>
      <c r="S182" s="23"/>
      <c r="T182" s="23"/>
    </row>
    <row r="183" spans="1:20" ht="12" customHeight="1" x14ac:dyDescent="0.2">
      <c r="A183" s="91" t="s">
        <v>3</v>
      </c>
      <c r="B183" s="92" t="s">
        <v>82</v>
      </c>
      <c r="C183" s="93">
        <v>57696.919099999999</v>
      </c>
      <c r="D183" s="93">
        <v>2.0000000000000001E-4</v>
      </c>
      <c r="E183" s="26">
        <f t="shared" si="45"/>
        <v>13774.895934886348</v>
      </c>
      <c r="F183" s="26">
        <f t="shared" si="46"/>
        <v>13775</v>
      </c>
      <c r="G183" s="23">
        <f t="shared" si="43"/>
        <v>-0.12979999999515712</v>
      </c>
      <c r="H183" s="28"/>
      <c r="I183" s="28"/>
      <c r="J183" s="23"/>
      <c r="K183" s="23">
        <f t="shared" si="49"/>
        <v>-0.12979999999515712</v>
      </c>
      <c r="L183" s="23"/>
      <c r="M183" s="23"/>
      <c r="N183" s="23"/>
      <c r="O183" s="23">
        <f t="shared" si="42"/>
        <v>-0.12666551529820375</v>
      </c>
      <c r="P183" s="23">
        <f t="shared" si="47"/>
        <v>-0.151078416438715</v>
      </c>
      <c r="Q183" s="25">
        <f t="shared" si="48"/>
        <v>42678.419099999999</v>
      </c>
      <c r="R183" s="23">
        <f t="shared" si="44"/>
        <v>4.5277100634547436E-4</v>
      </c>
      <c r="S183" s="23"/>
      <c r="T183" s="23"/>
    </row>
    <row r="184" spans="1:20" ht="12" customHeight="1" x14ac:dyDescent="0.2">
      <c r="A184" s="96" t="s">
        <v>214</v>
      </c>
      <c r="B184" s="97" t="s">
        <v>82</v>
      </c>
      <c r="C184" s="98">
        <v>58203.323640000075</v>
      </c>
      <c r="D184" s="98">
        <v>1E-4</v>
      </c>
      <c r="E184" s="26">
        <f t="shared" si="45"/>
        <v>14180.897830186323</v>
      </c>
      <c r="F184" s="26">
        <f t="shared" si="46"/>
        <v>14181</v>
      </c>
      <c r="G184" s="23">
        <f t="shared" si="43"/>
        <v>-0.12743599992245436</v>
      </c>
      <c r="H184" s="28"/>
      <c r="I184" s="28"/>
      <c r="J184" s="23"/>
      <c r="K184" s="23">
        <f t="shared" si="49"/>
        <v>-0.12743599992245436</v>
      </c>
      <c r="L184" s="23"/>
      <c r="M184" s="23"/>
      <c r="N184" s="23"/>
      <c r="O184" s="23">
        <f t="shared" si="42"/>
        <v>-0.13085424005768304</v>
      </c>
      <c r="P184" s="23">
        <f t="shared" si="47"/>
        <v>-0.15838365522908432</v>
      </c>
      <c r="Q184" s="25">
        <f t="shared" si="48"/>
        <v>43184.823640000075</v>
      </c>
      <c r="R184" s="23">
        <f t="shared" si="44"/>
        <v>9.5775736897798168E-4</v>
      </c>
      <c r="S184" s="23"/>
      <c r="T184" s="23"/>
    </row>
    <row r="185" spans="1:20" ht="12" customHeight="1" x14ac:dyDescent="0.2">
      <c r="A185" s="94" t="s">
        <v>0</v>
      </c>
      <c r="B185" s="95" t="s">
        <v>82</v>
      </c>
      <c r="C185" s="94">
        <v>58456.520700000001</v>
      </c>
      <c r="D185" s="94">
        <v>1E-4</v>
      </c>
      <c r="E185" s="26">
        <f t="shared" si="45"/>
        <v>14383.894600800455</v>
      </c>
      <c r="F185" s="26">
        <f t="shared" si="46"/>
        <v>14384</v>
      </c>
      <c r="G185" s="23">
        <f t="shared" si="43"/>
        <v>-0.13146399999823188</v>
      </c>
      <c r="H185" s="28"/>
      <c r="I185" s="28"/>
      <c r="J185" s="23"/>
      <c r="K185" s="23">
        <f t="shared" si="49"/>
        <v>-0.13146399999823188</v>
      </c>
      <c r="L185" s="23"/>
      <c r="M185" s="23"/>
      <c r="N185" s="23"/>
      <c r="O185" s="23">
        <f t="shared" si="42"/>
        <v>-0.13294860243742271</v>
      </c>
      <c r="P185" s="23">
        <f t="shared" si="47"/>
        <v>-0.1620975224415189</v>
      </c>
      <c r="Q185" s="25">
        <f t="shared" si="48"/>
        <v>43438.020700000001</v>
      </c>
      <c r="R185" s="23">
        <f t="shared" si="44"/>
        <v>9.3841269728336919E-4</v>
      </c>
      <c r="S185" s="23"/>
      <c r="T185" s="23"/>
    </row>
    <row r="186" spans="1:20" ht="12" customHeight="1" x14ac:dyDescent="0.2">
      <c r="A186" s="94" t="s">
        <v>0</v>
      </c>
      <c r="B186" s="95" t="s">
        <v>82</v>
      </c>
      <c r="C186" s="94">
        <v>58466.496700000003</v>
      </c>
      <c r="D186" s="94">
        <v>1E-4</v>
      </c>
      <c r="E186" s="26">
        <f t="shared" si="45"/>
        <v>14391.892702293608</v>
      </c>
      <c r="F186" s="26">
        <f t="shared" si="46"/>
        <v>14392</v>
      </c>
      <c r="G186" s="23">
        <f t="shared" si="43"/>
        <v>-0.13383199999225326</v>
      </c>
      <c r="H186" s="28"/>
      <c r="I186" s="28"/>
      <c r="J186" s="23"/>
      <c r="K186" s="23">
        <f t="shared" si="49"/>
        <v>-0.13383199999225326</v>
      </c>
      <c r="L186" s="23"/>
      <c r="M186" s="23"/>
      <c r="N186" s="23"/>
      <c r="O186" s="23">
        <f t="shared" si="42"/>
        <v>-0.13303113888588536</v>
      </c>
      <c r="P186" s="23">
        <f t="shared" si="47"/>
        <v>-0.16224471801671281</v>
      </c>
      <c r="Q186" s="25">
        <f t="shared" si="48"/>
        <v>43447.996700000003</v>
      </c>
      <c r="R186" s="23">
        <f t="shared" si="44"/>
        <v>8.0728254553744854E-4</v>
      </c>
      <c r="S186" s="23"/>
      <c r="T186" s="23"/>
    </row>
    <row r="187" spans="1:20" ht="12" customHeight="1" x14ac:dyDescent="0.2">
      <c r="A187" s="94" t="s">
        <v>0</v>
      </c>
      <c r="B187" s="95" t="s">
        <v>82</v>
      </c>
      <c r="C187" s="94">
        <v>58486.453500000003</v>
      </c>
      <c r="D187" s="94">
        <v>1E-4</v>
      </c>
      <c r="E187" s="26">
        <f t="shared" si="45"/>
        <v>14407.892753604603</v>
      </c>
      <c r="F187" s="26">
        <f t="shared" si="46"/>
        <v>14408</v>
      </c>
      <c r="G187" s="23">
        <f t="shared" si="43"/>
        <v>-0.13376799999241484</v>
      </c>
      <c r="H187" s="28"/>
      <c r="I187" s="28"/>
      <c r="J187" s="23"/>
      <c r="K187" s="23">
        <f t="shared" si="49"/>
        <v>-0.13376799999241484</v>
      </c>
      <c r="L187" s="23"/>
      <c r="M187" s="23"/>
      <c r="N187" s="23"/>
      <c r="O187" s="23">
        <f t="shared" si="42"/>
        <v>-0.13319621178281063</v>
      </c>
      <c r="P187" s="23">
        <f t="shared" si="47"/>
        <v>-0.16253929941002351</v>
      </c>
      <c r="Q187" s="25">
        <f t="shared" si="48"/>
        <v>43467.953500000003</v>
      </c>
      <c r="R187" s="23">
        <f t="shared" si="44"/>
        <v>8.2778767017768903E-4</v>
      </c>
      <c r="S187" s="23"/>
      <c r="T187" s="23"/>
    </row>
    <row r="188" spans="1:20" ht="12" customHeight="1" x14ac:dyDescent="0.2">
      <c r="A188" s="94" t="s">
        <v>0</v>
      </c>
      <c r="B188" s="95" t="s">
        <v>82</v>
      </c>
      <c r="C188" s="94">
        <v>58491.440699999999</v>
      </c>
      <c r="D188" s="94">
        <v>2.0000000000000001E-4</v>
      </c>
      <c r="E188" s="26">
        <f t="shared" si="45"/>
        <v>14411.891162963726</v>
      </c>
      <c r="F188" s="26">
        <f t="shared" si="46"/>
        <v>14412</v>
      </c>
      <c r="G188" s="23">
        <f t="shared" si="43"/>
        <v>-0.13575199999468168</v>
      </c>
      <c r="H188" s="28"/>
      <c r="I188" s="28"/>
      <c r="J188" s="23"/>
      <c r="K188" s="23">
        <f t="shared" si="49"/>
        <v>-0.13575199999468168</v>
      </c>
      <c r="L188" s="23"/>
      <c r="M188" s="23"/>
      <c r="N188" s="23"/>
      <c r="O188" s="23">
        <f t="shared" si="42"/>
        <v>-0.13323748000704197</v>
      </c>
      <c r="P188" s="23">
        <f t="shared" si="47"/>
        <v>-0.16261298439229344</v>
      </c>
      <c r="Q188" s="25">
        <f t="shared" si="48"/>
        <v>43472.940699999999</v>
      </c>
      <c r="R188" s="23">
        <f t="shared" si="44"/>
        <v>7.215124828087421E-4</v>
      </c>
      <c r="S188" s="23"/>
      <c r="T188" s="23"/>
    </row>
    <row r="189" spans="1:20" ht="12" customHeight="1" x14ac:dyDescent="0.2">
      <c r="A189" s="94" t="s">
        <v>0</v>
      </c>
      <c r="B189" s="95" t="s">
        <v>82</v>
      </c>
      <c r="C189" s="94">
        <v>58496.431199999999</v>
      </c>
      <c r="D189" s="94">
        <v>1E-4</v>
      </c>
      <c r="E189" s="26">
        <f t="shared" si="45"/>
        <v>14415.89221804608</v>
      </c>
      <c r="F189" s="26">
        <f t="shared" si="46"/>
        <v>14416</v>
      </c>
      <c r="G189" s="23">
        <f t="shared" si="43"/>
        <v>-0.134436000000278</v>
      </c>
      <c r="H189" s="28"/>
      <c r="I189" s="28"/>
      <c r="J189" s="23"/>
      <c r="K189" s="23">
        <f t="shared" si="49"/>
        <v>-0.134436000000278</v>
      </c>
      <c r="L189" s="23"/>
      <c r="M189" s="23"/>
      <c r="N189" s="23"/>
      <c r="O189" s="23">
        <f t="shared" si="42"/>
        <v>-0.13327874823127328</v>
      </c>
      <c r="P189" s="23">
        <f t="shared" si="47"/>
        <v>-0.16268668522814028</v>
      </c>
      <c r="Q189" s="25">
        <f t="shared" si="48"/>
        <v>43477.931199999999</v>
      </c>
      <c r="R189" s="23">
        <f t="shared" si="44"/>
        <v>7.9810121584375612E-4</v>
      </c>
      <c r="S189" s="23"/>
      <c r="T189" s="23"/>
    </row>
    <row r="190" spans="1:20" ht="12" customHeight="1" x14ac:dyDescent="0.2">
      <c r="A190" s="101" t="s">
        <v>215</v>
      </c>
      <c r="B190" s="100" t="s">
        <v>82</v>
      </c>
      <c r="C190" s="99">
        <v>59153.749499999998</v>
      </c>
      <c r="D190" s="99">
        <v>1E-4</v>
      </c>
      <c r="E190" s="26">
        <f t="shared" si="45"/>
        <v>14942.886852840065</v>
      </c>
      <c r="F190" s="26">
        <f t="shared" si="46"/>
        <v>14943</v>
      </c>
      <c r="G190" s="23">
        <f t="shared" si="43"/>
        <v>-0.1411279999956605</v>
      </c>
      <c r="H190" s="28"/>
      <c r="I190" s="28"/>
      <c r="J190" s="23"/>
      <c r="K190" s="23">
        <f t="shared" si="49"/>
        <v>-0.1411279999956605</v>
      </c>
      <c r="L190" s="23"/>
      <c r="M190" s="23"/>
      <c r="N190" s="23"/>
      <c r="O190" s="23">
        <f t="shared" si="42"/>
        <v>-0.13871583677375013</v>
      </c>
      <c r="P190" s="23">
        <f t="shared" si="47"/>
        <v>-0.17253540839472031</v>
      </c>
      <c r="Q190" s="25">
        <f t="shared" si="48"/>
        <v>44135.249499999998</v>
      </c>
      <c r="R190" s="23">
        <f t="shared" si="44"/>
        <v>9.8642530234533277E-4</v>
      </c>
      <c r="S190" s="23"/>
      <c r="T190" s="23"/>
    </row>
    <row r="191" spans="1:20" ht="12" customHeight="1" x14ac:dyDescent="0.2">
      <c r="A191" s="101" t="s">
        <v>215</v>
      </c>
      <c r="B191" s="100" t="s">
        <v>82</v>
      </c>
      <c r="C191" s="99">
        <v>59153.749900000003</v>
      </c>
      <c r="D191" s="99">
        <v>2.9999999999999997E-4</v>
      </c>
      <c r="E191" s="26">
        <f t="shared" si="45"/>
        <v>14942.887173533793</v>
      </c>
      <c r="F191" s="26">
        <f t="shared" si="46"/>
        <v>14943</v>
      </c>
      <c r="G191" s="23">
        <f t="shared" si="43"/>
        <v>-0.14072799999121344</v>
      </c>
      <c r="H191" s="28"/>
      <c r="I191" s="28"/>
      <c r="J191" s="23"/>
      <c r="K191" s="23">
        <f t="shared" si="49"/>
        <v>-0.14072799999121344</v>
      </c>
      <c r="L191" s="23"/>
      <c r="M191" s="23"/>
      <c r="N191" s="23"/>
      <c r="O191" s="23">
        <f t="shared" si="42"/>
        <v>-0.13871583677375013</v>
      </c>
      <c r="P191" s="23">
        <f t="shared" si="47"/>
        <v>-0.17253540839472031</v>
      </c>
      <c r="Q191" s="25">
        <f t="shared" si="48"/>
        <v>44135.249900000003</v>
      </c>
      <c r="R191" s="23">
        <f t="shared" si="44"/>
        <v>1.0117112293474798E-3</v>
      </c>
      <c r="S191" s="23"/>
      <c r="T191" s="23"/>
    </row>
    <row r="192" spans="1:20" ht="12" customHeight="1" x14ac:dyDescent="0.2">
      <c r="A192" s="102" t="s">
        <v>221</v>
      </c>
      <c r="B192" s="103" t="s">
        <v>82</v>
      </c>
      <c r="C192" s="105">
        <v>59157.489959999919</v>
      </c>
      <c r="D192" s="105">
        <v>5.9000000000000003E-4</v>
      </c>
      <c r="E192" s="26">
        <f t="shared" si="45"/>
        <v>14945.885707963405</v>
      </c>
      <c r="F192" s="26">
        <f t="shared" si="46"/>
        <v>14946</v>
      </c>
      <c r="G192" s="23">
        <f t="shared" si="43"/>
        <v>-0.14255600007891189</v>
      </c>
      <c r="H192" s="28"/>
      <c r="I192" s="28"/>
      <c r="J192" s="23"/>
      <c r="K192" s="23">
        <f t="shared" si="49"/>
        <v>-0.14255600007891189</v>
      </c>
      <c r="L192" s="23"/>
      <c r="M192" s="23"/>
      <c r="N192" s="23"/>
      <c r="O192" s="23">
        <f t="shared" si="42"/>
        <v>-0.13874678794192363</v>
      </c>
      <c r="P192" s="23">
        <f t="shared" si="47"/>
        <v>-0.17259226095708319</v>
      </c>
      <c r="Q192" s="25">
        <f t="shared" si="48"/>
        <v>44138.989959999919</v>
      </c>
      <c r="R192" s="23">
        <f t="shared" si="44"/>
        <v>9.0217696754156345E-4</v>
      </c>
      <c r="S192" s="23"/>
      <c r="T192" s="23"/>
    </row>
    <row r="193" spans="1:20" ht="12" customHeight="1" x14ac:dyDescent="0.2">
      <c r="A193" s="102" t="s">
        <v>216</v>
      </c>
      <c r="B193" s="103" t="s">
        <v>82</v>
      </c>
      <c r="C193" s="104">
        <v>59216.114599999972</v>
      </c>
      <c r="D193" s="102"/>
      <c r="E193" s="26">
        <f t="shared" si="45"/>
        <v>14992.887093360338</v>
      </c>
      <c r="F193" s="26">
        <f t="shared" si="46"/>
        <v>14993</v>
      </c>
      <c r="G193" s="23">
        <f t="shared" si="43"/>
        <v>-0.14082800002506701</v>
      </c>
      <c r="H193" s="28"/>
      <c r="I193" s="28"/>
      <c r="J193" s="23"/>
      <c r="K193" s="23">
        <f t="shared" si="49"/>
        <v>-0.14082800002506701</v>
      </c>
      <c r="L193" s="23"/>
      <c r="M193" s="23"/>
      <c r="N193" s="23"/>
      <c r="O193" s="23">
        <f t="shared" si="42"/>
        <v>-0.13923168957664167</v>
      </c>
      <c r="P193" s="23">
        <f t="shared" si="47"/>
        <v>-0.17348411534782207</v>
      </c>
      <c r="Q193" s="25">
        <f t="shared" si="48"/>
        <v>44197.614599999972</v>
      </c>
      <c r="R193" s="23">
        <f t="shared" si="44"/>
        <v>1.0664218679730776E-3</v>
      </c>
      <c r="S193" s="23"/>
      <c r="T193" s="23"/>
    </row>
    <row r="194" spans="1:20" ht="12" customHeight="1" x14ac:dyDescent="0.2">
      <c r="A194" s="102" t="s">
        <v>217</v>
      </c>
      <c r="B194" s="103" t="s">
        <v>82</v>
      </c>
      <c r="C194" s="104">
        <v>59273.4925</v>
      </c>
      <c r="D194" s="102">
        <v>2.0000000000000001E-4</v>
      </c>
      <c r="E194" s="26">
        <f t="shared" si="45"/>
        <v>15038.888924521529</v>
      </c>
      <c r="F194" s="26">
        <f t="shared" si="46"/>
        <v>15039</v>
      </c>
      <c r="G194" s="23">
        <f t="shared" si="43"/>
        <v>-0.13854399999399902</v>
      </c>
      <c r="H194" s="28"/>
      <c r="I194" s="28"/>
      <c r="J194" s="23"/>
      <c r="K194" s="23">
        <f t="shared" si="49"/>
        <v>-0.13854399999399902</v>
      </c>
      <c r="L194" s="23"/>
      <c r="M194" s="23"/>
      <c r="N194" s="23"/>
      <c r="O194" s="23">
        <f t="shared" si="42"/>
        <v>-0.1397062741553019</v>
      </c>
      <c r="P194" s="23">
        <f t="shared" si="47"/>
        <v>-0.17435911353828853</v>
      </c>
      <c r="Q194" s="25">
        <f t="shared" si="48"/>
        <v>44254.9925</v>
      </c>
      <c r="R194" s="23">
        <f t="shared" si="44"/>
        <v>1.28272235819035E-3</v>
      </c>
      <c r="S194" s="23"/>
      <c r="T194" s="23"/>
    </row>
    <row r="195" spans="1:20" ht="12" customHeight="1" x14ac:dyDescent="0.2">
      <c r="A195" s="102" t="s">
        <v>218</v>
      </c>
      <c r="B195" s="103" t="s">
        <v>82</v>
      </c>
      <c r="C195" s="104">
        <v>59303.42799999984</v>
      </c>
      <c r="D195" s="102">
        <v>4.0000000000000001E-3</v>
      </c>
      <c r="E195" s="26">
        <f t="shared" si="45"/>
        <v>15062.889242008187</v>
      </c>
      <c r="F195" s="26">
        <f t="shared" si="46"/>
        <v>15063</v>
      </c>
      <c r="G195" s="23">
        <f t="shared" si="43"/>
        <v>-0.13814800015825313</v>
      </c>
      <c r="H195" s="28"/>
      <c r="I195" s="28"/>
      <c r="J195" s="23"/>
      <c r="K195" s="23">
        <f t="shared" si="49"/>
        <v>-0.13814800015825313</v>
      </c>
      <c r="L195" s="23"/>
      <c r="M195" s="23"/>
      <c r="N195" s="23"/>
      <c r="O195" s="23">
        <f t="shared" si="42"/>
        <v>-0.13995388350068982</v>
      </c>
      <c r="P195" s="23">
        <f t="shared" si="47"/>
        <v>-0.17481646664610201</v>
      </c>
      <c r="Q195" s="25">
        <f t="shared" si="48"/>
        <v>44284.92799999984</v>
      </c>
      <c r="R195" s="23">
        <f t="shared" si="44"/>
        <v>1.3445764345704967E-3</v>
      </c>
      <c r="S195" s="23"/>
      <c r="T195" s="23"/>
    </row>
    <row r="196" spans="1:20" ht="12" customHeight="1" x14ac:dyDescent="0.2">
      <c r="A196" s="102" t="s">
        <v>219</v>
      </c>
      <c r="B196" s="103" t="s">
        <v>80</v>
      </c>
      <c r="C196" s="104">
        <v>59450.6034</v>
      </c>
      <c r="D196" s="102">
        <v>1E-4</v>
      </c>
      <c r="E196" s="26">
        <f t="shared" si="45"/>
        <v>15180.88481002104</v>
      </c>
      <c r="F196" s="26">
        <f t="shared" si="46"/>
        <v>15181</v>
      </c>
      <c r="G196" s="23">
        <f t="shared" si="43"/>
        <v>-0.14367599999968661</v>
      </c>
      <c r="H196" s="28"/>
      <c r="I196" s="28"/>
      <c r="J196" s="23"/>
      <c r="K196" s="23">
        <f t="shared" si="49"/>
        <v>-0.14367599999968661</v>
      </c>
      <c r="L196" s="23"/>
      <c r="M196" s="23"/>
      <c r="N196" s="23"/>
      <c r="O196" s="23">
        <f t="shared" si="42"/>
        <v>-0.14117129611551388</v>
      </c>
      <c r="P196" s="23">
        <f t="shared" si="47"/>
        <v>-0.17707342075539168</v>
      </c>
      <c r="Q196" s="25">
        <f t="shared" si="48"/>
        <v>44432.1034</v>
      </c>
      <c r="R196" s="23">
        <f t="shared" si="44"/>
        <v>1.1153877131335995E-3</v>
      </c>
      <c r="S196" s="23"/>
      <c r="T196" s="23"/>
    </row>
    <row r="197" spans="1:20" ht="12" customHeight="1" x14ac:dyDescent="0.2">
      <c r="A197" s="102" t="s">
        <v>220</v>
      </c>
      <c r="B197" s="103" t="s">
        <v>82</v>
      </c>
      <c r="C197" s="105">
        <v>59621.48499999987</v>
      </c>
      <c r="D197" s="105">
        <v>3.5E-4</v>
      </c>
      <c r="E197" s="26">
        <f t="shared" si="45"/>
        <v>15317.886451972807</v>
      </c>
      <c r="F197" s="26">
        <f t="shared" si="46"/>
        <v>15318</v>
      </c>
      <c r="G197" s="23">
        <f t="shared" si="43"/>
        <v>-0.14162800012854859</v>
      </c>
      <c r="H197" s="28"/>
      <c r="I197" s="28"/>
      <c r="J197" s="23"/>
      <c r="K197" s="23">
        <f t="shared" si="49"/>
        <v>-0.14162800012854859</v>
      </c>
      <c r="L197" s="23"/>
      <c r="M197" s="23"/>
      <c r="N197" s="23"/>
      <c r="O197" s="23">
        <f t="shared" si="42"/>
        <v>-0.14258473279543668</v>
      </c>
      <c r="P197" s="23">
        <f t="shared" si="47"/>
        <v>-0.17971109037689786</v>
      </c>
      <c r="Q197" s="25">
        <f t="shared" si="48"/>
        <v>44602.98499999987</v>
      </c>
      <c r="R197" s="23">
        <f t="shared" si="44"/>
        <v>1.4503217628639153E-3</v>
      </c>
      <c r="S197" s="23"/>
      <c r="T197" s="23"/>
    </row>
    <row r="198" spans="1:20" ht="12" customHeight="1" x14ac:dyDescent="0.2">
      <c r="A198" s="106" t="s">
        <v>222</v>
      </c>
      <c r="B198" s="107" t="s">
        <v>82</v>
      </c>
      <c r="C198" s="104">
        <v>59824.799200000001</v>
      </c>
      <c r="D198" s="102">
        <v>5.9999999999999995E-4</v>
      </c>
      <c r="E198" s="26">
        <f t="shared" ref="E198" si="50">+(C198-C$7)/C$8</f>
        <v>15480.890422161223</v>
      </c>
      <c r="F198" s="26">
        <f t="shared" ref="F198" si="51">ROUND(2*E198,0)/2</f>
        <v>15481</v>
      </c>
      <c r="G198" s="23">
        <f t="shared" ref="G198" si="52">+C198-(C$7+F198*C$8)</f>
        <v>-0.13667599999462254</v>
      </c>
      <c r="H198" s="28"/>
      <c r="I198" s="28"/>
      <c r="J198" s="23"/>
      <c r="K198" s="23">
        <f t="shared" ref="K198" si="53">G198</f>
        <v>-0.13667599999462254</v>
      </c>
      <c r="L198" s="23"/>
      <c r="M198" s="23"/>
      <c r="N198" s="23"/>
      <c r="O198" s="23">
        <f t="shared" ref="O198" si="54">+C$11+C$12*F198</f>
        <v>-0.1442664129328631</v>
      </c>
      <c r="P198" s="23">
        <f t="shared" ref="P198" si="55">+D$11+D$12*F198+D$13*F198^2</f>
        <v>-0.18287356588180978</v>
      </c>
      <c r="Q198" s="25">
        <f t="shared" ref="Q198" si="56">+C198-15018.5</f>
        <v>44806.299200000001</v>
      </c>
      <c r="R198" s="23">
        <f t="shared" ref="R198" si="57">+(P198-G198)^2</f>
        <v>2.134215093901006E-3</v>
      </c>
      <c r="S198" s="23"/>
      <c r="T198" s="23"/>
    </row>
    <row r="199" spans="1:20" ht="12" customHeight="1" x14ac:dyDescent="0.2">
      <c r="A199" s="26"/>
      <c r="B199" s="21"/>
      <c r="C199" s="26"/>
      <c r="D199" s="26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</row>
    <row r="200" spans="1:20" ht="12" customHeight="1" x14ac:dyDescent="0.2">
      <c r="A200" s="26"/>
      <c r="B200" s="21"/>
      <c r="C200" s="26"/>
      <c r="D200" s="26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</row>
    <row r="201" spans="1:20" ht="12" customHeight="1" x14ac:dyDescent="0.2">
      <c r="A201" s="26"/>
      <c r="B201" s="21"/>
      <c r="C201" s="26"/>
      <c r="D201" s="26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</row>
    <row r="202" spans="1:20" ht="12" customHeight="1" x14ac:dyDescent="0.2">
      <c r="A202" s="26"/>
      <c r="B202" s="21"/>
      <c r="C202" s="26"/>
      <c r="D202" s="26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</row>
    <row r="203" spans="1:20" ht="12" customHeight="1" x14ac:dyDescent="0.2">
      <c r="A203" s="26"/>
      <c r="B203" s="21"/>
      <c r="C203" s="26"/>
      <c r="D203" s="26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</row>
    <row r="204" spans="1:20" ht="12" customHeight="1" x14ac:dyDescent="0.2">
      <c r="A204" s="26"/>
      <c r="B204" s="21"/>
      <c r="C204" s="26"/>
      <c r="D204" s="26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</row>
    <row r="205" spans="1:20" ht="12" customHeight="1" x14ac:dyDescent="0.2">
      <c r="A205" s="26"/>
      <c r="B205" s="21"/>
      <c r="C205" s="26"/>
      <c r="D205" s="26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</row>
    <row r="206" spans="1:20" ht="12" customHeight="1" x14ac:dyDescent="0.2">
      <c r="A206" s="26"/>
      <c r="B206" s="21"/>
      <c r="C206" s="26"/>
      <c r="D206" s="26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</row>
    <row r="207" spans="1:20" ht="12" customHeight="1" x14ac:dyDescent="0.2">
      <c r="A207" s="26"/>
      <c r="B207" s="21"/>
      <c r="C207" s="26"/>
      <c r="D207" s="26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</row>
    <row r="208" spans="1:20" ht="12" customHeight="1" x14ac:dyDescent="0.2">
      <c r="A208" s="26"/>
      <c r="B208" s="21"/>
      <c r="C208" s="26"/>
      <c r="D208" s="26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</row>
    <row r="209" spans="1:20" ht="12" customHeight="1" x14ac:dyDescent="0.2">
      <c r="A209" s="26"/>
      <c r="B209" s="21"/>
      <c r="C209" s="26"/>
      <c r="D209" s="26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</row>
    <row r="210" spans="1:20" ht="12" customHeight="1" x14ac:dyDescent="0.2">
      <c r="A210" s="26"/>
      <c r="B210" s="21"/>
      <c r="C210" s="26"/>
      <c r="D210" s="26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</row>
    <row r="211" spans="1:20" ht="12" customHeight="1" x14ac:dyDescent="0.2">
      <c r="A211" s="26"/>
      <c r="B211" s="21"/>
      <c r="C211" s="26"/>
      <c r="D211" s="26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</row>
    <row r="212" spans="1:20" ht="12" customHeight="1" x14ac:dyDescent="0.2">
      <c r="A212" s="26"/>
      <c r="B212" s="21"/>
      <c r="C212" s="26"/>
      <c r="D212" s="26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</row>
    <row r="213" spans="1:20" ht="12" customHeight="1" x14ac:dyDescent="0.2">
      <c r="A213" s="26"/>
      <c r="B213" s="21"/>
      <c r="C213" s="26"/>
      <c r="D213" s="26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</row>
    <row r="214" spans="1:20" ht="12" customHeight="1" x14ac:dyDescent="0.2">
      <c r="A214" s="26"/>
      <c r="B214" s="21"/>
      <c r="C214" s="26"/>
      <c r="D214" s="26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</row>
    <row r="215" spans="1:20" ht="12" customHeight="1" x14ac:dyDescent="0.2">
      <c r="A215" s="26"/>
      <c r="B215" s="21"/>
      <c r="C215" s="26"/>
      <c r="D215" s="26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</row>
    <row r="216" spans="1:20" ht="12" customHeight="1" x14ac:dyDescent="0.2">
      <c r="A216" s="26"/>
      <c r="B216" s="21"/>
      <c r="C216" s="26"/>
      <c r="D216" s="26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</row>
    <row r="217" spans="1:20" ht="12" customHeight="1" x14ac:dyDescent="0.2">
      <c r="A217" s="26"/>
      <c r="B217" s="21"/>
      <c r="C217" s="26"/>
      <c r="D217" s="26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</row>
    <row r="218" spans="1:20" ht="12" customHeight="1" x14ac:dyDescent="0.2">
      <c r="A218" s="26"/>
      <c r="B218" s="21"/>
      <c r="C218" s="26"/>
      <c r="D218" s="26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</row>
    <row r="219" spans="1:20" ht="12" customHeight="1" x14ac:dyDescent="0.2">
      <c r="A219" s="26"/>
      <c r="B219" s="21"/>
      <c r="C219" s="26"/>
      <c r="D219" s="26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</row>
    <row r="220" spans="1:20" ht="12" customHeight="1" x14ac:dyDescent="0.2">
      <c r="A220" s="26"/>
      <c r="B220" s="21"/>
      <c r="C220" s="26"/>
      <c r="D220" s="26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</row>
    <row r="221" spans="1:20" ht="12" customHeight="1" x14ac:dyDescent="0.2">
      <c r="A221" s="26"/>
      <c r="B221" s="21"/>
      <c r="C221" s="26"/>
      <c r="D221" s="26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</row>
    <row r="222" spans="1:20" ht="12" customHeight="1" x14ac:dyDescent="0.2">
      <c r="A222" s="26"/>
      <c r="B222" s="21"/>
      <c r="C222" s="26"/>
      <c r="D222" s="26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</row>
    <row r="223" spans="1:20" ht="12" customHeight="1" x14ac:dyDescent="0.2">
      <c r="A223" s="26"/>
      <c r="B223" s="21"/>
      <c r="C223" s="26"/>
      <c r="D223" s="26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</row>
    <row r="224" spans="1:20" ht="12" customHeight="1" x14ac:dyDescent="0.2">
      <c r="A224" s="26"/>
      <c r="B224" s="21"/>
      <c r="C224" s="26"/>
      <c r="D224" s="26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</row>
    <row r="225" spans="1:20" ht="12" customHeight="1" x14ac:dyDescent="0.2">
      <c r="A225" s="26"/>
      <c r="B225" s="21"/>
      <c r="C225" s="26"/>
      <c r="D225" s="26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</row>
    <row r="226" spans="1:20" ht="12" customHeight="1" x14ac:dyDescent="0.2">
      <c r="A226" s="26"/>
      <c r="B226" s="21"/>
      <c r="C226" s="26"/>
      <c r="D226" s="26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</row>
    <row r="227" spans="1:20" ht="12" customHeight="1" x14ac:dyDescent="0.2">
      <c r="A227" s="26"/>
      <c r="B227" s="21"/>
      <c r="C227" s="26"/>
      <c r="D227" s="26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</row>
    <row r="228" spans="1:20" ht="12" customHeight="1" x14ac:dyDescent="0.2">
      <c r="A228" s="26"/>
      <c r="B228" s="21"/>
      <c r="C228" s="26"/>
      <c r="D228" s="26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</row>
    <row r="229" spans="1:20" ht="12" customHeight="1" x14ac:dyDescent="0.2">
      <c r="A229" s="26"/>
      <c r="B229" s="21"/>
      <c r="C229" s="26"/>
      <c r="D229" s="26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</row>
    <row r="230" spans="1:20" ht="12" customHeight="1" x14ac:dyDescent="0.2">
      <c r="A230" s="26"/>
      <c r="B230" s="21"/>
      <c r="C230" s="26"/>
      <c r="D230" s="26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</row>
    <row r="231" spans="1:20" ht="12" customHeight="1" x14ac:dyDescent="0.2">
      <c r="A231" s="26"/>
      <c r="B231" s="21"/>
      <c r="C231" s="26"/>
      <c r="D231" s="26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</row>
    <row r="232" spans="1:20" ht="12" customHeight="1" x14ac:dyDescent="0.2">
      <c r="A232" s="26"/>
      <c r="B232" s="21"/>
      <c r="C232" s="26"/>
      <c r="D232" s="26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</row>
    <row r="233" spans="1:20" ht="12" customHeight="1" x14ac:dyDescent="0.2">
      <c r="A233" s="26"/>
      <c r="B233" s="21"/>
      <c r="C233" s="26"/>
      <c r="D233" s="26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</row>
    <row r="234" spans="1:20" ht="12" customHeight="1" x14ac:dyDescent="0.2">
      <c r="A234" s="26"/>
      <c r="B234" s="21"/>
      <c r="C234" s="26"/>
      <c r="D234" s="26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</row>
    <row r="235" spans="1:20" ht="12" customHeight="1" x14ac:dyDescent="0.2">
      <c r="A235" s="26"/>
      <c r="B235" s="21"/>
      <c r="C235" s="26"/>
      <c r="D235" s="26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</row>
    <row r="236" spans="1:20" ht="12" customHeight="1" x14ac:dyDescent="0.2">
      <c r="A236" s="26"/>
      <c r="B236" s="21"/>
      <c r="C236" s="26"/>
      <c r="D236" s="26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</row>
    <row r="237" spans="1:20" ht="12" customHeight="1" x14ac:dyDescent="0.2">
      <c r="A237" s="26"/>
      <c r="B237" s="21"/>
      <c r="C237" s="26"/>
      <c r="D237" s="26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</row>
    <row r="238" spans="1:20" ht="12" customHeight="1" x14ac:dyDescent="0.2">
      <c r="A238" s="26"/>
      <c r="B238" s="21"/>
      <c r="C238" s="26"/>
      <c r="D238" s="26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</row>
    <row r="239" spans="1:20" ht="12" customHeight="1" x14ac:dyDescent="0.2">
      <c r="A239" s="26"/>
      <c r="B239" s="21"/>
      <c r="C239" s="26"/>
      <c r="D239" s="26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</row>
    <row r="240" spans="1:20" ht="12" customHeight="1" x14ac:dyDescent="0.2">
      <c r="A240" s="26"/>
      <c r="B240" s="21"/>
      <c r="C240" s="26"/>
      <c r="D240" s="26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</row>
    <row r="241" spans="1:20" ht="12" customHeight="1" x14ac:dyDescent="0.2">
      <c r="A241" s="26"/>
      <c r="B241" s="21"/>
      <c r="C241" s="26"/>
      <c r="D241" s="26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</row>
    <row r="242" spans="1:20" ht="12" customHeight="1" x14ac:dyDescent="0.2">
      <c r="A242" s="26"/>
      <c r="B242" s="21"/>
      <c r="C242" s="26"/>
      <c r="D242" s="26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</row>
    <row r="243" spans="1:20" ht="12" customHeight="1" x14ac:dyDescent="0.2">
      <c r="A243" s="26"/>
      <c r="B243" s="21"/>
      <c r="C243" s="26"/>
      <c r="D243" s="26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</row>
    <row r="244" spans="1:20" ht="12" customHeight="1" x14ac:dyDescent="0.2">
      <c r="A244" s="26"/>
      <c r="B244" s="21"/>
      <c r="C244" s="26"/>
      <c r="D244" s="26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</row>
    <row r="245" spans="1:20" ht="12" customHeight="1" x14ac:dyDescent="0.2">
      <c r="A245" s="26"/>
      <c r="B245" s="21"/>
      <c r="C245" s="26"/>
      <c r="D245" s="26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</row>
    <row r="246" spans="1:20" ht="12" customHeight="1" x14ac:dyDescent="0.2">
      <c r="A246" s="26"/>
      <c r="B246" s="21"/>
      <c r="C246" s="26"/>
      <c r="D246" s="26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</row>
    <row r="247" spans="1:20" ht="12" customHeight="1" x14ac:dyDescent="0.2">
      <c r="A247" s="26"/>
      <c r="B247" s="21"/>
      <c r="C247" s="26"/>
      <c r="D247" s="26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</row>
    <row r="248" spans="1:20" ht="12" customHeight="1" x14ac:dyDescent="0.2">
      <c r="A248" s="26"/>
      <c r="B248" s="21"/>
      <c r="C248" s="26"/>
      <c r="D248" s="26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</row>
    <row r="249" spans="1:20" ht="12" customHeight="1" x14ac:dyDescent="0.2">
      <c r="A249" s="26"/>
      <c r="B249" s="21"/>
      <c r="C249" s="26"/>
      <c r="D249" s="26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</row>
    <row r="250" spans="1:20" ht="12" customHeight="1" x14ac:dyDescent="0.2">
      <c r="A250" s="26"/>
      <c r="B250" s="21"/>
      <c r="C250" s="26"/>
      <c r="D250" s="26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</row>
    <row r="251" spans="1:20" x14ac:dyDescent="0.2">
      <c r="A251" s="26"/>
      <c r="B251" s="21"/>
      <c r="C251" s="26"/>
      <c r="D251" s="26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</row>
    <row r="252" spans="1:20" x14ac:dyDescent="0.2">
      <c r="A252" s="26"/>
      <c r="B252" s="21"/>
      <c r="C252" s="26"/>
      <c r="D252" s="26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</row>
    <row r="253" spans="1:20" x14ac:dyDescent="0.2">
      <c r="A253" s="26"/>
      <c r="B253" s="21"/>
      <c r="C253" s="26"/>
      <c r="D253" s="26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</row>
    <row r="254" spans="1:20" x14ac:dyDescent="0.2">
      <c r="A254" s="26"/>
      <c r="B254" s="21"/>
      <c r="C254" s="26"/>
      <c r="D254" s="26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</row>
    <row r="255" spans="1:20" x14ac:dyDescent="0.2">
      <c r="A255" s="26"/>
      <c r="B255" s="21"/>
      <c r="C255" s="26"/>
      <c r="D255" s="26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</row>
    <row r="256" spans="1:20" x14ac:dyDescent="0.2">
      <c r="A256" s="26"/>
      <c r="B256" s="21"/>
      <c r="C256" s="26"/>
      <c r="D256" s="26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</row>
    <row r="257" spans="1:20" x14ac:dyDescent="0.2">
      <c r="A257" s="26"/>
      <c r="B257" s="21"/>
      <c r="C257" s="26"/>
      <c r="D257" s="26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</row>
    <row r="258" spans="1:20" x14ac:dyDescent="0.2">
      <c r="A258" s="26"/>
      <c r="B258" s="21"/>
      <c r="C258" s="26"/>
      <c r="D258" s="26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</row>
    <row r="259" spans="1:20" x14ac:dyDescent="0.2">
      <c r="A259" s="26"/>
      <c r="B259" s="21"/>
      <c r="C259" s="26"/>
      <c r="D259" s="26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</row>
    <row r="260" spans="1:20" x14ac:dyDescent="0.2">
      <c r="A260" s="26"/>
      <c r="B260" s="21"/>
      <c r="C260" s="26"/>
      <c r="D260" s="26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</row>
    <row r="261" spans="1:20" x14ac:dyDescent="0.2">
      <c r="A261" s="26"/>
      <c r="B261" s="21"/>
      <c r="C261" s="26"/>
      <c r="D261" s="26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</row>
    <row r="262" spans="1:20" x14ac:dyDescent="0.2">
      <c r="A262" s="26"/>
      <c r="B262" s="21"/>
      <c r="C262" s="26"/>
      <c r="D262" s="26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</row>
    <row r="263" spans="1:20" x14ac:dyDescent="0.2">
      <c r="A263" s="26"/>
      <c r="B263" s="21"/>
      <c r="C263" s="26"/>
      <c r="D263" s="26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</row>
    <row r="264" spans="1:20" x14ac:dyDescent="0.2">
      <c r="A264" s="26"/>
      <c r="B264" s="21"/>
      <c r="C264" s="26"/>
      <c r="D264" s="26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</row>
    <row r="265" spans="1:20" x14ac:dyDescent="0.2">
      <c r="A265" s="26"/>
      <c r="B265" s="21"/>
      <c r="C265" s="26"/>
      <c r="D265" s="26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</row>
    <row r="266" spans="1:20" x14ac:dyDescent="0.2">
      <c r="A266" s="26"/>
      <c r="B266" s="21"/>
      <c r="C266" s="26"/>
      <c r="D266" s="26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</row>
    <row r="267" spans="1:20" x14ac:dyDescent="0.2">
      <c r="A267" s="26"/>
      <c r="B267" s="21"/>
      <c r="C267" s="26"/>
      <c r="D267" s="26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</row>
    <row r="268" spans="1:20" x14ac:dyDescent="0.2">
      <c r="A268" s="26"/>
      <c r="B268" s="21"/>
      <c r="C268" s="26"/>
      <c r="D268" s="26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</row>
    <row r="269" spans="1:20" x14ac:dyDescent="0.2">
      <c r="A269" s="26"/>
      <c r="B269" s="21"/>
      <c r="C269" s="26"/>
      <c r="D269" s="26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</row>
    <row r="270" spans="1:20" x14ac:dyDescent="0.2">
      <c r="A270" s="26"/>
      <c r="B270" s="21"/>
      <c r="C270" s="26"/>
      <c r="D270" s="26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</row>
    <row r="271" spans="1:20" x14ac:dyDescent="0.2">
      <c r="A271" s="26"/>
      <c r="B271" s="21"/>
      <c r="C271" s="26"/>
      <c r="D271" s="26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</row>
    <row r="272" spans="1:20" x14ac:dyDescent="0.2">
      <c r="A272" s="26"/>
      <c r="B272" s="21"/>
      <c r="C272" s="26"/>
      <c r="D272" s="26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</row>
    <row r="273" spans="1:20" x14ac:dyDescent="0.2">
      <c r="A273" s="26"/>
      <c r="B273" s="21"/>
      <c r="C273" s="26"/>
      <c r="D273" s="26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</row>
    <row r="274" spans="1:20" x14ac:dyDescent="0.2">
      <c r="A274" s="26"/>
      <c r="B274" s="21"/>
      <c r="C274" s="26"/>
      <c r="D274" s="26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</row>
    <row r="275" spans="1:20" x14ac:dyDescent="0.2">
      <c r="A275" s="26"/>
      <c r="B275" s="21"/>
      <c r="C275" s="26"/>
      <c r="D275" s="26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</row>
    <row r="276" spans="1:20" x14ac:dyDescent="0.2">
      <c r="A276" s="26"/>
      <c r="B276" s="21"/>
      <c r="C276" s="26"/>
      <c r="D276" s="26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</row>
    <row r="277" spans="1:20" x14ac:dyDescent="0.2">
      <c r="A277" s="26"/>
      <c r="B277" s="21"/>
      <c r="C277" s="26"/>
      <c r="D277" s="26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</row>
    <row r="278" spans="1:20" x14ac:dyDescent="0.2">
      <c r="A278" s="26"/>
      <c r="B278" s="21"/>
      <c r="C278" s="26"/>
      <c r="D278" s="26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</row>
    <row r="279" spans="1:20" x14ac:dyDescent="0.2">
      <c r="A279" s="26"/>
      <c r="B279" s="21"/>
      <c r="C279" s="26"/>
      <c r="D279" s="26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</row>
    <row r="280" spans="1:20" x14ac:dyDescent="0.2">
      <c r="A280" s="26"/>
      <c r="B280" s="31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</row>
    <row r="281" spans="1:20" x14ac:dyDescent="0.2">
      <c r="A281" s="26"/>
      <c r="B281" s="31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</row>
    <row r="282" spans="1:20" x14ac:dyDescent="0.2">
      <c r="A282" s="26"/>
      <c r="B282" s="31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</row>
    <row r="283" spans="1:20" x14ac:dyDescent="0.2">
      <c r="A283" s="26"/>
      <c r="B283" s="31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</row>
    <row r="284" spans="1:20" x14ac:dyDescent="0.2">
      <c r="A284" s="26"/>
      <c r="B284" s="31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</row>
    <row r="285" spans="1:20" x14ac:dyDescent="0.2">
      <c r="A285" s="26"/>
      <c r="B285" s="31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</row>
    <row r="286" spans="1:20" x14ac:dyDescent="0.2">
      <c r="A286" s="26"/>
      <c r="B286" s="31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</row>
    <row r="287" spans="1:20" x14ac:dyDescent="0.2">
      <c r="A287" s="26"/>
      <c r="B287" s="31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</row>
    <row r="288" spans="1:20" x14ac:dyDescent="0.2">
      <c r="A288" s="26"/>
      <c r="B288" s="31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</row>
    <row r="289" spans="1:20" x14ac:dyDescent="0.2">
      <c r="A289" s="26"/>
      <c r="B289" s="31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</row>
    <row r="290" spans="1:20" x14ac:dyDescent="0.2">
      <c r="A290" s="26"/>
      <c r="B290" s="31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</row>
    <row r="291" spans="1:20" x14ac:dyDescent="0.2">
      <c r="A291" s="26"/>
      <c r="B291" s="31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</row>
    <row r="292" spans="1:20" x14ac:dyDescent="0.2">
      <c r="A292" s="26"/>
      <c r="B292" s="31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</row>
    <row r="293" spans="1:20" x14ac:dyDescent="0.2">
      <c r="A293" s="26"/>
      <c r="B293" s="31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</row>
    <row r="294" spans="1:20" x14ac:dyDescent="0.2">
      <c r="A294" s="26"/>
      <c r="B294" s="31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</row>
    <row r="295" spans="1:20" x14ac:dyDescent="0.2">
      <c r="A295" s="26"/>
      <c r="B295" s="31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</row>
    <row r="296" spans="1:20" x14ac:dyDescent="0.2">
      <c r="A296" s="26"/>
      <c r="B296" s="31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</row>
    <row r="297" spans="1:20" x14ac:dyDescent="0.2">
      <c r="A297" s="26"/>
      <c r="B297" s="31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</row>
    <row r="298" spans="1:20" x14ac:dyDescent="0.2">
      <c r="A298" s="26"/>
      <c r="B298" s="31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</row>
    <row r="299" spans="1:20" x14ac:dyDescent="0.2">
      <c r="A299" s="26"/>
      <c r="B299" s="31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</row>
    <row r="300" spans="1:20" x14ac:dyDescent="0.2">
      <c r="A300" s="26"/>
      <c r="B300" s="31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</row>
    <row r="301" spans="1:20" x14ac:dyDescent="0.2">
      <c r="A301" s="13"/>
    </row>
    <row r="302" spans="1:20" x14ac:dyDescent="0.2">
      <c r="A302" s="13"/>
    </row>
    <row r="303" spans="1:20" x14ac:dyDescent="0.2">
      <c r="A303" s="13"/>
    </row>
    <row r="304" spans="1:20" x14ac:dyDescent="0.2">
      <c r="A304" s="13"/>
    </row>
    <row r="305" spans="1:1" x14ac:dyDescent="0.2">
      <c r="A305" s="13"/>
    </row>
    <row r="306" spans="1:1" x14ac:dyDescent="0.2">
      <c r="A306" s="13"/>
    </row>
    <row r="307" spans="1:1" x14ac:dyDescent="0.2">
      <c r="A307" s="13"/>
    </row>
    <row r="308" spans="1:1" x14ac:dyDescent="0.2">
      <c r="A308" s="13"/>
    </row>
    <row r="309" spans="1:1" x14ac:dyDescent="0.2">
      <c r="A309" s="13"/>
    </row>
    <row r="310" spans="1:1" x14ac:dyDescent="0.2">
      <c r="A310" s="13"/>
    </row>
    <row r="311" spans="1:1" x14ac:dyDescent="0.2">
      <c r="A311" s="13"/>
    </row>
    <row r="312" spans="1:1" x14ac:dyDescent="0.2">
      <c r="A312" s="13"/>
    </row>
    <row r="313" spans="1:1" x14ac:dyDescent="0.2">
      <c r="A313" s="13"/>
    </row>
    <row r="314" spans="1:1" x14ac:dyDescent="0.2">
      <c r="A314" s="13"/>
    </row>
    <row r="315" spans="1:1" x14ac:dyDescent="0.2">
      <c r="A315" s="13"/>
    </row>
    <row r="316" spans="1:1" x14ac:dyDescent="0.2">
      <c r="A316" s="13"/>
    </row>
    <row r="317" spans="1:1" x14ac:dyDescent="0.2">
      <c r="A317" s="13"/>
    </row>
    <row r="318" spans="1:1" x14ac:dyDescent="0.2">
      <c r="A318" s="13"/>
    </row>
    <row r="319" spans="1:1" x14ac:dyDescent="0.2">
      <c r="A319" s="13"/>
    </row>
    <row r="320" spans="1:1" x14ac:dyDescent="0.2">
      <c r="A320" s="13"/>
    </row>
    <row r="321" spans="1:1" x14ac:dyDescent="0.2">
      <c r="A321" s="13"/>
    </row>
    <row r="322" spans="1:1" x14ac:dyDescent="0.2">
      <c r="A322" s="13"/>
    </row>
    <row r="323" spans="1:1" x14ac:dyDescent="0.2">
      <c r="A323" s="13"/>
    </row>
    <row r="324" spans="1:1" x14ac:dyDescent="0.2">
      <c r="A324" s="13"/>
    </row>
    <row r="325" spans="1:1" x14ac:dyDescent="0.2">
      <c r="A325" s="13"/>
    </row>
    <row r="326" spans="1:1" x14ac:dyDescent="0.2">
      <c r="A326" s="13"/>
    </row>
    <row r="327" spans="1:1" x14ac:dyDescent="0.2">
      <c r="A327" s="13"/>
    </row>
    <row r="328" spans="1:1" x14ac:dyDescent="0.2">
      <c r="A328" s="13"/>
    </row>
    <row r="329" spans="1:1" x14ac:dyDescent="0.2">
      <c r="A329" s="13"/>
    </row>
    <row r="330" spans="1:1" x14ac:dyDescent="0.2">
      <c r="A330" s="13"/>
    </row>
    <row r="331" spans="1:1" x14ac:dyDescent="0.2">
      <c r="A331" s="13"/>
    </row>
    <row r="332" spans="1:1" x14ac:dyDescent="0.2">
      <c r="A332" s="13"/>
    </row>
    <row r="333" spans="1:1" x14ac:dyDescent="0.2">
      <c r="A333" s="13"/>
    </row>
    <row r="334" spans="1:1" x14ac:dyDescent="0.2">
      <c r="A334" s="13"/>
    </row>
    <row r="335" spans="1:1" x14ac:dyDescent="0.2">
      <c r="A335" s="13"/>
    </row>
    <row r="336" spans="1:1" x14ac:dyDescent="0.2">
      <c r="A336" s="13"/>
    </row>
    <row r="337" spans="1:1" x14ac:dyDescent="0.2">
      <c r="A337" s="13"/>
    </row>
    <row r="338" spans="1:1" x14ac:dyDescent="0.2">
      <c r="A338" s="13"/>
    </row>
    <row r="339" spans="1:1" x14ac:dyDescent="0.2">
      <c r="A339" s="13"/>
    </row>
    <row r="340" spans="1:1" x14ac:dyDescent="0.2">
      <c r="A340" s="13"/>
    </row>
    <row r="341" spans="1:1" x14ac:dyDescent="0.2">
      <c r="A341" s="13"/>
    </row>
    <row r="342" spans="1:1" x14ac:dyDescent="0.2">
      <c r="A342" s="13"/>
    </row>
    <row r="343" spans="1:1" x14ac:dyDescent="0.2">
      <c r="A343" s="13"/>
    </row>
    <row r="344" spans="1:1" x14ac:dyDescent="0.2">
      <c r="A344" s="13"/>
    </row>
    <row r="345" spans="1:1" x14ac:dyDescent="0.2">
      <c r="A345" s="13"/>
    </row>
    <row r="346" spans="1:1" x14ac:dyDescent="0.2">
      <c r="A346" s="13"/>
    </row>
    <row r="347" spans="1:1" x14ac:dyDescent="0.2">
      <c r="A347" s="13"/>
    </row>
    <row r="348" spans="1:1" x14ac:dyDescent="0.2">
      <c r="A348" s="13"/>
    </row>
    <row r="349" spans="1:1" x14ac:dyDescent="0.2">
      <c r="A349" s="13"/>
    </row>
    <row r="350" spans="1:1" x14ac:dyDescent="0.2">
      <c r="A350" s="13"/>
    </row>
    <row r="351" spans="1:1" x14ac:dyDescent="0.2">
      <c r="A351" s="13"/>
    </row>
    <row r="352" spans="1:1" x14ac:dyDescent="0.2">
      <c r="A352" s="13"/>
    </row>
    <row r="353" spans="1:1" x14ac:dyDescent="0.2">
      <c r="A353" s="13"/>
    </row>
    <row r="354" spans="1:1" x14ac:dyDescent="0.2">
      <c r="A354" s="13"/>
    </row>
    <row r="355" spans="1:1" x14ac:dyDescent="0.2">
      <c r="A355" s="13"/>
    </row>
    <row r="356" spans="1:1" x14ac:dyDescent="0.2">
      <c r="A356" s="13"/>
    </row>
    <row r="357" spans="1:1" x14ac:dyDescent="0.2">
      <c r="A357" s="13"/>
    </row>
    <row r="358" spans="1:1" x14ac:dyDescent="0.2">
      <c r="A358" s="13"/>
    </row>
    <row r="359" spans="1:1" x14ac:dyDescent="0.2">
      <c r="A359" s="13"/>
    </row>
    <row r="360" spans="1:1" x14ac:dyDescent="0.2">
      <c r="A360" s="13"/>
    </row>
    <row r="361" spans="1:1" x14ac:dyDescent="0.2">
      <c r="A361" s="13"/>
    </row>
    <row r="362" spans="1:1" x14ac:dyDescent="0.2">
      <c r="A362" s="13"/>
    </row>
    <row r="363" spans="1:1" x14ac:dyDescent="0.2">
      <c r="A363" s="13"/>
    </row>
    <row r="364" spans="1:1" x14ac:dyDescent="0.2">
      <c r="A364" s="13"/>
    </row>
    <row r="365" spans="1:1" x14ac:dyDescent="0.2">
      <c r="A365" s="13"/>
    </row>
    <row r="366" spans="1:1" x14ac:dyDescent="0.2">
      <c r="A366" s="13"/>
    </row>
    <row r="367" spans="1:1" x14ac:dyDescent="0.2">
      <c r="A367" s="13"/>
    </row>
    <row r="368" spans="1:1" x14ac:dyDescent="0.2">
      <c r="A368" s="13"/>
    </row>
    <row r="369" spans="1:1" x14ac:dyDescent="0.2">
      <c r="A369" s="13"/>
    </row>
    <row r="370" spans="1:1" x14ac:dyDescent="0.2">
      <c r="A370" s="13"/>
    </row>
    <row r="371" spans="1:1" x14ac:dyDescent="0.2">
      <c r="A371" s="13"/>
    </row>
    <row r="372" spans="1:1" x14ac:dyDescent="0.2">
      <c r="A372" s="13"/>
    </row>
    <row r="373" spans="1:1" x14ac:dyDescent="0.2">
      <c r="A373" s="13"/>
    </row>
    <row r="374" spans="1:1" x14ac:dyDescent="0.2">
      <c r="A374" s="13"/>
    </row>
    <row r="375" spans="1:1" x14ac:dyDescent="0.2">
      <c r="A375" s="13"/>
    </row>
    <row r="376" spans="1:1" x14ac:dyDescent="0.2">
      <c r="A376" s="13"/>
    </row>
    <row r="377" spans="1:1" x14ac:dyDescent="0.2">
      <c r="A377" s="13"/>
    </row>
    <row r="378" spans="1:1" x14ac:dyDescent="0.2">
      <c r="A378" s="13"/>
    </row>
    <row r="379" spans="1:1" x14ac:dyDescent="0.2">
      <c r="A379" s="13"/>
    </row>
    <row r="380" spans="1:1" x14ac:dyDescent="0.2">
      <c r="A380" s="13"/>
    </row>
    <row r="381" spans="1:1" x14ac:dyDescent="0.2">
      <c r="A381" s="13"/>
    </row>
    <row r="382" spans="1:1" x14ac:dyDescent="0.2">
      <c r="A382" s="13"/>
    </row>
    <row r="383" spans="1:1" x14ac:dyDescent="0.2">
      <c r="A383" s="13"/>
    </row>
    <row r="384" spans="1:1" x14ac:dyDescent="0.2">
      <c r="A384" s="13"/>
    </row>
    <row r="385" spans="1:1" x14ac:dyDescent="0.2">
      <c r="A385" s="13"/>
    </row>
    <row r="386" spans="1:1" x14ac:dyDescent="0.2">
      <c r="A386" s="13"/>
    </row>
    <row r="387" spans="1:1" x14ac:dyDescent="0.2">
      <c r="A387" s="13"/>
    </row>
    <row r="388" spans="1:1" x14ac:dyDescent="0.2">
      <c r="A388" s="13"/>
    </row>
    <row r="389" spans="1:1" x14ac:dyDescent="0.2">
      <c r="A389" s="13"/>
    </row>
    <row r="390" spans="1:1" x14ac:dyDescent="0.2">
      <c r="A390" s="13"/>
    </row>
    <row r="391" spans="1:1" x14ac:dyDescent="0.2">
      <c r="A391" s="13"/>
    </row>
    <row r="392" spans="1:1" x14ac:dyDescent="0.2">
      <c r="A392" s="13"/>
    </row>
    <row r="393" spans="1:1" x14ac:dyDescent="0.2">
      <c r="A393" s="13"/>
    </row>
    <row r="394" spans="1:1" x14ac:dyDescent="0.2">
      <c r="A394" s="13"/>
    </row>
    <row r="395" spans="1:1" x14ac:dyDescent="0.2">
      <c r="A395" s="13"/>
    </row>
    <row r="396" spans="1:1" x14ac:dyDescent="0.2">
      <c r="A396" s="13"/>
    </row>
    <row r="397" spans="1:1" x14ac:dyDescent="0.2">
      <c r="A397" s="13"/>
    </row>
    <row r="398" spans="1:1" x14ac:dyDescent="0.2">
      <c r="A398" s="13"/>
    </row>
    <row r="399" spans="1:1" x14ac:dyDescent="0.2">
      <c r="A399" s="13"/>
    </row>
    <row r="400" spans="1:1" x14ac:dyDescent="0.2">
      <c r="A400" s="13"/>
    </row>
    <row r="401" spans="1:1" x14ac:dyDescent="0.2">
      <c r="A401" s="13"/>
    </row>
    <row r="402" spans="1:1" x14ac:dyDescent="0.2">
      <c r="A402" s="13"/>
    </row>
    <row r="403" spans="1:1" x14ac:dyDescent="0.2">
      <c r="A403" s="13"/>
    </row>
    <row r="404" spans="1:1" x14ac:dyDescent="0.2">
      <c r="A404" s="13"/>
    </row>
    <row r="405" spans="1:1" x14ac:dyDescent="0.2">
      <c r="A405" s="13"/>
    </row>
    <row r="406" spans="1:1" x14ac:dyDescent="0.2">
      <c r="A406" s="13"/>
    </row>
    <row r="407" spans="1:1" x14ac:dyDescent="0.2">
      <c r="A407" s="13"/>
    </row>
    <row r="408" spans="1:1" x14ac:dyDescent="0.2">
      <c r="A408" s="13"/>
    </row>
    <row r="409" spans="1:1" x14ac:dyDescent="0.2">
      <c r="A409" s="13"/>
    </row>
    <row r="410" spans="1:1" x14ac:dyDescent="0.2">
      <c r="A410" s="13"/>
    </row>
    <row r="411" spans="1:1" x14ac:dyDescent="0.2">
      <c r="A411" s="13"/>
    </row>
    <row r="412" spans="1:1" x14ac:dyDescent="0.2">
      <c r="A412" s="13"/>
    </row>
    <row r="413" spans="1:1" x14ac:dyDescent="0.2">
      <c r="A413" s="13"/>
    </row>
    <row r="414" spans="1:1" x14ac:dyDescent="0.2">
      <c r="A414" s="13"/>
    </row>
    <row r="415" spans="1:1" x14ac:dyDescent="0.2">
      <c r="A415" s="13"/>
    </row>
    <row r="416" spans="1:1" x14ac:dyDescent="0.2">
      <c r="A416" s="13"/>
    </row>
    <row r="417" spans="1:1" x14ac:dyDescent="0.2">
      <c r="A417" s="13"/>
    </row>
    <row r="418" spans="1:1" x14ac:dyDescent="0.2">
      <c r="A418" s="13"/>
    </row>
    <row r="419" spans="1:1" x14ac:dyDescent="0.2">
      <c r="A419" s="13"/>
    </row>
    <row r="420" spans="1:1" x14ac:dyDescent="0.2">
      <c r="A420" s="13"/>
    </row>
    <row r="421" spans="1:1" x14ac:dyDescent="0.2">
      <c r="A421" s="13"/>
    </row>
    <row r="422" spans="1:1" x14ac:dyDescent="0.2">
      <c r="A422" s="13"/>
    </row>
    <row r="423" spans="1:1" x14ac:dyDescent="0.2">
      <c r="A423" s="13"/>
    </row>
    <row r="424" spans="1:1" x14ac:dyDescent="0.2">
      <c r="A424" s="13"/>
    </row>
    <row r="425" spans="1:1" x14ac:dyDescent="0.2">
      <c r="A425" s="13"/>
    </row>
    <row r="426" spans="1:1" x14ac:dyDescent="0.2">
      <c r="A426" s="13"/>
    </row>
    <row r="427" spans="1:1" x14ac:dyDescent="0.2">
      <c r="A427" s="13"/>
    </row>
    <row r="428" spans="1:1" x14ac:dyDescent="0.2">
      <c r="A428" s="13"/>
    </row>
    <row r="429" spans="1:1" x14ac:dyDescent="0.2">
      <c r="A429" s="13"/>
    </row>
    <row r="430" spans="1:1" x14ac:dyDescent="0.2">
      <c r="A430" s="13"/>
    </row>
    <row r="431" spans="1:1" x14ac:dyDescent="0.2">
      <c r="A431" s="13"/>
    </row>
    <row r="432" spans="1:1" x14ac:dyDescent="0.2">
      <c r="A432" s="13"/>
    </row>
    <row r="433" spans="1:1" x14ac:dyDescent="0.2">
      <c r="A433" s="13"/>
    </row>
    <row r="434" spans="1:1" x14ac:dyDescent="0.2">
      <c r="A434" s="13"/>
    </row>
    <row r="435" spans="1:1" x14ac:dyDescent="0.2">
      <c r="A435" s="13"/>
    </row>
    <row r="436" spans="1:1" x14ac:dyDescent="0.2">
      <c r="A436" s="13"/>
    </row>
    <row r="437" spans="1:1" x14ac:dyDescent="0.2">
      <c r="A437" s="13"/>
    </row>
    <row r="438" spans="1:1" x14ac:dyDescent="0.2">
      <c r="A438" s="13"/>
    </row>
    <row r="439" spans="1:1" x14ac:dyDescent="0.2">
      <c r="A439" s="13"/>
    </row>
    <row r="440" spans="1:1" x14ac:dyDescent="0.2">
      <c r="A440" s="13"/>
    </row>
    <row r="441" spans="1:1" x14ac:dyDescent="0.2">
      <c r="A441" s="13"/>
    </row>
    <row r="442" spans="1:1" x14ac:dyDescent="0.2">
      <c r="A442" s="13"/>
    </row>
    <row r="443" spans="1:1" x14ac:dyDescent="0.2">
      <c r="A443" s="13"/>
    </row>
    <row r="444" spans="1:1" x14ac:dyDescent="0.2">
      <c r="A444" s="13"/>
    </row>
    <row r="445" spans="1:1" x14ac:dyDescent="0.2">
      <c r="A445" s="13"/>
    </row>
    <row r="446" spans="1:1" x14ac:dyDescent="0.2">
      <c r="A446" s="13"/>
    </row>
    <row r="447" spans="1:1" x14ac:dyDescent="0.2">
      <c r="A447" s="13"/>
    </row>
    <row r="448" spans="1:1" x14ac:dyDescent="0.2">
      <c r="A448" s="13"/>
    </row>
    <row r="449" spans="1:1" x14ac:dyDescent="0.2">
      <c r="A449" s="13"/>
    </row>
    <row r="450" spans="1:1" x14ac:dyDescent="0.2">
      <c r="A450" s="13"/>
    </row>
    <row r="451" spans="1:1" x14ac:dyDescent="0.2">
      <c r="A451" s="13"/>
    </row>
    <row r="452" spans="1:1" x14ac:dyDescent="0.2">
      <c r="A452" s="13"/>
    </row>
    <row r="453" spans="1:1" x14ac:dyDescent="0.2">
      <c r="A453" s="13"/>
    </row>
    <row r="454" spans="1:1" x14ac:dyDescent="0.2">
      <c r="A454" s="13"/>
    </row>
    <row r="455" spans="1:1" x14ac:dyDescent="0.2">
      <c r="A455" s="13"/>
    </row>
    <row r="456" spans="1:1" x14ac:dyDescent="0.2">
      <c r="A456" s="13"/>
    </row>
    <row r="457" spans="1:1" x14ac:dyDescent="0.2">
      <c r="A457" s="13"/>
    </row>
    <row r="458" spans="1:1" x14ac:dyDescent="0.2">
      <c r="A458" s="13"/>
    </row>
    <row r="459" spans="1:1" x14ac:dyDescent="0.2">
      <c r="A459" s="13"/>
    </row>
    <row r="460" spans="1:1" x14ac:dyDescent="0.2">
      <c r="A460" s="13"/>
    </row>
    <row r="461" spans="1:1" x14ac:dyDescent="0.2">
      <c r="A461" s="13"/>
    </row>
    <row r="462" spans="1:1" x14ac:dyDescent="0.2">
      <c r="A462" s="13"/>
    </row>
    <row r="463" spans="1:1" x14ac:dyDescent="0.2">
      <c r="A463" s="13"/>
    </row>
    <row r="464" spans="1:1" x14ac:dyDescent="0.2">
      <c r="A464" s="13"/>
    </row>
    <row r="465" spans="1:1" x14ac:dyDescent="0.2">
      <c r="A465" s="13"/>
    </row>
    <row r="466" spans="1:1" x14ac:dyDescent="0.2">
      <c r="A466" s="13"/>
    </row>
    <row r="467" spans="1:1" x14ac:dyDescent="0.2">
      <c r="A467" s="13"/>
    </row>
    <row r="468" spans="1:1" x14ac:dyDescent="0.2">
      <c r="A468" s="13"/>
    </row>
    <row r="469" spans="1:1" x14ac:dyDescent="0.2">
      <c r="A469" s="13"/>
    </row>
    <row r="470" spans="1:1" x14ac:dyDescent="0.2">
      <c r="A470" s="13"/>
    </row>
    <row r="471" spans="1:1" x14ac:dyDescent="0.2">
      <c r="A471" s="13"/>
    </row>
    <row r="472" spans="1:1" x14ac:dyDescent="0.2">
      <c r="A472" s="13"/>
    </row>
    <row r="473" spans="1:1" x14ac:dyDescent="0.2">
      <c r="A473" s="13"/>
    </row>
    <row r="474" spans="1:1" x14ac:dyDescent="0.2">
      <c r="A474" s="13"/>
    </row>
    <row r="475" spans="1:1" x14ac:dyDescent="0.2">
      <c r="A475" s="13"/>
    </row>
    <row r="476" spans="1:1" x14ac:dyDescent="0.2">
      <c r="A476" s="13"/>
    </row>
    <row r="477" spans="1:1" x14ac:dyDescent="0.2">
      <c r="A477" s="13"/>
    </row>
    <row r="478" spans="1:1" x14ac:dyDescent="0.2">
      <c r="A478" s="13"/>
    </row>
    <row r="479" spans="1:1" x14ac:dyDescent="0.2">
      <c r="A479" s="13"/>
    </row>
    <row r="480" spans="1:1" x14ac:dyDescent="0.2">
      <c r="A480" s="13"/>
    </row>
    <row r="481" spans="1:1" x14ac:dyDescent="0.2">
      <c r="A481" s="13"/>
    </row>
    <row r="482" spans="1:1" x14ac:dyDescent="0.2">
      <c r="A482" s="13"/>
    </row>
    <row r="483" spans="1:1" x14ac:dyDescent="0.2">
      <c r="A483" s="13"/>
    </row>
    <row r="484" spans="1:1" x14ac:dyDescent="0.2">
      <c r="A484" s="13"/>
    </row>
    <row r="485" spans="1:1" x14ac:dyDescent="0.2">
      <c r="A485" s="13"/>
    </row>
    <row r="486" spans="1:1" x14ac:dyDescent="0.2">
      <c r="A486" s="13"/>
    </row>
    <row r="487" spans="1:1" x14ac:dyDescent="0.2">
      <c r="A487" s="13"/>
    </row>
    <row r="488" spans="1:1" x14ac:dyDescent="0.2">
      <c r="A488" s="13"/>
    </row>
    <row r="489" spans="1:1" x14ac:dyDescent="0.2">
      <c r="A489" s="13"/>
    </row>
    <row r="490" spans="1:1" x14ac:dyDescent="0.2">
      <c r="A490" s="13"/>
    </row>
    <row r="491" spans="1:1" x14ac:dyDescent="0.2">
      <c r="A491" s="13"/>
    </row>
    <row r="492" spans="1:1" x14ac:dyDescent="0.2">
      <c r="A492" s="13"/>
    </row>
    <row r="493" spans="1:1" x14ac:dyDescent="0.2">
      <c r="A493" s="13"/>
    </row>
    <row r="494" spans="1:1" x14ac:dyDescent="0.2">
      <c r="A494" s="13"/>
    </row>
    <row r="495" spans="1:1" x14ac:dyDescent="0.2">
      <c r="A495" s="13"/>
    </row>
    <row r="496" spans="1:1" x14ac:dyDescent="0.2">
      <c r="A496" s="13"/>
    </row>
    <row r="497" spans="1:1" x14ac:dyDescent="0.2">
      <c r="A497" s="13"/>
    </row>
    <row r="498" spans="1:1" x14ac:dyDescent="0.2">
      <c r="A498" s="13"/>
    </row>
    <row r="499" spans="1:1" x14ac:dyDescent="0.2">
      <c r="A499" s="13"/>
    </row>
    <row r="500" spans="1:1" x14ac:dyDescent="0.2">
      <c r="A500" s="13"/>
    </row>
    <row r="501" spans="1:1" x14ac:dyDescent="0.2">
      <c r="A501" s="13"/>
    </row>
    <row r="502" spans="1:1" x14ac:dyDescent="0.2">
      <c r="A502" s="13"/>
    </row>
    <row r="503" spans="1:1" x14ac:dyDescent="0.2">
      <c r="A503" s="13"/>
    </row>
    <row r="504" spans="1:1" x14ac:dyDescent="0.2">
      <c r="A504" s="13"/>
    </row>
    <row r="505" spans="1:1" x14ac:dyDescent="0.2">
      <c r="A505" s="13"/>
    </row>
    <row r="506" spans="1:1" x14ac:dyDescent="0.2">
      <c r="A506" s="13"/>
    </row>
    <row r="507" spans="1:1" x14ac:dyDescent="0.2">
      <c r="A507" s="13"/>
    </row>
    <row r="508" spans="1:1" x14ac:dyDescent="0.2">
      <c r="A508" s="13"/>
    </row>
    <row r="509" spans="1:1" x14ac:dyDescent="0.2">
      <c r="A509" s="13"/>
    </row>
    <row r="510" spans="1:1" x14ac:dyDescent="0.2">
      <c r="A510" s="13"/>
    </row>
    <row r="511" spans="1:1" x14ac:dyDescent="0.2">
      <c r="A511" s="13"/>
    </row>
    <row r="512" spans="1:1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</sheetData>
  <protectedRanges>
    <protectedRange sqref="A189:D189" name="Range1"/>
  </protectedRanges>
  <sortState xmlns:xlrd2="http://schemas.microsoft.com/office/spreadsheetml/2017/richdata2" ref="A21:AJ197">
    <sortCondition ref="C21:C197"/>
  </sortState>
  <phoneticPr fontId="8" type="noConversion"/>
  <hyperlinks>
    <hyperlink ref="H3326" r:id="rId1" display="http://vsolj.cetus-net.org/bulletin.html" xr:uid="{00000000-0004-0000-0000-000000000000}"/>
    <hyperlink ref="H64794" r:id="rId2" display="http://vsolj.cetus-net.org/bulletin.html" xr:uid="{00000000-0004-0000-0000-000001000000}"/>
    <hyperlink ref="H64787" r:id="rId3" display="http://vsolj.cetus-net.org/bulletin.html" xr:uid="{00000000-0004-0000-0000-000002000000}"/>
    <hyperlink ref="AP2284" r:id="rId4" display="http://cdsbib.u-strasbg.fr/cgi-bin/cdsbib?1990RMxAA..21..381G" xr:uid="{00000000-0004-0000-0000-000003000000}"/>
    <hyperlink ref="AP2287" r:id="rId5" display="http://cdsbib.u-strasbg.fr/cgi-bin/cdsbib?1990RMxAA..21..381G" xr:uid="{00000000-0004-0000-0000-000004000000}"/>
    <hyperlink ref="AP2285" r:id="rId6" display="http://cdsbib.u-strasbg.fr/cgi-bin/cdsbib?1990RMxAA..21..381G" xr:uid="{00000000-0004-0000-0000-000005000000}"/>
    <hyperlink ref="AP2263" r:id="rId7" display="http://cdsbib.u-strasbg.fr/cgi-bin/cdsbib?1990RMxAA..21..381G" xr:uid="{00000000-0004-0000-0000-000006000000}"/>
    <hyperlink ref="I64794" r:id="rId8" display="http://vsolj.cetus-net.org/bulletin.html" xr:uid="{00000000-0004-0000-0000-000007000000}"/>
    <hyperlink ref="AQ2397" r:id="rId9" display="http://cdsbib.u-strasbg.fr/cgi-bin/cdsbib?1990RMxAA..21..381G" xr:uid="{00000000-0004-0000-0000-000008000000}"/>
    <hyperlink ref="AQ666" r:id="rId10" display="http://cdsbib.u-strasbg.fr/cgi-bin/cdsbib?1990RMxAA..21..381G" xr:uid="{00000000-0004-0000-0000-000009000000}"/>
    <hyperlink ref="AQ2398" r:id="rId11" display="http://cdsbib.u-strasbg.fr/cgi-bin/cdsbib?1990RMxAA..21..381G" xr:uid="{00000000-0004-0000-0000-00000A000000}"/>
    <hyperlink ref="H64791" r:id="rId12" display="https://www.aavso.org/ejaavso" xr:uid="{00000000-0004-0000-0000-00000B000000}"/>
    <hyperlink ref="H65030" r:id="rId13" display="http://vsolj.cetus-net.org/bulletin.html" xr:uid="{00000000-0004-0000-0000-00000C000000}"/>
    <hyperlink ref="H65023" r:id="rId14" display="https://www.aavso.org/ejaavso" xr:uid="{00000000-0004-0000-0000-00000D000000}"/>
    <hyperlink ref="I65030" r:id="rId15" display="http://vsolj.cetus-net.org/bulletin.html" xr:uid="{00000000-0004-0000-0000-00000E000000}"/>
    <hyperlink ref="AQ58681" r:id="rId16" display="http://cdsbib.u-strasbg.fr/cgi-bin/cdsbib?1990RMxAA..21..381G" xr:uid="{00000000-0004-0000-0000-00000F000000}"/>
    <hyperlink ref="H65027" r:id="rId17" display="https://www.aavso.org/ejaavso" xr:uid="{00000000-0004-0000-0000-000010000000}"/>
    <hyperlink ref="AP6045" r:id="rId18" display="http://cdsbib.u-strasbg.fr/cgi-bin/cdsbib?1990RMxAA..21..381G" xr:uid="{00000000-0004-0000-0000-000011000000}"/>
    <hyperlink ref="AP6048" r:id="rId19" display="http://cdsbib.u-strasbg.fr/cgi-bin/cdsbib?1990RMxAA..21..381G" xr:uid="{00000000-0004-0000-0000-000012000000}"/>
    <hyperlink ref="AP6046" r:id="rId20" display="http://cdsbib.u-strasbg.fr/cgi-bin/cdsbib?1990RMxAA..21..381G" xr:uid="{00000000-0004-0000-0000-000013000000}"/>
    <hyperlink ref="AP6030" r:id="rId21" display="http://cdsbib.u-strasbg.fr/cgi-bin/cdsbib?1990RMxAA..21..381G" xr:uid="{00000000-0004-0000-0000-000014000000}"/>
    <hyperlink ref="AQ6259" r:id="rId22" display="http://cdsbib.u-strasbg.fr/cgi-bin/cdsbib?1990RMxAA..21..381G" xr:uid="{00000000-0004-0000-0000-000015000000}"/>
    <hyperlink ref="AQ6263" r:id="rId23" display="http://cdsbib.u-strasbg.fr/cgi-bin/cdsbib?1990RMxAA..21..381G" xr:uid="{00000000-0004-0000-0000-000016000000}"/>
    <hyperlink ref="AQ407" r:id="rId24" display="http://cdsbib.u-strasbg.fr/cgi-bin/cdsbib?1990RMxAA..21..381G" xr:uid="{00000000-0004-0000-0000-000017000000}"/>
    <hyperlink ref="I3151" r:id="rId25" display="http://vsolj.cetus-net.org/bulletin.html" xr:uid="{00000000-0004-0000-0000-000018000000}"/>
    <hyperlink ref="H3151" r:id="rId26" display="http://vsolj.cetus-net.org/bulletin.html" xr:uid="{00000000-0004-0000-0000-000019000000}"/>
    <hyperlink ref="AQ1068" r:id="rId27" display="http://cdsbib.u-strasbg.fr/cgi-bin/cdsbib?1990RMxAA..21..381G" xr:uid="{00000000-0004-0000-0000-00001A000000}"/>
    <hyperlink ref="AQ1067" r:id="rId28" display="http://cdsbib.u-strasbg.fr/cgi-bin/cdsbib?1990RMxAA..21..381G" xr:uid="{00000000-0004-0000-0000-00001B000000}"/>
    <hyperlink ref="AP4321" r:id="rId29" display="http://cdsbib.u-strasbg.fr/cgi-bin/cdsbib?1990RMxAA..21..381G" xr:uid="{00000000-0004-0000-0000-00001C000000}"/>
    <hyperlink ref="AP4339" r:id="rId30" display="http://cdsbib.u-strasbg.fr/cgi-bin/cdsbib?1990RMxAA..21..381G" xr:uid="{00000000-0004-0000-0000-00001D000000}"/>
    <hyperlink ref="AP4340" r:id="rId31" display="http://cdsbib.u-strasbg.fr/cgi-bin/cdsbib?1990RMxAA..21..381G" xr:uid="{00000000-0004-0000-0000-00001E000000}"/>
    <hyperlink ref="AP4336" r:id="rId32" display="http://cdsbib.u-strasbg.fr/cgi-bin/cdsbib?1990RMxAA..21..381G" xr:uid="{00000000-0004-0000-0000-00001F000000}"/>
  </hyperlinks>
  <pageMargins left="0.75" right="0.75" top="1" bottom="1" header="0.5" footer="0.5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40"/>
  <sheetViews>
    <sheetView workbookViewId="0">
      <selection activeCell="B21" sqref="B21"/>
    </sheetView>
  </sheetViews>
  <sheetFormatPr defaultRowHeight="12.75" x14ac:dyDescent="0.2"/>
  <sheetData>
    <row r="1" spans="1:20" ht="18" x14ac:dyDescent="0.2">
      <c r="A1" s="35" t="s">
        <v>107</v>
      </c>
      <c r="B1" s="36"/>
      <c r="C1" s="36"/>
      <c r="D1" s="37" t="s">
        <v>108</v>
      </c>
      <c r="E1" s="36"/>
      <c r="F1" s="36"/>
      <c r="G1" s="36"/>
      <c r="H1" s="36"/>
      <c r="K1" s="38" t="s">
        <v>109</v>
      </c>
      <c r="L1" s="36" t="s">
        <v>110</v>
      </c>
      <c r="M1" s="36">
        <f ca="1">F18*H18-G18*G18</f>
        <v>137.88416376826672</v>
      </c>
      <c r="N1" s="36"/>
      <c r="O1" s="36"/>
      <c r="P1" s="36"/>
      <c r="Q1" s="36"/>
      <c r="R1" s="36">
        <v>1</v>
      </c>
      <c r="S1" s="36" t="s">
        <v>111</v>
      </c>
      <c r="T1" s="36"/>
    </row>
    <row r="2" spans="1:20" x14ac:dyDescent="0.2">
      <c r="A2" s="36"/>
      <c r="B2" s="36"/>
      <c r="C2" s="36"/>
      <c r="D2" s="36"/>
      <c r="E2" s="36"/>
      <c r="F2" s="36"/>
      <c r="G2" s="36"/>
      <c r="H2" s="36"/>
      <c r="K2" s="38" t="s">
        <v>112</v>
      </c>
      <c r="L2" s="36" t="s">
        <v>113</v>
      </c>
      <c r="M2" s="36">
        <f ca="1">+D18*H18-F18*G18</f>
        <v>359.50704864518229</v>
      </c>
      <c r="N2" s="36"/>
      <c r="O2" s="36"/>
      <c r="P2" s="36"/>
      <c r="Q2" s="36"/>
      <c r="R2" s="36">
        <v>2</v>
      </c>
      <c r="S2" s="36" t="s">
        <v>38</v>
      </c>
      <c r="T2" s="36"/>
    </row>
    <row r="3" spans="1:20" ht="13.5" thickBot="1" x14ac:dyDescent="0.25">
      <c r="A3" s="36" t="s">
        <v>114</v>
      </c>
      <c r="B3" s="36" t="s">
        <v>115</v>
      </c>
      <c r="C3" s="36"/>
      <c r="D3" s="36"/>
      <c r="E3" s="39" t="s">
        <v>116</v>
      </c>
      <c r="F3" s="39" t="s">
        <v>117</v>
      </c>
      <c r="G3" s="39" t="s">
        <v>118</v>
      </c>
      <c r="H3" s="39" t="s">
        <v>119</v>
      </c>
      <c r="K3" s="38" t="s">
        <v>120</v>
      </c>
      <c r="L3" s="36" t="s">
        <v>121</v>
      </c>
      <c r="M3" s="36">
        <f ca="1">+D18*G18-F18*F18</f>
        <v>219.97194220876827</v>
      </c>
      <c r="N3" s="36"/>
      <c r="O3" s="36"/>
      <c r="P3" s="36"/>
      <c r="Q3" s="36"/>
      <c r="R3" s="36">
        <v>3</v>
      </c>
      <c r="S3" s="36" t="s">
        <v>122</v>
      </c>
      <c r="T3" s="36"/>
    </row>
    <row r="4" spans="1:20" x14ac:dyDescent="0.2">
      <c r="A4" s="36" t="s">
        <v>123</v>
      </c>
      <c r="B4" s="36" t="s">
        <v>124</v>
      </c>
      <c r="C4" s="36"/>
      <c r="D4" s="40" t="s">
        <v>125</v>
      </c>
      <c r="E4" s="41">
        <f ca="1">(E18*M1-I18*M2+J18*M3)/M7</f>
        <v>-1.2586764200362517E-3</v>
      </c>
      <c r="F4" s="42">
        <f ca="1">+E7/M7*M18</f>
        <v>2.0304400245551076E-3</v>
      </c>
      <c r="G4" s="43">
        <f>+B18</f>
        <v>1</v>
      </c>
      <c r="H4" s="44">
        <f ca="1">ABS(F4/E4)</f>
        <v>1.6131548921021561</v>
      </c>
      <c r="K4" s="38" t="s">
        <v>126</v>
      </c>
      <c r="L4" s="36" t="s">
        <v>127</v>
      </c>
      <c r="M4" s="36">
        <f ca="1">+D17*H18-F18*F18</f>
        <v>1854.5385988865346</v>
      </c>
      <c r="N4" s="36"/>
      <c r="O4" s="36"/>
      <c r="P4" s="36"/>
      <c r="Q4" s="36"/>
      <c r="R4" s="36">
        <v>4</v>
      </c>
      <c r="S4" s="36" t="s">
        <v>128</v>
      </c>
      <c r="T4" s="36"/>
    </row>
    <row r="5" spans="1:20" x14ac:dyDescent="0.2">
      <c r="A5" s="36" t="s">
        <v>129</v>
      </c>
      <c r="B5" s="45">
        <v>40323</v>
      </c>
      <c r="C5" s="36"/>
      <c r="D5" s="46" t="s">
        <v>130</v>
      </c>
      <c r="E5" s="47">
        <f ca="1">+(-E18*M2+I18*M4-J18*M5)/M7</f>
        <v>-4.47592438687806E-2</v>
      </c>
      <c r="F5" s="48">
        <f ca="1">N18*E7/M7</f>
        <v>7.4464779763859503E-3</v>
      </c>
      <c r="G5" s="49">
        <f>+B18/A18</f>
        <v>1E-4</v>
      </c>
      <c r="H5" s="44">
        <f ca="1">ABS(F5/E5)</f>
        <v>0.16636737649582681</v>
      </c>
      <c r="K5" s="38" t="s">
        <v>131</v>
      </c>
      <c r="L5" s="36" t="s">
        <v>132</v>
      </c>
      <c r="M5" s="36">
        <f ca="1">+D17*G18-D18*F18</f>
        <v>1569.9619475873033</v>
      </c>
      <c r="N5" s="36"/>
      <c r="O5" s="36"/>
      <c r="P5" s="36"/>
      <c r="Q5" s="36"/>
      <c r="R5" s="36">
        <v>5</v>
      </c>
      <c r="S5" s="36" t="s">
        <v>133</v>
      </c>
      <c r="T5" s="36"/>
    </row>
    <row r="6" spans="1:20" ht="13.5" thickBot="1" x14ac:dyDescent="0.25">
      <c r="A6" s="36"/>
      <c r="B6" s="36"/>
      <c r="D6" s="50" t="s">
        <v>134</v>
      </c>
      <c r="E6" s="51">
        <f ca="1">+(E18*M3-I18*M5+J18*M6)/M7</f>
        <v>-4.2508386179971297E-2</v>
      </c>
      <c r="F6" s="52">
        <f ca="1">O18*E7/M7</f>
        <v>6.6649601879970781E-3</v>
      </c>
      <c r="G6" s="53">
        <f>+B18/A18^2</f>
        <v>1E-8</v>
      </c>
      <c r="H6" s="44">
        <f ca="1">ABS(F6/E6)</f>
        <v>0.15679165423450989</v>
      </c>
      <c r="K6" s="54" t="s">
        <v>135</v>
      </c>
      <c r="L6" s="55" t="s">
        <v>136</v>
      </c>
      <c r="M6" s="55">
        <f ca="1">+D17*F18-D18*D18</f>
        <v>1485.6933423299988</v>
      </c>
      <c r="N6" s="36"/>
      <c r="O6" s="36"/>
      <c r="P6" s="36"/>
      <c r="Q6" s="36"/>
      <c r="R6" s="36">
        <v>6</v>
      </c>
      <c r="S6" s="36" t="s">
        <v>137</v>
      </c>
      <c r="T6" s="36"/>
    </row>
    <row r="7" spans="1:20" x14ac:dyDescent="0.2">
      <c r="B7" s="36"/>
      <c r="C7" s="36"/>
      <c r="D7" s="37" t="s">
        <v>138</v>
      </c>
      <c r="E7" s="56">
        <f ca="1">SQRT(L18/(D17-3))</f>
        <v>8.7672457296901624E-3</v>
      </c>
      <c r="F7" s="36"/>
      <c r="G7" s="57">
        <f>+B22</f>
        <v>-2.1080000005895272E-3</v>
      </c>
      <c r="H7" s="36"/>
      <c r="K7" s="38" t="s">
        <v>139</v>
      </c>
      <c r="L7" s="36" t="s">
        <v>140</v>
      </c>
      <c r="M7" s="36">
        <f ca="1">+D17*M1-D18*M2+F18*M3</f>
        <v>2570.7533857310591</v>
      </c>
      <c r="N7" s="36"/>
      <c r="O7" s="36"/>
      <c r="P7" s="36"/>
      <c r="Q7" s="36"/>
      <c r="R7" s="36">
        <v>7</v>
      </c>
      <c r="S7" s="36" t="s">
        <v>141</v>
      </c>
      <c r="T7" s="36"/>
    </row>
    <row r="8" spans="1:20" x14ac:dyDescent="0.2">
      <c r="B8" s="36"/>
      <c r="C8" s="36"/>
      <c r="D8" s="37" t="s">
        <v>142</v>
      </c>
      <c r="E8" s="36"/>
      <c r="F8" s="58">
        <f ca="1">CORREL(INDIRECT(E12):INDIRECT(E13),INDIRECT(K12):INDIRECT(K13))</f>
        <v>0.96329167709375452</v>
      </c>
      <c r="G8" s="56"/>
      <c r="H8" s="36"/>
      <c r="I8" s="57"/>
      <c r="J8" s="36"/>
      <c r="K8" s="36"/>
      <c r="L8" s="36"/>
      <c r="M8" s="36"/>
      <c r="N8" s="36"/>
      <c r="O8" s="36"/>
      <c r="P8" s="36"/>
      <c r="Q8" s="36"/>
      <c r="R8" s="36">
        <v>8</v>
      </c>
      <c r="S8" s="36" t="s">
        <v>143</v>
      </c>
      <c r="T8" s="36"/>
    </row>
    <row r="9" spans="1:20" x14ac:dyDescent="0.2">
      <c r="A9" s="36"/>
      <c r="B9" s="36"/>
      <c r="C9" s="36"/>
      <c r="D9" s="36"/>
      <c r="E9" s="59">
        <f ca="1">E6*G6</f>
        <v>-4.2508386179971296E-10</v>
      </c>
      <c r="F9" s="60">
        <f ca="1">H6</f>
        <v>0.15679165423450989</v>
      </c>
      <c r="G9" s="61">
        <f ca="1">F8</f>
        <v>0.96329167709375452</v>
      </c>
      <c r="I9" s="57"/>
      <c r="J9" s="36"/>
      <c r="K9" s="36"/>
      <c r="L9" s="36"/>
      <c r="M9" s="36"/>
      <c r="N9" s="36"/>
      <c r="O9" s="36"/>
      <c r="P9" s="36"/>
      <c r="Q9" s="36"/>
      <c r="R9" s="36">
        <v>9</v>
      </c>
      <c r="S9" s="36" t="s">
        <v>82</v>
      </c>
      <c r="T9" s="36"/>
    </row>
    <row r="10" spans="1:20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>
        <v>10</v>
      </c>
      <c r="S10" s="36" t="s">
        <v>144</v>
      </c>
      <c r="T10" s="36"/>
    </row>
    <row r="11" spans="1:20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>
        <v>11</v>
      </c>
      <c r="S11" s="36" t="s">
        <v>47</v>
      </c>
      <c r="T11" s="36"/>
    </row>
    <row r="12" spans="1:20" x14ac:dyDescent="0.2">
      <c r="A12" s="62">
        <v>21</v>
      </c>
      <c r="B12" s="36" t="s">
        <v>145</v>
      </c>
      <c r="C12" s="63">
        <v>21</v>
      </c>
      <c r="D12" s="5" t="str">
        <f>D$15&amp;$C12</f>
        <v>D21</v>
      </c>
      <c r="E12" s="5" t="str">
        <f t="shared" ref="E12:O12" si="0">E15&amp;$C12</f>
        <v>E21</v>
      </c>
      <c r="F12" s="5" t="str">
        <f t="shared" si="0"/>
        <v>F21</v>
      </c>
      <c r="G12" s="5" t="str">
        <f t="shared" si="0"/>
        <v>G21</v>
      </c>
      <c r="H12" s="5" t="str">
        <f t="shared" si="0"/>
        <v>H21</v>
      </c>
      <c r="I12" s="5" t="str">
        <f t="shared" si="0"/>
        <v>I21</v>
      </c>
      <c r="J12" s="5" t="str">
        <f t="shared" si="0"/>
        <v>J21</v>
      </c>
      <c r="K12" s="5" t="str">
        <f t="shared" si="0"/>
        <v>K21</v>
      </c>
      <c r="L12" s="5" t="str">
        <f t="shared" si="0"/>
        <v>L21</v>
      </c>
      <c r="M12" s="5" t="str">
        <f t="shared" si="0"/>
        <v>M21</v>
      </c>
      <c r="N12" s="5" t="str">
        <f t="shared" si="0"/>
        <v>N21</v>
      </c>
      <c r="O12" s="5" t="str">
        <f t="shared" si="0"/>
        <v>O21</v>
      </c>
      <c r="P12" s="36"/>
      <c r="Q12" s="36"/>
      <c r="R12" s="36">
        <v>12</v>
      </c>
      <c r="S12" s="36" t="s">
        <v>146</v>
      </c>
      <c r="T12" s="36"/>
    </row>
    <row r="13" spans="1:20" x14ac:dyDescent="0.2">
      <c r="A13" s="62">
        <f>20+COUNT(A21:A1447)</f>
        <v>133</v>
      </c>
      <c r="B13" s="36" t="s">
        <v>147</v>
      </c>
      <c r="C13" s="63">
        <v>133</v>
      </c>
      <c r="D13" s="5" t="str">
        <f>D$15&amp;$C13</f>
        <v>D133</v>
      </c>
      <c r="E13" s="5" t="str">
        <f t="shared" ref="E13:O13" si="1">E$15&amp;$C13</f>
        <v>E133</v>
      </c>
      <c r="F13" s="5" t="str">
        <f t="shared" si="1"/>
        <v>F133</v>
      </c>
      <c r="G13" s="5" t="str">
        <f t="shared" si="1"/>
        <v>G133</v>
      </c>
      <c r="H13" s="5" t="str">
        <f t="shared" si="1"/>
        <v>H133</v>
      </c>
      <c r="I13" s="5" t="str">
        <f t="shared" si="1"/>
        <v>I133</v>
      </c>
      <c r="J13" s="5" t="str">
        <f t="shared" si="1"/>
        <v>J133</v>
      </c>
      <c r="K13" s="5" t="str">
        <f t="shared" si="1"/>
        <v>K133</v>
      </c>
      <c r="L13" s="5" t="str">
        <f t="shared" si="1"/>
        <v>L133</v>
      </c>
      <c r="M13" s="5" t="str">
        <f t="shared" si="1"/>
        <v>M133</v>
      </c>
      <c r="N13" s="5" t="str">
        <f t="shared" si="1"/>
        <v>N133</v>
      </c>
      <c r="O13" s="5" t="str">
        <f t="shared" si="1"/>
        <v>O133</v>
      </c>
      <c r="P13" s="36"/>
      <c r="Q13" s="36"/>
      <c r="R13" s="36">
        <v>13</v>
      </c>
      <c r="S13" s="36" t="s">
        <v>148</v>
      </c>
      <c r="T13" s="36"/>
    </row>
    <row r="14" spans="1:20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>
        <v>14</v>
      </c>
      <c r="S14" s="36" t="s">
        <v>149</v>
      </c>
      <c r="T14" s="36"/>
    </row>
    <row r="15" spans="1:20" x14ac:dyDescent="0.2">
      <c r="A15" s="5"/>
      <c r="B15" s="36"/>
      <c r="C15" s="36"/>
      <c r="D15" s="5" t="str">
        <f t="shared" ref="D15:O15" si="2">VLOOKUP(D16,$R1:$S26,2,FALSE)</f>
        <v>D</v>
      </c>
      <c r="E15" s="5" t="str">
        <f t="shared" si="2"/>
        <v>E</v>
      </c>
      <c r="F15" s="5" t="str">
        <f t="shared" si="2"/>
        <v>F</v>
      </c>
      <c r="G15" s="5" t="str">
        <f t="shared" si="2"/>
        <v>G</v>
      </c>
      <c r="H15" s="5" t="str">
        <f t="shared" si="2"/>
        <v>H</v>
      </c>
      <c r="I15" s="5" t="str">
        <f t="shared" si="2"/>
        <v>I</v>
      </c>
      <c r="J15" s="5" t="str">
        <f t="shared" si="2"/>
        <v>J</v>
      </c>
      <c r="K15" s="5" t="str">
        <f t="shared" si="2"/>
        <v>K</v>
      </c>
      <c r="L15" s="5" t="str">
        <f t="shared" si="2"/>
        <v>L</v>
      </c>
      <c r="M15" s="5" t="str">
        <f t="shared" si="2"/>
        <v>M</v>
      </c>
      <c r="N15" s="5" t="str">
        <f t="shared" si="2"/>
        <v>N</v>
      </c>
      <c r="O15" s="5" t="str">
        <f t="shared" si="2"/>
        <v>O</v>
      </c>
      <c r="P15" s="36"/>
      <c r="Q15" s="36"/>
      <c r="R15" s="36">
        <v>15</v>
      </c>
      <c r="S15" s="36" t="s">
        <v>150</v>
      </c>
      <c r="T15" s="36"/>
    </row>
    <row r="16" spans="1:20" x14ac:dyDescent="0.2">
      <c r="A16" s="5"/>
      <c r="B16" s="36"/>
      <c r="C16" s="36"/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36"/>
      <c r="Q16" s="36"/>
      <c r="R16" s="36">
        <v>16</v>
      </c>
      <c r="S16" s="36" t="s">
        <v>151</v>
      </c>
      <c r="T16" s="36"/>
    </row>
    <row r="17" spans="1:20" x14ac:dyDescent="0.2">
      <c r="A17" s="37" t="s">
        <v>152</v>
      </c>
      <c r="B17" s="36"/>
      <c r="C17" s="36" t="s">
        <v>153</v>
      </c>
      <c r="D17" s="36">
        <f>C13-C12+1</f>
        <v>113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>
        <v>17</v>
      </c>
      <c r="S17" s="36" t="s">
        <v>154</v>
      </c>
      <c r="T17" s="36"/>
    </row>
    <row r="18" spans="1:20" x14ac:dyDescent="0.2">
      <c r="A18" s="64">
        <v>10000</v>
      </c>
      <c r="B18" s="64">
        <v>1</v>
      </c>
      <c r="C18" s="36" t="s">
        <v>155</v>
      </c>
      <c r="D18" s="36">
        <f ca="1">SUM(INDIRECT(D12):INDIRECT(D13))</f>
        <v>73.429699999999997</v>
      </c>
      <c r="E18" s="36">
        <f ca="1">SUM(INDIRECT(E12):INDIRECT(E13))</f>
        <v>-6.0161119995609624</v>
      </c>
      <c r="F18" s="36">
        <f ca="1">SUM(INDIRECT(F12):INDIRECT(F13))</f>
        <v>60.863842339999984</v>
      </c>
      <c r="G18" s="36">
        <f ca="1">SUM(INDIRECT(G12):INDIRECT(G13))</f>
        <v>53.444032136821242</v>
      </c>
      <c r="H18" s="36">
        <f ca="1">SUM(INDIRECT(H12):INDIRECT(H13))</f>
        <v>49.194211533406275</v>
      </c>
      <c r="I18" s="36">
        <f ca="1">SUM(INDIRECT(I12):INDIRECT(I13))</f>
        <v>-5.088463351094088</v>
      </c>
      <c r="J18" s="36">
        <f ca="1">SUM(INDIRECT(J12):INDIRECT(J13))</f>
        <v>-4.5598888926102195</v>
      </c>
      <c r="K18" s="36"/>
      <c r="L18" s="36">
        <f ca="1">SUM(INDIRECT(L12):INDIRECT(L13))</f>
        <v>8.4551057453247421E-3</v>
      </c>
      <c r="M18" s="36">
        <f ca="1">SQRT(SUM(INDIRECT(M12):INDIRECT(M13)))</f>
        <v>595.37062477583436</v>
      </c>
      <c r="N18" s="36">
        <f ca="1">SQRT(SUM(INDIRECT(N12):INDIRECT(N13)))</f>
        <v>2183.4746121850139</v>
      </c>
      <c r="O18" s="36">
        <f ca="1">SQRT(SUM(INDIRECT(O12):INDIRECT(O13)))</f>
        <v>1954.3160414715246</v>
      </c>
      <c r="P18" s="36"/>
      <c r="Q18" s="36"/>
      <c r="R18" s="36">
        <v>18</v>
      </c>
      <c r="S18" s="36" t="s">
        <v>156</v>
      </c>
      <c r="T18" s="36"/>
    </row>
    <row r="19" spans="1:20" x14ac:dyDescent="0.2">
      <c r="A19" s="65" t="s">
        <v>157</v>
      </c>
      <c r="B19" s="36"/>
      <c r="C19" s="36"/>
      <c r="D19" s="66" t="s">
        <v>158</v>
      </c>
      <c r="E19" s="66" t="s">
        <v>159</v>
      </c>
      <c r="F19" s="66" t="s">
        <v>160</v>
      </c>
      <c r="G19" s="66" t="s">
        <v>161</v>
      </c>
      <c r="H19" s="66" t="s">
        <v>162</v>
      </c>
      <c r="I19" s="66" t="s">
        <v>163</v>
      </c>
      <c r="J19" s="66" t="s">
        <v>164</v>
      </c>
      <c r="K19" s="32"/>
      <c r="L19" s="32"/>
      <c r="M19" s="32"/>
      <c r="N19" s="32"/>
      <c r="O19" s="32"/>
      <c r="P19" s="36"/>
      <c r="Q19" s="36"/>
      <c r="R19" s="36">
        <v>19</v>
      </c>
      <c r="S19" s="36" t="s">
        <v>35</v>
      </c>
      <c r="T19" s="36"/>
    </row>
    <row r="20" spans="1:20" ht="15" thickBot="1" x14ac:dyDescent="0.25">
      <c r="A20" s="8" t="s">
        <v>165</v>
      </c>
      <c r="B20" s="8" t="s">
        <v>166</v>
      </c>
      <c r="C20" s="36"/>
      <c r="D20" s="8" t="s">
        <v>165</v>
      </c>
      <c r="E20" s="8" t="s">
        <v>166</v>
      </c>
      <c r="F20" s="8" t="s">
        <v>167</v>
      </c>
      <c r="G20" s="8" t="s">
        <v>168</v>
      </c>
      <c r="H20" s="8" t="s">
        <v>169</v>
      </c>
      <c r="I20" s="8" t="s">
        <v>170</v>
      </c>
      <c r="J20" s="8" t="s">
        <v>171</v>
      </c>
      <c r="K20" s="67" t="s">
        <v>172</v>
      </c>
      <c r="L20" s="8" t="s">
        <v>173</v>
      </c>
      <c r="M20" s="8" t="s">
        <v>174</v>
      </c>
      <c r="N20" s="8" t="s">
        <v>175</v>
      </c>
      <c r="O20" s="8" t="s">
        <v>176</v>
      </c>
      <c r="P20" s="39" t="s">
        <v>177</v>
      </c>
      <c r="Q20" s="36"/>
      <c r="R20" s="36">
        <v>20</v>
      </c>
      <c r="S20" s="36" t="s">
        <v>178</v>
      </c>
      <c r="T20" s="36"/>
    </row>
    <row r="21" spans="1:20" x14ac:dyDescent="0.2">
      <c r="A21" s="68">
        <v>-1754</v>
      </c>
      <c r="B21" s="68">
        <v>-2.6159999979427084E-3</v>
      </c>
      <c r="C21" s="36"/>
      <c r="D21" s="69">
        <f t="shared" ref="D21:E51" si="3">A21/A$18</f>
        <v>-0.1754</v>
      </c>
      <c r="E21" s="69">
        <f t="shared" si="3"/>
        <v>-2.6159999979427084E-3</v>
      </c>
      <c r="F21" s="62">
        <f>D21*D21</f>
        <v>3.076516E-2</v>
      </c>
      <c r="G21" s="62">
        <f>D21*F21</f>
        <v>-5.3962090639999996E-3</v>
      </c>
      <c r="H21" s="62">
        <f>F21*F21</f>
        <v>9.4649506982559994E-4</v>
      </c>
      <c r="I21" s="62">
        <f>E21*D21</f>
        <v>4.5884639963915104E-4</v>
      </c>
      <c r="J21" s="62">
        <f>I21*D21</f>
        <v>-8.048165849670709E-5</v>
      </c>
      <c r="K21" s="62">
        <f t="shared" ref="K21:K84" ca="1" si="4">+E$4+E$5*D21+E$6*D21^2</f>
        <v>5.2843176523792593E-3</v>
      </c>
      <c r="L21" s="62">
        <f ca="1">+(K21-E21)^2</f>
        <v>6.2415018975988808E-5</v>
      </c>
      <c r="M21" s="62">
        <f t="shared" ref="M21:M82" ca="1" si="5">(M$1-M$2*D21+M$3*F21)^2</f>
        <v>43143.100173717678</v>
      </c>
      <c r="N21" s="62">
        <f t="shared" ref="N21:N82" ca="1" si="6">(-M$2+M$4*D21-M$5*F21)^2</f>
        <v>537425.71231777931</v>
      </c>
      <c r="O21" s="62">
        <f t="shared" ref="O21:O82" ca="1" si="7">+(M$3-D21*M$5+F21*M$6)^2</f>
        <v>292736.03440883098</v>
      </c>
      <c r="P21" s="36">
        <f ca="1">+E21-K21</f>
        <v>-7.9003176503219669E-3</v>
      </c>
      <c r="Q21" s="36"/>
      <c r="R21" s="36">
        <v>21</v>
      </c>
      <c r="S21" s="36" t="s">
        <v>179</v>
      </c>
      <c r="T21" s="36"/>
    </row>
    <row r="22" spans="1:20" x14ac:dyDescent="0.2">
      <c r="A22" s="68">
        <v>-1739.5</v>
      </c>
      <c r="B22" s="68">
        <v>-2.1080000005895272E-3</v>
      </c>
      <c r="C22" s="36"/>
      <c r="D22" s="69">
        <f t="shared" si="3"/>
        <v>-0.17394999999999999</v>
      </c>
      <c r="E22" s="69">
        <f t="shared" si="3"/>
        <v>-2.1080000005895272E-3</v>
      </c>
      <c r="F22" s="62">
        <f t="shared" ref="F22:F83" si="8">D22*D22</f>
        <v>3.0258602499999999E-2</v>
      </c>
      <c r="G22" s="62">
        <f t="shared" ref="G22:G83" si="9">D22*F22</f>
        <v>-5.2634839048749998E-3</v>
      </c>
      <c r="H22" s="62">
        <f t="shared" ref="H22:H83" si="10">F22*F22</f>
        <v>9.1558302525300615E-4</v>
      </c>
      <c r="I22" s="62">
        <f t="shared" ref="I22:I83" si="11">E22*D22</f>
        <v>3.6668660010254824E-4</v>
      </c>
      <c r="J22" s="62">
        <f t="shared" ref="J22:J83" si="12">I22*D22</f>
        <v>-6.3785134087838258E-5</v>
      </c>
      <c r="K22" s="62">
        <f t="shared" ca="1" si="4"/>
        <v>5.2409496906018881E-3</v>
      </c>
      <c r="L22" s="62">
        <f t="shared" ref="L22:L83" ca="1" si="13">+(K22-E22)^2</f>
        <v>5.4007061563662398E-5</v>
      </c>
      <c r="M22" s="62">
        <f t="shared" ca="1" si="5"/>
        <v>42880.659640278463</v>
      </c>
      <c r="N22" s="62">
        <f t="shared" ca="1" si="6"/>
        <v>532329.13591827929</v>
      </c>
      <c r="O22" s="62">
        <f t="shared" ca="1" si="7"/>
        <v>289467.48662329646</v>
      </c>
      <c r="P22" s="36">
        <f t="shared" ref="P22:P83" ca="1" si="14">+E22-K22</f>
        <v>-7.3489496911914153E-3</v>
      </c>
      <c r="Q22" s="36"/>
      <c r="R22" s="36">
        <v>22</v>
      </c>
      <c r="S22" s="36" t="s">
        <v>63</v>
      </c>
      <c r="T22" s="36"/>
    </row>
    <row r="23" spans="1:20" x14ac:dyDescent="0.2">
      <c r="A23" s="68">
        <v>-1711.5</v>
      </c>
      <c r="B23" s="68">
        <v>3.6040000049979426E-3</v>
      </c>
      <c r="C23" s="36"/>
      <c r="D23" s="69">
        <f t="shared" si="3"/>
        <v>-0.17115</v>
      </c>
      <c r="E23" s="69">
        <f t="shared" si="3"/>
        <v>3.6040000049979426E-3</v>
      </c>
      <c r="F23" s="62">
        <f t="shared" si="8"/>
        <v>2.9292322499999999E-2</v>
      </c>
      <c r="G23" s="62">
        <f t="shared" si="9"/>
        <v>-5.0133809958750001E-3</v>
      </c>
      <c r="H23" s="62">
        <f t="shared" si="10"/>
        <v>8.580401574440062E-4</v>
      </c>
      <c r="I23" s="62">
        <f t="shared" si="11"/>
        <v>-6.1682460085539785E-4</v>
      </c>
      <c r="J23" s="62">
        <f t="shared" si="12"/>
        <v>1.0556953043640134E-4</v>
      </c>
      <c r="K23" s="62">
        <f t="shared" ca="1" si="4"/>
        <v>5.1566988111672856E-3</v>
      </c>
      <c r="L23" s="62">
        <f t="shared" ca="1" si="13"/>
        <v>2.410873582679703E-6</v>
      </c>
      <c r="M23" s="62">
        <f t="shared" ca="1" si="5"/>
        <v>42377.221464795351</v>
      </c>
      <c r="N23" s="62">
        <f t="shared" ca="1" si="6"/>
        <v>522583.19773509237</v>
      </c>
      <c r="O23" s="62">
        <f t="shared" ca="1" si="7"/>
        <v>283226.55592225475</v>
      </c>
      <c r="P23" s="36">
        <f t="shared" ca="1" si="14"/>
        <v>-1.552698806169343E-3</v>
      </c>
      <c r="Q23" s="36"/>
      <c r="R23" s="36">
        <v>23</v>
      </c>
      <c r="S23" s="36" t="s">
        <v>180</v>
      </c>
      <c r="T23" s="36"/>
    </row>
    <row r="24" spans="1:20" x14ac:dyDescent="0.2">
      <c r="A24" s="68">
        <v>-1707.5</v>
      </c>
      <c r="B24" s="68">
        <v>-5.7999999262392521E-4</v>
      </c>
      <c r="C24" s="36"/>
      <c r="D24" s="69">
        <f t="shared" si="3"/>
        <v>-0.17075000000000001</v>
      </c>
      <c r="E24" s="69">
        <f t="shared" si="3"/>
        <v>-5.7999999262392521E-4</v>
      </c>
      <c r="F24" s="62">
        <f t="shared" si="8"/>
        <v>2.9155562500000006E-2</v>
      </c>
      <c r="G24" s="62">
        <f t="shared" si="9"/>
        <v>-4.9783122968750015E-3</v>
      </c>
      <c r="H24" s="62">
        <f t="shared" si="10"/>
        <v>8.5004682469140655E-4</v>
      </c>
      <c r="I24" s="62">
        <f t="shared" si="11"/>
        <v>9.9034998740535235E-5</v>
      </c>
      <c r="J24" s="62">
        <f t="shared" si="12"/>
        <v>-1.6910226034946391E-5</v>
      </c>
      <c r="K24" s="62">
        <f t="shared" ca="1" si="4"/>
        <v>5.1446085605137467E-3</v>
      </c>
      <c r="L24" s="62">
        <f t="shared" ca="1" si="13"/>
        <v>3.2771143086656986E-5</v>
      </c>
      <c r="M24" s="62">
        <f t="shared" ca="1" si="5"/>
        <v>42305.660226708278</v>
      </c>
      <c r="N24" s="62">
        <f t="shared" ca="1" si="6"/>
        <v>521201.17269315955</v>
      </c>
      <c r="O24" s="62">
        <f t="shared" ca="1" si="7"/>
        <v>282342.5673915841</v>
      </c>
      <c r="P24" s="36">
        <f t="shared" ca="1" si="14"/>
        <v>-5.7246085531376719E-3</v>
      </c>
      <c r="Q24" s="36"/>
      <c r="R24" s="36">
        <v>24</v>
      </c>
      <c r="S24" s="36" t="s">
        <v>165</v>
      </c>
      <c r="T24" s="36"/>
    </row>
    <row r="25" spans="1:20" x14ac:dyDescent="0.2">
      <c r="A25" s="68">
        <v>-1455</v>
      </c>
      <c r="B25" s="68">
        <v>9.4800000006216578E-3</v>
      </c>
      <c r="C25" s="36"/>
      <c r="D25" s="69">
        <f t="shared" si="3"/>
        <v>-0.14549999999999999</v>
      </c>
      <c r="E25" s="69">
        <f t="shared" si="3"/>
        <v>9.4800000006216578E-3</v>
      </c>
      <c r="F25" s="62">
        <f t="shared" si="8"/>
        <v>2.1170249999999998E-2</v>
      </c>
      <c r="G25" s="62">
        <f t="shared" si="9"/>
        <v>-3.0802713749999997E-3</v>
      </c>
      <c r="H25" s="62">
        <f t="shared" si="10"/>
        <v>4.4817948506249992E-4</v>
      </c>
      <c r="I25" s="62">
        <f t="shared" si="11"/>
        <v>-1.379340000090451E-3</v>
      </c>
      <c r="J25" s="62">
        <f t="shared" si="12"/>
        <v>2.0069397001316061E-4</v>
      </c>
      <c r="K25" s="62">
        <f t="shared" ca="1" si="4"/>
        <v>4.3538804003447886E-3</v>
      </c>
      <c r="L25" s="62">
        <f t="shared" ca="1" si="13"/>
        <v>2.627710215634269E-5</v>
      </c>
      <c r="M25" s="62">
        <f t="shared" ca="1" si="5"/>
        <v>37966.249849100299</v>
      </c>
      <c r="N25" s="62">
        <f t="shared" ca="1" si="6"/>
        <v>439010.8009833892</v>
      </c>
      <c r="O25" s="62">
        <f t="shared" ca="1" si="7"/>
        <v>230259.7702043858</v>
      </c>
      <c r="P25" s="36">
        <f t="shared" ca="1" si="14"/>
        <v>5.1261196002768692E-3</v>
      </c>
      <c r="Q25" s="36"/>
      <c r="R25" s="36">
        <v>25</v>
      </c>
      <c r="S25" s="36" t="s">
        <v>166</v>
      </c>
      <c r="T25" s="36"/>
    </row>
    <row r="26" spans="1:20" x14ac:dyDescent="0.2">
      <c r="A26" s="68">
        <v>-1400</v>
      </c>
      <c r="B26" s="68">
        <v>-5.0000000192085281E-4</v>
      </c>
      <c r="C26" s="36"/>
      <c r="D26" s="69">
        <f t="shared" si="3"/>
        <v>-0.14000000000000001</v>
      </c>
      <c r="E26" s="69">
        <f t="shared" si="3"/>
        <v>-5.0000000192085281E-4</v>
      </c>
      <c r="F26" s="62">
        <f t="shared" si="8"/>
        <v>1.9600000000000003E-2</v>
      </c>
      <c r="G26" s="62">
        <f t="shared" si="9"/>
        <v>-2.7440000000000008E-3</v>
      </c>
      <c r="H26" s="62">
        <f t="shared" si="10"/>
        <v>3.8416000000000009E-4</v>
      </c>
      <c r="I26" s="62">
        <f t="shared" si="11"/>
        <v>7.0000000268919402E-5</v>
      </c>
      <c r="J26" s="62">
        <f t="shared" si="12"/>
        <v>-9.8000000376487165E-6</v>
      </c>
      <c r="K26" s="62">
        <f t="shared" ca="1" si="4"/>
        <v>4.1744533524655947E-3</v>
      </c>
      <c r="L26" s="62">
        <f t="shared" ca="1" si="13"/>
        <v>2.185051416233471E-5</v>
      </c>
      <c r="M26" s="62">
        <f t="shared" ca="1" si="5"/>
        <v>37066.49195625975</v>
      </c>
      <c r="N26" s="62">
        <f t="shared" ca="1" si="6"/>
        <v>422387.82610715093</v>
      </c>
      <c r="O26" s="62">
        <f t="shared" ca="1" si="7"/>
        <v>219854.27265850088</v>
      </c>
      <c r="P26" s="36">
        <f t="shared" ca="1" si="14"/>
        <v>-4.6744533543864476E-3</v>
      </c>
      <c r="Q26" s="36"/>
      <c r="R26" s="36">
        <v>26</v>
      </c>
      <c r="S26" s="36" t="s">
        <v>181</v>
      </c>
      <c r="T26" s="36"/>
    </row>
    <row r="27" spans="1:20" x14ac:dyDescent="0.2">
      <c r="A27" s="68">
        <v>0</v>
      </c>
      <c r="B27" s="68">
        <v>0</v>
      </c>
      <c r="C27" s="36"/>
      <c r="D27" s="69">
        <f t="shared" si="3"/>
        <v>0</v>
      </c>
      <c r="E27" s="69">
        <f t="shared" si="3"/>
        <v>0</v>
      </c>
      <c r="F27" s="62">
        <f t="shared" si="8"/>
        <v>0</v>
      </c>
      <c r="G27" s="62">
        <f t="shared" si="9"/>
        <v>0</v>
      </c>
      <c r="H27" s="62">
        <f t="shared" si="10"/>
        <v>0</v>
      </c>
      <c r="I27" s="62">
        <f t="shared" si="11"/>
        <v>0</v>
      </c>
      <c r="J27" s="62">
        <f t="shared" si="12"/>
        <v>0</v>
      </c>
      <c r="K27" s="62">
        <f t="shared" ca="1" si="4"/>
        <v>-1.2586764200362517E-3</v>
      </c>
      <c r="L27" s="62">
        <f t="shared" ca="1" si="13"/>
        <v>1.5842663303552747E-6</v>
      </c>
      <c r="M27" s="62">
        <f t="shared" ca="1" si="5"/>
        <v>19012.042618074196</v>
      </c>
      <c r="N27" s="62">
        <f t="shared" ca="1" si="6"/>
        <v>129245.31802556948</v>
      </c>
      <c r="O27" s="62">
        <f t="shared" ca="1" si="7"/>
        <v>48387.655359097684</v>
      </c>
      <c r="P27" s="36">
        <f t="shared" ca="1" si="14"/>
        <v>1.2586764200362517E-3</v>
      </c>
      <c r="Q27" s="36"/>
      <c r="R27" s="36"/>
      <c r="S27" s="36"/>
      <c r="T27" s="36"/>
    </row>
    <row r="28" spans="1:20" x14ac:dyDescent="0.2">
      <c r="A28" s="68">
        <v>640.5</v>
      </c>
      <c r="B28" s="68">
        <v>4.4120000093244016E-3</v>
      </c>
      <c r="C28" s="36"/>
      <c r="D28" s="69">
        <f t="shared" si="3"/>
        <v>6.4049999999999996E-2</v>
      </c>
      <c r="E28" s="69">
        <f t="shared" si="3"/>
        <v>4.4120000093244016E-3</v>
      </c>
      <c r="F28" s="62">
        <f t="shared" si="8"/>
        <v>4.1024024999999995E-3</v>
      </c>
      <c r="G28" s="62">
        <f t="shared" si="9"/>
        <v>2.6275888012499993E-4</v>
      </c>
      <c r="H28" s="62">
        <f t="shared" si="10"/>
        <v>1.6829706272006246E-5</v>
      </c>
      <c r="I28" s="62">
        <f t="shared" si="11"/>
        <v>2.8258860059722789E-4</v>
      </c>
      <c r="J28" s="62">
        <f t="shared" si="12"/>
        <v>1.8099799868252444E-5</v>
      </c>
      <c r="K28" s="62">
        <f t="shared" ca="1" si="4"/>
        <v>-4.2998924995673281E-3</v>
      </c>
      <c r="L28" s="62">
        <f t="shared" ca="1" si="13"/>
        <v>7.5897071086483835E-5</v>
      </c>
      <c r="M28" s="62">
        <f t="shared" ca="1" si="5"/>
        <v>13400.412501243651</v>
      </c>
      <c r="N28" s="62">
        <f t="shared" ca="1" si="6"/>
        <v>61090.273848823854</v>
      </c>
      <c r="O28" s="62">
        <f t="shared" ca="1" si="7"/>
        <v>15752.95879490747</v>
      </c>
      <c r="P28" s="36">
        <f t="shared" ca="1" si="14"/>
        <v>8.7118925088917297E-3</v>
      </c>
      <c r="Q28" s="36"/>
      <c r="R28" s="36"/>
      <c r="S28" s="36"/>
      <c r="T28" s="36"/>
    </row>
    <row r="29" spans="1:20" x14ac:dyDescent="0.2">
      <c r="A29" s="68">
        <v>921</v>
      </c>
      <c r="B29" s="68">
        <v>-2.2116000000096392E-2</v>
      </c>
      <c r="C29" s="36"/>
      <c r="D29" s="69">
        <f t="shared" si="3"/>
        <v>9.2100000000000001E-2</v>
      </c>
      <c r="E29" s="69">
        <f t="shared" si="3"/>
        <v>-2.2116000000096392E-2</v>
      </c>
      <c r="F29" s="62">
        <f t="shared" si="8"/>
        <v>8.482410000000001E-3</v>
      </c>
      <c r="G29" s="62">
        <f t="shared" si="9"/>
        <v>7.812299610000001E-4</v>
      </c>
      <c r="H29" s="62">
        <f t="shared" si="10"/>
        <v>7.1951279408100012E-5</v>
      </c>
      <c r="I29" s="62">
        <f t="shared" si="11"/>
        <v>-2.0368836000088778E-3</v>
      </c>
      <c r="J29" s="62">
        <f t="shared" si="12"/>
        <v>-1.8759697956081766E-4</v>
      </c>
      <c r="K29" s="62">
        <f t="shared" ca="1" si="4"/>
        <v>-5.7415763403677947E-3</v>
      </c>
      <c r="L29" s="62">
        <f t="shared" ca="1" si="13"/>
        <v>2.6812175018827968E-4</v>
      </c>
      <c r="M29" s="62">
        <f t="shared" ca="1" si="5"/>
        <v>11371.973744542309</v>
      </c>
      <c r="N29" s="62">
        <f t="shared" ca="1" si="6"/>
        <v>40812.526708477482</v>
      </c>
      <c r="O29" s="62">
        <f t="shared" ca="1" si="7"/>
        <v>7740.6047866045337</v>
      </c>
      <c r="P29" s="36">
        <f t="shared" ca="1" si="14"/>
        <v>-1.6374423659728597E-2</v>
      </c>
      <c r="Q29" s="36"/>
      <c r="R29" s="36"/>
      <c r="S29" s="36"/>
      <c r="T29" s="36"/>
    </row>
    <row r="30" spans="1:20" x14ac:dyDescent="0.2">
      <c r="A30" s="68">
        <v>1791</v>
      </c>
      <c r="B30" s="68">
        <v>-1.0536000001593493E-2</v>
      </c>
      <c r="C30" s="36"/>
      <c r="D30" s="69">
        <f t="shared" si="3"/>
        <v>0.17910000000000001</v>
      </c>
      <c r="E30" s="69">
        <f t="shared" si="3"/>
        <v>-1.0536000001593493E-2</v>
      </c>
      <c r="F30" s="62">
        <f t="shared" si="8"/>
        <v>3.2076810000000004E-2</v>
      </c>
      <c r="G30" s="62">
        <f t="shared" si="9"/>
        <v>5.7449566710000011E-3</v>
      </c>
      <c r="H30" s="62">
        <f t="shared" si="10"/>
        <v>1.0289217397761003E-3</v>
      </c>
      <c r="I30" s="62">
        <f t="shared" si="11"/>
        <v>-1.8869976002853946E-3</v>
      </c>
      <c r="J30" s="62">
        <f t="shared" si="12"/>
        <v>-3.3796127021111418E-4</v>
      </c>
      <c r="K30" s="62">
        <f t="shared" ca="1" si="4"/>
        <v>-1.0638590423836422E-2</v>
      </c>
      <c r="L30" s="62">
        <f t="shared" ca="1" si="13"/>
        <v>1.0524794735982561E-8</v>
      </c>
      <c r="M30" s="62">
        <f t="shared" ca="1" si="5"/>
        <v>6488.6971287431188</v>
      </c>
      <c r="N30" s="62">
        <f t="shared" ca="1" si="6"/>
        <v>6040.1740531361156</v>
      </c>
      <c r="O30" s="62">
        <f t="shared" ca="1" si="7"/>
        <v>183.655065402426</v>
      </c>
      <c r="P30" s="36">
        <f t="shared" ca="1" si="14"/>
        <v>1.0259042224292948E-4</v>
      </c>
      <c r="Q30" s="36"/>
      <c r="R30" s="36"/>
      <c r="S30" s="36"/>
      <c r="T30" s="36"/>
    </row>
    <row r="31" spans="1:20" x14ac:dyDescent="0.2">
      <c r="A31" s="68">
        <v>1791</v>
      </c>
      <c r="B31" s="68">
        <v>-1.0236000001896173E-2</v>
      </c>
      <c r="C31" s="36"/>
      <c r="D31" s="69">
        <f t="shared" si="3"/>
        <v>0.17910000000000001</v>
      </c>
      <c r="E31" s="69">
        <f t="shared" si="3"/>
        <v>-1.0236000001896173E-2</v>
      </c>
      <c r="F31" s="62">
        <f t="shared" si="8"/>
        <v>3.2076810000000004E-2</v>
      </c>
      <c r="G31" s="62">
        <f t="shared" si="9"/>
        <v>5.7449566710000011E-3</v>
      </c>
      <c r="H31" s="62">
        <f t="shared" si="10"/>
        <v>1.0289217397761003E-3</v>
      </c>
      <c r="I31" s="62">
        <f t="shared" si="11"/>
        <v>-1.8332676003396046E-3</v>
      </c>
      <c r="J31" s="62">
        <f t="shared" si="12"/>
        <v>-3.2833822722082322E-4</v>
      </c>
      <c r="K31" s="62">
        <f t="shared" ca="1" si="4"/>
        <v>-1.0638590423836422E-2</v>
      </c>
      <c r="L31" s="62">
        <f t="shared" ca="1" si="13"/>
        <v>1.6207904783802824E-7</v>
      </c>
      <c r="M31" s="62">
        <f t="shared" ca="1" si="5"/>
        <v>6488.6971287431188</v>
      </c>
      <c r="N31" s="62">
        <f t="shared" ca="1" si="6"/>
        <v>6040.1740531361156</v>
      </c>
      <c r="O31" s="62">
        <f t="shared" ca="1" si="7"/>
        <v>183.655065402426</v>
      </c>
      <c r="P31" s="36">
        <f t="shared" ca="1" si="14"/>
        <v>4.0259042194024965E-4</v>
      </c>
      <c r="Q31" s="36"/>
      <c r="R31" s="36"/>
      <c r="S31" s="36"/>
      <c r="T31" s="36"/>
    </row>
    <row r="32" spans="1:20" x14ac:dyDescent="0.2">
      <c r="A32" s="68">
        <v>1791</v>
      </c>
      <c r="B32" s="68">
        <v>-1.003599999967264E-2</v>
      </c>
      <c r="C32" s="36"/>
      <c r="D32" s="69">
        <f t="shared" si="3"/>
        <v>0.17910000000000001</v>
      </c>
      <c r="E32" s="69">
        <f t="shared" si="3"/>
        <v>-1.003599999967264E-2</v>
      </c>
      <c r="F32" s="62">
        <f t="shared" si="8"/>
        <v>3.2076810000000004E-2</v>
      </c>
      <c r="G32" s="62">
        <f t="shared" si="9"/>
        <v>5.7449566710000011E-3</v>
      </c>
      <c r="H32" s="62">
        <f t="shared" si="10"/>
        <v>1.0289217397761003E-3</v>
      </c>
      <c r="I32" s="62">
        <f t="shared" si="11"/>
        <v>-1.79744759994137E-3</v>
      </c>
      <c r="J32" s="62">
        <f t="shared" si="12"/>
        <v>-3.2192286514949939E-4</v>
      </c>
      <c r="K32" s="62">
        <f t="shared" ca="1" si="4"/>
        <v>-1.0638590423836422E-2</v>
      </c>
      <c r="L32" s="62">
        <f t="shared" ca="1" si="13"/>
        <v>3.6311521929388703E-7</v>
      </c>
      <c r="M32" s="62">
        <f t="shared" ca="1" si="5"/>
        <v>6488.6971287431188</v>
      </c>
      <c r="N32" s="62">
        <f t="shared" ca="1" si="6"/>
        <v>6040.1740531361156</v>
      </c>
      <c r="O32" s="62">
        <f t="shared" ca="1" si="7"/>
        <v>183.655065402426</v>
      </c>
      <c r="P32" s="36">
        <f t="shared" ca="1" si="14"/>
        <v>6.0259042416378229E-4</v>
      </c>
      <c r="Q32" s="36"/>
      <c r="R32" s="36"/>
      <c r="S32" s="36"/>
      <c r="T32" s="36"/>
    </row>
    <row r="33" spans="1:20" x14ac:dyDescent="0.2">
      <c r="A33" s="68">
        <v>2122</v>
      </c>
      <c r="B33" s="68">
        <v>-6.611999990127515E-3</v>
      </c>
      <c r="C33" s="36"/>
      <c r="D33" s="69">
        <f t="shared" si="3"/>
        <v>0.2122</v>
      </c>
      <c r="E33" s="69">
        <f t="shared" si="3"/>
        <v>-6.611999990127515E-3</v>
      </c>
      <c r="F33" s="62">
        <f t="shared" si="8"/>
        <v>4.5028840000000001E-2</v>
      </c>
      <c r="G33" s="62">
        <f t="shared" si="9"/>
        <v>9.5551198480000009E-3</v>
      </c>
      <c r="H33" s="62">
        <f t="shared" si="10"/>
        <v>2.0275964317456002E-3</v>
      </c>
      <c r="I33" s="62">
        <f t="shared" si="11"/>
        <v>-1.4030663979050586E-3</v>
      </c>
      <c r="J33" s="62">
        <f t="shared" si="12"/>
        <v>-2.9773068963545346E-4</v>
      </c>
      <c r="K33" s="62">
        <f t="shared" ca="1" si="4"/>
        <v>-1.2670691288947634E-2</v>
      </c>
      <c r="L33" s="62">
        <f t="shared" ca="1" si="13"/>
        <v>3.6707740254398624E-5</v>
      </c>
      <c r="M33" s="62">
        <f t="shared" ca="1" si="5"/>
        <v>5112.5144727636807</v>
      </c>
      <c r="N33" s="62">
        <f t="shared" ca="1" si="6"/>
        <v>1344.5072653562102</v>
      </c>
      <c r="O33" s="62">
        <f t="shared" ca="1" si="7"/>
        <v>2141.3696340959727</v>
      </c>
      <c r="P33" s="36">
        <f t="shared" ca="1" si="14"/>
        <v>6.0586912988201194E-3</v>
      </c>
      <c r="Q33" s="36"/>
      <c r="R33" s="36"/>
      <c r="S33" s="36"/>
      <c r="T33" s="36"/>
    </row>
    <row r="34" spans="1:20" x14ac:dyDescent="0.2">
      <c r="A34" s="68">
        <v>2660</v>
      </c>
      <c r="B34" s="68">
        <v>-5.8599999974831007E-3</v>
      </c>
      <c r="C34" s="36"/>
      <c r="D34" s="69">
        <f t="shared" si="3"/>
        <v>0.26600000000000001</v>
      </c>
      <c r="E34" s="69">
        <f t="shared" si="3"/>
        <v>-5.8599999974831007E-3</v>
      </c>
      <c r="F34" s="62">
        <f t="shared" si="8"/>
        <v>7.0756000000000013E-2</v>
      </c>
      <c r="G34" s="62">
        <f t="shared" si="9"/>
        <v>1.8821096000000006E-2</v>
      </c>
      <c r="H34" s="62">
        <f t="shared" si="10"/>
        <v>5.0064115360000019E-3</v>
      </c>
      <c r="I34" s="62">
        <f t="shared" si="11"/>
        <v>-1.5587599993305049E-3</v>
      </c>
      <c r="J34" s="62">
        <f t="shared" si="12"/>
        <v>-4.1463015982191431E-4</v>
      </c>
      <c r="K34" s="62">
        <f t="shared" ca="1" si="4"/>
        <v>-1.6172358661681943E-2</v>
      </c>
      <c r="L34" s="62">
        <f t="shared" ca="1" si="13"/>
        <v>1.0634474121907693E-4</v>
      </c>
      <c r="M34" s="62">
        <f t="shared" ca="1" si="5"/>
        <v>3343.1088699582651</v>
      </c>
      <c r="N34" s="62">
        <f t="shared" ca="1" si="6"/>
        <v>516.01625143487354</v>
      </c>
      <c r="O34" s="62">
        <f t="shared" ca="1" si="7"/>
        <v>8559.2505411317379</v>
      </c>
      <c r="P34" s="36">
        <f t="shared" ca="1" si="14"/>
        <v>1.0312358664198842E-2</v>
      </c>
      <c r="Q34" s="36"/>
      <c r="R34" s="36"/>
      <c r="S34" s="36"/>
      <c r="T34" s="36"/>
    </row>
    <row r="35" spans="1:20" x14ac:dyDescent="0.2">
      <c r="A35" s="68">
        <v>2672</v>
      </c>
      <c r="B35" s="68">
        <v>-1.0411999995994847E-2</v>
      </c>
      <c r="C35" s="36"/>
      <c r="D35" s="69">
        <f t="shared" si="3"/>
        <v>0.26719999999999999</v>
      </c>
      <c r="E35" s="69">
        <f t="shared" si="3"/>
        <v>-1.0411999995994847E-2</v>
      </c>
      <c r="F35" s="62">
        <f t="shared" si="8"/>
        <v>7.1395840000000002E-2</v>
      </c>
      <c r="G35" s="62">
        <f t="shared" si="9"/>
        <v>1.9076968448000001E-2</v>
      </c>
      <c r="H35" s="62">
        <f t="shared" si="10"/>
        <v>5.0973659693056006E-3</v>
      </c>
      <c r="I35" s="62">
        <f t="shared" si="11"/>
        <v>-2.7820863989298232E-3</v>
      </c>
      <c r="J35" s="62">
        <f t="shared" si="12"/>
        <v>-7.4337348579404873E-4</v>
      </c>
      <c r="K35" s="62">
        <f t="shared" ca="1" si="4"/>
        <v>-1.6253268320137869E-2</v>
      </c>
      <c r="L35" s="62">
        <f t="shared" ca="1" si="13"/>
        <v>3.4120415634636624E-5</v>
      </c>
      <c r="M35" s="62">
        <f t="shared" ca="1" si="5"/>
        <v>3309.5814642757227</v>
      </c>
      <c r="N35" s="62">
        <f t="shared" ca="1" si="6"/>
        <v>572.9758021153325</v>
      </c>
      <c r="O35" s="62">
        <f t="shared" ca="1" si="7"/>
        <v>8732.8213909152346</v>
      </c>
      <c r="P35" s="36">
        <f t="shared" ca="1" si="14"/>
        <v>5.8412683241430216E-3</v>
      </c>
      <c r="Q35" s="36"/>
      <c r="R35" s="36"/>
      <c r="S35" s="36"/>
      <c r="T35" s="36"/>
    </row>
    <row r="36" spans="1:20" x14ac:dyDescent="0.2">
      <c r="A36" s="68">
        <v>2692</v>
      </c>
      <c r="B36" s="68">
        <v>-2.3319999963860027E-3</v>
      </c>
      <c r="C36" s="36"/>
      <c r="D36" s="69">
        <f t="shared" si="3"/>
        <v>0.26919999999999999</v>
      </c>
      <c r="E36" s="69">
        <f t="shared" si="3"/>
        <v>-2.3319999963860027E-3</v>
      </c>
      <c r="F36" s="62">
        <f t="shared" si="8"/>
        <v>7.2468640000000001E-2</v>
      </c>
      <c r="G36" s="62">
        <f t="shared" si="9"/>
        <v>1.9508557887999999E-2</v>
      </c>
      <c r="H36" s="62">
        <f t="shared" si="10"/>
        <v>5.2517037834496003E-3</v>
      </c>
      <c r="I36" s="62">
        <f t="shared" si="11"/>
        <v>-6.2777439902711191E-4</v>
      </c>
      <c r="J36" s="62">
        <f t="shared" si="12"/>
        <v>-1.6899686821809852E-4</v>
      </c>
      <c r="K36" s="62">
        <f t="shared" ca="1" si="4"/>
        <v>-1.6388389804569303E-2</v>
      </c>
      <c r="L36" s="62">
        <f t="shared" ca="1" si="13"/>
        <v>1.9758209443959936E-4</v>
      </c>
      <c r="M36" s="62">
        <f t="shared" ca="1" si="5"/>
        <v>3254.2385588939155</v>
      </c>
      <c r="N36" s="62">
        <f t="shared" ca="1" si="6"/>
        <v>674.01168325845117</v>
      </c>
      <c r="O36" s="62">
        <f t="shared" ca="1" si="7"/>
        <v>9024.1712591707419</v>
      </c>
      <c r="P36" s="36">
        <f t="shared" ca="1" si="14"/>
        <v>1.4056389808183301E-2</v>
      </c>
      <c r="Q36" s="36"/>
      <c r="R36" s="36"/>
      <c r="S36" s="36"/>
      <c r="T36" s="36"/>
    </row>
    <row r="37" spans="1:20" x14ac:dyDescent="0.2">
      <c r="A37" s="68">
        <v>2737</v>
      </c>
      <c r="B37" s="68">
        <v>3.3479999983683228E-3</v>
      </c>
      <c r="C37" s="36"/>
      <c r="D37" s="69">
        <f t="shared" si="3"/>
        <v>0.2737</v>
      </c>
      <c r="E37" s="69">
        <f t="shared" si="3"/>
        <v>3.3479999983683228E-3</v>
      </c>
      <c r="F37" s="62">
        <f t="shared" si="8"/>
        <v>7.4911690000000003E-2</v>
      </c>
      <c r="G37" s="62">
        <f t="shared" si="9"/>
        <v>2.0503329553000001E-2</v>
      </c>
      <c r="H37" s="62">
        <f t="shared" si="10"/>
        <v>5.6117612986561006E-3</v>
      </c>
      <c r="I37" s="62">
        <f t="shared" si="11"/>
        <v>9.1634759955340993E-4</v>
      </c>
      <c r="J37" s="62">
        <f t="shared" si="12"/>
        <v>2.5080433799776832E-4</v>
      </c>
      <c r="K37" s="62">
        <f t="shared" ca="1" si="4"/>
        <v>-1.6693656514835797E-2</v>
      </c>
      <c r="L37" s="62">
        <f t="shared" ca="1" si="13"/>
        <v>4.0166799579325713E-4</v>
      </c>
      <c r="M37" s="62">
        <f t="shared" ca="1" si="5"/>
        <v>3132.1432902150486</v>
      </c>
      <c r="N37" s="62">
        <f t="shared" ca="1" si="6"/>
        <v>928.52225455456005</v>
      </c>
      <c r="O37" s="62">
        <f t="shared" ca="1" si="7"/>
        <v>9688.6310013739057</v>
      </c>
      <c r="P37" s="36">
        <f t="shared" ca="1" si="14"/>
        <v>2.004165651320412E-2</v>
      </c>
      <c r="Q37" s="36"/>
      <c r="R37" s="36"/>
      <c r="S37" s="36"/>
      <c r="T37" s="36"/>
    </row>
    <row r="38" spans="1:20" x14ac:dyDescent="0.2">
      <c r="A38" s="68">
        <v>2753</v>
      </c>
      <c r="B38" s="68">
        <v>-3.3879999973578379E-3</v>
      </c>
      <c r="C38" s="36"/>
      <c r="D38" s="69">
        <f t="shared" si="3"/>
        <v>0.27529999999999999</v>
      </c>
      <c r="E38" s="69">
        <f t="shared" si="3"/>
        <v>-3.3879999973578379E-3</v>
      </c>
      <c r="F38" s="62">
        <f t="shared" si="8"/>
        <v>7.5790089999999991E-2</v>
      </c>
      <c r="G38" s="62">
        <f t="shared" si="9"/>
        <v>2.0865011776999995E-2</v>
      </c>
      <c r="H38" s="62">
        <f t="shared" si="10"/>
        <v>5.7441377422080987E-3</v>
      </c>
      <c r="I38" s="62">
        <f t="shared" si="11"/>
        <v>-9.3271639927261269E-4</v>
      </c>
      <c r="J38" s="62">
        <f t="shared" si="12"/>
        <v>-2.5677682471975024E-4</v>
      </c>
      <c r="K38" s="62">
        <f t="shared" ca="1" si="4"/>
        <v>-1.6802610671446332E-2</v>
      </c>
      <c r="L38" s="62">
        <f t="shared" ca="1" si="13"/>
        <v>1.7995177953736895E-4</v>
      </c>
      <c r="M38" s="62">
        <f t="shared" ca="1" si="5"/>
        <v>3089.5328730557612</v>
      </c>
      <c r="N38" s="62">
        <f t="shared" ca="1" si="6"/>
        <v>1027.83528519578</v>
      </c>
      <c r="O38" s="62">
        <f t="shared" ca="1" si="7"/>
        <v>9927.6811920674445</v>
      </c>
      <c r="P38" s="36">
        <f t="shared" ca="1" si="14"/>
        <v>1.3414610674088494E-2</v>
      </c>
      <c r="Q38" s="36"/>
      <c r="R38" s="36"/>
      <c r="S38" s="36"/>
      <c r="T38" s="36"/>
    </row>
    <row r="39" spans="1:20" x14ac:dyDescent="0.2">
      <c r="A39" s="68">
        <v>2987</v>
      </c>
      <c r="B39" s="68">
        <v>1.1347999999998137E-2</v>
      </c>
      <c r="C39" s="36"/>
      <c r="D39" s="69">
        <f t="shared" si="3"/>
        <v>0.29870000000000002</v>
      </c>
      <c r="E39" s="69">
        <f t="shared" si="3"/>
        <v>1.1347999999998137E-2</v>
      </c>
      <c r="F39" s="62">
        <f t="shared" si="8"/>
        <v>8.9221690000000006E-2</v>
      </c>
      <c r="G39" s="62">
        <f t="shared" si="9"/>
        <v>2.6650518803000005E-2</v>
      </c>
      <c r="H39" s="62">
        <f t="shared" si="10"/>
        <v>7.9605099664561019E-3</v>
      </c>
      <c r="I39" s="62">
        <f t="shared" si="11"/>
        <v>3.3896475999994438E-3</v>
      </c>
      <c r="J39" s="62">
        <f t="shared" si="12"/>
        <v>1.012487738119834E-3</v>
      </c>
      <c r="K39" s="62">
        <f t="shared" ca="1" si="4"/>
        <v>-1.8420932617790702E-2</v>
      </c>
      <c r="L39" s="62">
        <f t="shared" ca="1" si="13"/>
        <v>8.8618934920245223E-4</v>
      </c>
      <c r="M39" s="62">
        <f t="shared" ca="1" si="5"/>
        <v>2512.5834720915627</v>
      </c>
      <c r="N39" s="62">
        <f t="shared" ca="1" si="6"/>
        <v>2955.9851862329911</v>
      </c>
      <c r="O39" s="62">
        <f t="shared" ca="1" si="7"/>
        <v>13553.528086522951</v>
      </c>
      <c r="P39" s="36">
        <f t="shared" ca="1" si="14"/>
        <v>2.9768932617788839E-2</v>
      </c>
      <c r="Q39" s="36"/>
      <c r="R39" s="36"/>
      <c r="S39" s="36"/>
      <c r="T39" s="36"/>
    </row>
    <row r="40" spans="1:20" x14ac:dyDescent="0.2">
      <c r="A40" s="68">
        <v>3208.5</v>
      </c>
      <c r="B40" s="68">
        <v>-2.5115999997069594E-2</v>
      </c>
      <c r="C40" s="36"/>
      <c r="D40" s="69">
        <f t="shared" si="3"/>
        <v>0.32085000000000002</v>
      </c>
      <c r="E40" s="69">
        <f t="shared" si="3"/>
        <v>-2.5115999997069594E-2</v>
      </c>
      <c r="F40" s="62">
        <f t="shared" si="8"/>
        <v>0.10294472250000002</v>
      </c>
      <c r="G40" s="62">
        <f t="shared" si="9"/>
        <v>3.3029814214125007E-2</v>
      </c>
      <c r="H40" s="62">
        <f t="shared" si="10"/>
        <v>1.059761589060201E-2</v>
      </c>
      <c r="I40" s="62">
        <f t="shared" si="11"/>
        <v>-8.0584685990597801E-3</v>
      </c>
      <c r="J40" s="62">
        <f t="shared" si="12"/>
        <v>-2.5855596500083304E-3</v>
      </c>
      <c r="K40" s="62">
        <f t="shared" ca="1" si="4"/>
        <v>-1.999569383455449E-2</v>
      </c>
      <c r="L40" s="62">
        <f t="shared" ca="1" si="13"/>
        <v>2.6217535197890146E-5</v>
      </c>
      <c r="M40" s="62">
        <f t="shared" ca="1" si="5"/>
        <v>2041.3478599293715</v>
      </c>
      <c r="N40" s="62">
        <f t="shared" ca="1" si="6"/>
        <v>5461.5593719208482</v>
      </c>
      <c r="O40" s="62">
        <f t="shared" ca="1" si="7"/>
        <v>17110.225287820165</v>
      </c>
      <c r="P40" s="36">
        <f t="shared" ca="1" si="14"/>
        <v>-5.1203061625151036E-3</v>
      </c>
      <c r="Q40" s="36"/>
      <c r="R40" s="36"/>
      <c r="S40" s="36"/>
      <c r="T40" s="36"/>
    </row>
    <row r="41" spans="1:20" x14ac:dyDescent="0.2">
      <c r="A41" s="68">
        <v>3248.5</v>
      </c>
      <c r="B41" s="68">
        <v>-2.0155999991402496E-2</v>
      </c>
      <c r="C41" s="36"/>
      <c r="D41" s="69">
        <f t="shared" si="3"/>
        <v>0.32485000000000003</v>
      </c>
      <c r="E41" s="69">
        <f t="shared" si="3"/>
        <v>-2.0155999991402496E-2</v>
      </c>
      <c r="F41" s="62">
        <f t="shared" si="8"/>
        <v>0.10552752250000001</v>
      </c>
      <c r="G41" s="62">
        <f t="shared" si="9"/>
        <v>3.4280615684125007E-2</v>
      </c>
      <c r="H41" s="62">
        <f t="shared" si="10"/>
        <v>1.1136058004988009E-2</v>
      </c>
      <c r="I41" s="62">
        <f t="shared" si="11"/>
        <v>-6.5476765972071011E-3</v>
      </c>
      <c r="J41" s="62">
        <f t="shared" si="12"/>
        <v>-2.1270127426027269E-3</v>
      </c>
      <c r="K41" s="62">
        <f t="shared" ca="1" si="4"/>
        <v>-2.0284521469855241E-2</v>
      </c>
      <c r="L41" s="62">
        <f t="shared" ca="1" si="13"/>
        <v>1.6517770423679569E-8</v>
      </c>
      <c r="M41" s="62">
        <f t="shared" ca="1" si="5"/>
        <v>1963.4995581688306</v>
      </c>
      <c r="N41" s="62">
        <f t="shared" ca="1" si="6"/>
        <v>5969.9761042876999</v>
      </c>
      <c r="O41" s="62">
        <f t="shared" ca="1" si="7"/>
        <v>17755.205086426464</v>
      </c>
      <c r="P41" s="36">
        <f t="shared" ca="1" si="14"/>
        <v>1.2852147845274567E-4</v>
      </c>
      <c r="Q41" s="36"/>
      <c r="R41" s="36"/>
      <c r="S41" s="36"/>
      <c r="T41" s="36"/>
    </row>
    <row r="42" spans="1:20" x14ac:dyDescent="0.2">
      <c r="A42" s="68">
        <v>3250</v>
      </c>
      <c r="B42" s="68">
        <v>-2.2499999999126885E-2</v>
      </c>
      <c r="C42" s="36"/>
      <c r="D42" s="69">
        <f t="shared" si="3"/>
        <v>0.32500000000000001</v>
      </c>
      <c r="E42" s="69">
        <f t="shared" si="3"/>
        <v>-2.2499999999126885E-2</v>
      </c>
      <c r="F42" s="62">
        <f t="shared" si="8"/>
        <v>0.10562500000000001</v>
      </c>
      <c r="G42" s="62">
        <f t="shared" si="9"/>
        <v>3.4328125000000008E-2</v>
      </c>
      <c r="H42" s="62">
        <f t="shared" si="10"/>
        <v>1.1156640625000002E-2</v>
      </c>
      <c r="I42" s="62">
        <f t="shared" si="11"/>
        <v>-7.3124999997162378E-3</v>
      </c>
      <c r="J42" s="62">
        <f t="shared" si="12"/>
        <v>-2.3765624999077775E-3</v>
      </c>
      <c r="K42" s="62">
        <f t="shared" ca="1" si="4"/>
        <v>-2.0295378967649418E-2</v>
      </c>
      <c r="L42" s="62">
        <f t="shared" ca="1" si="13"/>
        <v>4.8603538924327696E-6</v>
      </c>
      <c r="M42" s="62">
        <f t="shared" ca="1" si="5"/>
        <v>1960.6218136137213</v>
      </c>
      <c r="N42" s="62">
        <f t="shared" ca="1" si="6"/>
        <v>5989.3305504743121</v>
      </c>
      <c r="O42" s="62">
        <f t="shared" ca="1" si="7"/>
        <v>17779.377317799685</v>
      </c>
      <c r="P42" s="36">
        <f t="shared" ca="1" si="14"/>
        <v>-2.2046210314774668E-3</v>
      </c>
      <c r="Q42" s="36"/>
      <c r="R42" s="36"/>
      <c r="S42" s="36"/>
      <c r="T42" s="36"/>
    </row>
    <row r="43" spans="1:20" x14ac:dyDescent="0.2">
      <c r="A43" s="68">
        <v>3510</v>
      </c>
      <c r="B43" s="68">
        <v>-2.8459999994083773E-2</v>
      </c>
      <c r="C43" s="36"/>
      <c r="D43" s="69">
        <f t="shared" si="3"/>
        <v>0.35099999999999998</v>
      </c>
      <c r="E43" s="69">
        <f t="shared" si="3"/>
        <v>-2.8459999994083773E-2</v>
      </c>
      <c r="F43" s="62">
        <f t="shared" si="8"/>
        <v>0.12320099999999999</v>
      </c>
      <c r="G43" s="62">
        <f t="shared" si="9"/>
        <v>4.3243550999999991E-2</v>
      </c>
      <c r="H43" s="62">
        <f t="shared" si="10"/>
        <v>1.5178486400999999E-2</v>
      </c>
      <c r="I43" s="62">
        <f t="shared" si="11"/>
        <v>-9.9894599979234045E-3</v>
      </c>
      <c r="J43" s="62">
        <f t="shared" si="12"/>
        <v>-3.5063004592711146E-3</v>
      </c>
      <c r="K43" s="62">
        <f t="shared" ca="1" si="4"/>
        <v>-2.2206246703736887E-2</v>
      </c>
      <c r="L43" s="62">
        <f t="shared" ca="1" si="13"/>
        <v>3.9109430216524509E-5</v>
      </c>
      <c r="M43" s="62">
        <f t="shared" ca="1" si="5"/>
        <v>1505.2811527899582</v>
      </c>
      <c r="N43" s="62">
        <f t="shared" ca="1" si="6"/>
        <v>9606.9632897640749</v>
      </c>
      <c r="O43" s="62">
        <f t="shared" ca="1" si="7"/>
        <v>21917.557691356</v>
      </c>
      <c r="P43" s="36">
        <f t="shared" ca="1" si="14"/>
        <v>-6.2537532903468862E-3</v>
      </c>
      <c r="Q43" s="36"/>
      <c r="R43" s="36"/>
      <c r="S43" s="36"/>
      <c r="T43" s="36"/>
    </row>
    <row r="44" spans="1:20" x14ac:dyDescent="0.2">
      <c r="A44" s="68">
        <v>3540.5</v>
      </c>
      <c r="B44" s="68">
        <v>-3.0587999994168058E-2</v>
      </c>
      <c r="C44" s="36"/>
      <c r="D44" s="69">
        <f t="shared" si="3"/>
        <v>0.35404999999999998</v>
      </c>
      <c r="E44" s="69">
        <f t="shared" si="3"/>
        <v>-3.0587999994168058E-2</v>
      </c>
      <c r="F44" s="62">
        <f t="shared" si="8"/>
        <v>0.12535140249999999</v>
      </c>
      <c r="G44" s="62">
        <f t="shared" si="9"/>
        <v>4.4380664055124995E-2</v>
      </c>
      <c r="H44" s="62">
        <f t="shared" si="10"/>
        <v>1.5712974108717002E-2</v>
      </c>
      <c r="I44" s="62">
        <f t="shared" si="11"/>
        <v>-1.0829681397935199E-2</v>
      </c>
      <c r="J44" s="62">
        <f t="shared" si="12"/>
        <v>-3.8342486989389572E-3</v>
      </c>
      <c r="K44" s="62">
        <f t="shared" ca="1" si="4"/>
        <v>-2.2434172537449042E-2</v>
      </c>
      <c r="L44" s="62">
        <f t="shared" ca="1" si="13"/>
        <v>6.6484902193944886E-5</v>
      </c>
      <c r="M44" s="62">
        <f t="shared" ca="1" si="5"/>
        <v>1457.2912792060647</v>
      </c>
      <c r="N44" s="62">
        <f t="shared" ca="1" si="6"/>
        <v>10059.169325017836</v>
      </c>
      <c r="O44" s="62">
        <f t="shared" ca="1" si="7"/>
        <v>22391.932431339828</v>
      </c>
      <c r="P44" s="36">
        <f t="shared" ca="1" si="14"/>
        <v>-8.1538274567190157E-3</v>
      </c>
      <c r="Q44" s="36"/>
      <c r="R44" s="36"/>
      <c r="S44" s="36"/>
      <c r="T44" s="36"/>
    </row>
    <row r="45" spans="1:20" x14ac:dyDescent="0.2">
      <c r="A45" s="68">
        <v>3542</v>
      </c>
      <c r="B45" s="68">
        <v>-1.2931999997817911E-2</v>
      </c>
      <c r="C45" s="36"/>
      <c r="D45" s="69">
        <f t="shared" si="3"/>
        <v>0.35420000000000001</v>
      </c>
      <c r="E45" s="69">
        <f t="shared" si="3"/>
        <v>-1.2931999997817911E-2</v>
      </c>
      <c r="F45" s="62">
        <f t="shared" si="8"/>
        <v>0.12545764000000001</v>
      </c>
      <c r="G45" s="62">
        <f t="shared" si="9"/>
        <v>4.4437096088000005E-2</v>
      </c>
      <c r="H45" s="62">
        <f t="shared" si="10"/>
        <v>1.5739619434369603E-2</v>
      </c>
      <c r="I45" s="62">
        <f t="shared" si="11"/>
        <v>-4.5805143992271044E-3</v>
      </c>
      <c r="J45" s="62">
        <f t="shared" si="12"/>
        <v>-1.6224182002062405E-3</v>
      </c>
      <c r="K45" s="62">
        <f t="shared" ca="1" si="4"/>
        <v>-2.2445402408706155E-2</v>
      </c>
      <c r="L45" s="62">
        <f t="shared" ca="1" si="13"/>
        <v>9.050482543149426E-5</v>
      </c>
      <c r="M45" s="62">
        <f t="shared" ca="1" si="5"/>
        <v>1454.959233647118</v>
      </c>
      <c r="N45" s="62">
        <f t="shared" ca="1" si="6"/>
        <v>10081.52593733191</v>
      </c>
      <c r="O45" s="62">
        <f t="shared" ca="1" si="7"/>
        <v>22415.179829756264</v>
      </c>
      <c r="P45" s="36">
        <f t="shared" ca="1" si="14"/>
        <v>9.5134024108882442E-3</v>
      </c>
      <c r="Q45" s="36"/>
      <c r="R45" s="36"/>
      <c r="S45" s="36"/>
      <c r="T45" s="36"/>
    </row>
    <row r="46" spans="1:20" x14ac:dyDescent="0.2">
      <c r="A46" s="68">
        <v>3610</v>
      </c>
      <c r="B46" s="68">
        <v>-3.0259999992267694E-2</v>
      </c>
      <c r="C46" s="36"/>
      <c r="D46" s="69">
        <f t="shared" si="3"/>
        <v>0.36099999999999999</v>
      </c>
      <c r="E46" s="69">
        <f t="shared" si="3"/>
        <v>-3.0259999992267694E-2</v>
      </c>
      <c r="F46" s="62">
        <f t="shared" si="8"/>
        <v>0.13032099999999999</v>
      </c>
      <c r="G46" s="62">
        <f t="shared" si="9"/>
        <v>4.7045880999999998E-2</v>
      </c>
      <c r="H46" s="62">
        <f t="shared" si="10"/>
        <v>1.6983563040999999E-2</v>
      </c>
      <c r="I46" s="62">
        <f t="shared" si="11"/>
        <v>-1.0923859997208638E-2</v>
      </c>
      <c r="J46" s="62">
        <f t="shared" si="12"/>
        <v>-3.9435134589923182E-3</v>
      </c>
      <c r="K46" s="62">
        <f t="shared" ca="1" si="4"/>
        <v>-2.2956498852026087E-2</v>
      </c>
      <c r="L46" s="62">
        <f t="shared" ca="1" si="13"/>
        <v>5.3341128905510455E-5</v>
      </c>
      <c r="M46" s="62">
        <f t="shared" ca="1" si="5"/>
        <v>1351.9654417129223</v>
      </c>
      <c r="N46" s="62">
        <f t="shared" ca="1" si="6"/>
        <v>11105.444872400107</v>
      </c>
      <c r="O46" s="62">
        <f t="shared" ca="1" si="7"/>
        <v>23460.215296363305</v>
      </c>
      <c r="P46" s="36">
        <f t="shared" ca="1" si="14"/>
        <v>-7.303501140241607E-3</v>
      </c>
      <c r="Q46" s="36"/>
      <c r="R46" s="36"/>
      <c r="S46" s="36"/>
      <c r="T46" s="36"/>
    </row>
    <row r="47" spans="1:20" x14ac:dyDescent="0.2">
      <c r="A47" s="68">
        <v>3618</v>
      </c>
      <c r="B47" s="68">
        <v>1.1572000003070571E-2</v>
      </c>
      <c r="C47" s="36"/>
      <c r="D47" s="69">
        <f t="shared" si="3"/>
        <v>0.36180000000000001</v>
      </c>
      <c r="E47" s="69">
        <f t="shared" si="3"/>
        <v>1.1572000003070571E-2</v>
      </c>
      <c r="F47" s="62">
        <f t="shared" si="8"/>
        <v>0.13089924</v>
      </c>
      <c r="G47" s="62">
        <f t="shared" si="9"/>
        <v>4.7359345032000004E-2</v>
      </c>
      <c r="H47" s="62">
        <f t="shared" si="10"/>
        <v>1.7134611032577601E-2</v>
      </c>
      <c r="I47" s="62">
        <f t="shared" si="11"/>
        <v>4.1867496011109328E-3</v>
      </c>
      <c r="J47" s="62">
        <f t="shared" si="12"/>
        <v>1.5147660056819355E-3</v>
      </c>
      <c r="K47" s="62">
        <f t="shared" ca="1" si="4"/>
        <v>-2.3016886296345823E-2</v>
      </c>
      <c r="L47" s="62">
        <f t="shared" ca="1" si="13"/>
        <v>1.1963910554339552E-3</v>
      </c>
      <c r="M47" s="62">
        <f t="shared" ca="1" si="5"/>
        <v>1340.1949845738231</v>
      </c>
      <c r="N47" s="62">
        <f t="shared" ca="1" si="6"/>
        <v>11227.138168760635</v>
      </c>
      <c r="O47" s="62">
        <f t="shared" ca="1" si="7"/>
        <v>23581.95155722784</v>
      </c>
      <c r="P47" s="36">
        <f t="shared" ca="1" si="14"/>
        <v>3.4588886299416394E-2</v>
      </c>
      <c r="Q47" s="36"/>
      <c r="R47" s="36"/>
      <c r="S47" s="36"/>
      <c r="T47" s="36"/>
    </row>
    <row r="48" spans="1:20" x14ac:dyDescent="0.2">
      <c r="A48" s="68">
        <v>3805</v>
      </c>
      <c r="B48" s="68">
        <v>-3.7579999996523838E-2</v>
      </c>
      <c r="C48" s="36"/>
      <c r="D48" s="69">
        <f t="shared" si="3"/>
        <v>0.3805</v>
      </c>
      <c r="E48" s="69">
        <f t="shared" si="3"/>
        <v>-3.7579999996523838E-2</v>
      </c>
      <c r="F48" s="62">
        <f t="shared" si="8"/>
        <v>0.14478025</v>
      </c>
      <c r="G48" s="62">
        <f t="shared" si="9"/>
        <v>5.5088885125000001E-2</v>
      </c>
      <c r="H48" s="62">
        <f t="shared" si="10"/>
        <v>2.09613207900625E-2</v>
      </c>
      <c r="I48" s="62">
        <f t="shared" si="11"/>
        <v>-1.429918999867732E-2</v>
      </c>
      <c r="J48" s="62">
        <f t="shared" si="12"/>
        <v>-5.4408417944967202E-3</v>
      </c>
      <c r="K48" s="62">
        <f t="shared" ca="1" si="4"/>
        <v>-2.4443943490340063E-2</v>
      </c>
      <c r="L48" s="62">
        <f t="shared" ca="1" si="13"/>
        <v>1.725559805336531E-4</v>
      </c>
      <c r="M48" s="62">
        <f t="shared" ca="1" si="5"/>
        <v>1084.9991014640968</v>
      </c>
      <c r="N48" s="62">
        <f t="shared" ca="1" si="6"/>
        <v>14124.230282237879</v>
      </c>
      <c r="O48" s="62">
        <f t="shared" ca="1" si="7"/>
        <v>26341.135919852917</v>
      </c>
      <c r="P48" s="36">
        <f t="shared" ca="1" si="14"/>
        <v>-1.3136056506183776E-2</v>
      </c>
      <c r="Q48" s="36"/>
      <c r="R48" s="36"/>
      <c r="S48" s="36"/>
      <c r="T48" s="36"/>
    </row>
    <row r="49" spans="1:20" x14ac:dyDescent="0.2">
      <c r="A49" s="68">
        <v>3805</v>
      </c>
      <c r="B49" s="68">
        <v>-3.7579999996523838E-2</v>
      </c>
      <c r="C49" s="36"/>
      <c r="D49" s="69">
        <f t="shared" si="3"/>
        <v>0.3805</v>
      </c>
      <c r="E49" s="69">
        <f t="shared" si="3"/>
        <v>-3.7579999996523838E-2</v>
      </c>
      <c r="F49" s="62">
        <f t="shared" si="8"/>
        <v>0.14478025</v>
      </c>
      <c r="G49" s="62">
        <f t="shared" si="9"/>
        <v>5.5088885125000001E-2</v>
      </c>
      <c r="H49" s="62">
        <f t="shared" si="10"/>
        <v>2.09613207900625E-2</v>
      </c>
      <c r="I49" s="62">
        <f t="shared" si="11"/>
        <v>-1.429918999867732E-2</v>
      </c>
      <c r="J49" s="62">
        <f t="shared" si="12"/>
        <v>-5.4408417944967202E-3</v>
      </c>
      <c r="K49" s="62">
        <f t="shared" ca="1" si="4"/>
        <v>-2.4443943490340063E-2</v>
      </c>
      <c r="L49" s="62">
        <f t="shared" ca="1" si="13"/>
        <v>1.725559805336531E-4</v>
      </c>
      <c r="M49" s="62">
        <f t="shared" ca="1" si="5"/>
        <v>1084.9991014640968</v>
      </c>
      <c r="N49" s="62">
        <f t="shared" ca="1" si="6"/>
        <v>14124.230282237879</v>
      </c>
      <c r="O49" s="62">
        <f t="shared" ca="1" si="7"/>
        <v>26341.135919852917</v>
      </c>
      <c r="P49" s="36">
        <f t="shared" ca="1" si="14"/>
        <v>-1.3136056506183776E-2</v>
      </c>
      <c r="Q49" s="36"/>
      <c r="R49" s="36"/>
      <c r="S49" s="36"/>
      <c r="T49" s="36"/>
    </row>
    <row r="50" spans="1:20" x14ac:dyDescent="0.2">
      <c r="A50" s="68">
        <v>3919.5</v>
      </c>
      <c r="B50" s="68">
        <v>-3.5171999996236991E-2</v>
      </c>
      <c r="C50" s="36"/>
      <c r="D50" s="69">
        <f t="shared" si="3"/>
        <v>0.39195000000000002</v>
      </c>
      <c r="E50" s="69">
        <f t="shared" si="3"/>
        <v>-3.5171999996236991E-2</v>
      </c>
      <c r="F50" s="62">
        <f t="shared" si="8"/>
        <v>0.15362480250000002</v>
      </c>
      <c r="G50" s="62">
        <f t="shared" si="9"/>
        <v>6.0213241339875011E-2</v>
      </c>
      <c r="H50" s="62">
        <f t="shared" si="10"/>
        <v>2.3600579943164012E-2</v>
      </c>
      <c r="I50" s="62">
        <f t="shared" si="11"/>
        <v>-1.3785665398525089E-2</v>
      </c>
      <c r="J50" s="62">
        <f t="shared" si="12"/>
        <v>-5.4032915529519084E-3</v>
      </c>
      <c r="K50" s="62">
        <f t="shared" ca="1" si="4"/>
        <v>-2.5332404485896628E-2</v>
      </c>
      <c r="L50" s="62">
        <f t="shared" ca="1" si="13"/>
        <v>9.6817639807110238E-5</v>
      </c>
      <c r="M50" s="62">
        <f t="shared" ca="1" si="5"/>
        <v>946.70196016575676</v>
      </c>
      <c r="N50" s="62">
        <f t="shared" ca="1" si="6"/>
        <v>15924.991523919147</v>
      </c>
      <c r="O50" s="62">
        <f t="shared" ca="1" si="7"/>
        <v>27934.20745549901</v>
      </c>
      <c r="P50" s="36">
        <f t="shared" ca="1" si="14"/>
        <v>-9.8395955103403633E-3</v>
      </c>
      <c r="Q50" s="36"/>
      <c r="R50" s="36"/>
      <c r="S50" s="36"/>
      <c r="T50" s="36"/>
    </row>
    <row r="51" spans="1:20" x14ac:dyDescent="0.2">
      <c r="A51" s="68">
        <v>4137</v>
      </c>
      <c r="B51" s="68">
        <v>-3.255199999694014E-2</v>
      </c>
      <c r="C51" s="36"/>
      <c r="D51" s="69">
        <f t="shared" si="3"/>
        <v>0.41370000000000001</v>
      </c>
      <c r="E51" s="69">
        <f t="shared" si="3"/>
        <v>-3.255199999694014E-2</v>
      </c>
      <c r="F51" s="62">
        <f t="shared" si="8"/>
        <v>0.17114769000000002</v>
      </c>
      <c r="G51" s="62">
        <f t="shared" si="9"/>
        <v>7.0803799353000005E-2</v>
      </c>
      <c r="H51" s="62">
        <f t="shared" si="10"/>
        <v>2.9291531792336106E-2</v>
      </c>
      <c r="I51" s="62">
        <f t="shared" si="11"/>
        <v>-1.3466762398734136E-2</v>
      </c>
      <c r="J51" s="62">
        <f t="shared" si="12"/>
        <v>-5.5711996043563122E-3</v>
      </c>
      <c r="K51" s="62">
        <f t="shared" ca="1" si="4"/>
        <v>-2.7050787708880798E-2</v>
      </c>
      <c r="L51" s="62">
        <f t="shared" ca="1" si="13"/>
        <v>3.0263336638295102E-5</v>
      </c>
      <c r="M51" s="62">
        <f t="shared" ca="1" si="5"/>
        <v>718.44302528859544</v>
      </c>
      <c r="N51" s="62">
        <f t="shared" ca="1" si="6"/>
        <v>19326.618509488639</v>
      </c>
      <c r="O51" s="62">
        <f t="shared" ca="1" si="7"/>
        <v>30711.97784072164</v>
      </c>
      <c r="P51" s="36">
        <f t="shared" ca="1" si="14"/>
        <v>-5.5012122880593421E-3</v>
      </c>
      <c r="Q51" s="36"/>
      <c r="R51" s="36"/>
      <c r="S51" s="36"/>
      <c r="T51" s="36"/>
    </row>
    <row r="52" spans="1:20" x14ac:dyDescent="0.2">
      <c r="A52" s="68">
        <v>4140</v>
      </c>
      <c r="B52" s="68">
        <v>-3.2939999990048818E-2</v>
      </c>
      <c r="C52" s="36"/>
      <c r="D52" s="69">
        <f t="shared" ref="D52:E82" si="15">A52/A$18</f>
        <v>0.41399999999999998</v>
      </c>
      <c r="E52" s="69">
        <f t="shared" si="15"/>
        <v>-3.2939999990048818E-2</v>
      </c>
      <c r="F52" s="62">
        <f t="shared" si="8"/>
        <v>0.17139599999999999</v>
      </c>
      <c r="G52" s="62">
        <f t="shared" si="9"/>
        <v>7.0957943999999995E-2</v>
      </c>
      <c r="H52" s="62">
        <f t="shared" si="10"/>
        <v>2.9376588815999999E-2</v>
      </c>
      <c r="I52" s="62">
        <f t="shared" si="11"/>
        <v>-1.3637159995880209E-2</v>
      </c>
      <c r="J52" s="62">
        <f t="shared" si="12"/>
        <v>-5.645784238294406E-3</v>
      </c>
      <c r="K52" s="62">
        <f t="shared" ca="1" si="4"/>
        <v>-2.7074770739413778E-2</v>
      </c>
      <c r="L52" s="62">
        <f t="shared" ca="1" si="13"/>
        <v>3.4400914162504873E-5</v>
      </c>
      <c r="M52" s="62">
        <f t="shared" ca="1" si="5"/>
        <v>715.59228033452143</v>
      </c>
      <c r="N52" s="62">
        <f t="shared" ca="1" si="6"/>
        <v>19372.94673373186</v>
      </c>
      <c r="O52" s="62">
        <f t="shared" ca="1" si="7"/>
        <v>30747.76558239368</v>
      </c>
      <c r="P52" s="36">
        <f t="shared" ca="1" si="14"/>
        <v>-5.8652292506350401E-3</v>
      </c>
      <c r="Q52" s="36"/>
      <c r="R52" s="36"/>
      <c r="S52" s="36"/>
      <c r="T52" s="36"/>
    </row>
    <row r="53" spans="1:20" x14ac:dyDescent="0.2">
      <c r="A53" s="68">
        <v>4488</v>
      </c>
      <c r="B53" s="68">
        <v>-1.9947999993746635E-2</v>
      </c>
      <c r="C53" s="36"/>
      <c r="D53" s="69">
        <f t="shared" si="15"/>
        <v>0.44879999999999998</v>
      </c>
      <c r="E53" s="69">
        <f t="shared" si="15"/>
        <v>-1.9947999993746635E-2</v>
      </c>
      <c r="F53" s="62">
        <f t="shared" si="8"/>
        <v>0.20142143999999998</v>
      </c>
      <c r="G53" s="62">
        <f t="shared" si="9"/>
        <v>9.0397942271999987E-2</v>
      </c>
      <c r="H53" s="62">
        <f t="shared" si="10"/>
        <v>4.0570596491673591E-2</v>
      </c>
      <c r="I53" s="62">
        <f t="shared" si="11"/>
        <v>-8.9526623971934883E-3</v>
      </c>
      <c r="J53" s="62">
        <f t="shared" si="12"/>
        <v>-4.0179548838604378E-3</v>
      </c>
      <c r="K53" s="62">
        <f t="shared" ca="1" si="4"/>
        <v>-2.9908725424790901E-2</v>
      </c>
      <c r="L53" s="62">
        <f t="shared" ca="1" si="13"/>
        <v>9.9216051112651987E-5</v>
      </c>
      <c r="M53" s="62">
        <f t="shared" ca="1" si="5"/>
        <v>434.49175013486956</v>
      </c>
      <c r="N53" s="62">
        <f t="shared" ca="1" si="6"/>
        <v>24519.137285129298</v>
      </c>
      <c r="O53" s="62">
        <f t="shared" ca="1" si="7"/>
        <v>34364.442102226029</v>
      </c>
      <c r="P53" s="36">
        <f t="shared" ca="1" si="14"/>
        <v>9.9607254310442664E-3</v>
      </c>
      <c r="Q53" s="36"/>
      <c r="R53" s="36"/>
      <c r="S53" s="36"/>
      <c r="T53" s="36"/>
    </row>
    <row r="54" spans="1:20" x14ac:dyDescent="0.2">
      <c r="A54" s="68">
        <v>4965</v>
      </c>
      <c r="B54" s="68">
        <v>-2.313999999751104E-2</v>
      </c>
      <c r="C54" s="36"/>
      <c r="D54" s="69">
        <f t="shared" si="15"/>
        <v>0.4965</v>
      </c>
      <c r="E54" s="69">
        <f t="shared" si="15"/>
        <v>-2.313999999751104E-2</v>
      </c>
      <c r="F54" s="62">
        <f t="shared" si="8"/>
        <v>0.24651224999999999</v>
      </c>
      <c r="G54" s="62">
        <f t="shared" si="9"/>
        <v>0.12239333212499999</v>
      </c>
      <c r="H54" s="62">
        <f t="shared" si="10"/>
        <v>6.0768289400062493E-2</v>
      </c>
      <c r="I54" s="62">
        <f t="shared" si="11"/>
        <v>-1.1489009998764231E-2</v>
      </c>
      <c r="J54" s="62">
        <f t="shared" si="12"/>
        <v>-5.7042934643864408E-3</v>
      </c>
      <c r="K54" s="62">
        <f t="shared" ca="1" si="4"/>
        <v>-3.3960478921979453E-2</v>
      </c>
      <c r="L54" s="62">
        <f t="shared" ca="1" si="13"/>
        <v>1.1708276415486511E-4</v>
      </c>
      <c r="M54" s="62">
        <f t="shared" ca="1" si="5"/>
        <v>185.35985259623095</v>
      </c>
      <c r="N54" s="62">
        <f t="shared" ca="1" si="6"/>
        <v>30365.33252779394</v>
      </c>
      <c r="O54" s="62">
        <f t="shared" ca="1" si="7"/>
        <v>37354.280957097995</v>
      </c>
      <c r="P54" s="36">
        <f t="shared" ca="1" si="14"/>
        <v>1.0820478924468413E-2</v>
      </c>
      <c r="Q54" s="36"/>
      <c r="R54" s="36"/>
      <c r="S54" s="36"/>
      <c r="T54" s="36"/>
    </row>
    <row r="55" spans="1:20" x14ac:dyDescent="0.2">
      <c r="A55" s="68">
        <v>5026</v>
      </c>
      <c r="B55" s="68">
        <v>-4.3895999995584134E-2</v>
      </c>
      <c r="C55" s="36"/>
      <c r="D55" s="69">
        <f t="shared" si="15"/>
        <v>0.50260000000000005</v>
      </c>
      <c r="E55" s="69">
        <f t="shared" si="15"/>
        <v>-4.3895999995584134E-2</v>
      </c>
      <c r="F55" s="62">
        <f t="shared" si="8"/>
        <v>0.25260676000000004</v>
      </c>
      <c r="G55" s="62">
        <f t="shared" si="9"/>
        <v>0.12696015757600004</v>
      </c>
      <c r="H55" s="62">
        <f t="shared" si="10"/>
        <v>6.3810175197697619E-2</v>
      </c>
      <c r="I55" s="62">
        <f t="shared" si="11"/>
        <v>-2.2062129597780589E-2</v>
      </c>
      <c r="J55" s="62">
        <f t="shared" si="12"/>
        <v>-1.1088426335844524E-2</v>
      </c>
      <c r="K55" s="62">
        <f t="shared" ca="1" si="4"/>
        <v>-3.4492578094236712E-2</v>
      </c>
      <c r="L55" s="62">
        <f t="shared" ca="1" si="13"/>
        <v>8.8424343454740375E-5</v>
      </c>
      <c r="M55" s="62">
        <f t="shared" ca="1" si="5"/>
        <v>162.87683045271231</v>
      </c>
      <c r="N55" s="62">
        <f t="shared" ca="1" si="6"/>
        <v>30976.369689761799</v>
      </c>
      <c r="O55" s="62">
        <f t="shared" ca="1" si="7"/>
        <v>37556.405549670133</v>
      </c>
      <c r="P55" s="36">
        <f t="shared" ca="1" si="14"/>
        <v>-9.4034219013474224E-3</v>
      </c>
      <c r="Q55" s="36"/>
      <c r="R55" s="36"/>
      <c r="S55" s="36"/>
      <c r="T55" s="36"/>
    </row>
    <row r="56" spans="1:20" x14ac:dyDescent="0.2">
      <c r="A56" s="68">
        <v>5103</v>
      </c>
      <c r="B56" s="68">
        <v>-4.1187999995599966E-2</v>
      </c>
      <c r="C56" s="36"/>
      <c r="D56" s="69">
        <f t="shared" si="15"/>
        <v>0.51029999999999998</v>
      </c>
      <c r="E56" s="69">
        <f t="shared" si="15"/>
        <v>-4.1187999995599966E-2</v>
      </c>
      <c r="F56" s="62">
        <f t="shared" si="8"/>
        <v>0.26040608999999998</v>
      </c>
      <c r="G56" s="62">
        <f t="shared" si="9"/>
        <v>0.13288522772699998</v>
      </c>
      <c r="H56" s="62">
        <f t="shared" si="10"/>
        <v>6.7811331709088082E-2</v>
      </c>
      <c r="I56" s="62">
        <f t="shared" si="11"/>
        <v>-2.1018236397754662E-2</v>
      </c>
      <c r="J56" s="62">
        <f t="shared" si="12"/>
        <v>-1.0725606033774203E-2</v>
      </c>
      <c r="K56" s="62">
        <f t="shared" ca="1" si="4"/>
        <v>-3.516876120361135E-2</v>
      </c>
      <c r="L56" s="62">
        <f t="shared" ca="1" si="13"/>
        <v>3.6231235634980582E-5</v>
      </c>
      <c r="M56" s="62">
        <f t="shared" ca="1" si="5"/>
        <v>137.11825033004911</v>
      </c>
      <c r="N56" s="62">
        <f t="shared" ca="1" si="6"/>
        <v>31696.940549239687</v>
      </c>
      <c r="O56" s="62">
        <f t="shared" ca="1" si="7"/>
        <v>37750.953269676829</v>
      </c>
      <c r="P56" s="36">
        <f t="shared" ca="1" si="14"/>
        <v>-6.0192387919886167E-3</v>
      </c>
      <c r="Q56" s="36"/>
      <c r="R56" s="36"/>
      <c r="S56" s="36"/>
      <c r="T56" s="36"/>
    </row>
    <row r="57" spans="1:20" x14ac:dyDescent="0.2">
      <c r="A57" s="68">
        <v>5254.5</v>
      </c>
      <c r="B57" s="68">
        <v>-2.7232000000367407E-2</v>
      </c>
      <c r="C57" s="36"/>
      <c r="D57" s="69">
        <f t="shared" si="15"/>
        <v>0.52544999999999997</v>
      </c>
      <c r="E57" s="69">
        <f t="shared" si="15"/>
        <v>-2.7232000000367407E-2</v>
      </c>
      <c r="F57" s="62">
        <f t="shared" si="8"/>
        <v>0.27609770249999999</v>
      </c>
      <c r="G57" s="62">
        <f t="shared" si="9"/>
        <v>0.14507553777862497</v>
      </c>
      <c r="H57" s="62">
        <f t="shared" si="10"/>
        <v>7.6229941325778497E-2</v>
      </c>
      <c r="I57" s="62">
        <f t="shared" si="11"/>
        <v>-1.4309054400193054E-2</v>
      </c>
      <c r="J57" s="62">
        <f t="shared" si="12"/>
        <v>-7.5186926345814399E-3</v>
      </c>
      <c r="K57" s="62">
        <f t="shared" ca="1" si="4"/>
        <v>-3.6513888872159846E-2</v>
      </c>
      <c r="L57" s="62">
        <f t="shared" ca="1" si="13"/>
        <v>8.6153461028304318E-5</v>
      </c>
      <c r="M57" s="62">
        <f t="shared" ca="1" si="5"/>
        <v>94.379921561591175</v>
      </c>
      <c r="N57" s="62">
        <f t="shared" ca="1" si="6"/>
        <v>32941.295824553214</v>
      </c>
      <c r="O57" s="62">
        <f t="shared" ca="1" si="7"/>
        <v>37934.591241762057</v>
      </c>
      <c r="P57" s="36">
        <f t="shared" ca="1" si="14"/>
        <v>9.2818888717924389E-3</v>
      </c>
      <c r="Q57" s="36"/>
      <c r="R57" s="36"/>
      <c r="S57" s="36"/>
      <c r="T57" s="36"/>
    </row>
    <row r="58" spans="1:20" x14ac:dyDescent="0.2">
      <c r="A58" s="68">
        <v>5310</v>
      </c>
      <c r="B58" s="68">
        <v>-4.1359999995620456E-2</v>
      </c>
      <c r="C58" s="36"/>
      <c r="D58" s="69">
        <f t="shared" si="15"/>
        <v>0.53100000000000003</v>
      </c>
      <c r="E58" s="69">
        <f t="shared" si="15"/>
        <v>-4.1359999995620456E-2</v>
      </c>
      <c r="F58" s="62">
        <f t="shared" si="8"/>
        <v>0.28196100000000002</v>
      </c>
      <c r="G58" s="62">
        <f t="shared" si="9"/>
        <v>0.14972129100000001</v>
      </c>
      <c r="H58" s="62">
        <f t="shared" si="10"/>
        <v>7.9502005521000008E-2</v>
      </c>
      <c r="I58" s="62">
        <f t="shared" si="11"/>
        <v>-2.1962159997674462E-2</v>
      </c>
      <c r="J58" s="62">
        <f t="shared" si="12"/>
        <v>-1.166190695876514E-2</v>
      </c>
      <c r="K58" s="62">
        <f t="shared" ca="1" si="4"/>
        <v>-3.7011541990049641E-2</v>
      </c>
      <c r="L58" s="62">
        <f t="shared" ca="1" si="13"/>
        <v>1.8909087026212901E-5</v>
      </c>
      <c r="M58" s="62">
        <f t="shared" ca="1" si="5"/>
        <v>81.169824146323904</v>
      </c>
      <c r="N58" s="62">
        <f t="shared" ca="1" si="6"/>
        <v>33337.248140005853</v>
      </c>
      <c r="O58" s="62">
        <f t="shared" ca="1" si="7"/>
        <v>37935.458645919127</v>
      </c>
      <c r="P58" s="36">
        <f t="shared" ca="1" si="14"/>
        <v>-4.3484580055708141E-3</v>
      </c>
      <c r="Q58" s="36"/>
      <c r="R58" s="36"/>
      <c r="S58" s="36"/>
      <c r="T58" s="36"/>
    </row>
    <row r="59" spans="1:20" x14ac:dyDescent="0.2">
      <c r="A59" s="68">
        <v>5310</v>
      </c>
      <c r="B59" s="68">
        <v>-4.1359999995620456E-2</v>
      </c>
      <c r="C59" s="36"/>
      <c r="D59" s="69">
        <f t="shared" si="15"/>
        <v>0.53100000000000003</v>
      </c>
      <c r="E59" s="69">
        <f t="shared" si="15"/>
        <v>-4.1359999995620456E-2</v>
      </c>
      <c r="F59" s="62">
        <f t="shared" si="8"/>
        <v>0.28196100000000002</v>
      </c>
      <c r="G59" s="62">
        <f t="shared" si="9"/>
        <v>0.14972129100000001</v>
      </c>
      <c r="H59" s="62">
        <f t="shared" si="10"/>
        <v>7.9502005521000008E-2</v>
      </c>
      <c r="I59" s="62">
        <f t="shared" si="11"/>
        <v>-2.1962159997674462E-2</v>
      </c>
      <c r="J59" s="62">
        <f t="shared" si="12"/>
        <v>-1.166190695876514E-2</v>
      </c>
      <c r="K59" s="62">
        <f t="shared" ca="1" si="4"/>
        <v>-3.7011541990049641E-2</v>
      </c>
      <c r="L59" s="62">
        <f t="shared" ca="1" si="13"/>
        <v>1.8909087026212901E-5</v>
      </c>
      <c r="M59" s="62">
        <f t="shared" ca="1" si="5"/>
        <v>81.169824146323904</v>
      </c>
      <c r="N59" s="62">
        <f t="shared" ca="1" si="6"/>
        <v>33337.248140005853</v>
      </c>
      <c r="O59" s="62">
        <f t="shared" ca="1" si="7"/>
        <v>37935.458645919127</v>
      </c>
      <c r="P59" s="36">
        <f t="shared" ca="1" si="14"/>
        <v>-4.3484580055708141E-3</v>
      </c>
      <c r="Q59" s="36"/>
      <c r="R59" s="36"/>
      <c r="S59" s="36"/>
      <c r="T59" s="36"/>
    </row>
    <row r="60" spans="1:20" x14ac:dyDescent="0.2">
      <c r="A60" s="68">
        <v>5310</v>
      </c>
      <c r="B60" s="68">
        <v>-4.1359999995620456E-2</v>
      </c>
      <c r="C60" s="36"/>
      <c r="D60" s="69">
        <f t="shared" si="15"/>
        <v>0.53100000000000003</v>
      </c>
      <c r="E60" s="69">
        <f t="shared" si="15"/>
        <v>-4.1359999995620456E-2</v>
      </c>
      <c r="F60" s="62">
        <f t="shared" si="8"/>
        <v>0.28196100000000002</v>
      </c>
      <c r="G60" s="62">
        <f t="shared" si="9"/>
        <v>0.14972129100000001</v>
      </c>
      <c r="H60" s="62">
        <f t="shared" si="10"/>
        <v>7.9502005521000008E-2</v>
      </c>
      <c r="I60" s="62">
        <f t="shared" si="11"/>
        <v>-2.1962159997674462E-2</v>
      </c>
      <c r="J60" s="62">
        <f t="shared" si="12"/>
        <v>-1.166190695876514E-2</v>
      </c>
      <c r="K60" s="62">
        <f t="shared" ca="1" si="4"/>
        <v>-3.7011541990049641E-2</v>
      </c>
      <c r="L60" s="62">
        <f t="shared" ca="1" si="13"/>
        <v>1.8909087026212901E-5</v>
      </c>
      <c r="M60" s="62">
        <f t="shared" ca="1" si="5"/>
        <v>81.169824146323904</v>
      </c>
      <c r="N60" s="62">
        <f t="shared" ca="1" si="6"/>
        <v>33337.248140005853</v>
      </c>
      <c r="O60" s="62">
        <f t="shared" ca="1" si="7"/>
        <v>37935.458645919127</v>
      </c>
      <c r="P60" s="36">
        <f t="shared" ca="1" si="14"/>
        <v>-4.3484580055708141E-3</v>
      </c>
      <c r="Q60" s="36"/>
      <c r="R60" s="36"/>
      <c r="S60" s="36"/>
      <c r="T60" s="36"/>
    </row>
    <row r="61" spans="1:20" x14ac:dyDescent="0.2">
      <c r="A61" s="68">
        <v>5337</v>
      </c>
      <c r="B61" s="68">
        <v>-4.6251999992819037E-2</v>
      </c>
      <c r="C61" s="36"/>
      <c r="D61" s="69">
        <f t="shared" si="15"/>
        <v>0.53369999999999995</v>
      </c>
      <c r="E61" s="69">
        <f t="shared" si="15"/>
        <v>-4.6251999992819037E-2</v>
      </c>
      <c r="F61" s="62">
        <f t="shared" si="8"/>
        <v>0.28483568999999997</v>
      </c>
      <c r="G61" s="62">
        <f t="shared" si="9"/>
        <v>0.15201680775299997</v>
      </c>
      <c r="H61" s="62">
        <f t="shared" si="10"/>
        <v>8.113137029777609E-2</v>
      </c>
      <c r="I61" s="62">
        <f t="shared" si="11"/>
        <v>-2.4684692396167517E-2</v>
      </c>
      <c r="J61" s="62">
        <f t="shared" si="12"/>
        <v>-1.3174220331834602E-2</v>
      </c>
      <c r="K61" s="62">
        <f t="shared" ca="1" si="4"/>
        <v>-3.7254590381163043E-2</v>
      </c>
      <c r="L61" s="62">
        <f t="shared" ca="1" si="13"/>
        <v>8.0953379719919674E-5</v>
      </c>
      <c r="M61" s="62">
        <f t="shared" ca="1" si="5"/>
        <v>75.188180645972679</v>
      </c>
      <c r="N61" s="62">
        <f t="shared" ca="1" si="6"/>
        <v>33517.92279157896</v>
      </c>
      <c r="O61" s="62">
        <f t="shared" ca="1" si="7"/>
        <v>37922.990269107606</v>
      </c>
      <c r="P61" s="36">
        <f t="shared" ca="1" si="14"/>
        <v>-8.9974096116559946E-3</v>
      </c>
      <c r="Q61" s="36"/>
      <c r="R61" s="36"/>
      <c r="S61" s="36"/>
      <c r="T61" s="36"/>
    </row>
    <row r="62" spans="1:20" x14ac:dyDescent="0.2">
      <c r="A62" s="68">
        <v>5597</v>
      </c>
      <c r="B62" s="68">
        <v>-4.5511999996961094E-2</v>
      </c>
      <c r="C62" s="36"/>
      <c r="D62" s="69">
        <f t="shared" si="15"/>
        <v>0.55969999999999998</v>
      </c>
      <c r="E62" s="69">
        <f t="shared" si="15"/>
        <v>-4.5511999996961094E-2</v>
      </c>
      <c r="F62" s="62">
        <f t="shared" si="8"/>
        <v>0.31326409</v>
      </c>
      <c r="G62" s="62">
        <f t="shared" si="9"/>
        <v>0.17533391117299998</v>
      </c>
      <c r="H62" s="62">
        <f t="shared" si="10"/>
        <v>9.8134390083528103E-2</v>
      </c>
      <c r="I62" s="62">
        <f t="shared" si="11"/>
        <v>-2.5473066398299122E-2</v>
      </c>
      <c r="J62" s="62">
        <f t="shared" si="12"/>
        <v>-1.4257275263128017E-2</v>
      </c>
      <c r="K62" s="62">
        <f t="shared" ca="1" si="4"/>
        <v>-3.9626776127430041E-2</v>
      </c>
      <c r="L62" s="62">
        <f t="shared" ca="1" si="13"/>
        <v>3.4635859994498062E-5</v>
      </c>
      <c r="M62" s="62">
        <f t="shared" ca="1" si="5"/>
        <v>31.107155875164821</v>
      </c>
      <c r="N62" s="62">
        <f t="shared" ca="1" si="6"/>
        <v>34844.010497830794</v>
      </c>
      <c r="O62" s="62">
        <f t="shared" ca="1" si="7"/>
        <v>37373.158652959777</v>
      </c>
      <c r="P62" s="36">
        <f t="shared" ca="1" si="14"/>
        <v>-5.8852238695310533E-3</v>
      </c>
      <c r="Q62" s="36"/>
      <c r="R62" s="36"/>
      <c r="S62" s="36"/>
      <c r="T62" s="36"/>
    </row>
    <row r="63" spans="1:20" x14ac:dyDescent="0.2">
      <c r="A63" s="68">
        <v>5612</v>
      </c>
      <c r="B63" s="68">
        <v>-4.5451999991200864E-2</v>
      </c>
      <c r="C63" s="36"/>
      <c r="D63" s="69">
        <f t="shared" si="15"/>
        <v>0.56120000000000003</v>
      </c>
      <c r="E63" s="69">
        <f t="shared" si="15"/>
        <v>-4.5451999991200864E-2</v>
      </c>
      <c r="F63" s="62">
        <f t="shared" si="8"/>
        <v>0.31494544000000002</v>
      </c>
      <c r="G63" s="62">
        <f t="shared" si="9"/>
        <v>0.17674738092800002</v>
      </c>
      <c r="H63" s="62">
        <f t="shared" si="10"/>
        <v>9.9190630176793609E-2</v>
      </c>
      <c r="I63" s="62">
        <f t="shared" si="11"/>
        <v>-2.5507662395061928E-2</v>
      </c>
      <c r="J63" s="62">
        <f t="shared" si="12"/>
        <v>-1.4314900136108755E-2</v>
      </c>
      <c r="K63" s="62">
        <f t="shared" ca="1" si="4"/>
        <v>-3.9765386468336911E-2</v>
      </c>
      <c r="L63" s="62">
        <f t="shared" ca="1" si="13"/>
        <v>3.2337573358419186E-5</v>
      </c>
      <c r="M63" s="62">
        <f t="shared" ca="1" si="5"/>
        <v>29.2461200001378</v>
      </c>
      <c r="N63" s="62">
        <f t="shared" ca="1" si="6"/>
        <v>34897.100595692747</v>
      </c>
      <c r="O63" s="62">
        <f t="shared" ca="1" si="7"/>
        <v>37317.878529670816</v>
      </c>
      <c r="P63" s="36">
        <f t="shared" ca="1" si="14"/>
        <v>-5.6866135228639536E-3</v>
      </c>
      <c r="Q63" s="36"/>
      <c r="R63" s="36"/>
      <c r="S63" s="36"/>
      <c r="T63" s="36"/>
    </row>
    <row r="64" spans="1:20" x14ac:dyDescent="0.2">
      <c r="A64" s="68">
        <v>5612</v>
      </c>
      <c r="B64" s="68">
        <v>-3.5651999991387129E-2</v>
      </c>
      <c r="C64" s="36"/>
      <c r="D64" s="69">
        <f t="shared" si="15"/>
        <v>0.56120000000000003</v>
      </c>
      <c r="E64" s="69">
        <f t="shared" si="15"/>
        <v>-3.5651999991387129E-2</v>
      </c>
      <c r="F64" s="62">
        <f t="shared" si="8"/>
        <v>0.31494544000000002</v>
      </c>
      <c r="G64" s="62">
        <f t="shared" si="9"/>
        <v>0.17674738092800002</v>
      </c>
      <c r="H64" s="62">
        <f t="shared" si="10"/>
        <v>9.9190630176793609E-2</v>
      </c>
      <c r="I64" s="62">
        <f t="shared" si="11"/>
        <v>-2.0007902395166456E-2</v>
      </c>
      <c r="J64" s="62">
        <f t="shared" si="12"/>
        <v>-1.1228434824167416E-2</v>
      </c>
      <c r="K64" s="62">
        <f t="shared" ca="1" si="4"/>
        <v>-3.9765386468336911E-2</v>
      </c>
      <c r="L64" s="62">
        <f t="shared" ca="1" si="13"/>
        <v>1.691994830875334E-5</v>
      </c>
      <c r="M64" s="62">
        <f t="shared" ca="1" si="5"/>
        <v>29.2461200001378</v>
      </c>
      <c r="N64" s="62">
        <f t="shared" ca="1" si="6"/>
        <v>34897.100595692747</v>
      </c>
      <c r="O64" s="62">
        <f t="shared" ca="1" si="7"/>
        <v>37317.878529670816</v>
      </c>
      <c r="P64" s="36">
        <f t="shared" ca="1" si="14"/>
        <v>4.1133864769497819E-3</v>
      </c>
      <c r="Q64" s="36"/>
      <c r="R64" s="36"/>
      <c r="S64" s="36"/>
      <c r="T64" s="36"/>
    </row>
    <row r="65" spans="1:20" x14ac:dyDescent="0.2">
      <c r="A65" s="68">
        <v>5624</v>
      </c>
      <c r="B65" s="68">
        <v>-4.420399999798974E-2</v>
      </c>
      <c r="C65" s="36"/>
      <c r="D65" s="69">
        <f t="shared" si="15"/>
        <v>0.56240000000000001</v>
      </c>
      <c r="E65" s="69">
        <f t="shared" si="15"/>
        <v>-4.420399999798974E-2</v>
      </c>
      <c r="F65" s="62">
        <f t="shared" si="8"/>
        <v>0.31629376000000003</v>
      </c>
      <c r="G65" s="62">
        <f t="shared" si="9"/>
        <v>0.17788361062400002</v>
      </c>
      <c r="H65" s="62">
        <f t="shared" si="10"/>
        <v>0.10004174261493762</v>
      </c>
      <c r="I65" s="62">
        <f t="shared" si="11"/>
        <v>-2.486032959886943E-2</v>
      </c>
      <c r="J65" s="62">
        <f t="shared" si="12"/>
        <v>-1.3981449366404167E-2</v>
      </c>
      <c r="K65" s="62">
        <f t="shared" ca="1" si="4"/>
        <v>-3.9876412468233625E-2</v>
      </c>
      <c r="L65" s="62">
        <f t="shared" ca="1" si="13"/>
        <v>1.8728013827700633E-5</v>
      </c>
      <c r="M65" s="62">
        <f t="shared" ca="1" si="5"/>
        <v>27.806135241537248</v>
      </c>
      <c r="N65" s="62">
        <f t="shared" ca="1" si="6"/>
        <v>34937.700181120272</v>
      </c>
      <c r="O65" s="62">
        <f t="shared" ca="1" si="7"/>
        <v>37271.825229065485</v>
      </c>
      <c r="P65" s="36">
        <f t="shared" ca="1" si="14"/>
        <v>-4.3275875297561148E-3</v>
      </c>
      <c r="Q65" s="36"/>
      <c r="R65" s="36"/>
      <c r="S65" s="36"/>
      <c r="T65" s="36"/>
    </row>
    <row r="66" spans="1:20" x14ac:dyDescent="0.2">
      <c r="A66" s="68">
        <v>5624</v>
      </c>
      <c r="B66" s="68">
        <v>-2.7203999998164363E-2</v>
      </c>
      <c r="C66" s="36"/>
      <c r="D66" s="69">
        <f t="shared" si="15"/>
        <v>0.56240000000000001</v>
      </c>
      <c r="E66" s="69">
        <f t="shared" si="15"/>
        <v>-2.7203999998164363E-2</v>
      </c>
      <c r="F66" s="62">
        <f t="shared" si="8"/>
        <v>0.31629376000000003</v>
      </c>
      <c r="G66" s="62">
        <f t="shared" si="9"/>
        <v>0.17788361062400002</v>
      </c>
      <c r="H66" s="62">
        <f t="shared" si="10"/>
        <v>0.10004174261493762</v>
      </c>
      <c r="I66" s="62">
        <f t="shared" si="11"/>
        <v>-1.5299529598967639E-2</v>
      </c>
      <c r="J66" s="62">
        <f t="shared" si="12"/>
        <v>-8.6044554464593994E-3</v>
      </c>
      <c r="K66" s="62">
        <f t="shared" ca="1" si="4"/>
        <v>-3.9876412468233625E-2</v>
      </c>
      <c r="L66" s="62">
        <f t="shared" ca="1" si="13"/>
        <v>1.6059003781156695E-4</v>
      </c>
      <c r="M66" s="62">
        <f t="shared" ca="1" si="5"/>
        <v>27.806135241537248</v>
      </c>
      <c r="N66" s="62">
        <f t="shared" ca="1" si="6"/>
        <v>34937.700181120272</v>
      </c>
      <c r="O66" s="62">
        <f t="shared" ca="1" si="7"/>
        <v>37271.825229065485</v>
      </c>
      <c r="P66" s="36">
        <f t="shared" ca="1" si="14"/>
        <v>1.2672412470069262E-2</v>
      </c>
      <c r="Q66" s="36"/>
      <c r="R66" s="36"/>
      <c r="S66" s="36"/>
      <c r="T66" s="36"/>
    </row>
    <row r="67" spans="1:20" x14ac:dyDescent="0.2">
      <c r="A67" s="68">
        <v>5924</v>
      </c>
      <c r="B67" s="68">
        <v>-5.8803999992960598E-2</v>
      </c>
      <c r="C67" s="36"/>
      <c r="D67" s="69">
        <f t="shared" si="15"/>
        <v>0.59240000000000004</v>
      </c>
      <c r="E67" s="69">
        <f t="shared" si="15"/>
        <v>-5.8803999992960598E-2</v>
      </c>
      <c r="F67" s="62">
        <f t="shared" si="8"/>
        <v>0.35093776000000004</v>
      </c>
      <c r="G67" s="62">
        <f t="shared" si="9"/>
        <v>0.20789552902400005</v>
      </c>
      <c r="H67" s="62">
        <f t="shared" si="10"/>
        <v>0.12315731139381764</v>
      </c>
      <c r="I67" s="62">
        <f t="shared" si="11"/>
        <v>-3.4835489595829862E-2</v>
      </c>
      <c r="J67" s="62">
        <f t="shared" si="12"/>
        <v>-2.0636544036569612E-2</v>
      </c>
      <c r="K67" s="62">
        <f t="shared" ca="1" si="4"/>
        <v>-4.2691850315115965E-2</v>
      </c>
      <c r="L67" s="62">
        <f t="shared" ca="1" si="13"/>
        <v>2.5960136724126895E-4</v>
      </c>
      <c r="M67" s="62">
        <f t="shared" ca="1" si="5"/>
        <v>4.4463998142692072</v>
      </c>
      <c r="N67" s="62">
        <f t="shared" ca="1" si="6"/>
        <v>35405.197216980465</v>
      </c>
      <c r="O67" s="62">
        <f t="shared" ca="1" si="7"/>
        <v>35603.018672522208</v>
      </c>
      <c r="P67" s="36">
        <f t="shared" ca="1" si="14"/>
        <v>-1.6112149677844634E-2</v>
      </c>
      <c r="Q67" s="36"/>
      <c r="R67" s="36"/>
      <c r="S67" s="36"/>
      <c r="T67" s="36"/>
    </row>
    <row r="68" spans="1:20" x14ac:dyDescent="0.2">
      <c r="A68" s="68">
        <v>5924</v>
      </c>
      <c r="B68" s="68">
        <v>-5.8403999995789491E-2</v>
      </c>
      <c r="C68" s="36"/>
      <c r="D68" s="69">
        <f t="shared" si="15"/>
        <v>0.59240000000000004</v>
      </c>
      <c r="E68" s="69">
        <f t="shared" si="15"/>
        <v>-5.8403999995789491E-2</v>
      </c>
      <c r="F68" s="62">
        <f t="shared" si="8"/>
        <v>0.35093776000000004</v>
      </c>
      <c r="G68" s="62">
        <f t="shared" si="9"/>
        <v>0.20789552902400005</v>
      </c>
      <c r="H68" s="62">
        <f t="shared" si="10"/>
        <v>0.12315731139381764</v>
      </c>
      <c r="I68" s="62">
        <f t="shared" si="11"/>
        <v>-3.4598529597505694E-2</v>
      </c>
      <c r="J68" s="62">
        <f t="shared" si="12"/>
        <v>-2.0496168933562375E-2</v>
      </c>
      <c r="K68" s="62">
        <f t="shared" ca="1" si="4"/>
        <v>-4.2691850315115965E-2</v>
      </c>
      <c r="L68" s="62">
        <f t="shared" ca="1" si="13"/>
        <v>2.468716475878892E-4</v>
      </c>
      <c r="M68" s="62">
        <f t="shared" ca="1" si="5"/>
        <v>4.4463998142692072</v>
      </c>
      <c r="N68" s="62">
        <f t="shared" ca="1" si="6"/>
        <v>35405.197216980465</v>
      </c>
      <c r="O68" s="62">
        <f t="shared" ca="1" si="7"/>
        <v>35603.018672522208</v>
      </c>
      <c r="P68" s="36">
        <f t="shared" ca="1" si="14"/>
        <v>-1.5712149680673526E-2</v>
      </c>
      <c r="Q68" s="36"/>
      <c r="R68" s="36"/>
      <c r="S68" s="36"/>
      <c r="T68" s="36"/>
    </row>
    <row r="69" spans="1:20" x14ac:dyDescent="0.2">
      <c r="A69" s="68">
        <v>6152.5</v>
      </c>
      <c r="B69" s="68">
        <v>-5.3839999993215315E-2</v>
      </c>
      <c r="C69" s="36"/>
      <c r="D69" s="69">
        <f t="shared" si="15"/>
        <v>0.61524999999999996</v>
      </c>
      <c r="E69" s="69">
        <f t="shared" si="15"/>
        <v>-5.3839999993215315E-2</v>
      </c>
      <c r="F69" s="62">
        <f t="shared" si="8"/>
        <v>0.37853256249999995</v>
      </c>
      <c r="G69" s="62">
        <f t="shared" si="9"/>
        <v>0.23289215907812497</v>
      </c>
      <c r="H69" s="62">
        <f t="shared" si="10"/>
        <v>0.14328690087281637</v>
      </c>
      <c r="I69" s="62">
        <f t="shared" si="11"/>
        <v>-3.3125059995825719E-2</v>
      </c>
      <c r="J69" s="62">
        <f t="shared" si="12"/>
        <v>-2.0380193162431771E-2</v>
      </c>
      <c r="K69" s="62">
        <f t="shared" ca="1" si="4"/>
        <v>-4.4887609558747633E-2</v>
      </c>
      <c r="L69" s="62">
        <f t="shared" ca="1" si="13"/>
        <v>8.0145294491148439E-5</v>
      </c>
      <c r="M69" s="62">
        <f t="shared" ca="1" si="5"/>
        <v>1.2963563017063086E-3</v>
      </c>
      <c r="N69" s="62">
        <f t="shared" ca="1" si="6"/>
        <v>35049.870073233673</v>
      </c>
      <c r="O69" s="62">
        <f t="shared" ca="1" si="7"/>
        <v>33695.682651745672</v>
      </c>
      <c r="P69" s="36">
        <f t="shared" ca="1" si="14"/>
        <v>-8.9523904344676816E-3</v>
      </c>
      <c r="Q69" s="36"/>
      <c r="R69" s="36"/>
      <c r="S69" s="36"/>
      <c r="T69" s="36"/>
    </row>
    <row r="70" spans="1:20" x14ac:dyDescent="0.2">
      <c r="A70" s="68">
        <v>6152.5</v>
      </c>
      <c r="B70" s="68">
        <v>-5.1239999993413221E-2</v>
      </c>
      <c r="C70" s="36"/>
      <c r="D70" s="69">
        <f t="shared" si="15"/>
        <v>0.61524999999999996</v>
      </c>
      <c r="E70" s="69">
        <f t="shared" si="15"/>
        <v>-5.1239999993413221E-2</v>
      </c>
      <c r="F70" s="62">
        <f t="shared" si="8"/>
        <v>0.37853256249999995</v>
      </c>
      <c r="G70" s="62">
        <f t="shared" si="9"/>
        <v>0.23289215907812497</v>
      </c>
      <c r="H70" s="62">
        <f t="shared" si="10"/>
        <v>0.14328690087281637</v>
      </c>
      <c r="I70" s="62">
        <f t="shared" si="11"/>
        <v>-3.1525409995947482E-2</v>
      </c>
      <c r="J70" s="62">
        <f t="shared" si="12"/>
        <v>-1.9396008500006688E-2</v>
      </c>
      <c r="K70" s="62">
        <f t="shared" ca="1" si="4"/>
        <v>-4.4887609558747633E-2</v>
      </c>
      <c r="L70" s="62">
        <f t="shared" ca="1" si="13"/>
        <v>4.0352864234430855E-5</v>
      </c>
      <c r="M70" s="62">
        <f t="shared" ca="1" si="5"/>
        <v>1.2963563017063086E-3</v>
      </c>
      <c r="N70" s="62">
        <f t="shared" ca="1" si="6"/>
        <v>35049.870073233673</v>
      </c>
      <c r="O70" s="62">
        <f t="shared" ca="1" si="7"/>
        <v>33695.682651745672</v>
      </c>
      <c r="P70" s="36">
        <f t="shared" ca="1" si="14"/>
        <v>-6.3523904346655877E-3</v>
      </c>
      <c r="Q70" s="36"/>
      <c r="R70" s="36"/>
      <c r="S70" s="36"/>
      <c r="T70" s="36"/>
    </row>
    <row r="71" spans="1:20" x14ac:dyDescent="0.2">
      <c r="A71" s="68">
        <v>6409</v>
      </c>
      <c r="B71" s="68">
        <v>-2.2563999991689343E-2</v>
      </c>
      <c r="C71" s="36"/>
      <c r="D71" s="69">
        <f t="shared" si="15"/>
        <v>0.64090000000000003</v>
      </c>
      <c r="E71" s="69">
        <f t="shared" si="15"/>
        <v>-2.2563999991689343E-2</v>
      </c>
      <c r="F71" s="62">
        <f t="shared" si="8"/>
        <v>0.41075281000000002</v>
      </c>
      <c r="G71" s="62">
        <f t="shared" si="9"/>
        <v>0.263251475929</v>
      </c>
      <c r="H71" s="62">
        <f t="shared" si="10"/>
        <v>0.16871787092289611</v>
      </c>
      <c r="I71" s="62">
        <f t="shared" si="11"/>
        <v>-1.4461267594673701E-2</v>
      </c>
      <c r="J71" s="62">
        <f t="shared" si="12"/>
        <v>-9.2682264014263757E-3</v>
      </c>
      <c r="K71" s="62">
        <f t="shared" ca="1" si="4"/>
        <v>-4.7405314887526119E-2</v>
      </c>
      <c r="L71" s="62">
        <f t="shared" ca="1" si="13"/>
        <v>6.1709092575412206E-4</v>
      </c>
      <c r="M71" s="62">
        <f t="shared" ca="1" si="5"/>
        <v>4.7080768465696661</v>
      </c>
      <c r="N71" s="62">
        <f t="shared" ca="1" si="6"/>
        <v>33929.808659859853</v>
      </c>
      <c r="O71" s="62">
        <f t="shared" ca="1" si="7"/>
        <v>30963.31340279118</v>
      </c>
      <c r="P71" s="36">
        <f t="shared" ca="1" si="14"/>
        <v>2.4841314895836776E-2</v>
      </c>
      <c r="Q71" s="36"/>
      <c r="R71" s="36"/>
      <c r="S71" s="36"/>
      <c r="T71" s="36"/>
    </row>
    <row r="72" spans="1:20" x14ac:dyDescent="0.2">
      <c r="A72" s="68">
        <v>6518</v>
      </c>
      <c r="B72" s="68">
        <v>-4.3828000001667533E-2</v>
      </c>
      <c r="C72" s="36"/>
      <c r="D72" s="69">
        <f t="shared" si="15"/>
        <v>0.65180000000000005</v>
      </c>
      <c r="E72" s="69">
        <f t="shared" si="15"/>
        <v>-4.3828000001667533E-2</v>
      </c>
      <c r="F72" s="62">
        <f t="shared" si="8"/>
        <v>0.42484324000000007</v>
      </c>
      <c r="G72" s="62">
        <f t="shared" si="9"/>
        <v>0.27691282383200005</v>
      </c>
      <c r="H72" s="62">
        <f t="shared" si="10"/>
        <v>0.18049177857369766</v>
      </c>
      <c r="I72" s="62">
        <f t="shared" si="11"/>
        <v>-2.85670904010869E-2</v>
      </c>
      <c r="J72" s="62">
        <f t="shared" si="12"/>
        <v>-1.8620029523428443E-2</v>
      </c>
      <c r="K72" s="62">
        <f t="shared" ca="1" si="4"/>
        <v>-4.8492152085577681E-2</v>
      </c>
      <c r="L72" s="62">
        <f t="shared" ca="1" si="13"/>
        <v>2.175431466184337E-5</v>
      </c>
      <c r="M72" s="62">
        <f t="shared" ca="1" si="5"/>
        <v>8.9337497796044243</v>
      </c>
      <c r="N72" s="62">
        <f t="shared" ca="1" si="6"/>
        <v>33230.916357604001</v>
      </c>
      <c r="O72" s="62">
        <f t="shared" ca="1" si="7"/>
        <v>29633.034118323107</v>
      </c>
      <c r="P72" s="36">
        <f t="shared" ca="1" si="14"/>
        <v>4.6641520839101475E-3</v>
      </c>
      <c r="Q72" s="36"/>
      <c r="R72" s="36"/>
      <c r="S72" s="36"/>
      <c r="T72" s="36"/>
    </row>
    <row r="73" spans="1:20" x14ac:dyDescent="0.2">
      <c r="A73" s="68">
        <v>6817</v>
      </c>
      <c r="B73" s="68">
        <v>-5.9931999996479135E-2</v>
      </c>
      <c r="C73" s="36"/>
      <c r="D73" s="69">
        <f t="shared" si="15"/>
        <v>0.68169999999999997</v>
      </c>
      <c r="E73" s="69">
        <f t="shared" si="15"/>
        <v>-5.9931999996479135E-2</v>
      </c>
      <c r="F73" s="62">
        <f t="shared" si="8"/>
        <v>0.46471488999999994</v>
      </c>
      <c r="G73" s="62">
        <f t="shared" si="9"/>
        <v>0.31679614051299992</v>
      </c>
      <c r="H73" s="62">
        <f t="shared" si="10"/>
        <v>0.21595992898771205</v>
      </c>
      <c r="I73" s="62">
        <f t="shared" si="11"/>
        <v>-4.0855644397599825E-2</v>
      </c>
      <c r="J73" s="62">
        <f t="shared" si="12"/>
        <v>-2.7851292785843799E-2</v>
      </c>
      <c r="K73" s="62">
        <f t="shared" ca="1" si="4"/>
        <v>-5.1525332973086861E-2</v>
      </c>
      <c r="L73" s="62">
        <f t="shared" ca="1" si="13"/>
        <v>7.0672050442191118E-5</v>
      </c>
      <c r="M73" s="62">
        <f t="shared" ca="1" si="5"/>
        <v>24.676596384331408</v>
      </c>
      <c r="N73" s="62">
        <f t="shared" ca="1" si="6"/>
        <v>30676.548827349667</v>
      </c>
      <c r="O73" s="62">
        <f t="shared" ca="1" si="7"/>
        <v>25551.159095702849</v>
      </c>
      <c r="P73" s="36">
        <f t="shared" ca="1" si="14"/>
        <v>-8.4066670233922738E-3</v>
      </c>
      <c r="Q73" s="36"/>
      <c r="R73" s="36"/>
      <c r="S73" s="36"/>
      <c r="T73" s="36"/>
    </row>
    <row r="74" spans="1:20" x14ac:dyDescent="0.2">
      <c r="A74" s="68">
        <v>6817</v>
      </c>
      <c r="B74" s="68">
        <v>-5.1631999995152E-2</v>
      </c>
      <c r="C74" s="36"/>
      <c r="D74" s="69">
        <f t="shared" si="15"/>
        <v>0.68169999999999997</v>
      </c>
      <c r="E74" s="69">
        <f t="shared" si="15"/>
        <v>-5.1631999995152E-2</v>
      </c>
      <c r="F74" s="62">
        <f t="shared" si="8"/>
        <v>0.46471488999999994</v>
      </c>
      <c r="G74" s="62">
        <f t="shared" si="9"/>
        <v>0.31679614051299992</v>
      </c>
      <c r="H74" s="62">
        <f t="shared" si="10"/>
        <v>0.21595992898771205</v>
      </c>
      <c r="I74" s="62">
        <f t="shared" si="11"/>
        <v>-3.5197534396695117E-2</v>
      </c>
      <c r="J74" s="62">
        <f t="shared" si="12"/>
        <v>-2.3994159198227061E-2</v>
      </c>
      <c r="K74" s="62">
        <f t="shared" ca="1" si="4"/>
        <v>-5.1525332973086861E-2</v>
      </c>
      <c r="L74" s="62">
        <f t="shared" ca="1" si="13"/>
        <v>1.1377853596244887E-8</v>
      </c>
      <c r="M74" s="62">
        <f t="shared" ca="1" si="5"/>
        <v>24.676596384331408</v>
      </c>
      <c r="N74" s="62">
        <f t="shared" ca="1" si="6"/>
        <v>30676.548827349667</v>
      </c>
      <c r="O74" s="62">
        <f t="shared" ca="1" si="7"/>
        <v>25551.159095702849</v>
      </c>
      <c r="P74" s="36">
        <f t="shared" ca="1" si="14"/>
        <v>-1.0666702206513917E-4</v>
      </c>
      <c r="Q74" s="36"/>
      <c r="R74" s="36"/>
      <c r="S74" s="36"/>
      <c r="T74" s="36"/>
    </row>
    <row r="75" spans="1:20" x14ac:dyDescent="0.2">
      <c r="A75" s="68">
        <v>7355</v>
      </c>
      <c r="B75" s="68">
        <v>-6.1279999994440004E-2</v>
      </c>
      <c r="C75" s="36"/>
      <c r="D75" s="69">
        <f t="shared" si="15"/>
        <v>0.73550000000000004</v>
      </c>
      <c r="E75" s="69">
        <f t="shared" si="15"/>
        <v>-6.1279999994440004E-2</v>
      </c>
      <c r="F75" s="62">
        <f t="shared" si="8"/>
        <v>0.54096025000000003</v>
      </c>
      <c r="G75" s="62">
        <f t="shared" si="9"/>
        <v>0.39787626387500002</v>
      </c>
      <c r="H75" s="62">
        <f t="shared" si="10"/>
        <v>0.29263799208006253</v>
      </c>
      <c r="I75" s="62">
        <f t="shared" si="11"/>
        <v>-4.5071439995910623E-2</v>
      </c>
      <c r="J75" s="62">
        <f t="shared" si="12"/>
        <v>-3.3150044116992267E-2</v>
      </c>
      <c r="K75" s="62">
        <f t="shared" ca="1" si="4"/>
        <v>-5.7174447500538204E-2</v>
      </c>
      <c r="L75" s="62">
        <f t="shared" ca="1" si="13"/>
        <v>1.6855561280183288E-5</v>
      </c>
      <c r="M75" s="62">
        <f t="shared" ca="1" si="5"/>
        <v>56.809288268706226</v>
      </c>
      <c r="N75" s="62">
        <f t="shared" ca="1" si="6"/>
        <v>24092.963782789455</v>
      </c>
      <c r="O75" s="62">
        <f t="shared" ca="1" si="7"/>
        <v>17169.916586027353</v>
      </c>
      <c r="P75" s="36">
        <f t="shared" ca="1" si="14"/>
        <v>-4.1055524939017998E-3</v>
      </c>
      <c r="Q75" s="36"/>
      <c r="R75" s="36"/>
      <c r="S75" s="36"/>
      <c r="T75" s="36"/>
    </row>
    <row r="76" spans="1:20" x14ac:dyDescent="0.2">
      <c r="A76" s="68">
        <v>7392</v>
      </c>
      <c r="B76" s="68">
        <v>-6.1131999995268416E-2</v>
      </c>
      <c r="C76" s="36"/>
      <c r="D76" s="69">
        <f t="shared" si="15"/>
        <v>0.73919999999999997</v>
      </c>
      <c r="E76" s="69">
        <f t="shared" si="15"/>
        <v>-6.1131999995268416E-2</v>
      </c>
      <c r="F76" s="62">
        <f t="shared" si="8"/>
        <v>0.5464166399999999</v>
      </c>
      <c r="G76" s="62">
        <f t="shared" si="9"/>
        <v>0.40391118028799988</v>
      </c>
      <c r="H76" s="62">
        <f t="shared" si="10"/>
        <v>0.29857114446888949</v>
      </c>
      <c r="I76" s="62">
        <f t="shared" si="11"/>
        <v>-4.5188774396502408E-2</v>
      </c>
      <c r="J76" s="62">
        <f t="shared" si="12"/>
        <v>-3.3403542033894576E-2</v>
      </c>
      <c r="K76" s="62">
        <f t="shared" ca="1" si="4"/>
        <v>-5.7571999036121216E-2</v>
      </c>
      <c r="L76" s="62">
        <f t="shared" ca="1" si="13"/>
        <v>1.2673606829128983E-5</v>
      </c>
      <c r="M76" s="62">
        <f t="shared" ca="1" si="5"/>
        <v>58.784683617081292</v>
      </c>
      <c r="N76" s="62">
        <f t="shared" ca="1" si="6"/>
        <v>23566.717467973795</v>
      </c>
      <c r="O76" s="62">
        <f t="shared" ca="1" si="7"/>
        <v>16573.051740726551</v>
      </c>
      <c r="P76" s="36">
        <f t="shared" ca="1" si="14"/>
        <v>-3.5600009591471998E-3</v>
      </c>
      <c r="Q76" s="36"/>
      <c r="R76" s="36"/>
      <c r="S76" s="36"/>
      <c r="T76" s="36"/>
    </row>
    <row r="77" spans="1:20" x14ac:dyDescent="0.2">
      <c r="A77" s="68">
        <v>7392</v>
      </c>
      <c r="B77" s="68">
        <v>-5.9031999997387175E-2</v>
      </c>
      <c r="C77" s="36"/>
      <c r="D77" s="69">
        <f t="shared" si="15"/>
        <v>0.73919999999999997</v>
      </c>
      <c r="E77" s="69">
        <f t="shared" si="15"/>
        <v>-5.9031999997387175E-2</v>
      </c>
      <c r="F77" s="62">
        <f t="shared" si="8"/>
        <v>0.5464166399999999</v>
      </c>
      <c r="G77" s="62">
        <f t="shared" si="9"/>
        <v>0.40391118028799988</v>
      </c>
      <c r="H77" s="62">
        <f t="shared" si="10"/>
        <v>0.29857114446888949</v>
      </c>
      <c r="I77" s="62">
        <f t="shared" si="11"/>
        <v>-4.3636454398068597E-2</v>
      </c>
      <c r="J77" s="62">
        <f t="shared" si="12"/>
        <v>-3.2256067091052304E-2</v>
      </c>
      <c r="K77" s="62">
        <f t="shared" ca="1" si="4"/>
        <v>-5.7571999036121216E-2</v>
      </c>
      <c r="L77" s="62">
        <f t="shared" ca="1" si="13"/>
        <v>2.1316028068975236E-6</v>
      </c>
      <c r="M77" s="62">
        <f t="shared" ca="1" si="5"/>
        <v>58.784683617081292</v>
      </c>
      <c r="N77" s="62">
        <f t="shared" ca="1" si="6"/>
        <v>23566.717467973795</v>
      </c>
      <c r="O77" s="62">
        <f t="shared" ca="1" si="7"/>
        <v>16573.051740726551</v>
      </c>
      <c r="P77" s="36">
        <f t="shared" ca="1" si="14"/>
        <v>-1.4600009612659587E-3</v>
      </c>
      <c r="Q77" s="36"/>
      <c r="R77" s="36"/>
      <c r="S77" s="36"/>
      <c r="T77" s="36"/>
    </row>
    <row r="78" spans="1:20" x14ac:dyDescent="0.2">
      <c r="A78" s="68">
        <v>7400</v>
      </c>
      <c r="B78" s="68">
        <v>-6.8899999998393469E-2</v>
      </c>
      <c r="C78" s="36"/>
      <c r="D78" s="69">
        <f t="shared" si="15"/>
        <v>0.74</v>
      </c>
      <c r="E78" s="69">
        <f t="shared" si="15"/>
        <v>-6.8899999998393469E-2</v>
      </c>
      <c r="F78" s="62">
        <f t="shared" si="8"/>
        <v>0.54759999999999998</v>
      </c>
      <c r="G78" s="62">
        <f t="shared" si="9"/>
        <v>0.40522399999999997</v>
      </c>
      <c r="H78" s="62">
        <f t="shared" si="10"/>
        <v>0.29986575999999998</v>
      </c>
      <c r="I78" s="62">
        <f t="shared" si="11"/>
        <v>-5.0985999998811163E-2</v>
      </c>
      <c r="J78" s="62">
        <f t="shared" si="12"/>
        <v>-3.7729639999120261E-2</v>
      </c>
      <c r="K78" s="62">
        <f t="shared" ca="1" si="4"/>
        <v>-5.7658109155086172E-2</v>
      </c>
      <c r="L78" s="62">
        <f t="shared" ca="1" si="13"/>
        <v>1.2638010973283644E-4</v>
      </c>
      <c r="M78" s="62">
        <f t="shared" ca="1" si="5"/>
        <v>59.204047978469468</v>
      </c>
      <c r="N78" s="62">
        <f t="shared" ca="1" si="6"/>
        <v>23451.967420499026</v>
      </c>
      <c r="O78" s="62">
        <f t="shared" ca="1" si="7"/>
        <v>16444.016396189385</v>
      </c>
      <c r="P78" s="36">
        <f t="shared" ca="1" si="14"/>
        <v>-1.1241890843307296E-2</v>
      </c>
      <c r="Q78" s="36"/>
      <c r="R78" s="36"/>
      <c r="S78" s="36"/>
      <c r="T78" s="36"/>
    </row>
    <row r="79" spans="1:20" x14ac:dyDescent="0.2">
      <c r="A79" s="68">
        <v>7404</v>
      </c>
      <c r="B79" s="68">
        <v>-7.3083999996015336E-2</v>
      </c>
      <c r="C79" s="36"/>
      <c r="D79" s="69">
        <f t="shared" si="15"/>
        <v>0.74039999999999995</v>
      </c>
      <c r="E79" s="69">
        <f t="shared" si="15"/>
        <v>-7.3083999996015336E-2</v>
      </c>
      <c r="F79" s="62">
        <f t="shared" si="8"/>
        <v>0.54819215999999993</v>
      </c>
      <c r="G79" s="62">
        <f t="shared" si="9"/>
        <v>0.40588147526399992</v>
      </c>
      <c r="H79" s="62">
        <f t="shared" si="10"/>
        <v>0.30051464428546554</v>
      </c>
      <c r="I79" s="62">
        <f t="shared" si="11"/>
        <v>-5.4111393597049751E-2</v>
      </c>
      <c r="J79" s="62">
        <f t="shared" si="12"/>
        <v>-4.0064075819255633E-2</v>
      </c>
      <c r="K79" s="62">
        <f t="shared" ca="1" si="4"/>
        <v>-5.7701184618594012E-2</v>
      </c>
      <c r="L79" s="62">
        <f t="shared" ca="1" si="13"/>
        <v>2.3663100893582997E-4</v>
      </c>
      <c r="M79" s="62">
        <f t="shared" ca="1" si="5"/>
        <v>59.412661387103547</v>
      </c>
      <c r="N79" s="62">
        <f t="shared" ca="1" si="6"/>
        <v>23394.466890607106</v>
      </c>
      <c r="O79" s="62">
        <f t="shared" ca="1" si="7"/>
        <v>16379.505295280645</v>
      </c>
      <c r="P79" s="36">
        <f t="shared" ca="1" si="14"/>
        <v>-1.5382815377421324E-2</v>
      </c>
      <c r="Q79" s="36"/>
      <c r="R79" s="36"/>
      <c r="S79" s="36"/>
      <c r="T79" s="36"/>
    </row>
    <row r="80" spans="1:20" x14ac:dyDescent="0.2">
      <c r="A80" s="68">
        <v>7444</v>
      </c>
      <c r="B80" s="68">
        <v>-3.7923999996564817E-2</v>
      </c>
      <c r="C80" s="36"/>
      <c r="D80" s="69">
        <f t="shared" si="15"/>
        <v>0.74439999999999995</v>
      </c>
      <c r="E80" s="69">
        <f t="shared" si="15"/>
        <v>-3.7923999996564817E-2</v>
      </c>
      <c r="F80" s="62">
        <f t="shared" si="8"/>
        <v>0.55413135999999996</v>
      </c>
      <c r="G80" s="62">
        <f t="shared" si="9"/>
        <v>0.41249538438399996</v>
      </c>
      <c r="H80" s="62">
        <f t="shared" si="10"/>
        <v>0.30706156413544955</v>
      </c>
      <c r="I80" s="62">
        <f t="shared" si="11"/>
        <v>-2.8230625597442847E-2</v>
      </c>
      <c r="J80" s="62">
        <f t="shared" si="12"/>
        <v>-2.1014877694736454E-2</v>
      </c>
      <c r="K80" s="62">
        <f t="shared" ca="1" si="4"/>
        <v>-5.8132687401269222E-2</v>
      </c>
      <c r="L80" s="62">
        <f t="shared" ca="1" si="13"/>
        <v>4.0839104662105844E-4</v>
      </c>
      <c r="M80" s="62">
        <f t="shared" ca="1" si="5"/>
        <v>61.458257984324845</v>
      </c>
      <c r="N80" s="62">
        <f t="shared" ca="1" si="6"/>
        <v>22814.995377699055</v>
      </c>
      <c r="O80" s="62">
        <f t="shared" ca="1" si="7"/>
        <v>15734.807058249322</v>
      </c>
      <c r="P80" s="36">
        <f t="shared" ca="1" si="14"/>
        <v>2.0208687404704405E-2</v>
      </c>
      <c r="Q80" s="36"/>
      <c r="R80" s="36"/>
      <c r="S80" s="36"/>
      <c r="T80" s="36"/>
    </row>
    <row r="81" spans="1:20" x14ac:dyDescent="0.2">
      <c r="A81" s="68">
        <v>7452</v>
      </c>
      <c r="B81" s="68">
        <v>-5.1291999996465165E-2</v>
      </c>
      <c r="C81" s="36"/>
      <c r="D81" s="69">
        <f t="shared" si="15"/>
        <v>0.74519999999999997</v>
      </c>
      <c r="E81" s="69">
        <f t="shared" si="15"/>
        <v>-5.1291999996465165E-2</v>
      </c>
      <c r="F81" s="62">
        <f t="shared" si="8"/>
        <v>0.55532303999999999</v>
      </c>
      <c r="G81" s="62">
        <f t="shared" si="9"/>
        <v>0.41382672940799997</v>
      </c>
      <c r="H81" s="62">
        <f t="shared" si="10"/>
        <v>0.30838367875484157</v>
      </c>
      <c r="I81" s="62">
        <f t="shared" si="11"/>
        <v>-3.8222798397365837E-2</v>
      </c>
      <c r="J81" s="62">
        <f t="shared" si="12"/>
        <v>-2.8483629365717019E-2</v>
      </c>
      <c r="K81" s="62">
        <f t="shared" ca="1" si="4"/>
        <v>-5.8219151190007194E-2</v>
      </c>
      <c r="L81" s="62">
        <f t="shared" ca="1" si="13"/>
        <v>4.7985423658190759E-5</v>
      </c>
      <c r="M81" s="62">
        <f t="shared" ca="1" si="5"/>
        <v>61.858244191318981</v>
      </c>
      <c r="N81" s="62">
        <f t="shared" ca="1" si="6"/>
        <v>22698.156526277289</v>
      </c>
      <c r="O81" s="62">
        <f t="shared" ca="1" si="7"/>
        <v>15605.995223130416</v>
      </c>
      <c r="P81" s="36">
        <f t="shared" ca="1" si="14"/>
        <v>6.9271511935420291E-3</v>
      </c>
      <c r="Q81" s="36"/>
      <c r="R81" s="36"/>
      <c r="S81" s="36"/>
      <c r="T81" s="36"/>
    </row>
    <row r="82" spans="1:20" x14ac:dyDescent="0.2">
      <c r="A82" s="68">
        <v>7703</v>
      </c>
      <c r="B82" s="68">
        <v>-6.2288000000989996E-2</v>
      </c>
      <c r="C82" s="36"/>
      <c r="D82" s="69">
        <f t="shared" si="15"/>
        <v>0.77029999999999998</v>
      </c>
      <c r="E82" s="69">
        <f t="shared" si="15"/>
        <v>-6.2288000000989996E-2</v>
      </c>
      <c r="F82" s="62">
        <f t="shared" si="8"/>
        <v>0.59336208999999995</v>
      </c>
      <c r="G82" s="62">
        <f t="shared" si="9"/>
        <v>0.45706681792699994</v>
      </c>
      <c r="H82" s="62">
        <f t="shared" si="10"/>
        <v>0.35207856984916802</v>
      </c>
      <c r="I82" s="62">
        <f t="shared" si="11"/>
        <v>-4.7980446400762593E-2</v>
      </c>
      <c r="J82" s="62">
        <f t="shared" si="12"/>
        <v>-3.6959337862507421E-2</v>
      </c>
      <c r="K82" s="62">
        <f t="shared" ca="1" si="4"/>
        <v>-6.0959586838432826E-2</v>
      </c>
      <c r="L82" s="62">
        <f t="shared" ca="1" si="13"/>
        <v>1.7646815304551412E-6</v>
      </c>
      <c r="M82" s="62">
        <f t="shared" ca="1" si="5"/>
        <v>72.609220754058029</v>
      </c>
      <c r="N82" s="62">
        <f t="shared" ca="1" si="6"/>
        <v>18902.98634082482</v>
      </c>
      <c r="O82" s="62">
        <f t="shared" ca="1" si="7"/>
        <v>11624.212080625699</v>
      </c>
      <c r="P82" s="36">
        <f t="shared" ca="1" si="14"/>
        <v>-1.3284131625571696E-3</v>
      </c>
      <c r="Q82" s="36"/>
      <c r="R82" s="36"/>
      <c r="S82" s="36"/>
      <c r="T82" s="36"/>
    </row>
    <row r="83" spans="1:20" x14ac:dyDescent="0.2">
      <c r="A83" s="68">
        <v>7703</v>
      </c>
      <c r="B83" s="68">
        <v>-6.1088000002200715E-2</v>
      </c>
      <c r="C83" s="36"/>
      <c r="D83" s="69">
        <f t="shared" ref="D83:E114" si="16">A83/A$18</f>
        <v>0.77029999999999998</v>
      </c>
      <c r="E83" s="69">
        <f t="shared" si="16"/>
        <v>-6.1088000002200715E-2</v>
      </c>
      <c r="F83" s="62">
        <f t="shared" si="8"/>
        <v>0.59336208999999995</v>
      </c>
      <c r="G83" s="62">
        <f t="shared" si="9"/>
        <v>0.45706681792699994</v>
      </c>
      <c r="H83" s="62">
        <f t="shared" si="10"/>
        <v>0.35207856984916802</v>
      </c>
      <c r="I83" s="62">
        <f t="shared" si="11"/>
        <v>-4.7056086401695209E-2</v>
      </c>
      <c r="J83" s="62">
        <f t="shared" si="12"/>
        <v>-3.6247303355225816E-2</v>
      </c>
      <c r="K83" s="62">
        <f t="shared" ca="1" si="4"/>
        <v>-6.0959586838432826E-2</v>
      </c>
      <c r="L83" s="62">
        <f t="shared" ca="1" si="13"/>
        <v>1.6489940628878673E-8</v>
      </c>
      <c r="M83" s="62">
        <f t="shared" ref="M83:M146" ca="1" si="17">(M$1-M$2*D83+M$3*F83)^2</f>
        <v>72.609220754058029</v>
      </c>
      <c r="N83" s="62">
        <f t="shared" ref="N83:N146" ca="1" si="18">(-M$2+M$4*D83-M$5*F83)^2</f>
        <v>18902.98634082482</v>
      </c>
      <c r="O83" s="62">
        <f t="shared" ref="O83:O146" ca="1" si="19">+(M$3-D83*M$5+F83*M$6)^2</f>
        <v>11624.212080625699</v>
      </c>
      <c r="P83" s="36">
        <f t="shared" ca="1" si="14"/>
        <v>-1.2841316376788897E-4</v>
      </c>
      <c r="Q83" s="36"/>
      <c r="R83" s="36"/>
      <c r="S83" s="36"/>
      <c r="T83" s="36"/>
    </row>
    <row r="84" spans="1:20" x14ac:dyDescent="0.2">
      <c r="A84" s="68">
        <v>8538.5</v>
      </c>
      <c r="B84" s="68">
        <v>-7.9395999993721489E-2</v>
      </c>
      <c r="C84" s="36"/>
      <c r="D84" s="69">
        <f t="shared" si="16"/>
        <v>0.85385</v>
      </c>
      <c r="E84" s="69">
        <f t="shared" si="16"/>
        <v>-7.9395999993721489E-2</v>
      </c>
      <c r="F84" s="62">
        <f t="shared" ref="F84:F147" si="20">D84*D84</f>
        <v>0.72905982250000001</v>
      </c>
      <c r="G84" s="62">
        <f t="shared" ref="G84:G147" si="21">D84*F84</f>
        <v>0.62250772944162502</v>
      </c>
      <c r="H84" s="62">
        <f t="shared" ref="H84:H147" si="22">F84*F84</f>
        <v>0.53152822478373152</v>
      </c>
      <c r="I84" s="62">
        <f t="shared" ref="I84:I147" si="23">E84*D84</f>
        <v>-6.7792274594639088E-2</v>
      </c>
      <c r="J84" s="62">
        <f t="shared" ref="J84:J147" si="24">I84*D84</f>
        <v>-5.7884433662632587E-2</v>
      </c>
      <c r="K84" s="62">
        <f t="shared" ca="1" si="4"/>
        <v>-7.046751328052589E-2</v>
      </c>
      <c r="L84" s="62">
        <f t="shared" ref="L84:L147" ca="1" si="25">+(K84-E84)^2</f>
        <v>7.9717874987710348E-5</v>
      </c>
      <c r="M84" s="62">
        <f t="shared" ca="1" si="17"/>
        <v>75.833175261127408</v>
      </c>
      <c r="N84" s="62">
        <f t="shared" ca="1" si="18"/>
        <v>6303.495391330016</v>
      </c>
      <c r="O84" s="62">
        <f t="shared" ca="1" si="19"/>
        <v>1397.3198941596177</v>
      </c>
      <c r="P84" s="36">
        <f t="shared" ref="P84:P147" ca="1" si="26">+E84-K84</f>
        <v>-8.9284867131955992E-3</v>
      </c>
      <c r="Q84" s="36"/>
      <c r="R84" s="36"/>
      <c r="S84" s="36"/>
      <c r="T84" s="36"/>
    </row>
    <row r="85" spans="1:20" x14ac:dyDescent="0.2">
      <c r="A85" s="68">
        <v>8548</v>
      </c>
      <c r="B85" s="68">
        <v>-7.0707999992009718E-2</v>
      </c>
      <c r="C85" s="36"/>
      <c r="D85" s="69">
        <f t="shared" si="16"/>
        <v>0.8548</v>
      </c>
      <c r="E85" s="69">
        <f t="shared" si="16"/>
        <v>-7.0707999992009718E-2</v>
      </c>
      <c r="F85" s="62">
        <f t="shared" si="20"/>
        <v>0.73068304000000006</v>
      </c>
      <c r="G85" s="62">
        <f t="shared" si="21"/>
        <v>0.62458786259200005</v>
      </c>
      <c r="H85" s="62">
        <f t="shared" si="22"/>
        <v>0.53389770494364164</v>
      </c>
      <c r="I85" s="62">
        <f t="shared" si="23"/>
        <v>-6.0441198393169908E-2</v>
      </c>
      <c r="J85" s="62">
        <f t="shared" si="24"/>
        <v>-5.1665136386481639E-2</v>
      </c>
      <c r="K85" s="62">
        <f t="shared" ref="K85:K148" ca="1" si="27">+E$4+E$5*D85+E$6*D85^2</f>
        <v>-7.0579034918545322E-2</v>
      </c>
      <c r="L85" s="62">
        <f t="shared" ca="1" si="25"/>
        <v>1.6631990173677058E-8</v>
      </c>
      <c r="M85" s="62">
        <f t="shared" ca="1" si="17"/>
        <v>75.562928383542513</v>
      </c>
      <c r="N85" s="62">
        <f t="shared" ca="1" si="18"/>
        <v>6179.2140693534939</v>
      </c>
      <c r="O85" s="62">
        <f t="shared" ca="1" si="19"/>
        <v>1329.3755497878983</v>
      </c>
      <c r="P85" s="36">
        <f t="shared" ca="1" si="26"/>
        <v>-1.2896507346439601E-4</v>
      </c>
      <c r="Q85" s="36"/>
      <c r="R85" s="36"/>
      <c r="S85" s="36"/>
      <c r="T85" s="36"/>
    </row>
    <row r="86" spans="1:20" x14ac:dyDescent="0.2">
      <c r="A86" s="68">
        <v>8857.5</v>
      </c>
      <c r="B86" s="68">
        <v>-6.9819999996980187E-2</v>
      </c>
      <c r="C86" s="36"/>
      <c r="D86" s="69">
        <f t="shared" si="16"/>
        <v>0.88575000000000004</v>
      </c>
      <c r="E86" s="69">
        <f t="shared" si="16"/>
        <v>-6.9819999996980187E-2</v>
      </c>
      <c r="F86" s="62">
        <f t="shared" si="20"/>
        <v>0.78455306250000012</v>
      </c>
      <c r="G86" s="62">
        <f t="shared" si="21"/>
        <v>0.69491787510937508</v>
      </c>
      <c r="H86" s="62">
        <f t="shared" si="22"/>
        <v>0.61552350787812915</v>
      </c>
      <c r="I86" s="62">
        <f t="shared" si="23"/>
        <v>-6.1843064997325205E-2</v>
      </c>
      <c r="J86" s="62">
        <f t="shared" si="24"/>
        <v>-5.47774948213808E-2</v>
      </c>
      <c r="K86" s="62">
        <f t="shared" ca="1" si="27"/>
        <v>-7.4254261236237823E-2</v>
      </c>
      <c r="L86" s="62">
        <f t="shared" ca="1" si="25"/>
        <v>1.966267273798267E-5</v>
      </c>
      <c r="M86" s="62">
        <f t="shared" ca="1" si="17"/>
        <v>63.513625913406699</v>
      </c>
      <c r="N86" s="62">
        <f t="shared" ca="1" si="18"/>
        <v>2645.2569327025012</v>
      </c>
      <c r="O86" s="62">
        <f t="shared" ca="1" si="19"/>
        <v>25.166187326350119</v>
      </c>
      <c r="P86" s="36">
        <f t="shared" ca="1" si="26"/>
        <v>4.4342612392576364E-3</v>
      </c>
      <c r="Q86" s="36"/>
      <c r="R86" s="36"/>
      <c r="S86" s="36"/>
      <c r="T86" s="36"/>
    </row>
    <row r="87" spans="1:20" x14ac:dyDescent="0.2">
      <c r="A87" s="68">
        <v>8861.5</v>
      </c>
      <c r="B87" s="68">
        <v>-7.3703999994904734E-2</v>
      </c>
      <c r="C87" s="36"/>
      <c r="D87" s="69">
        <f t="shared" si="16"/>
        <v>0.88614999999999999</v>
      </c>
      <c r="E87" s="69">
        <f t="shared" si="16"/>
        <v>-7.3703999994904734E-2</v>
      </c>
      <c r="F87" s="62">
        <f t="shared" si="20"/>
        <v>0.78526182249999998</v>
      </c>
      <c r="G87" s="62">
        <f t="shared" si="21"/>
        <v>0.69585976400837501</v>
      </c>
      <c r="H87" s="62">
        <f t="shared" si="22"/>
        <v>0.61663612987602145</v>
      </c>
      <c r="I87" s="62">
        <f t="shared" si="23"/>
        <v>-6.5312799595484833E-2</v>
      </c>
      <c r="J87" s="62">
        <f t="shared" si="24"/>
        <v>-5.7876937361538885E-2</v>
      </c>
      <c r="K87" s="62">
        <f t="shared" ca="1" si="27"/>
        <v>-7.4302293177574252E-2</v>
      </c>
      <c r="L87" s="62">
        <f t="shared" ca="1" si="25"/>
        <v>3.579547324288214E-7</v>
      </c>
      <c r="M87" s="62">
        <f t="shared" ca="1" si="17"/>
        <v>63.320837840904865</v>
      </c>
      <c r="N87" s="62">
        <f t="shared" ca="1" si="18"/>
        <v>2607.2410944752037</v>
      </c>
      <c r="O87" s="62">
        <f t="shared" ca="1" si="19"/>
        <v>21.082569902508151</v>
      </c>
      <c r="P87" s="36">
        <f t="shared" ca="1" si="26"/>
        <v>5.9829318266951814E-4</v>
      </c>
      <c r="Q87" s="36"/>
      <c r="R87" s="36"/>
      <c r="S87" s="36"/>
      <c r="T87" s="36"/>
    </row>
    <row r="88" spans="1:20" x14ac:dyDescent="0.2">
      <c r="A88" s="68">
        <v>8861.5</v>
      </c>
      <c r="B88" s="68">
        <v>-7.0003999993787147E-2</v>
      </c>
      <c r="C88" s="36"/>
      <c r="D88" s="69">
        <f t="shared" si="16"/>
        <v>0.88614999999999999</v>
      </c>
      <c r="E88" s="69">
        <f t="shared" si="16"/>
        <v>-7.0003999993787147E-2</v>
      </c>
      <c r="F88" s="62">
        <f t="shared" si="20"/>
        <v>0.78526182249999998</v>
      </c>
      <c r="G88" s="62">
        <f t="shared" si="21"/>
        <v>0.69585976400837501</v>
      </c>
      <c r="H88" s="62">
        <f t="shared" si="22"/>
        <v>0.61663612987602145</v>
      </c>
      <c r="I88" s="62">
        <f t="shared" si="23"/>
        <v>-6.2034044594494478E-2</v>
      </c>
      <c r="J88" s="62">
        <f t="shared" si="24"/>
        <v>-5.4971468617411284E-2</v>
      </c>
      <c r="K88" s="62">
        <f t="shared" ca="1" si="27"/>
        <v>-7.4302293177574252E-2</v>
      </c>
      <c r="L88" s="62">
        <f t="shared" ca="1" si="25"/>
        <v>1.8475324293790689E-5</v>
      </c>
      <c r="M88" s="62">
        <f t="shared" ca="1" si="17"/>
        <v>63.320837840904865</v>
      </c>
      <c r="N88" s="62">
        <f t="shared" ca="1" si="18"/>
        <v>2607.2410944752037</v>
      </c>
      <c r="O88" s="62">
        <f t="shared" ca="1" si="19"/>
        <v>21.082569902508151</v>
      </c>
      <c r="P88" s="36">
        <f t="shared" ca="1" si="26"/>
        <v>4.2982931837871052E-3</v>
      </c>
      <c r="Q88" s="36"/>
      <c r="R88" s="36"/>
      <c r="S88" s="36"/>
      <c r="T88" s="36"/>
    </row>
    <row r="89" spans="1:20" x14ac:dyDescent="0.2">
      <c r="A89" s="68">
        <v>8863</v>
      </c>
      <c r="B89" s="68">
        <v>-7.354799999302486E-2</v>
      </c>
      <c r="C89" s="36"/>
      <c r="D89" s="69">
        <f t="shared" si="16"/>
        <v>0.88629999999999998</v>
      </c>
      <c r="E89" s="69">
        <f t="shared" si="16"/>
        <v>-7.354799999302486E-2</v>
      </c>
      <c r="F89" s="62">
        <f t="shared" si="20"/>
        <v>0.78552769</v>
      </c>
      <c r="G89" s="62">
        <f t="shared" si="21"/>
        <v>0.69621319164700002</v>
      </c>
      <c r="H89" s="62">
        <f t="shared" si="22"/>
        <v>0.61705375175673605</v>
      </c>
      <c r="I89" s="62">
        <f t="shared" si="23"/>
        <v>-6.5185592393817937E-2</v>
      </c>
      <c r="J89" s="62">
        <f t="shared" si="24"/>
        <v>-5.7773990538640838E-2</v>
      </c>
      <c r="K89" s="62">
        <f t="shared" ca="1" si="27"/>
        <v>-7.4320308662517265E-2</v>
      </c>
      <c r="L89" s="62">
        <f t="shared" ca="1" si="25"/>
        <v>5.9646068097312927E-7</v>
      </c>
      <c r="M89" s="62">
        <f t="shared" ca="1" si="17"/>
        <v>63.248329209343247</v>
      </c>
      <c r="N89" s="62">
        <f t="shared" ca="1" si="18"/>
        <v>2593.0429011307665</v>
      </c>
      <c r="O89" s="62">
        <f t="shared" ca="1" si="19"/>
        <v>19.643268320537821</v>
      </c>
      <c r="P89" s="36">
        <f t="shared" ca="1" si="26"/>
        <v>7.7230866949240529E-4</v>
      </c>
      <c r="Q89" s="36"/>
      <c r="R89" s="36"/>
      <c r="S89" s="36"/>
      <c r="T89" s="36"/>
    </row>
    <row r="90" spans="1:20" x14ac:dyDescent="0.2">
      <c r="A90" s="68">
        <v>8868</v>
      </c>
      <c r="B90" s="68">
        <v>-7.4427999992622063E-2</v>
      </c>
      <c r="C90" s="36"/>
      <c r="D90" s="69">
        <f t="shared" si="16"/>
        <v>0.88680000000000003</v>
      </c>
      <c r="E90" s="69">
        <f t="shared" si="16"/>
        <v>-7.4427999992622063E-2</v>
      </c>
      <c r="F90" s="62">
        <f t="shared" si="20"/>
        <v>0.78641424000000004</v>
      </c>
      <c r="G90" s="62">
        <f t="shared" si="21"/>
        <v>0.69739214803200011</v>
      </c>
      <c r="H90" s="62">
        <f t="shared" si="22"/>
        <v>0.6184473568747777</v>
      </c>
      <c r="I90" s="62">
        <f t="shared" si="23"/>
        <v>-6.6002750393457252E-2</v>
      </c>
      <c r="J90" s="62">
        <f t="shared" si="24"/>
        <v>-5.8531239048917896E-2</v>
      </c>
      <c r="K90" s="62">
        <f t="shared" ca="1" si="27"/>
        <v>-7.438037409421952E-2</v>
      </c>
      <c r="L90" s="62">
        <f t="shared" ca="1" si="25"/>
        <v>2.2682261986492895E-9</v>
      </c>
      <c r="M90" s="62">
        <f t="shared" ca="1" si="17"/>
        <v>63.005798831683101</v>
      </c>
      <c r="N90" s="62">
        <f t="shared" ca="1" si="18"/>
        <v>2545.9440687746178</v>
      </c>
      <c r="O90" s="62">
        <f t="shared" ca="1" si="19"/>
        <v>15.209315402845123</v>
      </c>
      <c r="P90" s="36">
        <f t="shared" ca="1" si="26"/>
        <v>-4.7625898402542388E-5</v>
      </c>
      <c r="Q90" s="36"/>
      <c r="R90" s="36"/>
      <c r="S90" s="36"/>
      <c r="T90" s="36"/>
    </row>
    <row r="91" spans="1:20" x14ac:dyDescent="0.2">
      <c r="A91" s="68">
        <v>8881.5</v>
      </c>
      <c r="B91" s="68">
        <v>-7.492400000046473E-2</v>
      </c>
      <c r="C91" s="36"/>
      <c r="D91" s="69">
        <f t="shared" si="16"/>
        <v>0.88815</v>
      </c>
      <c r="E91" s="69">
        <f t="shared" si="16"/>
        <v>-7.492400000046473E-2</v>
      </c>
      <c r="F91" s="62">
        <f t="shared" si="20"/>
        <v>0.7888104225</v>
      </c>
      <c r="G91" s="62">
        <f t="shared" si="21"/>
        <v>0.70058197674337497</v>
      </c>
      <c r="H91" s="62">
        <f t="shared" si="22"/>
        <v>0.62222188264462852</v>
      </c>
      <c r="I91" s="62">
        <f t="shared" si="23"/>
        <v>-6.6543750600412746E-2</v>
      </c>
      <c r="J91" s="62">
        <f t="shared" si="24"/>
        <v>-5.9100832095756582E-2</v>
      </c>
      <c r="K91" s="62">
        <f t="shared" ca="1" si="27"/>
        <v>-7.4542656924510065E-2</v>
      </c>
      <c r="L91" s="62">
        <f t="shared" ca="1" si="25"/>
        <v>1.4542254157856574E-7</v>
      </c>
      <c r="M91" s="62">
        <f t="shared" ca="1" si="17"/>
        <v>62.344617995763635</v>
      </c>
      <c r="N91" s="62">
        <f t="shared" ca="1" si="18"/>
        <v>2420.5475807121225</v>
      </c>
      <c r="O91" s="62">
        <f t="shared" ca="1" si="19"/>
        <v>6.048493281714296</v>
      </c>
      <c r="P91" s="36">
        <f t="shared" ca="1" si="26"/>
        <v>-3.8134307595466543E-4</v>
      </c>
      <c r="Q91" s="36"/>
      <c r="R91" s="36"/>
      <c r="S91" s="36"/>
      <c r="T91" s="36"/>
    </row>
    <row r="92" spans="1:20" x14ac:dyDescent="0.2">
      <c r="A92" s="68">
        <v>8881.5</v>
      </c>
      <c r="B92" s="68">
        <v>-7.2924000000057276E-2</v>
      </c>
      <c r="C92" s="36"/>
      <c r="D92" s="69">
        <f t="shared" si="16"/>
        <v>0.88815</v>
      </c>
      <c r="E92" s="69">
        <f t="shared" si="16"/>
        <v>-7.2924000000057276E-2</v>
      </c>
      <c r="F92" s="62">
        <f t="shared" si="20"/>
        <v>0.7888104225</v>
      </c>
      <c r="G92" s="62">
        <f t="shared" si="21"/>
        <v>0.70058197674337497</v>
      </c>
      <c r="H92" s="62">
        <f t="shared" si="22"/>
        <v>0.62222188264462852</v>
      </c>
      <c r="I92" s="62">
        <f t="shared" si="23"/>
        <v>-6.4767450600050874E-2</v>
      </c>
      <c r="J92" s="62">
        <f t="shared" si="24"/>
        <v>-5.7523211250435184E-2</v>
      </c>
      <c r="K92" s="62">
        <f t="shared" ca="1" si="27"/>
        <v>-7.4542656924510065E-2</v>
      </c>
      <c r="L92" s="62">
        <f t="shared" ca="1" si="25"/>
        <v>2.6200502390789593E-6</v>
      </c>
      <c r="M92" s="62">
        <f t="shared" ca="1" si="17"/>
        <v>62.344617995763635</v>
      </c>
      <c r="N92" s="62">
        <f t="shared" ca="1" si="18"/>
        <v>2420.5475807121225</v>
      </c>
      <c r="O92" s="62">
        <f t="shared" ca="1" si="19"/>
        <v>6.048493281714296</v>
      </c>
      <c r="P92" s="36">
        <f t="shared" ca="1" si="26"/>
        <v>1.6186569244527882E-3</v>
      </c>
      <c r="Q92" s="36"/>
      <c r="R92" s="36"/>
      <c r="S92" s="36"/>
      <c r="T92" s="36"/>
    </row>
    <row r="93" spans="1:20" x14ac:dyDescent="0.2">
      <c r="A93" s="68">
        <v>8881.5</v>
      </c>
      <c r="B93" s="68">
        <v>-7.2924000000057276E-2</v>
      </c>
      <c r="C93" s="36"/>
      <c r="D93" s="69">
        <f t="shared" si="16"/>
        <v>0.88815</v>
      </c>
      <c r="E93" s="69">
        <f t="shared" si="16"/>
        <v>-7.2924000000057276E-2</v>
      </c>
      <c r="F93" s="62">
        <f t="shared" si="20"/>
        <v>0.7888104225</v>
      </c>
      <c r="G93" s="62">
        <f t="shared" si="21"/>
        <v>0.70058197674337497</v>
      </c>
      <c r="H93" s="62">
        <f t="shared" si="22"/>
        <v>0.62222188264462852</v>
      </c>
      <c r="I93" s="62">
        <f t="shared" si="23"/>
        <v>-6.4767450600050874E-2</v>
      </c>
      <c r="J93" s="62">
        <f t="shared" si="24"/>
        <v>-5.7523211250435184E-2</v>
      </c>
      <c r="K93" s="62">
        <f t="shared" ca="1" si="27"/>
        <v>-7.4542656924510065E-2</v>
      </c>
      <c r="L93" s="62">
        <f t="shared" ca="1" si="25"/>
        <v>2.6200502390789593E-6</v>
      </c>
      <c r="M93" s="62">
        <f t="shared" ca="1" si="17"/>
        <v>62.344617995763635</v>
      </c>
      <c r="N93" s="62">
        <f t="shared" ca="1" si="18"/>
        <v>2420.5475807121225</v>
      </c>
      <c r="O93" s="62">
        <f t="shared" ca="1" si="19"/>
        <v>6.048493281714296</v>
      </c>
      <c r="P93" s="36">
        <f t="shared" ca="1" si="26"/>
        <v>1.6186569244527882E-3</v>
      </c>
      <c r="Q93" s="36"/>
      <c r="R93" s="36"/>
      <c r="S93" s="36"/>
      <c r="T93" s="36"/>
    </row>
    <row r="94" spans="1:20" x14ac:dyDescent="0.2">
      <c r="A94" s="68">
        <v>8884</v>
      </c>
      <c r="B94" s="68">
        <v>-7.48639999947045E-2</v>
      </c>
      <c r="C94" s="36"/>
      <c r="D94" s="69">
        <f t="shared" si="16"/>
        <v>0.88839999999999997</v>
      </c>
      <c r="E94" s="69">
        <f t="shared" si="16"/>
        <v>-7.48639999947045E-2</v>
      </c>
      <c r="F94" s="62">
        <f t="shared" si="20"/>
        <v>0.78925455999999994</v>
      </c>
      <c r="G94" s="62">
        <f t="shared" si="21"/>
        <v>0.70117375110399993</v>
      </c>
      <c r="H94" s="62">
        <f t="shared" si="22"/>
        <v>0.62292276048079354</v>
      </c>
      <c r="I94" s="62">
        <f t="shared" si="23"/>
        <v>-6.6509177595295468E-2</v>
      </c>
      <c r="J94" s="62">
        <f t="shared" si="24"/>
        <v>-5.9086753375660495E-2</v>
      </c>
      <c r="K94" s="62">
        <f t="shared" ca="1" si="27"/>
        <v>-7.4572726303844261E-2</v>
      </c>
      <c r="L94" s="62">
        <f t="shared" ca="1" si="25"/>
        <v>8.4840362987345901E-8</v>
      </c>
      <c r="M94" s="62">
        <f t="shared" ca="1" si="17"/>
        <v>62.221171693701265</v>
      </c>
      <c r="N94" s="62">
        <f t="shared" ca="1" si="18"/>
        <v>2397.6120077160072</v>
      </c>
      <c r="O94" s="62">
        <f t="shared" ca="1" si="19"/>
        <v>4.8048939524091452</v>
      </c>
      <c r="P94" s="36">
        <f t="shared" ca="1" si="26"/>
        <v>-2.9127369086023869E-4</v>
      </c>
      <c r="Q94" s="36"/>
      <c r="R94" s="36"/>
      <c r="S94" s="36"/>
      <c r="T94" s="36"/>
    </row>
    <row r="95" spans="1:20" x14ac:dyDescent="0.2">
      <c r="A95" s="68">
        <v>8888</v>
      </c>
      <c r="B95" s="68">
        <v>-7.444799999211682E-2</v>
      </c>
      <c r="C95" s="36"/>
      <c r="D95" s="69">
        <f t="shared" si="16"/>
        <v>0.88880000000000003</v>
      </c>
      <c r="E95" s="69">
        <f t="shared" si="16"/>
        <v>-7.444799999211682E-2</v>
      </c>
      <c r="F95" s="62">
        <f t="shared" si="20"/>
        <v>0.78996544000000002</v>
      </c>
      <c r="G95" s="62">
        <f t="shared" si="21"/>
        <v>0.70212128307200006</v>
      </c>
      <c r="H95" s="62">
        <f t="shared" si="22"/>
        <v>0.6240453963943936</v>
      </c>
      <c r="I95" s="62">
        <f t="shared" si="23"/>
        <v>-6.6169382392993428E-2</v>
      </c>
      <c r="J95" s="62">
        <f t="shared" si="24"/>
        <v>-5.8811347070892563E-2</v>
      </c>
      <c r="K95" s="62">
        <f t="shared" ca="1" si="27"/>
        <v>-7.4620848362959402E-2</v>
      </c>
      <c r="L95" s="62">
        <f t="shared" ca="1" si="25"/>
        <v>2.9876559302934781E-8</v>
      </c>
      <c r="M95" s="62">
        <f t="shared" ca="1" si="17"/>
        <v>62.023011229149333</v>
      </c>
      <c r="N95" s="62">
        <f t="shared" ca="1" si="18"/>
        <v>2361.102514909172</v>
      </c>
      <c r="O95" s="62">
        <f t="shared" ca="1" si="19"/>
        <v>3.1111383471076337</v>
      </c>
      <c r="P95" s="36">
        <f t="shared" ca="1" si="26"/>
        <v>1.7284837084258209E-4</v>
      </c>
      <c r="Q95" s="36"/>
      <c r="R95" s="36"/>
      <c r="S95" s="36"/>
      <c r="T95" s="36"/>
    </row>
    <row r="96" spans="1:20" x14ac:dyDescent="0.2">
      <c r="A96" s="68">
        <v>8889.5</v>
      </c>
      <c r="B96" s="68">
        <v>-7.5591999993775971E-2</v>
      </c>
      <c r="C96" s="36"/>
      <c r="D96" s="69">
        <f t="shared" si="16"/>
        <v>0.88895000000000002</v>
      </c>
      <c r="E96" s="69">
        <f t="shared" si="16"/>
        <v>-7.5591999993775971E-2</v>
      </c>
      <c r="F96" s="62">
        <f t="shared" si="20"/>
        <v>0.79023210249999998</v>
      </c>
      <c r="G96" s="62">
        <f t="shared" si="21"/>
        <v>0.70247682751737495</v>
      </c>
      <c r="H96" s="62">
        <f t="shared" si="22"/>
        <v>0.62446677582157051</v>
      </c>
      <c r="I96" s="62">
        <f t="shared" si="23"/>
        <v>-6.7197508394467156E-2</v>
      </c>
      <c r="J96" s="62">
        <f t="shared" si="24"/>
        <v>-5.9735225087261583E-2</v>
      </c>
      <c r="K96" s="62">
        <f t="shared" ca="1" si="27"/>
        <v>-7.4638897642069435E-2</v>
      </c>
      <c r="L96" s="62">
        <f t="shared" ca="1" si="25"/>
        <v>9.0840409282852991E-7</v>
      </c>
      <c r="M96" s="62">
        <f t="shared" ca="1" si="17"/>
        <v>61.948496865404884</v>
      </c>
      <c r="N96" s="62">
        <f t="shared" ca="1" si="18"/>
        <v>2347.4711200517172</v>
      </c>
      <c r="O96" s="62">
        <f t="shared" ca="1" si="19"/>
        <v>2.570114031617043</v>
      </c>
      <c r="P96" s="36">
        <f t="shared" ca="1" si="26"/>
        <v>-9.5310235170653623E-4</v>
      </c>
      <c r="Q96" s="36"/>
      <c r="R96" s="36"/>
      <c r="S96" s="36"/>
      <c r="T96" s="36"/>
    </row>
    <row r="97" spans="1:20" x14ac:dyDescent="0.2">
      <c r="A97" s="68">
        <v>8892</v>
      </c>
      <c r="B97" s="68">
        <v>-8.0131999995501246E-2</v>
      </c>
      <c r="C97" s="36"/>
      <c r="D97" s="69">
        <f t="shared" si="16"/>
        <v>0.88919999999999999</v>
      </c>
      <c r="E97" s="69">
        <f t="shared" si="16"/>
        <v>-8.0131999995501246E-2</v>
      </c>
      <c r="F97" s="62">
        <f t="shared" si="20"/>
        <v>0.79067663999999993</v>
      </c>
      <c r="G97" s="62">
        <f t="shared" si="21"/>
        <v>0.70306966828799988</v>
      </c>
      <c r="H97" s="62">
        <f t="shared" si="22"/>
        <v>0.62516954904168953</v>
      </c>
      <c r="I97" s="62">
        <f t="shared" si="23"/>
        <v>-7.1253374395999713E-2</v>
      </c>
      <c r="J97" s="62">
        <f t="shared" si="24"/>
        <v>-6.3358500512922938E-2</v>
      </c>
      <c r="K97" s="62">
        <f t="shared" ca="1" si="27"/>
        <v>-7.4668984024758092E-2</v>
      </c>
      <c r="L97" s="62">
        <f t="shared" ca="1" si="25"/>
        <v>2.9844543496594766E-5</v>
      </c>
      <c r="M97" s="62">
        <f t="shared" ca="1" si="17"/>
        <v>61.824059866466165</v>
      </c>
      <c r="N97" s="62">
        <f t="shared" ca="1" si="18"/>
        <v>2324.8246849719849</v>
      </c>
      <c r="O97" s="62">
        <f t="shared" ca="1" si="19"/>
        <v>1.7827633180060922</v>
      </c>
      <c r="P97" s="36">
        <f t="shared" ca="1" si="26"/>
        <v>-5.4630159707431541E-3</v>
      </c>
      <c r="Q97" s="36"/>
      <c r="R97" s="36"/>
      <c r="S97" s="36"/>
      <c r="T97" s="36"/>
    </row>
    <row r="98" spans="1:20" x14ac:dyDescent="0.2">
      <c r="A98" s="68">
        <v>8896</v>
      </c>
      <c r="B98" s="68">
        <v>-7.5115999999979977E-2</v>
      </c>
      <c r="C98" s="36"/>
      <c r="D98" s="69">
        <f t="shared" si="16"/>
        <v>0.88959999999999995</v>
      </c>
      <c r="E98" s="69">
        <f t="shared" si="16"/>
        <v>-7.5115999999979977E-2</v>
      </c>
      <c r="F98" s="62">
        <f t="shared" si="20"/>
        <v>0.7913881599999999</v>
      </c>
      <c r="G98" s="62">
        <f t="shared" si="21"/>
        <v>0.70401890713599991</v>
      </c>
      <c r="H98" s="62">
        <f t="shared" si="22"/>
        <v>0.62629521978818548</v>
      </c>
      <c r="I98" s="62">
        <f t="shared" si="23"/>
        <v>-6.6823193599982178E-2</v>
      </c>
      <c r="J98" s="62">
        <f t="shared" si="24"/>
        <v>-5.9445913026544145E-2</v>
      </c>
      <c r="K98" s="62">
        <f t="shared" ca="1" si="27"/>
        <v>-7.4717133289240373E-2</v>
      </c>
      <c r="L98" s="62">
        <f t="shared" ca="1" si="25"/>
        <v>1.5909465293623075E-7</v>
      </c>
      <c r="M98" s="62">
        <f t="shared" ca="1" si="17"/>
        <v>61.624322944626343</v>
      </c>
      <c r="N98" s="62">
        <f t="shared" ca="1" si="18"/>
        <v>2288.7796474978154</v>
      </c>
      <c r="O98" s="62">
        <f t="shared" ca="1" si="19"/>
        <v>0.82099157501611653</v>
      </c>
      <c r="P98" s="36">
        <f t="shared" ca="1" si="26"/>
        <v>-3.9886671073960378E-4</v>
      </c>
      <c r="Q98" s="36"/>
      <c r="R98" s="36"/>
      <c r="S98" s="36"/>
      <c r="T98" s="36"/>
    </row>
    <row r="99" spans="1:20" x14ac:dyDescent="0.2">
      <c r="A99" s="68">
        <v>8896</v>
      </c>
      <c r="B99" s="68">
        <v>-7.4615999998059124E-2</v>
      </c>
      <c r="C99" s="36"/>
      <c r="D99" s="69">
        <f t="shared" si="16"/>
        <v>0.88959999999999995</v>
      </c>
      <c r="E99" s="69">
        <f t="shared" si="16"/>
        <v>-7.4615999998059124E-2</v>
      </c>
      <c r="F99" s="62">
        <f t="shared" si="20"/>
        <v>0.7913881599999999</v>
      </c>
      <c r="G99" s="62">
        <f t="shared" si="21"/>
        <v>0.70401890713599991</v>
      </c>
      <c r="H99" s="62">
        <f t="shared" si="22"/>
        <v>0.62629521978818548</v>
      </c>
      <c r="I99" s="62">
        <f t="shared" si="23"/>
        <v>-6.6378393598273397E-2</v>
      </c>
      <c r="J99" s="62">
        <f t="shared" si="24"/>
        <v>-5.9050218945024012E-2</v>
      </c>
      <c r="K99" s="62">
        <f t="shared" ca="1" si="27"/>
        <v>-7.4717133289240373E-2</v>
      </c>
      <c r="L99" s="62">
        <f t="shared" ca="1" si="25"/>
        <v>1.0227942585151303E-8</v>
      </c>
      <c r="M99" s="62">
        <f t="shared" ca="1" si="17"/>
        <v>61.624322944626343</v>
      </c>
      <c r="N99" s="62">
        <f t="shared" ca="1" si="18"/>
        <v>2288.7796474978154</v>
      </c>
      <c r="O99" s="62">
        <f t="shared" ca="1" si="19"/>
        <v>0.82099157501611653</v>
      </c>
      <c r="P99" s="36">
        <f t="shared" ca="1" si="26"/>
        <v>1.0113329118124903E-4</v>
      </c>
      <c r="Q99" s="36"/>
      <c r="R99" s="36"/>
      <c r="S99" s="36"/>
      <c r="T99" s="36"/>
    </row>
    <row r="100" spans="1:20" x14ac:dyDescent="0.2">
      <c r="A100" s="68">
        <v>8896</v>
      </c>
      <c r="B100" s="68">
        <v>-7.4315999998361804E-2</v>
      </c>
      <c r="C100" s="36"/>
      <c r="D100" s="69">
        <f t="shared" si="16"/>
        <v>0.88959999999999995</v>
      </c>
      <c r="E100" s="69">
        <f t="shared" si="16"/>
        <v>-7.4315999998361804E-2</v>
      </c>
      <c r="F100" s="62">
        <f t="shared" si="20"/>
        <v>0.7913881599999999</v>
      </c>
      <c r="G100" s="62">
        <f t="shared" si="21"/>
        <v>0.70401890713599991</v>
      </c>
      <c r="H100" s="62">
        <f t="shared" si="22"/>
        <v>0.62629521978818548</v>
      </c>
      <c r="I100" s="62">
        <f t="shared" si="23"/>
        <v>-6.6111513598542657E-2</v>
      </c>
      <c r="J100" s="62">
        <f t="shared" si="24"/>
        <v>-5.8812802497263547E-2</v>
      </c>
      <c r="K100" s="62">
        <f t="shared" ca="1" si="27"/>
        <v>-7.4717133289240373E-2</v>
      </c>
      <c r="L100" s="62">
        <f t="shared" ca="1" si="25"/>
        <v>1.6090791705107081E-7</v>
      </c>
      <c r="M100" s="62">
        <f t="shared" ca="1" si="17"/>
        <v>61.624322944626343</v>
      </c>
      <c r="N100" s="62">
        <f t="shared" ca="1" si="18"/>
        <v>2288.7796474978154</v>
      </c>
      <c r="O100" s="62">
        <f t="shared" ca="1" si="19"/>
        <v>0.82099157501611653</v>
      </c>
      <c r="P100" s="36">
        <f t="shared" ca="1" si="26"/>
        <v>4.0113329087856919E-4</v>
      </c>
      <c r="Q100" s="36"/>
      <c r="R100" s="36"/>
      <c r="S100" s="36"/>
      <c r="T100" s="36"/>
    </row>
    <row r="101" spans="1:20" x14ac:dyDescent="0.2">
      <c r="A101" s="68">
        <v>9054</v>
      </c>
      <c r="B101" s="68">
        <v>-8.0883999995421618E-2</v>
      </c>
      <c r="C101" s="36"/>
      <c r="D101" s="69">
        <f t="shared" si="16"/>
        <v>0.90539999999999998</v>
      </c>
      <c r="E101" s="69">
        <f t="shared" si="16"/>
        <v>-8.0883999995421618E-2</v>
      </c>
      <c r="F101" s="62">
        <f t="shared" si="20"/>
        <v>0.81974915999999998</v>
      </c>
      <c r="G101" s="62">
        <f t="shared" si="21"/>
        <v>0.74220088946399998</v>
      </c>
      <c r="H101" s="62">
        <f t="shared" si="22"/>
        <v>0.67198868532070555</v>
      </c>
      <c r="I101" s="62">
        <f t="shared" si="23"/>
        <v>-7.323237359585473E-2</v>
      </c>
      <c r="J101" s="62">
        <f t="shared" si="24"/>
        <v>-6.630459105368687E-2</v>
      </c>
      <c r="K101" s="62">
        <f t="shared" ca="1" si="27"/>
        <v>-7.6629909682817271E-2</v>
      </c>
      <c r="L101" s="62">
        <f t="shared" ca="1" si="25"/>
        <v>1.8097284387794153E-5</v>
      </c>
      <c r="M101" s="62">
        <f t="shared" ca="1" si="17"/>
        <v>53.168935934236046</v>
      </c>
      <c r="N101" s="62">
        <f t="shared" ca="1" si="18"/>
        <v>1063.8824547251832</v>
      </c>
      <c r="O101" s="62">
        <f t="shared" ca="1" si="19"/>
        <v>269.75645634543008</v>
      </c>
      <c r="P101" s="36">
        <f t="shared" ca="1" si="26"/>
        <v>-4.2540903126043472E-3</v>
      </c>
      <c r="Q101" s="36"/>
      <c r="R101" s="36"/>
      <c r="S101" s="36"/>
      <c r="T101" s="36"/>
    </row>
    <row r="102" spans="1:20" x14ac:dyDescent="0.2">
      <c r="A102" s="68">
        <v>9086</v>
      </c>
      <c r="B102" s="68">
        <v>-8.1955999994534068E-2</v>
      </c>
      <c r="C102" s="36"/>
      <c r="D102" s="69">
        <f t="shared" si="16"/>
        <v>0.90859999999999996</v>
      </c>
      <c r="E102" s="69">
        <f t="shared" si="16"/>
        <v>-8.1955999994534068E-2</v>
      </c>
      <c r="F102" s="62">
        <f t="shared" si="20"/>
        <v>0.82555395999999992</v>
      </c>
      <c r="G102" s="62">
        <f t="shared" si="21"/>
        <v>0.75009832805599985</v>
      </c>
      <c r="H102" s="62">
        <f t="shared" si="22"/>
        <v>0.68153934087168144</v>
      </c>
      <c r="I102" s="62">
        <f t="shared" si="23"/>
        <v>-7.4465221595033645E-2</v>
      </c>
      <c r="J102" s="62">
        <f t="shared" si="24"/>
        <v>-6.7659100341247572E-2</v>
      </c>
      <c r="K102" s="62">
        <f t="shared" ca="1" si="27"/>
        <v>-7.7019891943294866E-2</v>
      </c>
      <c r="L102" s="62">
        <f t="shared" ca="1" si="25"/>
        <v>2.4365162693508471E-5</v>
      </c>
      <c r="M102" s="62">
        <f t="shared" ca="1" si="17"/>
        <v>51.340558948776298</v>
      </c>
      <c r="N102" s="62">
        <f t="shared" ca="1" si="18"/>
        <v>866.62053813108514</v>
      </c>
      <c r="O102" s="62">
        <f t="shared" ca="1" si="19"/>
        <v>400.98215163404143</v>
      </c>
      <c r="P102" s="36">
        <f t="shared" ca="1" si="26"/>
        <v>-4.9361080512392019E-3</v>
      </c>
      <c r="Q102" s="36"/>
      <c r="R102" s="36"/>
      <c r="S102" s="36"/>
      <c r="T102" s="36"/>
    </row>
    <row r="103" spans="1:20" x14ac:dyDescent="0.2">
      <c r="A103" s="68">
        <v>9104.5</v>
      </c>
      <c r="B103" s="68">
        <v>-8.1932000000961125E-2</v>
      </c>
      <c r="C103" s="36"/>
      <c r="D103" s="69">
        <f t="shared" si="16"/>
        <v>0.91044999999999998</v>
      </c>
      <c r="E103" s="69">
        <f t="shared" si="16"/>
        <v>-8.1932000000961125E-2</v>
      </c>
      <c r="F103" s="62">
        <f t="shared" si="20"/>
        <v>0.82891920249999995</v>
      </c>
      <c r="G103" s="62">
        <f t="shared" si="21"/>
        <v>0.75468948791612489</v>
      </c>
      <c r="H103" s="62">
        <f t="shared" si="22"/>
        <v>0.68710704427323588</v>
      </c>
      <c r="I103" s="62">
        <f t="shared" si="23"/>
        <v>-7.4594989400875056E-2</v>
      </c>
      <c r="J103" s="62">
        <f t="shared" si="24"/>
        <v>-6.7915008100026694E-2</v>
      </c>
      <c r="K103" s="62">
        <f t="shared" ca="1" si="27"/>
        <v>-7.7245747572231377E-2</v>
      </c>
      <c r="L103" s="62">
        <f t="shared" ca="1" si="25"/>
        <v>2.1960961825775461E-5</v>
      </c>
      <c r="M103" s="62">
        <f t="shared" ca="1" si="17"/>
        <v>50.268975798492818</v>
      </c>
      <c r="N103" s="62">
        <f t="shared" ca="1" si="18"/>
        <v>760.98812215466671</v>
      </c>
      <c r="O103" s="62">
        <f t="shared" ca="1" si="19"/>
        <v>489.28676914515268</v>
      </c>
      <c r="P103" s="36">
        <f t="shared" ca="1" si="26"/>
        <v>-4.686252428729748E-3</v>
      </c>
      <c r="Q103" s="36"/>
      <c r="R103" s="36"/>
      <c r="S103" s="36"/>
      <c r="T103" s="36"/>
    </row>
    <row r="104" spans="1:20" x14ac:dyDescent="0.2">
      <c r="A104" s="68">
        <v>9120.5</v>
      </c>
      <c r="B104" s="68">
        <v>-8.1467999996675644E-2</v>
      </c>
      <c r="C104" s="36"/>
      <c r="D104" s="69">
        <f t="shared" si="16"/>
        <v>0.91205000000000003</v>
      </c>
      <c r="E104" s="69">
        <f t="shared" si="16"/>
        <v>-8.1467999996675644E-2</v>
      </c>
      <c r="F104" s="62">
        <f t="shared" si="20"/>
        <v>0.83183520250000009</v>
      </c>
      <c r="G104" s="62">
        <f t="shared" si="21"/>
        <v>0.7586752964401251</v>
      </c>
      <c r="H104" s="62">
        <f t="shared" si="22"/>
        <v>0.69194980411821616</v>
      </c>
      <c r="I104" s="62">
        <f t="shared" si="23"/>
        <v>-7.4302889396968025E-2</v>
      </c>
      <c r="J104" s="62">
        <f t="shared" si="24"/>
        <v>-6.776795027450469E-2</v>
      </c>
      <c r="K104" s="62">
        <f t="shared" ca="1" si="27"/>
        <v>-7.7441316816522221E-2</v>
      </c>
      <c r="L104" s="62">
        <f t="shared" ca="1" si="25"/>
        <v>1.6214177433330484E-5</v>
      </c>
      <c r="M104" s="62">
        <f t="shared" ca="1" si="17"/>
        <v>49.334256098727579</v>
      </c>
      <c r="N104" s="62">
        <f t="shared" ca="1" si="18"/>
        <v>674.71443757319446</v>
      </c>
      <c r="O104" s="62">
        <f t="shared" ca="1" si="19"/>
        <v>573.13174833090579</v>
      </c>
      <c r="P104" s="36">
        <f t="shared" ca="1" si="26"/>
        <v>-4.0266831801534231E-3</v>
      </c>
      <c r="Q104" s="36"/>
      <c r="R104" s="36"/>
      <c r="S104" s="36"/>
      <c r="T104" s="36"/>
    </row>
    <row r="105" spans="1:20" x14ac:dyDescent="0.2">
      <c r="A105" s="68">
        <v>9135</v>
      </c>
      <c r="B105" s="68">
        <v>-8.3559999999124557E-2</v>
      </c>
      <c r="C105" s="36"/>
      <c r="D105" s="69">
        <f t="shared" si="16"/>
        <v>0.91349999999999998</v>
      </c>
      <c r="E105" s="69">
        <f t="shared" si="16"/>
        <v>-8.3559999999124557E-2</v>
      </c>
      <c r="F105" s="62">
        <f t="shared" si="20"/>
        <v>0.83448224999999998</v>
      </c>
      <c r="G105" s="62">
        <f t="shared" si="21"/>
        <v>0.76229953537499995</v>
      </c>
      <c r="H105" s="62">
        <f t="shared" si="22"/>
        <v>0.69636062556506251</v>
      </c>
      <c r="I105" s="62">
        <f t="shared" si="23"/>
        <v>-7.6332059999200286E-2</v>
      </c>
      <c r="J105" s="62">
        <f t="shared" si="24"/>
        <v>-6.972933680926946E-2</v>
      </c>
      <c r="K105" s="62">
        <f t="shared" ca="1" si="27"/>
        <v>-7.7618739437498668E-2</v>
      </c>
      <c r="L105" s="62">
        <f t="shared" ca="1" si="25"/>
        <v>3.5298577061131166E-5</v>
      </c>
      <c r="M105" s="62">
        <f t="shared" ca="1" si="17"/>
        <v>48.481195146027353</v>
      </c>
      <c r="N105" s="62">
        <f t="shared" ca="1" si="18"/>
        <v>600.67064069887488</v>
      </c>
      <c r="O105" s="62">
        <f t="shared" ca="1" si="19"/>
        <v>655.17703448461793</v>
      </c>
      <c r="P105" s="36">
        <f t="shared" ca="1" si="26"/>
        <v>-5.9412605616258884E-3</v>
      </c>
      <c r="Q105" s="36"/>
      <c r="R105" s="36"/>
      <c r="S105" s="36"/>
      <c r="T105" s="36"/>
    </row>
    <row r="106" spans="1:20" x14ac:dyDescent="0.2">
      <c r="A106" s="68">
        <v>9143</v>
      </c>
      <c r="B106" s="68">
        <v>-8.5327999993751291E-2</v>
      </c>
      <c r="C106" s="36"/>
      <c r="D106" s="69">
        <f t="shared" si="16"/>
        <v>0.9143</v>
      </c>
      <c r="E106" s="69">
        <f t="shared" si="16"/>
        <v>-8.5327999993751291E-2</v>
      </c>
      <c r="F106" s="62">
        <f t="shared" si="20"/>
        <v>0.83594449000000004</v>
      </c>
      <c r="G106" s="62">
        <f t="shared" si="21"/>
        <v>0.76430404720700007</v>
      </c>
      <c r="H106" s="62">
        <f t="shared" si="22"/>
        <v>0.69880319036136018</v>
      </c>
      <c r="I106" s="62">
        <f t="shared" si="23"/>
        <v>-7.8015390394286802E-2</v>
      </c>
      <c r="J106" s="62">
        <f t="shared" si="24"/>
        <v>-7.1329471437496419E-2</v>
      </c>
      <c r="K106" s="62">
        <f t="shared" ca="1" si="27"/>
        <v>-7.77167042952015E-2</v>
      </c>
      <c r="L106" s="62">
        <f t="shared" ca="1" si="25"/>
        <v>5.793182221076256E-5</v>
      </c>
      <c r="M106" s="62">
        <f t="shared" ca="1" si="17"/>
        <v>48.008238454483411</v>
      </c>
      <c r="N106" s="62">
        <f t="shared" ca="1" si="18"/>
        <v>561.5266108828929</v>
      </c>
      <c r="O106" s="62">
        <f t="shared" ca="1" si="19"/>
        <v>702.93370097710795</v>
      </c>
      <c r="P106" s="36">
        <f t="shared" ca="1" si="26"/>
        <v>-7.6112956985497915E-3</v>
      </c>
      <c r="Q106" s="36"/>
      <c r="R106" s="36"/>
      <c r="S106" s="36"/>
      <c r="T106" s="36"/>
    </row>
    <row r="107" spans="1:20" x14ac:dyDescent="0.2">
      <c r="A107" s="68">
        <v>9359.5</v>
      </c>
      <c r="B107" s="68">
        <v>-8.6911999998847023E-2</v>
      </c>
      <c r="C107" s="36"/>
      <c r="D107" s="69">
        <f t="shared" si="16"/>
        <v>0.93594999999999995</v>
      </c>
      <c r="E107" s="69">
        <f t="shared" si="16"/>
        <v>-8.6911999998847023E-2</v>
      </c>
      <c r="F107" s="62">
        <f t="shared" si="20"/>
        <v>0.87600240249999994</v>
      </c>
      <c r="G107" s="62">
        <f t="shared" si="21"/>
        <v>0.81989444861987493</v>
      </c>
      <c r="H107" s="62">
        <f t="shared" si="22"/>
        <v>0.76738020918577188</v>
      </c>
      <c r="I107" s="62">
        <f t="shared" si="23"/>
        <v>-8.1345286398920871E-2</v>
      </c>
      <c r="J107" s="62">
        <f t="shared" si="24"/>
        <v>-7.6135120805069983E-2</v>
      </c>
      <c r="K107" s="62">
        <f t="shared" ca="1" si="27"/>
        <v>-8.0388539139074094E-2</v>
      </c>
      <c r="L107" s="62">
        <f t="shared" ca="1" si="25"/>
        <v>4.2555541588989349E-5</v>
      </c>
      <c r="M107" s="62">
        <f t="shared" ca="1" si="17"/>
        <v>34.816001192516701</v>
      </c>
      <c r="N107" s="62">
        <f t="shared" ca="1" si="18"/>
        <v>0.91760126718127089</v>
      </c>
      <c r="O107" s="62">
        <f t="shared" ca="1" si="19"/>
        <v>2707.8488094738123</v>
      </c>
      <c r="P107" s="36">
        <f t="shared" ca="1" si="26"/>
        <v>-6.5234608597729282E-3</v>
      </c>
      <c r="Q107" s="36"/>
      <c r="R107" s="36"/>
      <c r="S107" s="36"/>
      <c r="T107" s="36"/>
    </row>
    <row r="108" spans="1:20" x14ac:dyDescent="0.2">
      <c r="A108" s="68">
        <v>9406</v>
      </c>
      <c r="B108" s="68">
        <v>-8.4275999994133599E-2</v>
      </c>
      <c r="C108" s="36"/>
      <c r="D108" s="69">
        <f t="shared" si="16"/>
        <v>0.94059999999999999</v>
      </c>
      <c r="E108" s="69">
        <f t="shared" si="16"/>
        <v>-8.4275999994133599E-2</v>
      </c>
      <c r="F108" s="62">
        <f t="shared" si="20"/>
        <v>0.88472835999999999</v>
      </c>
      <c r="G108" s="62">
        <f t="shared" si="21"/>
        <v>0.832175495416</v>
      </c>
      <c r="H108" s="62">
        <f t="shared" si="22"/>
        <v>0.78274427098828958</v>
      </c>
      <c r="I108" s="62">
        <f t="shared" si="23"/>
        <v>-7.9270005594482065E-2</v>
      </c>
      <c r="J108" s="62">
        <f t="shared" si="24"/>
        <v>-7.4561367262169831E-2</v>
      </c>
      <c r="K108" s="62">
        <f t="shared" ca="1" si="27"/>
        <v>-8.0967595994263952E-2</v>
      </c>
      <c r="L108" s="62">
        <f t="shared" ca="1" si="25"/>
        <v>1.0945537026353479E-5</v>
      </c>
      <c r="M108" s="62">
        <f t="shared" ca="1" si="17"/>
        <v>31.953588339762351</v>
      </c>
      <c r="N108" s="62">
        <f t="shared" ca="1" si="18"/>
        <v>16.957114277679054</v>
      </c>
      <c r="O108" s="62">
        <f t="shared" ca="1" si="19"/>
        <v>3329.3786890321703</v>
      </c>
      <c r="P108" s="36">
        <f t="shared" ca="1" si="26"/>
        <v>-3.3084039998696468E-3</v>
      </c>
      <c r="Q108" s="36"/>
      <c r="R108" s="36"/>
      <c r="S108" s="36"/>
      <c r="T108" s="36"/>
    </row>
    <row r="109" spans="1:20" x14ac:dyDescent="0.2">
      <c r="A109" s="68">
        <v>9451.5</v>
      </c>
      <c r="B109" s="68">
        <v>-8.3643999991181772E-2</v>
      </c>
      <c r="C109" s="36"/>
      <c r="D109" s="69">
        <f t="shared" si="16"/>
        <v>0.94515000000000005</v>
      </c>
      <c r="E109" s="69">
        <f t="shared" si="16"/>
        <v>-8.3643999991181772E-2</v>
      </c>
      <c r="F109" s="62">
        <f t="shared" si="20"/>
        <v>0.89330852250000004</v>
      </c>
      <c r="G109" s="62">
        <f t="shared" si="21"/>
        <v>0.84431055004087507</v>
      </c>
      <c r="H109" s="62">
        <f t="shared" si="22"/>
        <v>0.79800011637113311</v>
      </c>
      <c r="I109" s="62">
        <f t="shared" si="23"/>
        <v>-7.9056126591665457E-2</v>
      </c>
      <c r="J109" s="62">
        <f t="shared" si="24"/>
        <v>-7.4719898048112604E-2</v>
      </c>
      <c r="K109" s="62">
        <f t="shared" ca="1" si="27"/>
        <v>-8.1535979414903814E-2</v>
      </c>
      <c r="L109" s="62">
        <f t="shared" ca="1" si="25"/>
        <v>4.4437507500112545E-6</v>
      </c>
      <c r="M109" s="62">
        <f t="shared" ca="1" si="17"/>
        <v>29.172017023595281</v>
      </c>
      <c r="N109" s="62">
        <f t="shared" ca="1" si="18"/>
        <v>83.727618368815968</v>
      </c>
      <c r="O109" s="62">
        <f t="shared" ca="1" si="19"/>
        <v>4007.5144119196216</v>
      </c>
      <c r="P109" s="36">
        <f t="shared" ca="1" si="26"/>
        <v>-2.108020576277958E-3</v>
      </c>
      <c r="Q109" s="36"/>
      <c r="R109" s="36"/>
      <c r="S109" s="36"/>
      <c r="T109" s="36"/>
    </row>
    <row r="110" spans="1:20" x14ac:dyDescent="0.2">
      <c r="A110" s="68">
        <v>9452.5</v>
      </c>
      <c r="B110" s="68">
        <v>-8.2939999992959201E-2</v>
      </c>
      <c r="C110" s="36"/>
      <c r="D110" s="69">
        <f t="shared" si="16"/>
        <v>0.94525000000000003</v>
      </c>
      <c r="E110" s="69">
        <f t="shared" si="16"/>
        <v>-8.2939999992959201E-2</v>
      </c>
      <c r="F110" s="62">
        <f t="shared" si="20"/>
        <v>0.89349756250000012</v>
      </c>
      <c r="G110" s="62">
        <f t="shared" si="21"/>
        <v>0.84457857095312516</v>
      </c>
      <c r="H110" s="62">
        <f t="shared" si="22"/>
        <v>0.79833789419344159</v>
      </c>
      <c r="I110" s="62">
        <f t="shared" si="23"/>
        <v>-7.8399034993344691E-2</v>
      </c>
      <c r="J110" s="62">
        <f t="shared" si="24"/>
        <v>-7.4106687827459078E-2</v>
      </c>
      <c r="K110" s="62">
        <f t="shared" ca="1" si="27"/>
        <v>-8.1548491124614153E-2</v>
      </c>
      <c r="L110" s="62">
        <f t="shared" ca="1" si="25"/>
        <v>1.936296930682917E-6</v>
      </c>
      <c r="M110" s="62">
        <f t="shared" ca="1" si="17"/>
        <v>29.111202074372542</v>
      </c>
      <c r="N110" s="62">
        <f t="shared" ca="1" si="18"/>
        <v>85.777446367251031</v>
      </c>
      <c r="O110" s="62">
        <f t="shared" ca="1" si="19"/>
        <v>4023.2115589542818</v>
      </c>
      <c r="P110" s="36">
        <f t="shared" ca="1" si="26"/>
        <v>-1.3915088683450483E-3</v>
      </c>
      <c r="Q110" s="36"/>
      <c r="R110" s="36"/>
      <c r="S110" s="36"/>
      <c r="T110" s="36"/>
    </row>
    <row r="111" spans="1:20" x14ac:dyDescent="0.2">
      <c r="A111" s="68">
        <v>9662.5</v>
      </c>
      <c r="B111" s="68">
        <v>-8.2600000001548324E-2</v>
      </c>
      <c r="C111" s="36"/>
      <c r="D111" s="69">
        <f t="shared" si="16"/>
        <v>0.96625000000000005</v>
      </c>
      <c r="E111" s="69">
        <f t="shared" si="16"/>
        <v>-8.2600000001548324E-2</v>
      </c>
      <c r="F111" s="62">
        <f t="shared" si="20"/>
        <v>0.93363906250000006</v>
      </c>
      <c r="G111" s="62">
        <f t="shared" si="21"/>
        <v>0.90212874414062516</v>
      </c>
      <c r="H111" s="62">
        <f t="shared" si="22"/>
        <v>0.871681899025879</v>
      </c>
      <c r="I111" s="62">
        <f t="shared" si="23"/>
        <v>-7.9812250001496068E-2</v>
      </c>
      <c r="J111" s="62">
        <f t="shared" si="24"/>
        <v>-7.7118586563945574E-2</v>
      </c>
      <c r="K111" s="62">
        <f t="shared" ca="1" si="27"/>
        <v>-8.4194785629701868E-2</v>
      </c>
      <c r="L111" s="62">
        <f t="shared" ca="1" si="25"/>
        <v>2.5433411997650951E-6</v>
      </c>
      <c r="M111" s="62">
        <f t="shared" ca="1" si="17"/>
        <v>16.934246235293678</v>
      </c>
      <c r="N111" s="62">
        <f t="shared" ca="1" si="18"/>
        <v>1111.3507936233732</v>
      </c>
      <c r="O111" s="62">
        <f t="shared" ca="1" si="19"/>
        <v>8117.5684525752658</v>
      </c>
      <c r="P111" s="36">
        <f t="shared" ca="1" si="26"/>
        <v>1.5947856281535444E-3</v>
      </c>
      <c r="Q111" s="36"/>
      <c r="R111" s="36"/>
      <c r="S111" s="36"/>
      <c r="T111" s="36"/>
    </row>
    <row r="112" spans="1:20" x14ac:dyDescent="0.2">
      <c r="A112" s="68">
        <v>9688</v>
      </c>
      <c r="B112" s="68">
        <v>-8.1847999994351994E-2</v>
      </c>
      <c r="C112" s="36"/>
      <c r="D112" s="69">
        <f t="shared" si="16"/>
        <v>0.96879999999999999</v>
      </c>
      <c r="E112" s="69">
        <f t="shared" si="16"/>
        <v>-8.1847999994351994E-2</v>
      </c>
      <c r="F112" s="62">
        <f t="shared" si="20"/>
        <v>0.93857343999999998</v>
      </c>
      <c r="G112" s="62">
        <f t="shared" si="21"/>
        <v>0.90928994867199997</v>
      </c>
      <c r="H112" s="62">
        <f t="shared" si="22"/>
        <v>0.88092010227343354</v>
      </c>
      <c r="I112" s="62">
        <f t="shared" si="23"/>
        <v>-7.9294342394528206E-2</v>
      </c>
      <c r="J112" s="62">
        <f t="shared" si="24"/>
        <v>-7.6820358911818931E-2</v>
      </c>
      <c r="K112" s="62">
        <f t="shared" ca="1" si="27"/>
        <v>-8.4518674125895019E-2</v>
      </c>
      <c r="L112" s="62">
        <f t="shared" ca="1" si="25"/>
        <v>7.1325003168930876E-6</v>
      </c>
      <c r="M112" s="62">
        <f t="shared" ca="1" si="17"/>
        <v>15.574408064999734</v>
      </c>
      <c r="N112" s="62">
        <f t="shared" ca="1" si="18"/>
        <v>1321.6598393519473</v>
      </c>
      <c r="O112" s="62">
        <f t="shared" ca="1" si="19"/>
        <v>8728.2527633670325</v>
      </c>
      <c r="P112" s="36">
        <f t="shared" ca="1" si="26"/>
        <v>2.6706741315430244E-3</v>
      </c>
      <c r="Q112" s="36"/>
      <c r="R112" s="36"/>
      <c r="S112" s="36"/>
      <c r="T112" s="36"/>
    </row>
    <row r="113" spans="1:20" x14ac:dyDescent="0.2">
      <c r="A113" s="68">
        <v>9694.5</v>
      </c>
      <c r="B113" s="68">
        <v>-8.5571999996318482E-2</v>
      </c>
      <c r="C113" s="36"/>
      <c r="D113" s="69">
        <f t="shared" si="16"/>
        <v>0.96945000000000003</v>
      </c>
      <c r="E113" s="69">
        <f t="shared" si="16"/>
        <v>-8.5571999996318482E-2</v>
      </c>
      <c r="F113" s="62">
        <f t="shared" si="20"/>
        <v>0.93983330250000008</v>
      </c>
      <c r="G113" s="62">
        <f t="shared" si="21"/>
        <v>0.91112139510862511</v>
      </c>
      <c r="H113" s="62">
        <f t="shared" si="22"/>
        <v>0.88328663648805661</v>
      </c>
      <c r="I113" s="62">
        <f t="shared" si="23"/>
        <v>-8.2957775396430955E-2</v>
      </c>
      <c r="J113" s="62">
        <f t="shared" si="24"/>
        <v>-8.0423415358069988E-2</v>
      </c>
      <c r="K113" s="62">
        <f t="shared" ca="1" si="27"/>
        <v>-8.4601322356093384E-2</v>
      </c>
      <c r="L113" s="62">
        <f t="shared" ca="1" si="25"/>
        <v>9.4221508123296532E-7</v>
      </c>
      <c r="M113" s="62">
        <f t="shared" ca="1" si="17"/>
        <v>15.233312497692816</v>
      </c>
      <c r="N113" s="62">
        <f t="shared" ca="1" si="18"/>
        <v>1378.4234816738674</v>
      </c>
      <c r="O113" s="62">
        <f t="shared" ca="1" si="19"/>
        <v>8888.0419622651043</v>
      </c>
      <c r="P113" s="36">
        <f t="shared" ca="1" si="26"/>
        <v>-9.7067764022509828E-4</v>
      </c>
      <c r="Q113" s="36"/>
      <c r="R113" s="36"/>
      <c r="S113" s="36"/>
      <c r="T113" s="36"/>
    </row>
    <row r="114" spans="1:20" x14ac:dyDescent="0.2">
      <c r="A114" s="68">
        <v>9733</v>
      </c>
      <c r="B114" s="68">
        <v>-8.1167999996978324E-2</v>
      </c>
      <c r="C114" s="36"/>
      <c r="D114" s="69">
        <f t="shared" si="16"/>
        <v>0.97330000000000005</v>
      </c>
      <c r="E114" s="69">
        <f t="shared" si="16"/>
        <v>-8.1167999996978324E-2</v>
      </c>
      <c r="F114" s="62">
        <f t="shared" si="20"/>
        <v>0.94731289000000007</v>
      </c>
      <c r="G114" s="62">
        <f t="shared" si="21"/>
        <v>0.92201963583700008</v>
      </c>
      <c r="H114" s="62">
        <f t="shared" si="22"/>
        <v>0.89740171156015225</v>
      </c>
      <c r="I114" s="62">
        <f t="shared" si="23"/>
        <v>-7.9000814397059013E-2</v>
      </c>
      <c r="J114" s="62">
        <f t="shared" si="24"/>
        <v>-7.6891492652657545E-2</v>
      </c>
      <c r="K114" s="62">
        <f t="shared" ca="1" si="27"/>
        <v>-8.509159063890509E-2</v>
      </c>
      <c r="L114" s="62">
        <f t="shared" ca="1" si="25"/>
        <v>1.5394563525415295E-5</v>
      </c>
      <c r="M114" s="62">
        <f t="shared" ca="1" si="17"/>
        <v>13.262637211104213</v>
      </c>
      <c r="N114" s="62">
        <f t="shared" ca="1" si="18"/>
        <v>1741.377886235605</v>
      </c>
      <c r="O114" s="62">
        <f t="shared" ca="1" si="19"/>
        <v>9869.3162485675275</v>
      </c>
      <c r="P114" s="36">
        <f t="shared" ca="1" si="26"/>
        <v>3.9235906419267663E-3</v>
      </c>
      <c r="Q114" s="36"/>
      <c r="R114" s="36"/>
      <c r="S114" s="36"/>
      <c r="T114" s="36"/>
    </row>
    <row r="115" spans="1:20" x14ac:dyDescent="0.2">
      <c r="A115" s="68">
        <v>9753</v>
      </c>
      <c r="B115" s="68">
        <v>-8.2287999997788575E-2</v>
      </c>
      <c r="C115" s="36"/>
      <c r="D115" s="69">
        <f t="shared" ref="D115:E130" si="28">A115/A$18</f>
        <v>0.97529999999999994</v>
      </c>
      <c r="E115" s="69">
        <f t="shared" si="28"/>
        <v>-8.2287999997788575E-2</v>
      </c>
      <c r="F115" s="62">
        <f t="shared" si="20"/>
        <v>0.9512100899999999</v>
      </c>
      <c r="G115" s="62">
        <f t="shared" si="21"/>
        <v>0.92771520077699987</v>
      </c>
      <c r="H115" s="62">
        <f t="shared" si="22"/>
        <v>0.90480063531780786</v>
      </c>
      <c r="I115" s="62">
        <f t="shared" si="23"/>
        <v>-8.025548639784319E-2</v>
      </c>
      <c r="J115" s="62">
        <f t="shared" si="24"/>
        <v>-7.8273175883816465E-2</v>
      </c>
      <c r="K115" s="62">
        <f t="shared" ca="1" si="27"/>
        <v>-8.5346772809263213E-2</v>
      </c>
      <c r="L115" s="62">
        <f t="shared" ca="1" si="25"/>
        <v>9.3560911122164652E-6</v>
      </c>
      <c r="M115" s="62">
        <f t="shared" ca="1" si="17"/>
        <v>12.274721266212403</v>
      </c>
      <c r="N115" s="62">
        <f t="shared" ca="1" si="18"/>
        <v>1948.2688541306964</v>
      </c>
      <c r="O115" s="62">
        <f t="shared" ca="1" si="19"/>
        <v>10402.888759460238</v>
      </c>
      <c r="P115" s="36">
        <f t="shared" ca="1" si="26"/>
        <v>3.0587728114746388E-3</v>
      </c>
      <c r="Q115" s="36"/>
      <c r="R115" s="36"/>
      <c r="S115" s="36"/>
      <c r="T115" s="36"/>
    </row>
    <row r="116" spans="1:20" x14ac:dyDescent="0.2">
      <c r="A116" s="68">
        <v>9787.5</v>
      </c>
      <c r="B116" s="68">
        <v>-7.9099999995378312E-2</v>
      </c>
      <c r="C116" s="36"/>
      <c r="D116" s="69">
        <f t="shared" si="28"/>
        <v>0.97875000000000001</v>
      </c>
      <c r="E116" s="69">
        <f t="shared" si="28"/>
        <v>-7.9099999995378312E-2</v>
      </c>
      <c r="F116" s="62">
        <f t="shared" si="20"/>
        <v>0.95795156250000002</v>
      </c>
      <c r="G116" s="62">
        <f t="shared" si="21"/>
        <v>0.93759509179687506</v>
      </c>
      <c r="H116" s="62">
        <f t="shared" si="22"/>
        <v>0.91767119609619141</v>
      </c>
      <c r="I116" s="62">
        <f t="shared" si="23"/>
        <v>-7.7419124995476526E-2</v>
      </c>
      <c r="J116" s="62">
        <f t="shared" si="24"/>
        <v>-7.5773968589322657E-2</v>
      </c>
      <c r="K116" s="62">
        <f t="shared" ca="1" si="27"/>
        <v>-8.5787761317062172E-2</v>
      </c>
      <c r="L116" s="62">
        <f t="shared" ca="1" si="25"/>
        <v>4.4726151495810659E-5</v>
      </c>
      <c r="M116" s="62">
        <f t="shared" ca="1" si="17"/>
        <v>10.633431949837044</v>
      </c>
      <c r="N116" s="62">
        <f t="shared" ca="1" si="18"/>
        <v>2335.2955484545646</v>
      </c>
      <c r="O116" s="62">
        <f t="shared" ca="1" si="19"/>
        <v>11362.269044268853</v>
      </c>
      <c r="P116" s="36">
        <f t="shared" ca="1" si="26"/>
        <v>6.6877613216838605E-3</v>
      </c>
      <c r="Q116" s="36"/>
      <c r="R116" s="36"/>
      <c r="S116" s="36"/>
      <c r="T116" s="36"/>
    </row>
    <row r="117" spans="1:20" x14ac:dyDescent="0.2">
      <c r="A117" s="68">
        <v>9791.5</v>
      </c>
      <c r="B117" s="68">
        <v>-8.0283999996026978E-2</v>
      </c>
      <c r="C117" s="36"/>
      <c r="D117" s="69">
        <f t="shared" si="28"/>
        <v>0.97914999999999996</v>
      </c>
      <c r="E117" s="69">
        <f t="shared" si="28"/>
        <v>-8.0283999996026978E-2</v>
      </c>
      <c r="F117" s="62">
        <f t="shared" si="20"/>
        <v>0.95873472249999991</v>
      </c>
      <c r="G117" s="62">
        <f t="shared" si="21"/>
        <v>0.93874510353587493</v>
      </c>
      <c r="H117" s="62">
        <f t="shared" si="22"/>
        <v>0.9191722681271518</v>
      </c>
      <c r="I117" s="62">
        <f t="shared" si="23"/>
        <v>-7.8610078596109814E-2</v>
      </c>
      <c r="J117" s="62">
        <f t="shared" si="24"/>
        <v>-7.697105845738092E-2</v>
      </c>
      <c r="K117" s="62">
        <f t="shared" ca="1" si="27"/>
        <v>-8.5838955882330384E-2</v>
      </c>
      <c r="L117" s="62">
        <f t="shared" ca="1" si="25"/>
        <v>3.0857534898776855E-5</v>
      </c>
      <c r="M117" s="62">
        <f t="shared" ca="1" si="17"/>
        <v>10.448564536638711</v>
      </c>
      <c r="N117" s="62">
        <f t="shared" ca="1" si="18"/>
        <v>2382.6710610828054</v>
      </c>
      <c r="O117" s="62">
        <f t="shared" ca="1" si="19"/>
        <v>11476.728807693411</v>
      </c>
      <c r="P117" s="36">
        <f t="shared" ca="1" si="26"/>
        <v>5.554955886303406E-3</v>
      </c>
      <c r="Q117" s="36"/>
      <c r="R117" s="36"/>
      <c r="S117" s="36"/>
      <c r="T117" s="36"/>
    </row>
    <row r="118" spans="1:20" x14ac:dyDescent="0.2">
      <c r="A118" s="70">
        <v>9960</v>
      </c>
      <c r="B118" s="70">
        <v>-8.5259999992558733E-2</v>
      </c>
      <c r="C118" s="36"/>
      <c r="D118" s="69">
        <f t="shared" si="28"/>
        <v>0.996</v>
      </c>
      <c r="E118" s="69">
        <f t="shared" si="28"/>
        <v>-8.5259999992558733E-2</v>
      </c>
      <c r="F118" s="62">
        <f t="shared" si="20"/>
        <v>0.99201600000000001</v>
      </c>
      <c r="G118" s="62">
        <f t="shared" si="21"/>
        <v>0.98804793599999996</v>
      </c>
      <c r="H118" s="62">
        <f t="shared" si="22"/>
        <v>0.98409574425599999</v>
      </c>
      <c r="I118" s="62">
        <f t="shared" si="23"/>
        <v>-8.49189599925885E-2</v>
      </c>
      <c r="J118" s="62">
        <f t="shared" si="24"/>
        <v>-8.4579284152618145E-2</v>
      </c>
      <c r="K118" s="62">
        <f t="shared" ca="1" si="27"/>
        <v>-8.800788253805214E-2</v>
      </c>
      <c r="L118" s="62">
        <f t="shared" ca="1" si="25"/>
        <v>7.5508584838273287E-6</v>
      </c>
      <c r="M118" s="62">
        <f t="shared" ca="1" si="17"/>
        <v>3.8776323011721225</v>
      </c>
      <c r="N118" s="62">
        <f t="shared" ca="1" si="18"/>
        <v>4873.9911823696802</v>
      </c>
      <c r="O118" s="62">
        <f t="shared" ca="1" si="19"/>
        <v>16931.581105297879</v>
      </c>
      <c r="P118" s="36">
        <f t="shared" ca="1" si="26"/>
        <v>2.7478825454934075E-3</v>
      </c>
      <c r="Q118" s="36"/>
      <c r="R118" s="36"/>
      <c r="S118" s="36"/>
      <c r="T118" s="36"/>
    </row>
    <row r="119" spans="1:20" x14ac:dyDescent="0.2">
      <c r="A119" s="70">
        <v>9961.5</v>
      </c>
      <c r="B119" s="70">
        <v>-7.6603999994404148E-2</v>
      </c>
      <c r="C119" s="36"/>
      <c r="D119" s="69">
        <f t="shared" si="28"/>
        <v>0.99614999999999998</v>
      </c>
      <c r="E119" s="69">
        <f t="shared" si="28"/>
        <v>-7.6603999994404148E-2</v>
      </c>
      <c r="F119" s="62">
        <f t="shared" si="20"/>
        <v>0.99231482249999992</v>
      </c>
      <c r="G119" s="62">
        <f t="shared" si="21"/>
        <v>0.98849441043337494</v>
      </c>
      <c r="H119" s="62">
        <f t="shared" si="22"/>
        <v>0.98468870695320632</v>
      </c>
      <c r="I119" s="62">
        <f t="shared" si="23"/>
        <v>-7.6309074594425694E-2</v>
      </c>
      <c r="J119" s="62">
        <f t="shared" si="24"/>
        <v>-7.6015284657237156E-2</v>
      </c>
      <c r="K119" s="62">
        <f t="shared" ca="1" si="27"/>
        <v>-8.8027298886861713E-2</v>
      </c>
      <c r="L119" s="62">
        <f t="shared" ca="1" si="25"/>
        <v>1.3049175758642222E-4</v>
      </c>
      <c r="M119" s="62">
        <f t="shared" ca="1" si="17"/>
        <v>3.8312736396397935</v>
      </c>
      <c r="N119" s="62">
        <f t="shared" ca="1" si="18"/>
        <v>4900.6908846208344</v>
      </c>
      <c r="O119" s="62">
        <f t="shared" ca="1" si="19"/>
        <v>16985.875901320349</v>
      </c>
      <c r="P119" s="36">
        <f t="shared" ca="1" si="26"/>
        <v>1.1423298892457565E-2</v>
      </c>
      <c r="Q119" s="36"/>
      <c r="R119" s="36"/>
      <c r="S119" s="36"/>
      <c r="T119" s="36"/>
    </row>
    <row r="120" spans="1:20" x14ac:dyDescent="0.2">
      <c r="A120" s="70">
        <v>10271</v>
      </c>
      <c r="B120" s="70">
        <v>-9.6715999992738944E-2</v>
      </c>
      <c r="C120" s="36"/>
      <c r="D120" s="69">
        <f t="shared" si="28"/>
        <v>1.0270999999999999</v>
      </c>
      <c r="E120" s="69">
        <f t="shared" si="28"/>
        <v>-9.6715999992738944E-2</v>
      </c>
      <c r="F120" s="62">
        <f t="shared" si="20"/>
        <v>1.0549344099999998</v>
      </c>
      <c r="G120" s="62">
        <f t="shared" si="21"/>
        <v>1.0835231325109997</v>
      </c>
      <c r="H120" s="62">
        <f t="shared" si="22"/>
        <v>1.1128866094020475</v>
      </c>
      <c r="I120" s="62">
        <f t="shared" si="23"/>
        <v>-9.9337003592542161E-2</v>
      </c>
      <c r="J120" s="62">
        <f t="shared" si="24"/>
        <v>-0.10202903638990005</v>
      </c>
      <c r="K120" s="62">
        <f t="shared" ca="1" si="27"/>
        <v>-9.2074455092480967E-2</v>
      </c>
      <c r="L120" s="62">
        <f t="shared" ca="1" si="25"/>
        <v>2.1543939061110831E-5</v>
      </c>
      <c r="M120" s="62">
        <f t="shared" ca="1" si="17"/>
        <v>0.4767145401792709</v>
      </c>
      <c r="N120" s="62">
        <f t="shared" ca="1" si="18"/>
        <v>12302.655121264797</v>
      </c>
      <c r="O120" s="62">
        <f t="shared" ca="1" si="19"/>
        <v>30545.620884649386</v>
      </c>
      <c r="P120" s="36">
        <f t="shared" ca="1" si="26"/>
        <v>-4.6415449002579767E-3</v>
      </c>
      <c r="Q120" s="36"/>
      <c r="R120" s="36"/>
      <c r="S120" s="36"/>
      <c r="T120" s="36"/>
    </row>
    <row r="121" spans="1:20" x14ac:dyDescent="0.2">
      <c r="A121" s="70">
        <v>10279</v>
      </c>
      <c r="B121" s="70">
        <v>-9.688399999140529E-2</v>
      </c>
      <c r="C121" s="36"/>
      <c r="D121" s="69">
        <f t="shared" si="28"/>
        <v>1.0279</v>
      </c>
      <c r="E121" s="69">
        <f t="shared" si="28"/>
        <v>-9.688399999140529E-2</v>
      </c>
      <c r="F121" s="62">
        <f t="shared" si="20"/>
        <v>1.05657841</v>
      </c>
      <c r="G121" s="62">
        <f t="shared" si="21"/>
        <v>1.0860569476390001</v>
      </c>
      <c r="H121" s="62">
        <f t="shared" si="22"/>
        <v>1.116357936478128</v>
      </c>
      <c r="I121" s="62">
        <f t="shared" si="23"/>
        <v>-9.9587063591165495E-2</v>
      </c>
      <c r="J121" s="62">
        <f t="shared" si="24"/>
        <v>-0.10236554266535902</v>
      </c>
      <c r="K121" s="62">
        <f t="shared" ca="1" si="27"/>
        <v>-9.2180146274455879E-2</v>
      </c>
      <c r="L121" s="62">
        <f t="shared" ca="1" si="25"/>
        <v>2.2126239790458785E-5</v>
      </c>
      <c r="M121" s="62">
        <f t="shared" ca="1" si="17"/>
        <v>0.5844195937347787</v>
      </c>
      <c r="N121" s="62">
        <f t="shared" ca="1" si="18"/>
        <v>12547.297763723587</v>
      </c>
      <c r="O121" s="62">
        <f t="shared" ca="1" si="19"/>
        <v>30961.76875091406</v>
      </c>
      <c r="P121" s="36">
        <f t="shared" ca="1" si="26"/>
        <v>-4.7038537169494105E-3</v>
      </c>
      <c r="Q121" s="36"/>
      <c r="R121" s="36"/>
      <c r="S121" s="36"/>
      <c r="T121" s="36"/>
    </row>
    <row r="122" spans="1:20" x14ac:dyDescent="0.2">
      <c r="A122" s="70">
        <v>10303.5</v>
      </c>
      <c r="B122" s="70">
        <v>-9.8136000000522472E-2</v>
      </c>
      <c r="C122" s="36"/>
      <c r="D122" s="69">
        <f t="shared" si="28"/>
        <v>1.0303500000000001</v>
      </c>
      <c r="E122" s="69">
        <f t="shared" si="28"/>
        <v>-9.8136000000522472E-2</v>
      </c>
      <c r="F122" s="62">
        <f t="shared" si="20"/>
        <v>1.0616211225000003</v>
      </c>
      <c r="G122" s="62">
        <f t="shared" si="21"/>
        <v>1.0938413235678754</v>
      </c>
      <c r="H122" s="62">
        <f t="shared" si="22"/>
        <v>1.1270394077381607</v>
      </c>
      <c r="I122" s="62">
        <f t="shared" si="23"/>
        <v>-0.10111442760053833</v>
      </c>
      <c r="J122" s="62">
        <f t="shared" si="24"/>
        <v>-0.10418325047821468</v>
      </c>
      <c r="K122" s="62">
        <f t="shared" ca="1" si="27"/>
        <v>-9.2504163992278982E-2</v>
      </c>
      <c r="L122" s="62">
        <f t="shared" ca="1" si="25"/>
        <v>3.1717576823747975E-5</v>
      </c>
      <c r="M122" s="62">
        <f t="shared" ca="1" si="17"/>
        <v>0.98592270016600547</v>
      </c>
      <c r="N122" s="62">
        <f t="shared" ca="1" si="18"/>
        <v>13314.383242793143</v>
      </c>
      <c r="O122" s="62">
        <f t="shared" ca="1" si="19"/>
        <v>32257.985942652664</v>
      </c>
      <c r="P122" s="36">
        <f t="shared" ca="1" si="26"/>
        <v>-5.6318360082434904E-3</v>
      </c>
      <c r="Q122" s="36"/>
      <c r="R122" s="36"/>
      <c r="S122" s="36"/>
      <c r="T122" s="36"/>
    </row>
    <row r="123" spans="1:20" x14ac:dyDescent="0.2">
      <c r="A123" s="70">
        <v>10311</v>
      </c>
      <c r="B123" s="70">
        <v>-0.10045599999284605</v>
      </c>
      <c r="C123" s="36"/>
      <c r="D123" s="69">
        <f t="shared" si="28"/>
        <v>1.0310999999999999</v>
      </c>
      <c r="E123" s="69">
        <f t="shared" si="28"/>
        <v>-0.10045599999284605</v>
      </c>
      <c r="F123" s="62">
        <f t="shared" si="20"/>
        <v>1.0631672099999998</v>
      </c>
      <c r="G123" s="62">
        <f t="shared" si="21"/>
        <v>1.0962317102309997</v>
      </c>
      <c r="H123" s="62">
        <f t="shared" si="22"/>
        <v>1.1303245164191837</v>
      </c>
      <c r="I123" s="62">
        <f t="shared" si="23"/>
        <v>-0.10358018159262355</v>
      </c>
      <c r="J123" s="62">
        <f t="shared" si="24"/>
        <v>-0.10680152524015414</v>
      </c>
      <c r="K123" s="62">
        <f t="shared" ca="1" si="27"/>
        <v>-9.2603455109698557E-2</v>
      </c>
      <c r="L123" s="62">
        <f t="shared" ca="1" si="25"/>
        <v>6.1662461141845812E-5</v>
      </c>
      <c r="M123" s="62">
        <f t="shared" ca="1" si="17"/>
        <v>1.130823785097661</v>
      </c>
      <c r="N123" s="62">
        <f t="shared" ca="1" si="18"/>
        <v>13554.632289672169</v>
      </c>
      <c r="O123" s="62">
        <f t="shared" ca="1" si="19"/>
        <v>32661.389623094528</v>
      </c>
      <c r="P123" s="36">
        <f t="shared" ca="1" si="26"/>
        <v>-7.8525448831474887E-3</v>
      </c>
      <c r="Q123" s="36"/>
      <c r="R123" s="36"/>
      <c r="S123" s="36"/>
      <c r="T123" s="36"/>
    </row>
    <row r="124" spans="1:20" x14ac:dyDescent="0.2">
      <c r="A124" s="70">
        <v>10368</v>
      </c>
      <c r="B124" s="70">
        <v>-0.10042799999791896</v>
      </c>
      <c r="C124" s="36"/>
      <c r="D124" s="69">
        <f t="shared" si="28"/>
        <v>1.0367999999999999</v>
      </c>
      <c r="E124" s="69">
        <f t="shared" si="28"/>
        <v>-0.10042799999791896</v>
      </c>
      <c r="F124" s="62">
        <f t="shared" si="20"/>
        <v>1.0749542399999998</v>
      </c>
      <c r="G124" s="62">
        <f t="shared" si="21"/>
        <v>1.1145125560319997</v>
      </c>
      <c r="H124" s="62">
        <f t="shared" si="22"/>
        <v>1.1555266180939772</v>
      </c>
      <c r="I124" s="62">
        <f t="shared" si="23"/>
        <v>-0.10412375039784237</v>
      </c>
      <c r="J124" s="62">
        <f t="shared" si="24"/>
        <v>-0.10795550441248296</v>
      </c>
      <c r="K124" s="62">
        <f t="shared" ca="1" si="27"/>
        <v>-9.3359630422905515E-2</v>
      </c>
      <c r="L124" s="62">
        <f t="shared" ca="1" si="25"/>
        <v>4.9961848448975741E-5</v>
      </c>
      <c r="M124" s="62">
        <f t="shared" ca="1" si="17"/>
        <v>2.5825380005797185</v>
      </c>
      <c r="N124" s="62">
        <f t="shared" ca="1" si="18"/>
        <v>15465.08166870939</v>
      </c>
      <c r="O124" s="62">
        <f t="shared" ca="1" si="19"/>
        <v>35829.853294828652</v>
      </c>
      <c r="P124" s="36">
        <f t="shared" ca="1" si="26"/>
        <v>-7.0683695750134445E-3</v>
      </c>
      <c r="Q124" s="36"/>
      <c r="R124" s="36"/>
      <c r="S124" s="36"/>
      <c r="T124" s="36"/>
    </row>
    <row r="125" spans="1:20" x14ac:dyDescent="0.2">
      <c r="A125" s="70">
        <v>10514</v>
      </c>
      <c r="B125" s="70">
        <v>-9.3443999990995508E-2</v>
      </c>
      <c r="C125" s="36"/>
      <c r="D125" s="69">
        <f t="shared" si="28"/>
        <v>1.0513999999999999</v>
      </c>
      <c r="E125" s="69">
        <f t="shared" si="28"/>
        <v>-9.3443999990995508E-2</v>
      </c>
      <c r="F125" s="62">
        <f t="shared" si="20"/>
        <v>1.1054419599999998</v>
      </c>
      <c r="G125" s="62">
        <f t="shared" si="21"/>
        <v>1.1622616767439997</v>
      </c>
      <c r="H125" s="62">
        <f t="shared" si="22"/>
        <v>1.2220019269286413</v>
      </c>
      <c r="I125" s="62">
        <f t="shared" si="23"/>
        <v>-9.8247021590532668E-2</v>
      </c>
      <c r="J125" s="62">
        <f t="shared" si="24"/>
        <v>-0.10329691850028604</v>
      </c>
      <c r="K125" s="62">
        <f t="shared" ca="1" si="27"/>
        <v>-9.5309099158896543E-2</v>
      </c>
      <c r="L125" s="62">
        <f t="shared" ca="1" si="25"/>
        <v>3.4785949061051346E-6</v>
      </c>
      <c r="M125" s="62">
        <f t="shared" ca="1" si="17"/>
        <v>9.3921884975075951</v>
      </c>
      <c r="N125" s="62">
        <f t="shared" ca="1" si="18"/>
        <v>21067.64529284327</v>
      </c>
      <c r="O125" s="62">
        <f t="shared" ca="1" si="19"/>
        <v>44800.679827123335</v>
      </c>
      <c r="P125" s="36">
        <f t="shared" ca="1" si="26"/>
        <v>1.8650991679010354E-3</v>
      </c>
      <c r="Q125" s="36"/>
      <c r="R125" s="36"/>
      <c r="S125" s="36"/>
      <c r="T125" s="36"/>
    </row>
    <row r="126" spans="1:20" x14ac:dyDescent="0.2">
      <c r="A126" s="70">
        <v>10568.5</v>
      </c>
      <c r="B126" s="70">
        <v>-9.2275999995763414E-2</v>
      </c>
      <c r="C126" s="36"/>
      <c r="D126" s="69">
        <f t="shared" si="28"/>
        <v>1.0568500000000001</v>
      </c>
      <c r="E126" s="69">
        <f t="shared" si="28"/>
        <v>-9.2275999995763414E-2</v>
      </c>
      <c r="F126" s="62">
        <f t="shared" si="20"/>
        <v>1.1169319225000001</v>
      </c>
      <c r="G126" s="62">
        <f t="shared" si="21"/>
        <v>1.1804295022941251</v>
      </c>
      <c r="H126" s="62">
        <f t="shared" si="22"/>
        <v>1.247536919499546</v>
      </c>
      <c r="I126" s="62">
        <f t="shared" si="23"/>
        <v>-9.7521890595522576E-2</v>
      </c>
      <c r="J126" s="62">
        <f t="shared" si="24"/>
        <v>-0.10306601007587804</v>
      </c>
      <c r="K126" s="62">
        <f t="shared" ca="1" si="27"/>
        <v>-9.6041456801124803E-2</v>
      </c>
      <c r="L126" s="62">
        <f t="shared" ca="1" si="25"/>
        <v>1.4178664953042397E-5</v>
      </c>
      <c r="M126" s="62">
        <f t="shared" ca="1" si="17"/>
        <v>13.197408143570701</v>
      </c>
      <c r="N126" s="62">
        <f t="shared" ca="1" si="18"/>
        <v>23433.041485035596</v>
      </c>
      <c r="O126" s="62">
        <f t="shared" ca="1" si="19"/>
        <v>48477.461726504873</v>
      </c>
      <c r="P126" s="36">
        <f t="shared" ca="1" si="26"/>
        <v>3.765456805361389E-3</v>
      </c>
      <c r="Q126" s="36"/>
      <c r="R126" s="36"/>
      <c r="S126" s="36"/>
      <c r="T126" s="36"/>
    </row>
    <row r="127" spans="1:20" x14ac:dyDescent="0.2">
      <c r="A127" s="70">
        <v>10619</v>
      </c>
      <c r="B127" s="70">
        <v>-9.3323999994026963E-2</v>
      </c>
      <c r="C127" s="36"/>
      <c r="D127" s="69">
        <f t="shared" si="28"/>
        <v>1.0619000000000001</v>
      </c>
      <c r="E127" s="69">
        <f t="shared" si="28"/>
        <v>-9.3323999994026963E-2</v>
      </c>
      <c r="F127" s="62">
        <f t="shared" si="20"/>
        <v>1.1276316100000001</v>
      </c>
      <c r="G127" s="62">
        <f t="shared" si="21"/>
        <v>1.1974320066590003</v>
      </c>
      <c r="H127" s="62">
        <f t="shared" si="22"/>
        <v>1.2715530478711923</v>
      </c>
      <c r="I127" s="62">
        <f t="shared" si="23"/>
        <v>-9.9100755593657233E-2</v>
      </c>
      <c r="J127" s="62">
        <f t="shared" si="24"/>
        <v>-0.10523509236490462</v>
      </c>
      <c r="K127" s="62">
        <f t="shared" ca="1" si="27"/>
        <v>-9.6722317430917165E-2</v>
      </c>
      <c r="L127" s="62">
        <f t="shared" ca="1" si="25"/>
        <v>1.1548561401871995E-5</v>
      </c>
      <c r="M127" s="62">
        <f t="shared" ca="1" si="17"/>
        <v>17.396775182901539</v>
      </c>
      <c r="N127" s="62">
        <f t="shared" ca="1" si="18"/>
        <v>25763.854662113401</v>
      </c>
      <c r="O127" s="62">
        <f t="shared" ca="1" si="19"/>
        <v>52049.742065714119</v>
      </c>
      <c r="P127" s="36">
        <f t="shared" ca="1" si="26"/>
        <v>3.3983174368902025E-3</v>
      </c>
      <c r="Q127" s="36"/>
      <c r="R127" s="36"/>
      <c r="S127" s="36"/>
      <c r="T127" s="36"/>
    </row>
    <row r="128" spans="1:20" x14ac:dyDescent="0.2">
      <c r="A128" s="70">
        <v>10643</v>
      </c>
      <c r="B128" s="70">
        <v>-9.2127999996591825E-2</v>
      </c>
      <c r="C128" s="36"/>
      <c r="D128" s="69">
        <f t="shared" si="28"/>
        <v>1.0643</v>
      </c>
      <c r="E128" s="69">
        <f t="shared" si="28"/>
        <v>-9.2127999996591825E-2</v>
      </c>
      <c r="F128" s="62">
        <f t="shared" si="20"/>
        <v>1.13273449</v>
      </c>
      <c r="G128" s="62">
        <f t="shared" si="21"/>
        <v>1.2055693177070002</v>
      </c>
      <c r="H128" s="62">
        <f t="shared" si="22"/>
        <v>1.2830874248355602</v>
      </c>
      <c r="I128" s="62">
        <f t="shared" si="23"/>
        <v>-9.8051830396372677E-2</v>
      </c>
      <c r="J128" s="62">
        <f t="shared" si="24"/>
        <v>-0.10435656309085944</v>
      </c>
      <c r="K128" s="62">
        <f t="shared" ca="1" si="27"/>
        <v>-9.7046654809872276E-2</v>
      </c>
      <c r="L128" s="62">
        <f t="shared" ca="1" si="25"/>
        <v>2.4193165172206953E-5</v>
      </c>
      <c r="M128" s="62">
        <f t="shared" ca="1" si="17"/>
        <v>19.630372914303145</v>
      </c>
      <c r="N128" s="62">
        <f t="shared" ca="1" si="18"/>
        <v>26919.51088505529</v>
      </c>
      <c r="O128" s="62">
        <f t="shared" ca="1" si="19"/>
        <v>53804.296564392978</v>
      </c>
      <c r="P128" s="36">
        <f t="shared" ca="1" si="26"/>
        <v>4.9186548132804514E-3</v>
      </c>
      <c r="Q128" s="36"/>
      <c r="R128" s="36"/>
      <c r="S128" s="36"/>
      <c r="T128" s="36"/>
    </row>
    <row r="129" spans="1:20" x14ac:dyDescent="0.2">
      <c r="A129" s="70">
        <v>10797</v>
      </c>
      <c r="B129" s="70">
        <v>-9.3711999994411599E-2</v>
      </c>
      <c r="C129" s="36"/>
      <c r="D129" s="69">
        <f t="shared" si="28"/>
        <v>1.0797000000000001</v>
      </c>
      <c r="E129" s="69">
        <f t="shared" si="28"/>
        <v>-9.3711999994411599E-2</v>
      </c>
      <c r="F129" s="62">
        <f t="shared" si="20"/>
        <v>1.1657520900000002</v>
      </c>
      <c r="G129" s="62">
        <f t="shared" si="21"/>
        <v>1.2586625315730005</v>
      </c>
      <c r="H129" s="62">
        <f t="shared" si="22"/>
        <v>1.3589779353393687</v>
      </c>
      <c r="I129" s="62">
        <f t="shared" si="23"/>
        <v>-0.10118084639396621</v>
      </c>
      <c r="J129" s="62">
        <f t="shared" si="24"/>
        <v>-0.10924495985156533</v>
      </c>
      <c r="K129" s="62">
        <f t="shared" ca="1" si="27"/>
        <v>-9.9139472056987338E-2</v>
      </c>
      <c r="L129" s="62">
        <f t="shared" ca="1" si="25"/>
        <v>2.9457452990040145E-5</v>
      </c>
      <c r="M129" s="62">
        <f t="shared" ca="1" si="17"/>
        <v>37.910554212698806</v>
      </c>
      <c r="N129" s="62">
        <f t="shared" ca="1" si="18"/>
        <v>35099.327452836602</v>
      </c>
      <c r="O129" s="62">
        <f t="shared" ca="1" si="19"/>
        <v>65963.778715429449</v>
      </c>
      <c r="P129" s="36">
        <f t="shared" ca="1" si="26"/>
        <v>5.4274720625757389E-3</v>
      </c>
      <c r="Q129" s="36"/>
      <c r="R129" s="36"/>
      <c r="S129" s="36"/>
      <c r="T129" s="36"/>
    </row>
    <row r="130" spans="1:20" x14ac:dyDescent="0.2">
      <c r="A130" s="70">
        <v>10823.5</v>
      </c>
      <c r="B130" s="70">
        <v>-9.485599999607075E-2</v>
      </c>
      <c r="C130" s="36"/>
      <c r="D130" s="69">
        <f t="shared" si="28"/>
        <v>1.0823499999999999</v>
      </c>
      <c r="E130" s="69">
        <f t="shared" si="28"/>
        <v>-9.485599999607075E-2</v>
      </c>
      <c r="F130" s="62">
        <f t="shared" si="20"/>
        <v>1.1714815224999999</v>
      </c>
      <c r="G130" s="62">
        <f t="shared" si="21"/>
        <v>1.2679530258778748</v>
      </c>
      <c r="H130" s="62">
        <f t="shared" si="22"/>
        <v>1.3723689575589177</v>
      </c>
      <c r="I130" s="62">
        <f t="shared" si="23"/>
        <v>-0.10266739159574717</v>
      </c>
      <c r="J130" s="62">
        <f t="shared" si="24"/>
        <v>-0.11112205129365695</v>
      </c>
      <c r="K130" s="62">
        <f t="shared" ca="1" si="27"/>
        <v>-9.9501632982541666E-2</v>
      </c>
      <c r="L130" s="62">
        <f t="shared" ca="1" si="25"/>
        <v>2.1581905844986679E-5</v>
      </c>
      <c r="M130" s="62">
        <f t="shared" ca="1" si="17"/>
        <v>41.793321401234813</v>
      </c>
      <c r="N130" s="62">
        <f t="shared" ca="1" si="18"/>
        <v>36644.912254461757</v>
      </c>
      <c r="O130" s="62">
        <f t="shared" ca="1" si="19"/>
        <v>68218.088399387037</v>
      </c>
      <c r="P130" s="36">
        <f t="shared" ca="1" si="26"/>
        <v>4.6456329864709156E-3</v>
      </c>
      <c r="Q130" s="36"/>
      <c r="R130" s="36"/>
      <c r="S130" s="36"/>
      <c r="T130" s="36"/>
    </row>
    <row r="131" spans="1:20" x14ac:dyDescent="0.2">
      <c r="A131" s="70">
        <v>10833</v>
      </c>
      <c r="B131" s="70">
        <v>-9.15679999961867E-2</v>
      </c>
      <c r="C131" s="36"/>
      <c r="D131" s="69">
        <f t="shared" ref="D131:E194" si="29">A131/A$18</f>
        <v>1.0832999999999999</v>
      </c>
      <c r="E131" s="69">
        <f t="shared" si="29"/>
        <v>-9.15679999961867E-2</v>
      </c>
      <c r="F131" s="62">
        <f t="shared" si="20"/>
        <v>1.1735388899999999</v>
      </c>
      <c r="G131" s="62">
        <f t="shared" si="21"/>
        <v>1.2712946795369997</v>
      </c>
      <c r="H131" s="62">
        <f t="shared" si="22"/>
        <v>1.3771935263424318</v>
      </c>
      <c r="I131" s="62">
        <f t="shared" si="23"/>
        <v>-9.9195614395869047E-2</v>
      </c>
      <c r="J131" s="62">
        <f t="shared" si="24"/>
        <v>-0.10745860907504493</v>
      </c>
      <c r="K131" s="62">
        <f t="shared" ca="1" si="27"/>
        <v>-9.963160963642112E-2</v>
      </c>
      <c r="L131" s="62">
        <f t="shared" ca="1" si="25"/>
        <v>6.5021800430081482E-5</v>
      </c>
      <c r="M131" s="62">
        <f t="shared" ca="1" si="17"/>
        <v>43.24123588320635</v>
      </c>
      <c r="N131" s="62">
        <f t="shared" ca="1" si="18"/>
        <v>37209.169966277346</v>
      </c>
      <c r="O131" s="62">
        <f t="shared" ca="1" si="19"/>
        <v>69038.130159813925</v>
      </c>
      <c r="P131" s="36">
        <f t="shared" ca="1" si="26"/>
        <v>8.0636096402344204E-3</v>
      </c>
      <c r="Q131" s="36"/>
      <c r="R131" s="36"/>
      <c r="S131" s="36"/>
      <c r="T131" s="36"/>
    </row>
    <row r="132" spans="1:20" x14ac:dyDescent="0.2">
      <c r="A132" s="70">
        <v>10846</v>
      </c>
      <c r="B132" s="70">
        <v>-9.2315999994752929E-2</v>
      </c>
      <c r="C132" s="36"/>
      <c r="D132" s="69">
        <f t="shared" si="29"/>
        <v>1.0846</v>
      </c>
      <c r="E132" s="69">
        <f t="shared" si="29"/>
        <v>-9.2315999994752929E-2</v>
      </c>
      <c r="F132" s="62">
        <f t="shared" si="20"/>
        <v>1.17635716</v>
      </c>
      <c r="G132" s="62">
        <f t="shared" si="21"/>
        <v>1.275876975736</v>
      </c>
      <c r="H132" s="62">
        <f t="shared" si="22"/>
        <v>1.3838161678832657</v>
      </c>
      <c r="I132" s="62">
        <f t="shared" si="23"/>
        <v>-0.10012593359430903</v>
      </c>
      <c r="J132" s="62">
        <f t="shared" si="24"/>
        <v>-0.10859658757638757</v>
      </c>
      <c r="K132" s="62">
        <f t="shared" ca="1" si="27"/>
        <v>-9.9809596762969965E-2</v>
      </c>
      <c r="L132" s="62">
        <f t="shared" ca="1" si="25"/>
        <v>5.6153992524632817E-5</v>
      </c>
      <c r="M132" s="62">
        <f t="shared" ca="1" si="17"/>
        <v>45.271205402754568</v>
      </c>
      <c r="N132" s="62">
        <f t="shared" ca="1" si="18"/>
        <v>37990.088300245188</v>
      </c>
      <c r="O132" s="62">
        <f t="shared" ca="1" si="19"/>
        <v>70170.534339820486</v>
      </c>
      <c r="P132" s="36">
        <f t="shared" ca="1" si="26"/>
        <v>7.4935967682170368E-3</v>
      </c>
      <c r="Q132" s="36"/>
      <c r="R132" s="36"/>
      <c r="S132" s="36"/>
      <c r="T132" s="36"/>
    </row>
    <row r="133" spans="1:20" x14ac:dyDescent="0.2">
      <c r="A133" s="70">
        <v>11237</v>
      </c>
      <c r="B133" s="70">
        <v>-0.10135199999785982</v>
      </c>
      <c r="C133" s="36"/>
      <c r="D133" s="69">
        <f t="shared" si="29"/>
        <v>1.1236999999999999</v>
      </c>
      <c r="E133" s="69">
        <f t="shared" si="29"/>
        <v>-0.10135199999785982</v>
      </c>
      <c r="F133" s="62">
        <f t="shared" si="20"/>
        <v>1.2627016899999999</v>
      </c>
      <c r="G133" s="62">
        <f t="shared" si="21"/>
        <v>1.4188978890529997</v>
      </c>
      <c r="H133" s="62">
        <f t="shared" si="22"/>
        <v>1.5944155579288557</v>
      </c>
      <c r="I133" s="62">
        <f t="shared" si="23"/>
        <v>-0.11388924239759507</v>
      </c>
      <c r="J133" s="62">
        <f t="shared" si="24"/>
        <v>-0.12797734168217756</v>
      </c>
      <c r="K133" s="62">
        <f t="shared" ca="1" si="27"/>
        <v>-0.10523004982400741</v>
      </c>
      <c r="L133" s="62">
        <f t="shared" ca="1" si="25"/>
        <v>1.5039270454083348E-5</v>
      </c>
      <c r="M133" s="62">
        <f t="shared" ca="1" si="17"/>
        <v>136.07307386965871</v>
      </c>
      <c r="N133" s="62">
        <f t="shared" ca="1" si="18"/>
        <v>66541.106806508877</v>
      </c>
      <c r="O133" s="62">
        <f t="shared" ca="1" si="19"/>
        <v>110086.72483674553</v>
      </c>
      <c r="P133" s="36">
        <f t="shared" ca="1" si="26"/>
        <v>3.8780498261475893E-3</v>
      </c>
      <c r="Q133" s="36"/>
      <c r="R133" s="36"/>
      <c r="S133" s="36"/>
      <c r="T133" s="36"/>
    </row>
    <row r="134" spans="1:20" x14ac:dyDescent="0.2">
      <c r="A134" s="70"/>
      <c r="B134" s="70"/>
      <c r="C134" s="36"/>
      <c r="D134" s="69">
        <f t="shared" si="29"/>
        <v>0</v>
      </c>
      <c r="E134" s="69">
        <f t="shared" si="29"/>
        <v>0</v>
      </c>
      <c r="F134" s="62">
        <f t="shared" si="20"/>
        <v>0</v>
      </c>
      <c r="G134" s="62">
        <f t="shared" si="21"/>
        <v>0</v>
      </c>
      <c r="H134" s="62">
        <f t="shared" si="22"/>
        <v>0</v>
      </c>
      <c r="I134" s="62">
        <f t="shared" si="23"/>
        <v>0</v>
      </c>
      <c r="J134" s="62">
        <f t="shared" si="24"/>
        <v>0</v>
      </c>
      <c r="K134" s="62">
        <f t="shared" ca="1" si="27"/>
        <v>-1.2586764200362517E-3</v>
      </c>
      <c r="L134" s="62">
        <f t="shared" ca="1" si="25"/>
        <v>1.5842663303552747E-6</v>
      </c>
      <c r="M134" s="62">
        <f t="shared" ca="1" si="17"/>
        <v>19012.042618074196</v>
      </c>
      <c r="N134" s="62">
        <f t="shared" ca="1" si="18"/>
        <v>129245.31802556948</v>
      </c>
      <c r="O134" s="62">
        <f t="shared" ca="1" si="19"/>
        <v>48387.655359097684</v>
      </c>
      <c r="P134" s="36">
        <f t="shared" ca="1" si="26"/>
        <v>1.2586764200362517E-3</v>
      </c>
      <c r="Q134" s="36"/>
      <c r="R134" s="36"/>
      <c r="S134" s="36"/>
      <c r="T134" s="36"/>
    </row>
    <row r="135" spans="1:20" x14ac:dyDescent="0.2">
      <c r="A135" s="70"/>
      <c r="B135" s="70"/>
      <c r="C135" s="36"/>
      <c r="D135" s="69">
        <f t="shared" si="29"/>
        <v>0</v>
      </c>
      <c r="E135" s="69">
        <f t="shared" si="29"/>
        <v>0</v>
      </c>
      <c r="F135" s="62">
        <f t="shared" si="20"/>
        <v>0</v>
      </c>
      <c r="G135" s="62">
        <f t="shared" si="21"/>
        <v>0</v>
      </c>
      <c r="H135" s="62">
        <f t="shared" si="22"/>
        <v>0</v>
      </c>
      <c r="I135" s="62">
        <f t="shared" si="23"/>
        <v>0</v>
      </c>
      <c r="J135" s="62">
        <f t="shared" si="24"/>
        <v>0</v>
      </c>
      <c r="K135" s="62">
        <f t="shared" ca="1" si="27"/>
        <v>-1.2586764200362517E-3</v>
      </c>
      <c r="L135" s="62">
        <f t="shared" ca="1" si="25"/>
        <v>1.5842663303552747E-6</v>
      </c>
      <c r="M135" s="62">
        <f t="shared" ca="1" si="17"/>
        <v>19012.042618074196</v>
      </c>
      <c r="N135" s="62">
        <f t="shared" ca="1" si="18"/>
        <v>129245.31802556948</v>
      </c>
      <c r="O135" s="62">
        <f t="shared" ca="1" si="19"/>
        <v>48387.655359097684</v>
      </c>
      <c r="P135" s="36">
        <f t="shared" ca="1" si="26"/>
        <v>1.2586764200362517E-3</v>
      </c>
      <c r="Q135" s="36"/>
      <c r="R135" s="36"/>
      <c r="S135" s="36"/>
      <c r="T135" s="36"/>
    </row>
    <row r="136" spans="1:20" x14ac:dyDescent="0.2">
      <c r="A136" s="70"/>
      <c r="B136" s="70"/>
      <c r="C136" s="36"/>
      <c r="D136" s="69">
        <f t="shared" si="29"/>
        <v>0</v>
      </c>
      <c r="E136" s="69">
        <f t="shared" si="29"/>
        <v>0</v>
      </c>
      <c r="F136" s="62">
        <f t="shared" si="20"/>
        <v>0</v>
      </c>
      <c r="G136" s="62">
        <f t="shared" si="21"/>
        <v>0</v>
      </c>
      <c r="H136" s="62">
        <f t="shared" si="22"/>
        <v>0</v>
      </c>
      <c r="I136" s="62">
        <f t="shared" si="23"/>
        <v>0</v>
      </c>
      <c r="J136" s="62">
        <f t="shared" si="24"/>
        <v>0</v>
      </c>
      <c r="K136" s="62">
        <f t="shared" ca="1" si="27"/>
        <v>-1.2586764200362517E-3</v>
      </c>
      <c r="L136" s="62">
        <f t="shared" ca="1" si="25"/>
        <v>1.5842663303552747E-6</v>
      </c>
      <c r="M136" s="62">
        <f t="shared" ca="1" si="17"/>
        <v>19012.042618074196</v>
      </c>
      <c r="N136" s="62">
        <f t="shared" ca="1" si="18"/>
        <v>129245.31802556948</v>
      </c>
      <c r="O136" s="62">
        <f t="shared" ca="1" si="19"/>
        <v>48387.655359097684</v>
      </c>
      <c r="P136" s="36">
        <f t="shared" ca="1" si="26"/>
        <v>1.2586764200362517E-3</v>
      </c>
      <c r="Q136" s="36"/>
      <c r="R136" s="36"/>
      <c r="S136" s="36"/>
      <c r="T136" s="36"/>
    </row>
    <row r="137" spans="1:20" x14ac:dyDescent="0.2">
      <c r="A137" s="70"/>
      <c r="B137" s="70"/>
      <c r="C137" s="36"/>
      <c r="D137" s="69">
        <f t="shared" si="29"/>
        <v>0</v>
      </c>
      <c r="E137" s="69">
        <f t="shared" si="29"/>
        <v>0</v>
      </c>
      <c r="F137" s="62">
        <f t="shared" si="20"/>
        <v>0</v>
      </c>
      <c r="G137" s="62">
        <f t="shared" si="21"/>
        <v>0</v>
      </c>
      <c r="H137" s="62">
        <f t="shared" si="22"/>
        <v>0</v>
      </c>
      <c r="I137" s="62">
        <f t="shared" si="23"/>
        <v>0</v>
      </c>
      <c r="J137" s="62">
        <f t="shared" si="24"/>
        <v>0</v>
      </c>
      <c r="K137" s="62">
        <f t="shared" ca="1" si="27"/>
        <v>-1.2586764200362517E-3</v>
      </c>
      <c r="L137" s="62">
        <f t="shared" ca="1" si="25"/>
        <v>1.5842663303552747E-6</v>
      </c>
      <c r="M137" s="62">
        <f t="shared" ca="1" si="17"/>
        <v>19012.042618074196</v>
      </c>
      <c r="N137" s="62">
        <f t="shared" ca="1" si="18"/>
        <v>129245.31802556948</v>
      </c>
      <c r="O137" s="62">
        <f t="shared" ca="1" si="19"/>
        <v>48387.655359097684</v>
      </c>
      <c r="P137" s="36">
        <f t="shared" ca="1" si="26"/>
        <v>1.2586764200362517E-3</v>
      </c>
      <c r="Q137" s="36"/>
      <c r="R137" s="36"/>
      <c r="S137" s="36"/>
      <c r="T137" s="36"/>
    </row>
    <row r="138" spans="1:20" x14ac:dyDescent="0.2">
      <c r="A138" s="70"/>
      <c r="B138" s="70"/>
      <c r="C138" s="36"/>
      <c r="D138" s="69">
        <f t="shared" si="29"/>
        <v>0</v>
      </c>
      <c r="E138" s="69">
        <f t="shared" si="29"/>
        <v>0</v>
      </c>
      <c r="F138" s="62">
        <f t="shared" si="20"/>
        <v>0</v>
      </c>
      <c r="G138" s="62">
        <f t="shared" si="21"/>
        <v>0</v>
      </c>
      <c r="H138" s="62">
        <f t="shared" si="22"/>
        <v>0</v>
      </c>
      <c r="I138" s="62">
        <f t="shared" si="23"/>
        <v>0</v>
      </c>
      <c r="J138" s="62">
        <f t="shared" si="24"/>
        <v>0</v>
      </c>
      <c r="K138" s="62">
        <f t="shared" ca="1" si="27"/>
        <v>-1.2586764200362517E-3</v>
      </c>
      <c r="L138" s="62">
        <f t="shared" ca="1" si="25"/>
        <v>1.5842663303552747E-6</v>
      </c>
      <c r="M138" s="62">
        <f t="shared" ca="1" si="17"/>
        <v>19012.042618074196</v>
      </c>
      <c r="N138" s="62">
        <f t="shared" ca="1" si="18"/>
        <v>129245.31802556948</v>
      </c>
      <c r="O138" s="62">
        <f t="shared" ca="1" si="19"/>
        <v>48387.655359097684</v>
      </c>
      <c r="P138" s="36">
        <f t="shared" ca="1" si="26"/>
        <v>1.2586764200362517E-3</v>
      </c>
      <c r="Q138" s="36"/>
      <c r="R138" s="36"/>
      <c r="S138" s="36"/>
      <c r="T138" s="36"/>
    </row>
    <row r="139" spans="1:20" x14ac:dyDescent="0.2">
      <c r="A139" s="70"/>
      <c r="B139" s="70"/>
      <c r="C139" s="36"/>
      <c r="D139" s="69">
        <f t="shared" si="29"/>
        <v>0</v>
      </c>
      <c r="E139" s="69">
        <f t="shared" si="29"/>
        <v>0</v>
      </c>
      <c r="F139" s="62">
        <f t="shared" si="20"/>
        <v>0</v>
      </c>
      <c r="G139" s="62">
        <f t="shared" si="21"/>
        <v>0</v>
      </c>
      <c r="H139" s="62">
        <f t="shared" si="22"/>
        <v>0</v>
      </c>
      <c r="I139" s="62">
        <f t="shared" si="23"/>
        <v>0</v>
      </c>
      <c r="J139" s="62">
        <f t="shared" si="24"/>
        <v>0</v>
      </c>
      <c r="K139" s="62">
        <f t="shared" ca="1" si="27"/>
        <v>-1.2586764200362517E-3</v>
      </c>
      <c r="L139" s="62">
        <f t="shared" ca="1" si="25"/>
        <v>1.5842663303552747E-6</v>
      </c>
      <c r="M139" s="62">
        <f t="shared" ca="1" si="17"/>
        <v>19012.042618074196</v>
      </c>
      <c r="N139" s="62">
        <f t="shared" ca="1" si="18"/>
        <v>129245.31802556948</v>
      </c>
      <c r="O139" s="62">
        <f t="shared" ca="1" si="19"/>
        <v>48387.655359097684</v>
      </c>
      <c r="P139" s="36">
        <f t="shared" ca="1" si="26"/>
        <v>1.2586764200362517E-3</v>
      </c>
      <c r="Q139" s="36"/>
      <c r="R139" s="36"/>
      <c r="S139" s="36"/>
      <c r="T139" s="36"/>
    </row>
    <row r="140" spans="1:20" x14ac:dyDescent="0.2">
      <c r="A140" s="70"/>
      <c r="B140" s="70"/>
      <c r="C140" s="36"/>
      <c r="D140" s="69">
        <f t="shared" si="29"/>
        <v>0</v>
      </c>
      <c r="E140" s="69">
        <f t="shared" si="29"/>
        <v>0</v>
      </c>
      <c r="F140" s="62">
        <f t="shared" si="20"/>
        <v>0</v>
      </c>
      <c r="G140" s="62">
        <f t="shared" si="21"/>
        <v>0</v>
      </c>
      <c r="H140" s="62">
        <f t="shared" si="22"/>
        <v>0</v>
      </c>
      <c r="I140" s="62">
        <f t="shared" si="23"/>
        <v>0</v>
      </c>
      <c r="J140" s="62">
        <f t="shared" si="24"/>
        <v>0</v>
      </c>
      <c r="K140" s="62">
        <f t="shared" ca="1" si="27"/>
        <v>-1.2586764200362517E-3</v>
      </c>
      <c r="L140" s="62">
        <f t="shared" ca="1" si="25"/>
        <v>1.5842663303552747E-6</v>
      </c>
      <c r="M140" s="62">
        <f t="shared" ca="1" si="17"/>
        <v>19012.042618074196</v>
      </c>
      <c r="N140" s="62">
        <f t="shared" ca="1" si="18"/>
        <v>129245.31802556948</v>
      </c>
      <c r="O140" s="62">
        <f t="shared" ca="1" si="19"/>
        <v>48387.655359097684</v>
      </c>
      <c r="P140" s="36">
        <f t="shared" ca="1" si="26"/>
        <v>1.2586764200362517E-3</v>
      </c>
      <c r="Q140" s="36"/>
      <c r="R140" s="36"/>
      <c r="S140" s="36"/>
      <c r="T140" s="36"/>
    </row>
    <row r="141" spans="1:20" x14ac:dyDescent="0.2">
      <c r="A141" s="70"/>
      <c r="B141" s="70"/>
      <c r="C141" s="36"/>
      <c r="D141" s="69">
        <f t="shared" si="29"/>
        <v>0</v>
      </c>
      <c r="E141" s="69">
        <f t="shared" si="29"/>
        <v>0</v>
      </c>
      <c r="F141" s="62">
        <f t="shared" si="20"/>
        <v>0</v>
      </c>
      <c r="G141" s="62">
        <f t="shared" si="21"/>
        <v>0</v>
      </c>
      <c r="H141" s="62">
        <f t="shared" si="22"/>
        <v>0</v>
      </c>
      <c r="I141" s="62">
        <f t="shared" si="23"/>
        <v>0</v>
      </c>
      <c r="J141" s="62">
        <f t="shared" si="24"/>
        <v>0</v>
      </c>
      <c r="K141" s="62">
        <f t="shared" ca="1" si="27"/>
        <v>-1.2586764200362517E-3</v>
      </c>
      <c r="L141" s="62">
        <f t="shared" ca="1" si="25"/>
        <v>1.5842663303552747E-6</v>
      </c>
      <c r="M141" s="62">
        <f t="shared" ca="1" si="17"/>
        <v>19012.042618074196</v>
      </c>
      <c r="N141" s="62">
        <f t="shared" ca="1" si="18"/>
        <v>129245.31802556948</v>
      </c>
      <c r="O141" s="62">
        <f t="shared" ca="1" si="19"/>
        <v>48387.655359097684</v>
      </c>
      <c r="P141" s="36">
        <f t="shared" ca="1" si="26"/>
        <v>1.2586764200362517E-3</v>
      </c>
      <c r="Q141" s="36"/>
      <c r="R141" s="36"/>
      <c r="S141" s="36"/>
      <c r="T141" s="36"/>
    </row>
    <row r="142" spans="1:20" x14ac:dyDescent="0.2">
      <c r="A142" s="70"/>
      <c r="B142" s="70"/>
      <c r="C142" s="36"/>
      <c r="D142" s="69">
        <f t="shared" si="29"/>
        <v>0</v>
      </c>
      <c r="E142" s="69">
        <f t="shared" si="29"/>
        <v>0</v>
      </c>
      <c r="F142" s="62">
        <f t="shared" si="20"/>
        <v>0</v>
      </c>
      <c r="G142" s="62">
        <f t="shared" si="21"/>
        <v>0</v>
      </c>
      <c r="H142" s="62">
        <f t="shared" si="22"/>
        <v>0</v>
      </c>
      <c r="I142" s="62">
        <f t="shared" si="23"/>
        <v>0</v>
      </c>
      <c r="J142" s="62">
        <f t="shared" si="24"/>
        <v>0</v>
      </c>
      <c r="K142" s="62">
        <f t="shared" ca="1" si="27"/>
        <v>-1.2586764200362517E-3</v>
      </c>
      <c r="L142" s="62">
        <f t="shared" ca="1" si="25"/>
        <v>1.5842663303552747E-6</v>
      </c>
      <c r="M142" s="62">
        <f t="shared" ca="1" si="17"/>
        <v>19012.042618074196</v>
      </c>
      <c r="N142" s="62">
        <f t="shared" ca="1" si="18"/>
        <v>129245.31802556948</v>
      </c>
      <c r="O142" s="62">
        <f t="shared" ca="1" si="19"/>
        <v>48387.655359097684</v>
      </c>
      <c r="P142" s="36">
        <f t="shared" ca="1" si="26"/>
        <v>1.2586764200362517E-3</v>
      </c>
      <c r="Q142" s="36"/>
      <c r="R142" s="36"/>
      <c r="S142" s="36"/>
      <c r="T142" s="36"/>
    </row>
    <row r="143" spans="1:20" x14ac:dyDescent="0.2">
      <c r="A143" s="70"/>
      <c r="B143" s="70"/>
      <c r="C143" s="36"/>
      <c r="D143" s="69">
        <f t="shared" si="29"/>
        <v>0</v>
      </c>
      <c r="E143" s="69">
        <f t="shared" si="29"/>
        <v>0</v>
      </c>
      <c r="F143" s="62">
        <f t="shared" si="20"/>
        <v>0</v>
      </c>
      <c r="G143" s="62">
        <f t="shared" si="21"/>
        <v>0</v>
      </c>
      <c r="H143" s="62">
        <f t="shared" si="22"/>
        <v>0</v>
      </c>
      <c r="I143" s="62">
        <f t="shared" si="23"/>
        <v>0</v>
      </c>
      <c r="J143" s="62">
        <f t="shared" si="24"/>
        <v>0</v>
      </c>
      <c r="K143" s="62">
        <f t="shared" ca="1" si="27"/>
        <v>-1.2586764200362517E-3</v>
      </c>
      <c r="L143" s="62">
        <f t="shared" ca="1" si="25"/>
        <v>1.5842663303552747E-6</v>
      </c>
      <c r="M143" s="62">
        <f t="shared" ca="1" si="17"/>
        <v>19012.042618074196</v>
      </c>
      <c r="N143" s="62">
        <f t="shared" ca="1" si="18"/>
        <v>129245.31802556948</v>
      </c>
      <c r="O143" s="62">
        <f t="shared" ca="1" si="19"/>
        <v>48387.655359097684</v>
      </c>
      <c r="P143" s="36">
        <f t="shared" ca="1" si="26"/>
        <v>1.2586764200362517E-3</v>
      </c>
      <c r="Q143" s="36"/>
      <c r="R143" s="36"/>
      <c r="S143" s="36"/>
      <c r="T143" s="36"/>
    </row>
    <row r="144" spans="1:20" x14ac:dyDescent="0.2">
      <c r="A144" s="70"/>
      <c r="B144" s="70"/>
      <c r="C144" s="36"/>
      <c r="D144" s="69">
        <f t="shared" si="29"/>
        <v>0</v>
      </c>
      <c r="E144" s="69">
        <f t="shared" si="29"/>
        <v>0</v>
      </c>
      <c r="F144" s="62">
        <f t="shared" si="20"/>
        <v>0</v>
      </c>
      <c r="G144" s="62">
        <f t="shared" si="21"/>
        <v>0</v>
      </c>
      <c r="H144" s="62">
        <f t="shared" si="22"/>
        <v>0</v>
      </c>
      <c r="I144" s="62">
        <f t="shared" si="23"/>
        <v>0</v>
      </c>
      <c r="J144" s="62">
        <f t="shared" si="24"/>
        <v>0</v>
      </c>
      <c r="K144" s="62">
        <f t="shared" ca="1" si="27"/>
        <v>-1.2586764200362517E-3</v>
      </c>
      <c r="L144" s="62">
        <f t="shared" ca="1" si="25"/>
        <v>1.5842663303552747E-6</v>
      </c>
      <c r="M144" s="62">
        <f t="shared" ca="1" si="17"/>
        <v>19012.042618074196</v>
      </c>
      <c r="N144" s="62">
        <f t="shared" ca="1" si="18"/>
        <v>129245.31802556948</v>
      </c>
      <c r="O144" s="62">
        <f t="shared" ca="1" si="19"/>
        <v>48387.655359097684</v>
      </c>
      <c r="P144" s="36">
        <f t="shared" ca="1" si="26"/>
        <v>1.2586764200362517E-3</v>
      </c>
      <c r="Q144" s="36"/>
      <c r="R144" s="36"/>
      <c r="S144" s="36"/>
      <c r="T144" s="36"/>
    </row>
    <row r="145" spans="1:20" x14ac:dyDescent="0.2">
      <c r="A145" s="70"/>
      <c r="B145" s="70"/>
      <c r="C145" s="36"/>
      <c r="D145" s="69">
        <f t="shared" si="29"/>
        <v>0</v>
      </c>
      <c r="E145" s="69">
        <f t="shared" si="29"/>
        <v>0</v>
      </c>
      <c r="F145" s="62">
        <f t="shared" si="20"/>
        <v>0</v>
      </c>
      <c r="G145" s="62">
        <f t="shared" si="21"/>
        <v>0</v>
      </c>
      <c r="H145" s="62">
        <f t="shared" si="22"/>
        <v>0</v>
      </c>
      <c r="I145" s="62">
        <f t="shared" si="23"/>
        <v>0</v>
      </c>
      <c r="J145" s="62">
        <f t="shared" si="24"/>
        <v>0</v>
      </c>
      <c r="K145" s="62">
        <f t="shared" ca="1" si="27"/>
        <v>-1.2586764200362517E-3</v>
      </c>
      <c r="L145" s="62">
        <f t="shared" ca="1" si="25"/>
        <v>1.5842663303552747E-6</v>
      </c>
      <c r="M145" s="62">
        <f t="shared" ca="1" si="17"/>
        <v>19012.042618074196</v>
      </c>
      <c r="N145" s="62">
        <f t="shared" ca="1" si="18"/>
        <v>129245.31802556948</v>
      </c>
      <c r="O145" s="62">
        <f t="shared" ca="1" si="19"/>
        <v>48387.655359097684</v>
      </c>
      <c r="P145" s="36">
        <f t="shared" ca="1" si="26"/>
        <v>1.2586764200362517E-3</v>
      </c>
      <c r="Q145" s="36"/>
      <c r="R145" s="36"/>
      <c r="S145" s="36"/>
      <c r="T145" s="36"/>
    </row>
    <row r="146" spans="1:20" x14ac:dyDescent="0.2">
      <c r="A146" s="70"/>
      <c r="B146" s="70"/>
      <c r="C146" s="36"/>
      <c r="D146" s="69">
        <f t="shared" si="29"/>
        <v>0</v>
      </c>
      <c r="E146" s="69">
        <f t="shared" si="29"/>
        <v>0</v>
      </c>
      <c r="F146" s="62">
        <f t="shared" si="20"/>
        <v>0</v>
      </c>
      <c r="G146" s="62">
        <f t="shared" si="21"/>
        <v>0</v>
      </c>
      <c r="H146" s="62">
        <f t="shared" si="22"/>
        <v>0</v>
      </c>
      <c r="I146" s="62">
        <f t="shared" si="23"/>
        <v>0</v>
      </c>
      <c r="J146" s="62">
        <f t="shared" si="24"/>
        <v>0</v>
      </c>
      <c r="K146" s="62">
        <f t="shared" ca="1" si="27"/>
        <v>-1.2586764200362517E-3</v>
      </c>
      <c r="L146" s="62">
        <f t="shared" ca="1" si="25"/>
        <v>1.5842663303552747E-6</v>
      </c>
      <c r="M146" s="62">
        <f t="shared" ca="1" si="17"/>
        <v>19012.042618074196</v>
      </c>
      <c r="N146" s="62">
        <f t="shared" ca="1" si="18"/>
        <v>129245.31802556948</v>
      </c>
      <c r="O146" s="62">
        <f t="shared" ca="1" si="19"/>
        <v>48387.655359097684</v>
      </c>
      <c r="P146" s="36">
        <f t="shared" ca="1" si="26"/>
        <v>1.2586764200362517E-3</v>
      </c>
      <c r="Q146" s="36"/>
      <c r="R146" s="36"/>
      <c r="S146" s="36"/>
      <c r="T146" s="36"/>
    </row>
    <row r="147" spans="1:20" x14ac:dyDescent="0.2">
      <c r="A147" s="70"/>
      <c r="B147" s="70"/>
      <c r="C147" s="36"/>
      <c r="D147" s="69">
        <f t="shared" si="29"/>
        <v>0</v>
      </c>
      <c r="E147" s="69">
        <f t="shared" si="29"/>
        <v>0</v>
      </c>
      <c r="F147" s="62">
        <f t="shared" si="20"/>
        <v>0</v>
      </c>
      <c r="G147" s="62">
        <f t="shared" si="21"/>
        <v>0</v>
      </c>
      <c r="H147" s="62">
        <f t="shared" si="22"/>
        <v>0</v>
      </c>
      <c r="I147" s="62">
        <f t="shared" si="23"/>
        <v>0</v>
      </c>
      <c r="J147" s="62">
        <f t="shared" si="24"/>
        <v>0</v>
      </c>
      <c r="K147" s="62">
        <f t="shared" ca="1" si="27"/>
        <v>-1.2586764200362517E-3</v>
      </c>
      <c r="L147" s="62">
        <f t="shared" ca="1" si="25"/>
        <v>1.5842663303552747E-6</v>
      </c>
      <c r="M147" s="62">
        <f t="shared" ref="M147:M210" ca="1" si="30">(M$1-M$2*D147+M$3*F147)^2</f>
        <v>19012.042618074196</v>
      </c>
      <c r="N147" s="62">
        <f t="shared" ref="N147:N210" ca="1" si="31">(-M$2+M$4*D147-M$5*F147)^2</f>
        <v>129245.31802556948</v>
      </c>
      <c r="O147" s="62">
        <f t="shared" ref="O147:O210" ca="1" si="32">+(M$3-D147*M$5+F147*M$6)^2</f>
        <v>48387.655359097684</v>
      </c>
      <c r="P147" s="36">
        <f t="shared" ca="1" si="26"/>
        <v>1.2586764200362517E-3</v>
      </c>
      <c r="Q147" s="36"/>
      <c r="R147" s="36"/>
      <c r="S147" s="36"/>
      <c r="T147" s="36"/>
    </row>
    <row r="148" spans="1:20" x14ac:dyDescent="0.2">
      <c r="A148" s="70"/>
      <c r="B148" s="70"/>
      <c r="C148" s="36"/>
      <c r="D148" s="69">
        <f t="shared" si="29"/>
        <v>0</v>
      </c>
      <c r="E148" s="69">
        <f t="shared" si="29"/>
        <v>0</v>
      </c>
      <c r="F148" s="62">
        <f t="shared" ref="F148:F211" si="33">D148*D148</f>
        <v>0</v>
      </c>
      <c r="G148" s="62">
        <f t="shared" ref="G148:G211" si="34">D148*F148</f>
        <v>0</v>
      </c>
      <c r="H148" s="62">
        <f t="shared" ref="H148:H211" si="35">F148*F148</f>
        <v>0</v>
      </c>
      <c r="I148" s="62">
        <f t="shared" ref="I148:I211" si="36">E148*D148</f>
        <v>0</v>
      </c>
      <c r="J148" s="62">
        <f t="shared" ref="J148:J211" si="37">I148*D148</f>
        <v>0</v>
      </c>
      <c r="K148" s="62">
        <f t="shared" ca="1" si="27"/>
        <v>-1.2586764200362517E-3</v>
      </c>
      <c r="L148" s="62">
        <f t="shared" ref="L148:L211" ca="1" si="38">+(K148-E148)^2</f>
        <v>1.5842663303552747E-6</v>
      </c>
      <c r="M148" s="62">
        <f t="shared" ca="1" si="30"/>
        <v>19012.042618074196</v>
      </c>
      <c r="N148" s="62">
        <f t="shared" ca="1" si="31"/>
        <v>129245.31802556948</v>
      </c>
      <c r="O148" s="62">
        <f t="shared" ca="1" si="32"/>
        <v>48387.655359097684</v>
      </c>
      <c r="P148" s="36">
        <f t="shared" ref="P148:P211" ca="1" si="39">+E148-K148</f>
        <v>1.2586764200362517E-3</v>
      </c>
      <c r="Q148" s="36"/>
      <c r="R148" s="36"/>
      <c r="S148" s="36"/>
      <c r="T148" s="36"/>
    </row>
    <row r="149" spans="1:20" x14ac:dyDescent="0.2">
      <c r="A149" s="70"/>
      <c r="B149" s="70"/>
      <c r="C149" s="36"/>
      <c r="D149" s="69">
        <f t="shared" si="29"/>
        <v>0</v>
      </c>
      <c r="E149" s="69">
        <f t="shared" si="29"/>
        <v>0</v>
      </c>
      <c r="F149" s="62">
        <f t="shared" si="33"/>
        <v>0</v>
      </c>
      <c r="G149" s="62">
        <f t="shared" si="34"/>
        <v>0</v>
      </c>
      <c r="H149" s="62">
        <f t="shared" si="35"/>
        <v>0</v>
      </c>
      <c r="I149" s="62">
        <f t="shared" si="36"/>
        <v>0</v>
      </c>
      <c r="J149" s="62">
        <f t="shared" si="37"/>
        <v>0</v>
      </c>
      <c r="K149" s="62">
        <f t="shared" ref="K149:K212" ca="1" si="40">+E$4+E$5*D149+E$6*D149^2</f>
        <v>-1.2586764200362517E-3</v>
      </c>
      <c r="L149" s="62">
        <f t="shared" ca="1" si="38"/>
        <v>1.5842663303552747E-6</v>
      </c>
      <c r="M149" s="62">
        <f t="shared" ca="1" si="30"/>
        <v>19012.042618074196</v>
      </c>
      <c r="N149" s="62">
        <f t="shared" ca="1" si="31"/>
        <v>129245.31802556948</v>
      </c>
      <c r="O149" s="62">
        <f t="shared" ca="1" si="32"/>
        <v>48387.655359097684</v>
      </c>
      <c r="P149" s="36">
        <f t="shared" ca="1" si="39"/>
        <v>1.2586764200362517E-3</v>
      </c>
      <c r="Q149" s="36"/>
      <c r="R149" s="36"/>
      <c r="S149" s="36"/>
      <c r="T149" s="36"/>
    </row>
    <row r="150" spans="1:20" x14ac:dyDescent="0.2">
      <c r="A150" s="70"/>
      <c r="B150" s="70"/>
      <c r="C150" s="36"/>
      <c r="D150" s="69">
        <f t="shared" si="29"/>
        <v>0</v>
      </c>
      <c r="E150" s="69">
        <f t="shared" si="29"/>
        <v>0</v>
      </c>
      <c r="F150" s="62">
        <f t="shared" si="33"/>
        <v>0</v>
      </c>
      <c r="G150" s="62">
        <f t="shared" si="34"/>
        <v>0</v>
      </c>
      <c r="H150" s="62">
        <f t="shared" si="35"/>
        <v>0</v>
      </c>
      <c r="I150" s="62">
        <f t="shared" si="36"/>
        <v>0</v>
      </c>
      <c r="J150" s="62">
        <f t="shared" si="37"/>
        <v>0</v>
      </c>
      <c r="K150" s="62">
        <f t="shared" ca="1" si="40"/>
        <v>-1.2586764200362517E-3</v>
      </c>
      <c r="L150" s="62">
        <f t="shared" ca="1" si="38"/>
        <v>1.5842663303552747E-6</v>
      </c>
      <c r="M150" s="62">
        <f t="shared" ca="1" si="30"/>
        <v>19012.042618074196</v>
      </c>
      <c r="N150" s="62">
        <f t="shared" ca="1" si="31"/>
        <v>129245.31802556948</v>
      </c>
      <c r="O150" s="62">
        <f t="shared" ca="1" si="32"/>
        <v>48387.655359097684</v>
      </c>
      <c r="P150" s="36">
        <f t="shared" ca="1" si="39"/>
        <v>1.2586764200362517E-3</v>
      </c>
      <c r="Q150" s="36"/>
      <c r="R150" s="36"/>
      <c r="S150" s="36"/>
      <c r="T150" s="36"/>
    </row>
    <row r="151" spans="1:20" x14ac:dyDescent="0.2">
      <c r="A151" s="70"/>
      <c r="B151" s="70"/>
      <c r="C151" s="36"/>
      <c r="D151" s="69">
        <f t="shared" si="29"/>
        <v>0</v>
      </c>
      <c r="E151" s="69">
        <f t="shared" si="29"/>
        <v>0</v>
      </c>
      <c r="F151" s="62">
        <f t="shared" si="33"/>
        <v>0</v>
      </c>
      <c r="G151" s="62">
        <f t="shared" si="34"/>
        <v>0</v>
      </c>
      <c r="H151" s="62">
        <f t="shared" si="35"/>
        <v>0</v>
      </c>
      <c r="I151" s="62">
        <f t="shared" si="36"/>
        <v>0</v>
      </c>
      <c r="J151" s="62">
        <f t="shared" si="37"/>
        <v>0</v>
      </c>
      <c r="K151" s="62">
        <f t="shared" ca="1" si="40"/>
        <v>-1.2586764200362517E-3</v>
      </c>
      <c r="L151" s="62">
        <f t="shared" ca="1" si="38"/>
        <v>1.5842663303552747E-6</v>
      </c>
      <c r="M151" s="62">
        <f t="shared" ca="1" si="30"/>
        <v>19012.042618074196</v>
      </c>
      <c r="N151" s="62">
        <f t="shared" ca="1" si="31"/>
        <v>129245.31802556948</v>
      </c>
      <c r="O151" s="62">
        <f t="shared" ca="1" si="32"/>
        <v>48387.655359097684</v>
      </c>
      <c r="P151" s="36">
        <f t="shared" ca="1" si="39"/>
        <v>1.2586764200362517E-3</v>
      </c>
      <c r="Q151" s="36"/>
      <c r="R151" s="36"/>
      <c r="S151" s="36"/>
      <c r="T151" s="36"/>
    </row>
    <row r="152" spans="1:20" x14ac:dyDescent="0.2">
      <c r="A152" s="70"/>
      <c r="B152" s="70"/>
      <c r="C152" s="36"/>
      <c r="D152" s="69">
        <f t="shared" si="29"/>
        <v>0</v>
      </c>
      <c r="E152" s="69">
        <f t="shared" si="29"/>
        <v>0</v>
      </c>
      <c r="F152" s="62">
        <f t="shared" si="33"/>
        <v>0</v>
      </c>
      <c r="G152" s="62">
        <f t="shared" si="34"/>
        <v>0</v>
      </c>
      <c r="H152" s="62">
        <f t="shared" si="35"/>
        <v>0</v>
      </c>
      <c r="I152" s="62">
        <f t="shared" si="36"/>
        <v>0</v>
      </c>
      <c r="J152" s="62">
        <f t="shared" si="37"/>
        <v>0</v>
      </c>
      <c r="K152" s="62">
        <f t="shared" ca="1" si="40"/>
        <v>-1.2586764200362517E-3</v>
      </c>
      <c r="L152" s="62">
        <f t="shared" ca="1" si="38"/>
        <v>1.5842663303552747E-6</v>
      </c>
      <c r="M152" s="62">
        <f t="shared" ca="1" si="30"/>
        <v>19012.042618074196</v>
      </c>
      <c r="N152" s="62">
        <f t="shared" ca="1" si="31"/>
        <v>129245.31802556948</v>
      </c>
      <c r="O152" s="62">
        <f t="shared" ca="1" si="32"/>
        <v>48387.655359097684</v>
      </c>
      <c r="P152" s="36">
        <f t="shared" ca="1" si="39"/>
        <v>1.2586764200362517E-3</v>
      </c>
      <c r="Q152" s="36"/>
      <c r="R152" s="36"/>
      <c r="S152" s="36"/>
      <c r="T152" s="36"/>
    </row>
    <row r="153" spans="1:20" x14ac:dyDescent="0.2">
      <c r="A153" s="70"/>
      <c r="B153" s="70"/>
      <c r="C153" s="36"/>
      <c r="D153" s="69">
        <f t="shared" si="29"/>
        <v>0</v>
      </c>
      <c r="E153" s="69">
        <f t="shared" si="29"/>
        <v>0</v>
      </c>
      <c r="F153" s="62">
        <f t="shared" si="33"/>
        <v>0</v>
      </c>
      <c r="G153" s="62">
        <f t="shared" si="34"/>
        <v>0</v>
      </c>
      <c r="H153" s="62">
        <f t="shared" si="35"/>
        <v>0</v>
      </c>
      <c r="I153" s="62">
        <f t="shared" si="36"/>
        <v>0</v>
      </c>
      <c r="J153" s="62">
        <f t="shared" si="37"/>
        <v>0</v>
      </c>
      <c r="K153" s="62">
        <f t="shared" ca="1" si="40"/>
        <v>-1.2586764200362517E-3</v>
      </c>
      <c r="L153" s="62">
        <f t="shared" ca="1" si="38"/>
        <v>1.5842663303552747E-6</v>
      </c>
      <c r="M153" s="62">
        <f t="shared" ca="1" si="30"/>
        <v>19012.042618074196</v>
      </c>
      <c r="N153" s="62">
        <f t="shared" ca="1" si="31"/>
        <v>129245.31802556948</v>
      </c>
      <c r="O153" s="62">
        <f t="shared" ca="1" si="32"/>
        <v>48387.655359097684</v>
      </c>
      <c r="P153" s="36">
        <f t="shared" ca="1" si="39"/>
        <v>1.2586764200362517E-3</v>
      </c>
      <c r="Q153" s="36"/>
      <c r="R153" s="36"/>
      <c r="S153" s="36"/>
      <c r="T153" s="36"/>
    </row>
    <row r="154" spans="1:20" x14ac:dyDescent="0.2">
      <c r="A154" s="70"/>
      <c r="B154" s="70"/>
      <c r="C154" s="36"/>
      <c r="D154" s="69">
        <f t="shared" si="29"/>
        <v>0</v>
      </c>
      <c r="E154" s="69">
        <f t="shared" si="29"/>
        <v>0</v>
      </c>
      <c r="F154" s="62">
        <f t="shared" si="33"/>
        <v>0</v>
      </c>
      <c r="G154" s="62">
        <f t="shared" si="34"/>
        <v>0</v>
      </c>
      <c r="H154" s="62">
        <f t="shared" si="35"/>
        <v>0</v>
      </c>
      <c r="I154" s="62">
        <f t="shared" si="36"/>
        <v>0</v>
      </c>
      <c r="J154" s="62">
        <f t="shared" si="37"/>
        <v>0</v>
      </c>
      <c r="K154" s="62">
        <f t="shared" ca="1" si="40"/>
        <v>-1.2586764200362517E-3</v>
      </c>
      <c r="L154" s="62">
        <f t="shared" ca="1" si="38"/>
        <v>1.5842663303552747E-6</v>
      </c>
      <c r="M154" s="62">
        <f t="shared" ca="1" si="30"/>
        <v>19012.042618074196</v>
      </c>
      <c r="N154" s="62">
        <f t="shared" ca="1" si="31"/>
        <v>129245.31802556948</v>
      </c>
      <c r="O154" s="62">
        <f t="shared" ca="1" si="32"/>
        <v>48387.655359097684</v>
      </c>
      <c r="P154" s="36">
        <f t="shared" ca="1" si="39"/>
        <v>1.2586764200362517E-3</v>
      </c>
      <c r="Q154" s="36"/>
      <c r="R154" s="36"/>
      <c r="S154" s="36"/>
      <c r="T154" s="36"/>
    </row>
    <row r="155" spans="1:20" x14ac:dyDescent="0.2">
      <c r="A155" s="70"/>
      <c r="B155" s="70"/>
      <c r="C155" s="36"/>
      <c r="D155" s="69">
        <f t="shared" si="29"/>
        <v>0</v>
      </c>
      <c r="E155" s="69">
        <f t="shared" si="29"/>
        <v>0</v>
      </c>
      <c r="F155" s="62">
        <f t="shared" si="33"/>
        <v>0</v>
      </c>
      <c r="G155" s="62">
        <f t="shared" si="34"/>
        <v>0</v>
      </c>
      <c r="H155" s="62">
        <f t="shared" si="35"/>
        <v>0</v>
      </c>
      <c r="I155" s="62">
        <f t="shared" si="36"/>
        <v>0</v>
      </c>
      <c r="J155" s="62">
        <f t="shared" si="37"/>
        <v>0</v>
      </c>
      <c r="K155" s="62">
        <f t="shared" ca="1" si="40"/>
        <v>-1.2586764200362517E-3</v>
      </c>
      <c r="L155" s="62">
        <f t="shared" ca="1" si="38"/>
        <v>1.5842663303552747E-6</v>
      </c>
      <c r="M155" s="62">
        <f t="shared" ca="1" si="30"/>
        <v>19012.042618074196</v>
      </c>
      <c r="N155" s="62">
        <f t="shared" ca="1" si="31"/>
        <v>129245.31802556948</v>
      </c>
      <c r="O155" s="62">
        <f t="shared" ca="1" si="32"/>
        <v>48387.655359097684</v>
      </c>
      <c r="P155" s="36">
        <f t="shared" ca="1" si="39"/>
        <v>1.2586764200362517E-3</v>
      </c>
      <c r="Q155" s="36"/>
      <c r="R155" s="36"/>
      <c r="S155" s="36"/>
      <c r="T155" s="36"/>
    </row>
    <row r="156" spans="1:20" x14ac:dyDescent="0.2">
      <c r="A156" s="70"/>
      <c r="B156" s="70"/>
      <c r="C156" s="36"/>
      <c r="D156" s="69">
        <f t="shared" si="29"/>
        <v>0</v>
      </c>
      <c r="E156" s="69">
        <f t="shared" si="29"/>
        <v>0</v>
      </c>
      <c r="F156" s="62">
        <f t="shared" si="33"/>
        <v>0</v>
      </c>
      <c r="G156" s="62">
        <f t="shared" si="34"/>
        <v>0</v>
      </c>
      <c r="H156" s="62">
        <f t="shared" si="35"/>
        <v>0</v>
      </c>
      <c r="I156" s="62">
        <f t="shared" si="36"/>
        <v>0</v>
      </c>
      <c r="J156" s="62">
        <f t="shared" si="37"/>
        <v>0</v>
      </c>
      <c r="K156" s="62">
        <f t="shared" ca="1" si="40"/>
        <v>-1.2586764200362517E-3</v>
      </c>
      <c r="L156" s="62">
        <f t="shared" ca="1" si="38"/>
        <v>1.5842663303552747E-6</v>
      </c>
      <c r="M156" s="62">
        <f t="shared" ca="1" si="30"/>
        <v>19012.042618074196</v>
      </c>
      <c r="N156" s="62">
        <f t="shared" ca="1" si="31"/>
        <v>129245.31802556948</v>
      </c>
      <c r="O156" s="62">
        <f t="shared" ca="1" si="32"/>
        <v>48387.655359097684</v>
      </c>
      <c r="P156" s="36">
        <f t="shared" ca="1" si="39"/>
        <v>1.2586764200362517E-3</v>
      </c>
      <c r="Q156" s="36"/>
      <c r="R156" s="36"/>
      <c r="S156" s="36"/>
      <c r="T156" s="36"/>
    </row>
    <row r="157" spans="1:20" x14ac:dyDescent="0.2">
      <c r="A157" s="70"/>
      <c r="B157" s="70"/>
      <c r="C157" s="36"/>
      <c r="D157" s="69">
        <f t="shared" si="29"/>
        <v>0</v>
      </c>
      <c r="E157" s="69">
        <f t="shared" si="29"/>
        <v>0</v>
      </c>
      <c r="F157" s="62">
        <f t="shared" si="33"/>
        <v>0</v>
      </c>
      <c r="G157" s="62">
        <f t="shared" si="34"/>
        <v>0</v>
      </c>
      <c r="H157" s="62">
        <f t="shared" si="35"/>
        <v>0</v>
      </c>
      <c r="I157" s="62">
        <f t="shared" si="36"/>
        <v>0</v>
      </c>
      <c r="J157" s="62">
        <f t="shared" si="37"/>
        <v>0</v>
      </c>
      <c r="K157" s="62">
        <f t="shared" ca="1" si="40"/>
        <v>-1.2586764200362517E-3</v>
      </c>
      <c r="L157" s="62">
        <f t="shared" ca="1" si="38"/>
        <v>1.5842663303552747E-6</v>
      </c>
      <c r="M157" s="62">
        <f t="shared" ca="1" si="30"/>
        <v>19012.042618074196</v>
      </c>
      <c r="N157" s="62">
        <f t="shared" ca="1" si="31"/>
        <v>129245.31802556948</v>
      </c>
      <c r="O157" s="62">
        <f t="shared" ca="1" si="32"/>
        <v>48387.655359097684</v>
      </c>
      <c r="P157" s="36">
        <f t="shared" ca="1" si="39"/>
        <v>1.2586764200362517E-3</v>
      </c>
      <c r="Q157" s="36"/>
      <c r="R157" s="36"/>
      <c r="S157" s="36"/>
      <c r="T157" s="36"/>
    </row>
    <row r="158" spans="1:20" x14ac:dyDescent="0.2">
      <c r="A158" s="70"/>
      <c r="B158" s="70"/>
      <c r="C158" s="36"/>
      <c r="D158" s="69">
        <f t="shared" si="29"/>
        <v>0</v>
      </c>
      <c r="E158" s="69">
        <f t="shared" si="29"/>
        <v>0</v>
      </c>
      <c r="F158" s="62">
        <f t="shared" si="33"/>
        <v>0</v>
      </c>
      <c r="G158" s="62">
        <f t="shared" si="34"/>
        <v>0</v>
      </c>
      <c r="H158" s="62">
        <f t="shared" si="35"/>
        <v>0</v>
      </c>
      <c r="I158" s="62">
        <f t="shared" si="36"/>
        <v>0</v>
      </c>
      <c r="J158" s="62">
        <f t="shared" si="37"/>
        <v>0</v>
      </c>
      <c r="K158" s="62">
        <f t="shared" ca="1" si="40"/>
        <v>-1.2586764200362517E-3</v>
      </c>
      <c r="L158" s="62">
        <f t="shared" ca="1" si="38"/>
        <v>1.5842663303552747E-6</v>
      </c>
      <c r="M158" s="62">
        <f t="shared" ca="1" si="30"/>
        <v>19012.042618074196</v>
      </c>
      <c r="N158" s="62">
        <f t="shared" ca="1" si="31"/>
        <v>129245.31802556948</v>
      </c>
      <c r="O158" s="62">
        <f t="shared" ca="1" si="32"/>
        <v>48387.655359097684</v>
      </c>
      <c r="P158" s="36">
        <f t="shared" ca="1" si="39"/>
        <v>1.2586764200362517E-3</v>
      </c>
      <c r="Q158" s="36"/>
      <c r="R158" s="36"/>
      <c r="S158" s="36"/>
      <c r="T158" s="36"/>
    </row>
    <row r="159" spans="1:20" x14ac:dyDescent="0.2">
      <c r="C159" s="36"/>
      <c r="D159" s="69">
        <f t="shared" si="29"/>
        <v>0</v>
      </c>
      <c r="E159" s="69">
        <f t="shared" si="29"/>
        <v>0</v>
      </c>
      <c r="F159" s="62">
        <f t="shared" si="33"/>
        <v>0</v>
      </c>
      <c r="G159" s="62">
        <f t="shared" si="34"/>
        <v>0</v>
      </c>
      <c r="H159" s="62">
        <f t="shared" si="35"/>
        <v>0</v>
      </c>
      <c r="I159" s="62">
        <f t="shared" si="36"/>
        <v>0</v>
      </c>
      <c r="J159" s="62">
        <f t="shared" si="37"/>
        <v>0</v>
      </c>
      <c r="K159" s="62">
        <f t="shared" ca="1" si="40"/>
        <v>-1.2586764200362517E-3</v>
      </c>
      <c r="L159" s="62">
        <f t="shared" ca="1" si="38"/>
        <v>1.5842663303552747E-6</v>
      </c>
      <c r="M159" s="62">
        <f t="shared" ca="1" si="30"/>
        <v>19012.042618074196</v>
      </c>
      <c r="N159" s="62">
        <f t="shared" ca="1" si="31"/>
        <v>129245.31802556948</v>
      </c>
      <c r="O159" s="62">
        <f t="shared" ca="1" si="32"/>
        <v>48387.655359097684</v>
      </c>
      <c r="P159" s="36">
        <f t="shared" ca="1" si="39"/>
        <v>1.2586764200362517E-3</v>
      </c>
      <c r="Q159" s="36"/>
      <c r="R159" s="36"/>
      <c r="S159" s="36"/>
      <c r="T159" s="36"/>
    </row>
    <row r="160" spans="1:20" x14ac:dyDescent="0.2">
      <c r="C160" s="36"/>
      <c r="D160" s="69">
        <f t="shared" si="29"/>
        <v>0</v>
      </c>
      <c r="E160" s="69">
        <f t="shared" si="29"/>
        <v>0</v>
      </c>
      <c r="F160" s="62">
        <f t="shared" si="33"/>
        <v>0</v>
      </c>
      <c r="G160" s="62">
        <f t="shared" si="34"/>
        <v>0</v>
      </c>
      <c r="H160" s="62">
        <f t="shared" si="35"/>
        <v>0</v>
      </c>
      <c r="I160" s="62">
        <f t="shared" si="36"/>
        <v>0</v>
      </c>
      <c r="J160" s="62">
        <f t="shared" si="37"/>
        <v>0</v>
      </c>
      <c r="K160" s="62">
        <f t="shared" ca="1" si="40"/>
        <v>-1.2586764200362517E-3</v>
      </c>
      <c r="L160" s="62">
        <f t="shared" ca="1" si="38"/>
        <v>1.5842663303552747E-6</v>
      </c>
      <c r="M160" s="62">
        <f t="shared" ca="1" si="30"/>
        <v>19012.042618074196</v>
      </c>
      <c r="N160" s="62">
        <f t="shared" ca="1" si="31"/>
        <v>129245.31802556948</v>
      </c>
      <c r="O160" s="62">
        <f t="shared" ca="1" si="32"/>
        <v>48387.655359097684</v>
      </c>
      <c r="P160" s="36">
        <f t="shared" ca="1" si="39"/>
        <v>1.2586764200362517E-3</v>
      </c>
      <c r="Q160" s="36"/>
      <c r="R160" s="36"/>
      <c r="S160" s="36"/>
      <c r="T160" s="36"/>
    </row>
    <row r="161" spans="3:20" x14ac:dyDescent="0.2">
      <c r="C161" s="36"/>
      <c r="D161" s="69">
        <f t="shared" si="29"/>
        <v>0</v>
      </c>
      <c r="E161" s="69">
        <f t="shared" si="29"/>
        <v>0</v>
      </c>
      <c r="F161" s="62">
        <f t="shared" si="33"/>
        <v>0</v>
      </c>
      <c r="G161" s="62">
        <f t="shared" si="34"/>
        <v>0</v>
      </c>
      <c r="H161" s="62">
        <f t="shared" si="35"/>
        <v>0</v>
      </c>
      <c r="I161" s="62">
        <f t="shared" si="36"/>
        <v>0</v>
      </c>
      <c r="J161" s="62">
        <f t="shared" si="37"/>
        <v>0</v>
      </c>
      <c r="K161" s="62">
        <f t="shared" ca="1" si="40"/>
        <v>-1.2586764200362517E-3</v>
      </c>
      <c r="L161" s="62">
        <f t="shared" ca="1" si="38"/>
        <v>1.5842663303552747E-6</v>
      </c>
      <c r="M161" s="62">
        <f t="shared" ca="1" si="30"/>
        <v>19012.042618074196</v>
      </c>
      <c r="N161" s="62">
        <f t="shared" ca="1" si="31"/>
        <v>129245.31802556948</v>
      </c>
      <c r="O161" s="62">
        <f t="shared" ca="1" si="32"/>
        <v>48387.655359097684</v>
      </c>
      <c r="P161" s="36">
        <f t="shared" ca="1" si="39"/>
        <v>1.2586764200362517E-3</v>
      </c>
      <c r="Q161" s="36"/>
      <c r="R161" s="36"/>
      <c r="S161" s="36"/>
      <c r="T161" s="36"/>
    </row>
    <row r="162" spans="3:20" x14ac:dyDescent="0.2">
      <c r="D162" s="69">
        <f t="shared" si="29"/>
        <v>0</v>
      </c>
      <c r="E162" s="69">
        <f t="shared" si="29"/>
        <v>0</v>
      </c>
      <c r="F162" s="62">
        <f t="shared" si="33"/>
        <v>0</v>
      </c>
      <c r="G162" s="62">
        <f t="shared" si="34"/>
        <v>0</v>
      </c>
      <c r="H162" s="62">
        <f t="shared" si="35"/>
        <v>0</v>
      </c>
      <c r="I162" s="62">
        <f t="shared" si="36"/>
        <v>0</v>
      </c>
      <c r="J162" s="62">
        <f t="shared" si="37"/>
        <v>0</v>
      </c>
      <c r="K162" s="62">
        <f t="shared" ca="1" si="40"/>
        <v>-1.2586764200362517E-3</v>
      </c>
      <c r="L162" s="62">
        <f t="shared" ca="1" si="38"/>
        <v>1.5842663303552747E-6</v>
      </c>
      <c r="M162" s="62">
        <f t="shared" ca="1" si="30"/>
        <v>19012.042618074196</v>
      </c>
      <c r="N162" s="62">
        <f t="shared" ca="1" si="31"/>
        <v>129245.31802556948</v>
      </c>
      <c r="O162" s="62">
        <f t="shared" ca="1" si="32"/>
        <v>48387.655359097684</v>
      </c>
      <c r="P162" s="36">
        <f t="shared" ca="1" si="39"/>
        <v>1.2586764200362517E-3</v>
      </c>
    </row>
    <row r="163" spans="3:20" x14ac:dyDescent="0.2">
      <c r="D163" s="69">
        <f t="shared" si="29"/>
        <v>0</v>
      </c>
      <c r="E163" s="69">
        <f t="shared" si="29"/>
        <v>0</v>
      </c>
      <c r="F163" s="62">
        <f t="shared" si="33"/>
        <v>0</v>
      </c>
      <c r="G163" s="62">
        <f t="shared" si="34"/>
        <v>0</v>
      </c>
      <c r="H163" s="62">
        <f t="shared" si="35"/>
        <v>0</v>
      </c>
      <c r="I163" s="62">
        <f t="shared" si="36"/>
        <v>0</v>
      </c>
      <c r="J163" s="62">
        <f t="shared" si="37"/>
        <v>0</v>
      </c>
      <c r="K163" s="62">
        <f t="shared" ca="1" si="40"/>
        <v>-1.2586764200362517E-3</v>
      </c>
      <c r="L163" s="62">
        <f t="shared" ca="1" si="38"/>
        <v>1.5842663303552747E-6</v>
      </c>
      <c r="M163" s="62">
        <f t="shared" ca="1" si="30"/>
        <v>19012.042618074196</v>
      </c>
      <c r="N163" s="62">
        <f t="shared" ca="1" si="31"/>
        <v>129245.31802556948</v>
      </c>
      <c r="O163" s="62">
        <f t="shared" ca="1" si="32"/>
        <v>48387.655359097684</v>
      </c>
      <c r="P163" s="36">
        <f t="shared" ca="1" si="39"/>
        <v>1.2586764200362517E-3</v>
      </c>
    </row>
    <row r="164" spans="3:20" x14ac:dyDescent="0.2">
      <c r="D164" s="69">
        <f t="shared" si="29"/>
        <v>0</v>
      </c>
      <c r="E164" s="69">
        <f t="shared" si="29"/>
        <v>0</v>
      </c>
      <c r="F164" s="62">
        <f t="shared" si="33"/>
        <v>0</v>
      </c>
      <c r="G164" s="62">
        <f t="shared" si="34"/>
        <v>0</v>
      </c>
      <c r="H164" s="62">
        <f t="shared" si="35"/>
        <v>0</v>
      </c>
      <c r="I164" s="62">
        <f t="shared" si="36"/>
        <v>0</v>
      </c>
      <c r="J164" s="62">
        <f t="shared" si="37"/>
        <v>0</v>
      </c>
      <c r="K164" s="62">
        <f t="shared" ca="1" si="40"/>
        <v>-1.2586764200362517E-3</v>
      </c>
      <c r="L164" s="62">
        <f t="shared" ca="1" si="38"/>
        <v>1.5842663303552747E-6</v>
      </c>
      <c r="M164" s="62">
        <f t="shared" ca="1" si="30"/>
        <v>19012.042618074196</v>
      </c>
      <c r="N164" s="62">
        <f t="shared" ca="1" si="31"/>
        <v>129245.31802556948</v>
      </c>
      <c r="O164" s="62">
        <f t="shared" ca="1" si="32"/>
        <v>48387.655359097684</v>
      </c>
      <c r="P164" s="36">
        <f t="shared" ca="1" si="39"/>
        <v>1.2586764200362517E-3</v>
      </c>
    </row>
    <row r="165" spans="3:20" x14ac:dyDescent="0.2">
      <c r="D165" s="69">
        <f t="shared" si="29"/>
        <v>0</v>
      </c>
      <c r="E165" s="69">
        <f t="shared" si="29"/>
        <v>0</v>
      </c>
      <c r="F165" s="62">
        <f t="shared" si="33"/>
        <v>0</v>
      </c>
      <c r="G165" s="62">
        <f t="shared" si="34"/>
        <v>0</v>
      </c>
      <c r="H165" s="62">
        <f t="shared" si="35"/>
        <v>0</v>
      </c>
      <c r="I165" s="62">
        <f t="shared" si="36"/>
        <v>0</v>
      </c>
      <c r="J165" s="62">
        <f t="shared" si="37"/>
        <v>0</v>
      </c>
      <c r="K165" s="62">
        <f t="shared" ca="1" si="40"/>
        <v>-1.2586764200362517E-3</v>
      </c>
      <c r="L165" s="62">
        <f t="shared" ca="1" si="38"/>
        <v>1.5842663303552747E-6</v>
      </c>
      <c r="M165" s="62">
        <f t="shared" ca="1" si="30"/>
        <v>19012.042618074196</v>
      </c>
      <c r="N165" s="62">
        <f t="shared" ca="1" si="31"/>
        <v>129245.31802556948</v>
      </c>
      <c r="O165" s="62">
        <f t="shared" ca="1" si="32"/>
        <v>48387.655359097684</v>
      </c>
      <c r="P165" s="36">
        <f t="shared" ca="1" si="39"/>
        <v>1.2586764200362517E-3</v>
      </c>
    </row>
    <row r="166" spans="3:20" x14ac:dyDescent="0.2">
      <c r="D166" s="69">
        <f t="shared" si="29"/>
        <v>0</v>
      </c>
      <c r="E166" s="69">
        <f t="shared" si="29"/>
        <v>0</v>
      </c>
      <c r="F166" s="62">
        <f t="shared" si="33"/>
        <v>0</v>
      </c>
      <c r="G166" s="62">
        <f t="shared" si="34"/>
        <v>0</v>
      </c>
      <c r="H166" s="62">
        <f t="shared" si="35"/>
        <v>0</v>
      </c>
      <c r="I166" s="62">
        <f t="shared" si="36"/>
        <v>0</v>
      </c>
      <c r="J166" s="62">
        <f t="shared" si="37"/>
        <v>0</v>
      </c>
      <c r="K166" s="62">
        <f t="shared" ca="1" si="40"/>
        <v>-1.2586764200362517E-3</v>
      </c>
      <c r="L166" s="62">
        <f t="shared" ca="1" si="38"/>
        <v>1.5842663303552747E-6</v>
      </c>
      <c r="M166" s="62">
        <f t="shared" ca="1" si="30"/>
        <v>19012.042618074196</v>
      </c>
      <c r="N166" s="62">
        <f t="shared" ca="1" si="31"/>
        <v>129245.31802556948</v>
      </c>
      <c r="O166" s="62">
        <f t="shared" ca="1" si="32"/>
        <v>48387.655359097684</v>
      </c>
      <c r="P166" s="36">
        <f t="shared" ca="1" si="39"/>
        <v>1.2586764200362517E-3</v>
      </c>
    </row>
    <row r="167" spans="3:20" x14ac:dyDescent="0.2">
      <c r="D167" s="69">
        <f t="shared" si="29"/>
        <v>0</v>
      </c>
      <c r="E167" s="69">
        <f t="shared" si="29"/>
        <v>0</v>
      </c>
      <c r="F167" s="62">
        <f t="shared" si="33"/>
        <v>0</v>
      </c>
      <c r="G167" s="62">
        <f t="shared" si="34"/>
        <v>0</v>
      </c>
      <c r="H167" s="62">
        <f t="shared" si="35"/>
        <v>0</v>
      </c>
      <c r="I167" s="62">
        <f t="shared" si="36"/>
        <v>0</v>
      </c>
      <c r="J167" s="62">
        <f t="shared" si="37"/>
        <v>0</v>
      </c>
      <c r="K167" s="62">
        <f t="shared" ca="1" si="40"/>
        <v>-1.2586764200362517E-3</v>
      </c>
      <c r="L167" s="62">
        <f t="shared" ca="1" si="38"/>
        <v>1.5842663303552747E-6</v>
      </c>
      <c r="M167" s="62">
        <f t="shared" ca="1" si="30"/>
        <v>19012.042618074196</v>
      </c>
      <c r="N167" s="62">
        <f t="shared" ca="1" si="31"/>
        <v>129245.31802556948</v>
      </c>
      <c r="O167" s="62">
        <f t="shared" ca="1" si="32"/>
        <v>48387.655359097684</v>
      </c>
      <c r="P167" s="36">
        <f t="shared" ca="1" si="39"/>
        <v>1.2586764200362517E-3</v>
      </c>
    </row>
    <row r="168" spans="3:20" x14ac:dyDescent="0.2">
      <c r="D168" s="69">
        <f t="shared" si="29"/>
        <v>0</v>
      </c>
      <c r="E168" s="69">
        <f t="shared" si="29"/>
        <v>0</v>
      </c>
      <c r="F168" s="62">
        <f t="shared" si="33"/>
        <v>0</v>
      </c>
      <c r="G168" s="62">
        <f t="shared" si="34"/>
        <v>0</v>
      </c>
      <c r="H168" s="62">
        <f t="shared" si="35"/>
        <v>0</v>
      </c>
      <c r="I168" s="62">
        <f t="shared" si="36"/>
        <v>0</v>
      </c>
      <c r="J168" s="62">
        <f t="shared" si="37"/>
        <v>0</v>
      </c>
      <c r="K168" s="62">
        <f t="shared" ca="1" si="40"/>
        <v>-1.2586764200362517E-3</v>
      </c>
      <c r="L168" s="62">
        <f t="shared" ca="1" si="38"/>
        <v>1.5842663303552747E-6</v>
      </c>
      <c r="M168" s="62">
        <f t="shared" ca="1" si="30"/>
        <v>19012.042618074196</v>
      </c>
      <c r="N168" s="62">
        <f t="shared" ca="1" si="31"/>
        <v>129245.31802556948</v>
      </c>
      <c r="O168" s="62">
        <f t="shared" ca="1" si="32"/>
        <v>48387.655359097684</v>
      </c>
      <c r="P168" s="36">
        <f t="shared" ca="1" si="39"/>
        <v>1.2586764200362517E-3</v>
      </c>
    </row>
    <row r="169" spans="3:20" x14ac:dyDescent="0.2">
      <c r="D169" s="69">
        <f t="shared" si="29"/>
        <v>0</v>
      </c>
      <c r="E169" s="69">
        <f t="shared" si="29"/>
        <v>0</v>
      </c>
      <c r="F169" s="62">
        <f t="shared" si="33"/>
        <v>0</v>
      </c>
      <c r="G169" s="62">
        <f t="shared" si="34"/>
        <v>0</v>
      </c>
      <c r="H169" s="62">
        <f t="shared" si="35"/>
        <v>0</v>
      </c>
      <c r="I169" s="62">
        <f t="shared" si="36"/>
        <v>0</v>
      </c>
      <c r="J169" s="62">
        <f t="shared" si="37"/>
        <v>0</v>
      </c>
      <c r="K169" s="62">
        <f t="shared" ca="1" si="40"/>
        <v>-1.2586764200362517E-3</v>
      </c>
      <c r="L169" s="62">
        <f t="shared" ca="1" si="38"/>
        <v>1.5842663303552747E-6</v>
      </c>
      <c r="M169" s="62">
        <f t="shared" ca="1" si="30"/>
        <v>19012.042618074196</v>
      </c>
      <c r="N169" s="62">
        <f t="shared" ca="1" si="31"/>
        <v>129245.31802556948</v>
      </c>
      <c r="O169" s="62">
        <f t="shared" ca="1" si="32"/>
        <v>48387.655359097684</v>
      </c>
      <c r="P169" s="36">
        <f t="shared" ca="1" si="39"/>
        <v>1.2586764200362517E-3</v>
      </c>
    </row>
    <row r="170" spans="3:20" x14ac:dyDescent="0.2">
      <c r="D170" s="69">
        <f t="shared" si="29"/>
        <v>0</v>
      </c>
      <c r="E170" s="69">
        <f t="shared" si="29"/>
        <v>0</v>
      </c>
      <c r="F170" s="62">
        <f t="shared" si="33"/>
        <v>0</v>
      </c>
      <c r="G170" s="62">
        <f t="shared" si="34"/>
        <v>0</v>
      </c>
      <c r="H170" s="62">
        <f t="shared" si="35"/>
        <v>0</v>
      </c>
      <c r="I170" s="62">
        <f t="shared" si="36"/>
        <v>0</v>
      </c>
      <c r="J170" s="62">
        <f t="shared" si="37"/>
        <v>0</v>
      </c>
      <c r="K170" s="62">
        <f t="shared" ca="1" si="40"/>
        <v>-1.2586764200362517E-3</v>
      </c>
      <c r="L170" s="62">
        <f t="shared" ca="1" si="38"/>
        <v>1.5842663303552747E-6</v>
      </c>
      <c r="M170" s="62">
        <f t="shared" ca="1" si="30"/>
        <v>19012.042618074196</v>
      </c>
      <c r="N170" s="62">
        <f t="shared" ca="1" si="31"/>
        <v>129245.31802556948</v>
      </c>
      <c r="O170" s="62">
        <f t="shared" ca="1" si="32"/>
        <v>48387.655359097684</v>
      </c>
      <c r="P170" s="36">
        <f t="shared" ca="1" si="39"/>
        <v>1.2586764200362517E-3</v>
      </c>
    </row>
    <row r="171" spans="3:20" x14ac:dyDescent="0.2">
      <c r="D171" s="69">
        <f t="shared" si="29"/>
        <v>0</v>
      </c>
      <c r="E171" s="69">
        <f t="shared" si="29"/>
        <v>0</v>
      </c>
      <c r="F171" s="62">
        <f t="shared" si="33"/>
        <v>0</v>
      </c>
      <c r="G171" s="62">
        <f t="shared" si="34"/>
        <v>0</v>
      </c>
      <c r="H171" s="62">
        <f t="shared" si="35"/>
        <v>0</v>
      </c>
      <c r="I171" s="62">
        <f t="shared" si="36"/>
        <v>0</v>
      </c>
      <c r="J171" s="62">
        <f t="shared" si="37"/>
        <v>0</v>
      </c>
      <c r="K171" s="62">
        <f t="shared" ca="1" si="40"/>
        <v>-1.2586764200362517E-3</v>
      </c>
      <c r="L171" s="62">
        <f t="shared" ca="1" si="38"/>
        <v>1.5842663303552747E-6</v>
      </c>
      <c r="M171" s="62">
        <f t="shared" ca="1" si="30"/>
        <v>19012.042618074196</v>
      </c>
      <c r="N171" s="62">
        <f t="shared" ca="1" si="31"/>
        <v>129245.31802556948</v>
      </c>
      <c r="O171" s="62">
        <f t="shared" ca="1" si="32"/>
        <v>48387.655359097684</v>
      </c>
      <c r="P171" s="36">
        <f t="shared" ca="1" si="39"/>
        <v>1.2586764200362517E-3</v>
      </c>
    </row>
    <row r="172" spans="3:20" x14ac:dyDescent="0.2">
      <c r="D172" s="69">
        <f t="shared" si="29"/>
        <v>0</v>
      </c>
      <c r="E172" s="69">
        <f t="shared" si="29"/>
        <v>0</v>
      </c>
      <c r="F172" s="62">
        <f t="shared" si="33"/>
        <v>0</v>
      </c>
      <c r="G172" s="62">
        <f t="shared" si="34"/>
        <v>0</v>
      </c>
      <c r="H172" s="62">
        <f t="shared" si="35"/>
        <v>0</v>
      </c>
      <c r="I172" s="62">
        <f t="shared" si="36"/>
        <v>0</v>
      </c>
      <c r="J172" s="62">
        <f t="shared" si="37"/>
        <v>0</v>
      </c>
      <c r="K172" s="62">
        <f t="shared" ca="1" si="40"/>
        <v>-1.2586764200362517E-3</v>
      </c>
      <c r="L172" s="62">
        <f t="shared" ca="1" si="38"/>
        <v>1.5842663303552747E-6</v>
      </c>
      <c r="M172" s="62">
        <f t="shared" ca="1" si="30"/>
        <v>19012.042618074196</v>
      </c>
      <c r="N172" s="62">
        <f t="shared" ca="1" si="31"/>
        <v>129245.31802556948</v>
      </c>
      <c r="O172" s="62">
        <f t="shared" ca="1" si="32"/>
        <v>48387.655359097684</v>
      </c>
      <c r="P172" s="36">
        <f t="shared" ca="1" si="39"/>
        <v>1.2586764200362517E-3</v>
      </c>
    </row>
    <row r="173" spans="3:20" x14ac:dyDescent="0.2">
      <c r="D173" s="69">
        <f t="shared" si="29"/>
        <v>0</v>
      </c>
      <c r="E173" s="69">
        <f t="shared" si="29"/>
        <v>0</v>
      </c>
      <c r="F173" s="62">
        <f t="shared" si="33"/>
        <v>0</v>
      </c>
      <c r="G173" s="62">
        <f t="shared" si="34"/>
        <v>0</v>
      </c>
      <c r="H173" s="62">
        <f t="shared" si="35"/>
        <v>0</v>
      </c>
      <c r="I173" s="62">
        <f t="shared" si="36"/>
        <v>0</v>
      </c>
      <c r="J173" s="62">
        <f t="shared" si="37"/>
        <v>0</v>
      </c>
      <c r="K173" s="62">
        <f t="shared" ca="1" si="40"/>
        <v>-1.2586764200362517E-3</v>
      </c>
      <c r="L173" s="62">
        <f t="shared" ca="1" si="38"/>
        <v>1.5842663303552747E-6</v>
      </c>
      <c r="M173" s="62">
        <f t="shared" ca="1" si="30"/>
        <v>19012.042618074196</v>
      </c>
      <c r="N173" s="62">
        <f t="shared" ca="1" si="31"/>
        <v>129245.31802556948</v>
      </c>
      <c r="O173" s="62">
        <f t="shared" ca="1" si="32"/>
        <v>48387.655359097684</v>
      </c>
      <c r="P173" s="36">
        <f t="shared" ca="1" si="39"/>
        <v>1.2586764200362517E-3</v>
      </c>
    </row>
    <row r="174" spans="3:20" x14ac:dyDescent="0.2">
      <c r="D174" s="69">
        <f t="shared" si="29"/>
        <v>0</v>
      </c>
      <c r="E174" s="69">
        <f t="shared" si="29"/>
        <v>0</v>
      </c>
      <c r="F174" s="62">
        <f t="shared" si="33"/>
        <v>0</v>
      </c>
      <c r="G174" s="62">
        <f t="shared" si="34"/>
        <v>0</v>
      </c>
      <c r="H174" s="62">
        <f t="shared" si="35"/>
        <v>0</v>
      </c>
      <c r="I174" s="62">
        <f t="shared" si="36"/>
        <v>0</v>
      </c>
      <c r="J174" s="62">
        <f t="shared" si="37"/>
        <v>0</v>
      </c>
      <c r="K174" s="62">
        <f t="shared" ca="1" si="40"/>
        <v>-1.2586764200362517E-3</v>
      </c>
      <c r="L174" s="62">
        <f t="shared" ca="1" si="38"/>
        <v>1.5842663303552747E-6</v>
      </c>
      <c r="M174" s="62">
        <f t="shared" ca="1" si="30"/>
        <v>19012.042618074196</v>
      </c>
      <c r="N174" s="62">
        <f t="shared" ca="1" si="31"/>
        <v>129245.31802556948</v>
      </c>
      <c r="O174" s="62">
        <f t="shared" ca="1" si="32"/>
        <v>48387.655359097684</v>
      </c>
      <c r="P174" s="36">
        <f t="shared" ca="1" si="39"/>
        <v>1.2586764200362517E-3</v>
      </c>
    </row>
    <row r="175" spans="3:20" x14ac:dyDescent="0.2">
      <c r="D175" s="69">
        <f t="shared" si="29"/>
        <v>0</v>
      </c>
      <c r="E175" s="69">
        <f t="shared" si="29"/>
        <v>0</v>
      </c>
      <c r="F175" s="62">
        <f t="shared" si="33"/>
        <v>0</v>
      </c>
      <c r="G175" s="62">
        <f t="shared" si="34"/>
        <v>0</v>
      </c>
      <c r="H175" s="62">
        <f t="shared" si="35"/>
        <v>0</v>
      </c>
      <c r="I175" s="62">
        <f t="shared" si="36"/>
        <v>0</v>
      </c>
      <c r="J175" s="62">
        <f t="shared" si="37"/>
        <v>0</v>
      </c>
      <c r="K175" s="62">
        <f t="shared" ca="1" si="40"/>
        <v>-1.2586764200362517E-3</v>
      </c>
      <c r="L175" s="62">
        <f t="shared" ca="1" si="38"/>
        <v>1.5842663303552747E-6</v>
      </c>
      <c r="M175" s="62">
        <f t="shared" ca="1" si="30"/>
        <v>19012.042618074196</v>
      </c>
      <c r="N175" s="62">
        <f t="shared" ca="1" si="31"/>
        <v>129245.31802556948</v>
      </c>
      <c r="O175" s="62">
        <f t="shared" ca="1" si="32"/>
        <v>48387.655359097684</v>
      </c>
      <c r="P175" s="36">
        <f t="shared" ca="1" si="39"/>
        <v>1.2586764200362517E-3</v>
      </c>
    </row>
    <row r="176" spans="3:20" x14ac:dyDescent="0.2">
      <c r="D176" s="69">
        <f t="shared" si="29"/>
        <v>0</v>
      </c>
      <c r="E176" s="69">
        <f t="shared" si="29"/>
        <v>0</v>
      </c>
      <c r="F176" s="62">
        <f t="shared" si="33"/>
        <v>0</v>
      </c>
      <c r="G176" s="62">
        <f t="shared" si="34"/>
        <v>0</v>
      </c>
      <c r="H176" s="62">
        <f t="shared" si="35"/>
        <v>0</v>
      </c>
      <c r="I176" s="62">
        <f t="shared" si="36"/>
        <v>0</v>
      </c>
      <c r="J176" s="62">
        <f t="shared" si="37"/>
        <v>0</v>
      </c>
      <c r="K176" s="62">
        <f t="shared" ca="1" si="40"/>
        <v>-1.2586764200362517E-3</v>
      </c>
      <c r="L176" s="62">
        <f t="shared" ca="1" si="38"/>
        <v>1.5842663303552747E-6</v>
      </c>
      <c r="M176" s="62">
        <f t="shared" ca="1" si="30"/>
        <v>19012.042618074196</v>
      </c>
      <c r="N176" s="62">
        <f t="shared" ca="1" si="31"/>
        <v>129245.31802556948</v>
      </c>
      <c r="O176" s="62">
        <f t="shared" ca="1" si="32"/>
        <v>48387.655359097684</v>
      </c>
      <c r="P176" s="36">
        <f t="shared" ca="1" si="39"/>
        <v>1.2586764200362517E-3</v>
      </c>
    </row>
    <row r="177" spans="4:16" x14ac:dyDescent="0.2">
      <c r="D177" s="69">
        <f t="shared" si="29"/>
        <v>0</v>
      </c>
      <c r="E177" s="69">
        <f t="shared" si="29"/>
        <v>0</v>
      </c>
      <c r="F177" s="62">
        <f t="shared" si="33"/>
        <v>0</v>
      </c>
      <c r="G177" s="62">
        <f t="shared" si="34"/>
        <v>0</v>
      </c>
      <c r="H177" s="62">
        <f t="shared" si="35"/>
        <v>0</v>
      </c>
      <c r="I177" s="62">
        <f t="shared" si="36"/>
        <v>0</v>
      </c>
      <c r="J177" s="62">
        <f t="shared" si="37"/>
        <v>0</v>
      </c>
      <c r="K177" s="62">
        <f t="shared" ca="1" si="40"/>
        <v>-1.2586764200362517E-3</v>
      </c>
      <c r="L177" s="62">
        <f t="shared" ca="1" si="38"/>
        <v>1.5842663303552747E-6</v>
      </c>
      <c r="M177" s="62">
        <f t="shared" ca="1" si="30"/>
        <v>19012.042618074196</v>
      </c>
      <c r="N177" s="62">
        <f t="shared" ca="1" si="31"/>
        <v>129245.31802556948</v>
      </c>
      <c r="O177" s="62">
        <f t="shared" ca="1" si="32"/>
        <v>48387.655359097684</v>
      </c>
      <c r="P177" s="36">
        <f t="shared" ca="1" si="39"/>
        <v>1.2586764200362517E-3</v>
      </c>
    </row>
    <row r="178" spans="4:16" x14ac:dyDescent="0.2">
      <c r="D178" s="69">
        <f t="shared" si="29"/>
        <v>0</v>
      </c>
      <c r="E178" s="69">
        <f t="shared" si="29"/>
        <v>0</v>
      </c>
      <c r="F178" s="62">
        <f t="shared" si="33"/>
        <v>0</v>
      </c>
      <c r="G178" s="62">
        <f t="shared" si="34"/>
        <v>0</v>
      </c>
      <c r="H178" s="62">
        <f t="shared" si="35"/>
        <v>0</v>
      </c>
      <c r="I178" s="62">
        <f t="shared" si="36"/>
        <v>0</v>
      </c>
      <c r="J178" s="62">
        <f t="shared" si="37"/>
        <v>0</v>
      </c>
      <c r="K178" s="62">
        <f t="shared" ca="1" si="40"/>
        <v>-1.2586764200362517E-3</v>
      </c>
      <c r="L178" s="62">
        <f t="shared" ca="1" si="38"/>
        <v>1.5842663303552747E-6</v>
      </c>
      <c r="M178" s="62">
        <f t="shared" ca="1" si="30"/>
        <v>19012.042618074196</v>
      </c>
      <c r="N178" s="62">
        <f t="shared" ca="1" si="31"/>
        <v>129245.31802556948</v>
      </c>
      <c r="O178" s="62">
        <f t="shared" ca="1" si="32"/>
        <v>48387.655359097684</v>
      </c>
      <c r="P178" s="36">
        <f t="shared" ca="1" si="39"/>
        <v>1.2586764200362517E-3</v>
      </c>
    </row>
    <row r="179" spans="4:16" x14ac:dyDescent="0.2">
      <c r="D179" s="69">
        <f t="shared" si="29"/>
        <v>0</v>
      </c>
      <c r="E179" s="69">
        <f t="shared" si="29"/>
        <v>0</v>
      </c>
      <c r="F179" s="62">
        <f t="shared" si="33"/>
        <v>0</v>
      </c>
      <c r="G179" s="62">
        <f t="shared" si="34"/>
        <v>0</v>
      </c>
      <c r="H179" s="62">
        <f t="shared" si="35"/>
        <v>0</v>
      </c>
      <c r="I179" s="62">
        <f t="shared" si="36"/>
        <v>0</v>
      </c>
      <c r="J179" s="62">
        <f t="shared" si="37"/>
        <v>0</v>
      </c>
      <c r="K179" s="62">
        <f t="shared" ca="1" si="40"/>
        <v>-1.2586764200362517E-3</v>
      </c>
      <c r="L179" s="62">
        <f t="shared" ca="1" si="38"/>
        <v>1.5842663303552747E-6</v>
      </c>
      <c r="M179" s="62">
        <f t="shared" ca="1" si="30"/>
        <v>19012.042618074196</v>
      </c>
      <c r="N179" s="62">
        <f t="shared" ca="1" si="31"/>
        <v>129245.31802556948</v>
      </c>
      <c r="O179" s="62">
        <f t="shared" ca="1" si="32"/>
        <v>48387.655359097684</v>
      </c>
      <c r="P179" s="36">
        <f t="shared" ca="1" si="39"/>
        <v>1.2586764200362517E-3</v>
      </c>
    </row>
    <row r="180" spans="4:16" x14ac:dyDescent="0.2">
      <c r="D180" s="69">
        <f t="shared" si="29"/>
        <v>0</v>
      </c>
      <c r="E180" s="69">
        <f t="shared" si="29"/>
        <v>0</v>
      </c>
      <c r="F180" s="62">
        <f t="shared" si="33"/>
        <v>0</v>
      </c>
      <c r="G180" s="62">
        <f t="shared" si="34"/>
        <v>0</v>
      </c>
      <c r="H180" s="62">
        <f t="shared" si="35"/>
        <v>0</v>
      </c>
      <c r="I180" s="62">
        <f t="shared" si="36"/>
        <v>0</v>
      </c>
      <c r="J180" s="62">
        <f t="shared" si="37"/>
        <v>0</v>
      </c>
      <c r="K180" s="62">
        <f t="shared" ca="1" si="40"/>
        <v>-1.2586764200362517E-3</v>
      </c>
      <c r="L180" s="62">
        <f t="shared" ca="1" si="38"/>
        <v>1.5842663303552747E-6</v>
      </c>
      <c r="M180" s="62">
        <f t="shared" ca="1" si="30"/>
        <v>19012.042618074196</v>
      </c>
      <c r="N180" s="62">
        <f t="shared" ca="1" si="31"/>
        <v>129245.31802556948</v>
      </c>
      <c r="O180" s="62">
        <f t="shared" ca="1" si="32"/>
        <v>48387.655359097684</v>
      </c>
      <c r="P180" s="36">
        <f t="shared" ca="1" si="39"/>
        <v>1.2586764200362517E-3</v>
      </c>
    </row>
    <row r="181" spans="4:16" x14ac:dyDescent="0.2">
      <c r="D181" s="69">
        <f t="shared" si="29"/>
        <v>0</v>
      </c>
      <c r="E181" s="69">
        <f t="shared" si="29"/>
        <v>0</v>
      </c>
      <c r="F181" s="62">
        <f t="shared" si="33"/>
        <v>0</v>
      </c>
      <c r="G181" s="62">
        <f t="shared" si="34"/>
        <v>0</v>
      </c>
      <c r="H181" s="62">
        <f t="shared" si="35"/>
        <v>0</v>
      </c>
      <c r="I181" s="62">
        <f t="shared" si="36"/>
        <v>0</v>
      </c>
      <c r="J181" s="62">
        <f t="shared" si="37"/>
        <v>0</v>
      </c>
      <c r="K181" s="62">
        <f t="shared" ca="1" si="40"/>
        <v>-1.2586764200362517E-3</v>
      </c>
      <c r="L181" s="62">
        <f t="shared" ca="1" si="38"/>
        <v>1.5842663303552747E-6</v>
      </c>
      <c r="M181" s="62">
        <f t="shared" ca="1" si="30"/>
        <v>19012.042618074196</v>
      </c>
      <c r="N181" s="62">
        <f t="shared" ca="1" si="31"/>
        <v>129245.31802556948</v>
      </c>
      <c r="O181" s="62">
        <f t="shared" ca="1" si="32"/>
        <v>48387.655359097684</v>
      </c>
      <c r="P181" s="36">
        <f t="shared" ca="1" si="39"/>
        <v>1.2586764200362517E-3</v>
      </c>
    </row>
    <row r="182" spans="4:16" x14ac:dyDescent="0.2">
      <c r="D182" s="69">
        <f t="shared" si="29"/>
        <v>0</v>
      </c>
      <c r="E182" s="69">
        <f t="shared" si="29"/>
        <v>0</v>
      </c>
      <c r="F182" s="62">
        <f t="shared" si="33"/>
        <v>0</v>
      </c>
      <c r="G182" s="62">
        <f t="shared" si="34"/>
        <v>0</v>
      </c>
      <c r="H182" s="62">
        <f t="shared" si="35"/>
        <v>0</v>
      </c>
      <c r="I182" s="62">
        <f t="shared" si="36"/>
        <v>0</v>
      </c>
      <c r="J182" s="62">
        <f t="shared" si="37"/>
        <v>0</v>
      </c>
      <c r="K182" s="62">
        <f t="shared" ca="1" si="40"/>
        <v>-1.2586764200362517E-3</v>
      </c>
      <c r="L182" s="62">
        <f t="shared" ca="1" si="38"/>
        <v>1.5842663303552747E-6</v>
      </c>
      <c r="M182" s="62">
        <f t="shared" ca="1" si="30"/>
        <v>19012.042618074196</v>
      </c>
      <c r="N182" s="62">
        <f t="shared" ca="1" si="31"/>
        <v>129245.31802556948</v>
      </c>
      <c r="O182" s="62">
        <f t="shared" ca="1" si="32"/>
        <v>48387.655359097684</v>
      </c>
      <c r="P182" s="36">
        <f t="shared" ca="1" si="39"/>
        <v>1.2586764200362517E-3</v>
      </c>
    </row>
    <row r="183" spans="4:16" x14ac:dyDescent="0.2">
      <c r="D183" s="69">
        <f t="shared" si="29"/>
        <v>0</v>
      </c>
      <c r="E183" s="69">
        <f t="shared" si="29"/>
        <v>0</v>
      </c>
      <c r="F183" s="62">
        <f t="shared" si="33"/>
        <v>0</v>
      </c>
      <c r="G183" s="62">
        <f t="shared" si="34"/>
        <v>0</v>
      </c>
      <c r="H183" s="62">
        <f t="shared" si="35"/>
        <v>0</v>
      </c>
      <c r="I183" s="62">
        <f t="shared" si="36"/>
        <v>0</v>
      </c>
      <c r="J183" s="62">
        <f t="shared" si="37"/>
        <v>0</v>
      </c>
      <c r="K183" s="62">
        <f t="shared" ca="1" si="40"/>
        <v>-1.2586764200362517E-3</v>
      </c>
      <c r="L183" s="62">
        <f t="shared" ca="1" si="38"/>
        <v>1.5842663303552747E-6</v>
      </c>
      <c r="M183" s="62">
        <f t="shared" ca="1" si="30"/>
        <v>19012.042618074196</v>
      </c>
      <c r="N183" s="62">
        <f t="shared" ca="1" si="31"/>
        <v>129245.31802556948</v>
      </c>
      <c r="O183" s="62">
        <f t="shared" ca="1" si="32"/>
        <v>48387.655359097684</v>
      </c>
      <c r="P183" s="36">
        <f t="shared" ca="1" si="39"/>
        <v>1.2586764200362517E-3</v>
      </c>
    </row>
    <row r="184" spans="4:16" x14ac:dyDescent="0.2">
      <c r="D184" s="69">
        <f t="shared" si="29"/>
        <v>0</v>
      </c>
      <c r="E184" s="69">
        <f t="shared" si="29"/>
        <v>0</v>
      </c>
      <c r="F184" s="62">
        <f t="shared" si="33"/>
        <v>0</v>
      </c>
      <c r="G184" s="62">
        <f t="shared" si="34"/>
        <v>0</v>
      </c>
      <c r="H184" s="62">
        <f t="shared" si="35"/>
        <v>0</v>
      </c>
      <c r="I184" s="62">
        <f t="shared" si="36"/>
        <v>0</v>
      </c>
      <c r="J184" s="62">
        <f t="shared" si="37"/>
        <v>0</v>
      </c>
      <c r="K184" s="62">
        <f t="shared" ca="1" si="40"/>
        <v>-1.2586764200362517E-3</v>
      </c>
      <c r="L184" s="62">
        <f t="shared" ca="1" si="38"/>
        <v>1.5842663303552747E-6</v>
      </c>
      <c r="M184" s="62">
        <f t="shared" ca="1" si="30"/>
        <v>19012.042618074196</v>
      </c>
      <c r="N184" s="62">
        <f t="shared" ca="1" si="31"/>
        <v>129245.31802556948</v>
      </c>
      <c r="O184" s="62">
        <f t="shared" ca="1" si="32"/>
        <v>48387.655359097684</v>
      </c>
      <c r="P184" s="36">
        <f t="shared" ca="1" si="39"/>
        <v>1.2586764200362517E-3</v>
      </c>
    </row>
    <row r="185" spans="4:16" x14ac:dyDescent="0.2">
      <c r="D185" s="69">
        <f t="shared" si="29"/>
        <v>0</v>
      </c>
      <c r="E185" s="69">
        <f t="shared" si="29"/>
        <v>0</v>
      </c>
      <c r="F185" s="62">
        <f t="shared" si="33"/>
        <v>0</v>
      </c>
      <c r="G185" s="62">
        <f t="shared" si="34"/>
        <v>0</v>
      </c>
      <c r="H185" s="62">
        <f t="shared" si="35"/>
        <v>0</v>
      </c>
      <c r="I185" s="62">
        <f t="shared" si="36"/>
        <v>0</v>
      </c>
      <c r="J185" s="62">
        <f t="shared" si="37"/>
        <v>0</v>
      </c>
      <c r="K185" s="62">
        <f t="shared" ca="1" si="40"/>
        <v>-1.2586764200362517E-3</v>
      </c>
      <c r="L185" s="62">
        <f t="shared" ca="1" si="38"/>
        <v>1.5842663303552747E-6</v>
      </c>
      <c r="M185" s="62">
        <f t="shared" ca="1" si="30"/>
        <v>19012.042618074196</v>
      </c>
      <c r="N185" s="62">
        <f t="shared" ca="1" si="31"/>
        <v>129245.31802556948</v>
      </c>
      <c r="O185" s="62">
        <f t="shared" ca="1" si="32"/>
        <v>48387.655359097684</v>
      </c>
      <c r="P185" s="36">
        <f t="shared" ca="1" si="39"/>
        <v>1.2586764200362517E-3</v>
      </c>
    </row>
    <row r="186" spans="4:16" x14ac:dyDescent="0.2">
      <c r="D186" s="69">
        <f t="shared" si="29"/>
        <v>0</v>
      </c>
      <c r="E186" s="69">
        <f t="shared" si="29"/>
        <v>0</v>
      </c>
      <c r="F186" s="62">
        <f t="shared" si="33"/>
        <v>0</v>
      </c>
      <c r="G186" s="62">
        <f t="shared" si="34"/>
        <v>0</v>
      </c>
      <c r="H186" s="62">
        <f t="shared" si="35"/>
        <v>0</v>
      </c>
      <c r="I186" s="62">
        <f t="shared" si="36"/>
        <v>0</v>
      </c>
      <c r="J186" s="62">
        <f t="shared" si="37"/>
        <v>0</v>
      </c>
      <c r="K186" s="62">
        <f t="shared" ca="1" si="40"/>
        <v>-1.2586764200362517E-3</v>
      </c>
      <c r="L186" s="62">
        <f t="shared" ca="1" si="38"/>
        <v>1.5842663303552747E-6</v>
      </c>
      <c r="M186" s="62">
        <f t="shared" ca="1" si="30"/>
        <v>19012.042618074196</v>
      </c>
      <c r="N186" s="62">
        <f t="shared" ca="1" si="31"/>
        <v>129245.31802556948</v>
      </c>
      <c r="O186" s="62">
        <f t="shared" ca="1" si="32"/>
        <v>48387.655359097684</v>
      </c>
      <c r="P186" s="36">
        <f t="shared" ca="1" si="39"/>
        <v>1.2586764200362517E-3</v>
      </c>
    </row>
    <row r="187" spans="4:16" x14ac:dyDescent="0.2">
      <c r="D187" s="69">
        <f t="shared" si="29"/>
        <v>0</v>
      </c>
      <c r="E187" s="69">
        <f t="shared" si="29"/>
        <v>0</v>
      </c>
      <c r="F187" s="62">
        <f t="shared" si="33"/>
        <v>0</v>
      </c>
      <c r="G187" s="62">
        <f t="shared" si="34"/>
        <v>0</v>
      </c>
      <c r="H187" s="62">
        <f t="shared" si="35"/>
        <v>0</v>
      </c>
      <c r="I187" s="62">
        <f t="shared" si="36"/>
        <v>0</v>
      </c>
      <c r="J187" s="62">
        <f t="shared" si="37"/>
        <v>0</v>
      </c>
      <c r="K187" s="62">
        <f t="shared" ca="1" si="40"/>
        <v>-1.2586764200362517E-3</v>
      </c>
      <c r="L187" s="62">
        <f t="shared" ca="1" si="38"/>
        <v>1.5842663303552747E-6</v>
      </c>
      <c r="M187" s="62">
        <f t="shared" ca="1" si="30"/>
        <v>19012.042618074196</v>
      </c>
      <c r="N187" s="62">
        <f t="shared" ca="1" si="31"/>
        <v>129245.31802556948</v>
      </c>
      <c r="O187" s="62">
        <f t="shared" ca="1" si="32"/>
        <v>48387.655359097684</v>
      </c>
      <c r="P187" s="36">
        <f t="shared" ca="1" si="39"/>
        <v>1.2586764200362517E-3</v>
      </c>
    </row>
    <row r="188" spans="4:16" x14ac:dyDescent="0.2">
      <c r="D188" s="69">
        <f t="shared" si="29"/>
        <v>0</v>
      </c>
      <c r="E188" s="69">
        <f t="shared" si="29"/>
        <v>0</v>
      </c>
      <c r="F188" s="62">
        <f t="shared" si="33"/>
        <v>0</v>
      </c>
      <c r="G188" s="62">
        <f t="shared" si="34"/>
        <v>0</v>
      </c>
      <c r="H188" s="62">
        <f t="shared" si="35"/>
        <v>0</v>
      </c>
      <c r="I188" s="62">
        <f t="shared" si="36"/>
        <v>0</v>
      </c>
      <c r="J188" s="62">
        <f t="shared" si="37"/>
        <v>0</v>
      </c>
      <c r="K188" s="62">
        <f t="shared" ca="1" si="40"/>
        <v>-1.2586764200362517E-3</v>
      </c>
      <c r="L188" s="62">
        <f t="shared" ca="1" si="38"/>
        <v>1.5842663303552747E-6</v>
      </c>
      <c r="M188" s="62">
        <f t="shared" ca="1" si="30"/>
        <v>19012.042618074196</v>
      </c>
      <c r="N188" s="62">
        <f t="shared" ca="1" si="31"/>
        <v>129245.31802556948</v>
      </c>
      <c r="O188" s="62">
        <f t="shared" ca="1" si="32"/>
        <v>48387.655359097684</v>
      </c>
      <c r="P188" s="36">
        <f t="shared" ca="1" si="39"/>
        <v>1.2586764200362517E-3</v>
      </c>
    </row>
    <row r="189" spans="4:16" x14ac:dyDescent="0.2">
      <c r="D189" s="69">
        <f t="shared" si="29"/>
        <v>0</v>
      </c>
      <c r="E189" s="69">
        <f t="shared" si="29"/>
        <v>0</v>
      </c>
      <c r="F189" s="62">
        <f t="shared" si="33"/>
        <v>0</v>
      </c>
      <c r="G189" s="62">
        <f t="shared" si="34"/>
        <v>0</v>
      </c>
      <c r="H189" s="62">
        <f t="shared" si="35"/>
        <v>0</v>
      </c>
      <c r="I189" s="62">
        <f t="shared" si="36"/>
        <v>0</v>
      </c>
      <c r="J189" s="62">
        <f t="shared" si="37"/>
        <v>0</v>
      </c>
      <c r="K189" s="62">
        <f t="shared" ca="1" si="40"/>
        <v>-1.2586764200362517E-3</v>
      </c>
      <c r="L189" s="62">
        <f t="shared" ca="1" si="38"/>
        <v>1.5842663303552747E-6</v>
      </c>
      <c r="M189" s="62">
        <f t="shared" ca="1" si="30"/>
        <v>19012.042618074196</v>
      </c>
      <c r="N189" s="62">
        <f t="shared" ca="1" si="31"/>
        <v>129245.31802556948</v>
      </c>
      <c r="O189" s="62">
        <f t="shared" ca="1" si="32"/>
        <v>48387.655359097684</v>
      </c>
      <c r="P189" s="36">
        <f t="shared" ca="1" si="39"/>
        <v>1.2586764200362517E-3</v>
      </c>
    </row>
    <row r="190" spans="4:16" x14ac:dyDescent="0.2">
      <c r="D190" s="69">
        <f t="shared" si="29"/>
        <v>0</v>
      </c>
      <c r="E190" s="69">
        <f t="shared" si="29"/>
        <v>0</v>
      </c>
      <c r="F190" s="62">
        <f t="shared" si="33"/>
        <v>0</v>
      </c>
      <c r="G190" s="62">
        <f t="shared" si="34"/>
        <v>0</v>
      </c>
      <c r="H190" s="62">
        <f t="shared" si="35"/>
        <v>0</v>
      </c>
      <c r="I190" s="62">
        <f t="shared" si="36"/>
        <v>0</v>
      </c>
      <c r="J190" s="62">
        <f t="shared" si="37"/>
        <v>0</v>
      </c>
      <c r="K190" s="62">
        <f t="shared" ca="1" si="40"/>
        <v>-1.2586764200362517E-3</v>
      </c>
      <c r="L190" s="62">
        <f t="shared" ca="1" si="38"/>
        <v>1.5842663303552747E-6</v>
      </c>
      <c r="M190" s="62">
        <f t="shared" ca="1" si="30"/>
        <v>19012.042618074196</v>
      </c>
      <c r="N190" s="62">
        <f t="shared" ca="1" si="31"/>
        <v>129245.31802556948</v>
      </c>
      <c r="O190" s="62">
        <f t="shared" ca="1" si="32"/>
        <v>48387.655359097684</v>
      </c>
      <c r="P190" s="36">
        <f t="shared" ca="1" si="39"/>
        <v>1.2586764200362517E-3</v>
      </c>
    </row>
    <row r="191" spans="4:16" x14ac:dyDescent="0.2">
      <c r="D191" s="69">
        <f t="shared" si="29"/>
        <v>0</v>
      </c>
      <c r="E191" s="69">
        <f t="shared" si="29"/>
        <v>0</v>
      </c>
      <c r="F191" s="62">
        <f t="shared" si="33"/>
        <v>0</v>
      </c>
      <c r="G191" s="62">
        <f t="shared" si="34"/>
        <v>0</v>
      </c>
      <c r="H191" s="62">
        <f t="shared" si="35"/>
        <v>0</v>
      </c>
      <c r="I191" s="62">
        <f t="shared" si="36"/>
        <v>0</v>
      </c>
      <c r="J191" s="62">
        <f t="shared" si="37"/>
        <v>0</v>
      </c>
      <c r="K191" s="62">
        <f t="shared" ca="1" si="40"/>
        <v>-1.2586764200362517E-3</v>
      </c>
      <c r="L191" s="62">
        <f t="shared" ca="1" si="38"/>
        <v>1.5842663303552747E-6</v>
      </c>
      <c r="M191" s="62">
        <f t="shared" ca="1" si="30"/>
        <v>19012.042618074196</v>
      </c>
      <c r="N191" s="62">
        <f t="shared" ca="1" si="31"/>
        <v>129245.31802556948</v>
      </c>
      <c r="O191" s="62">
        <f t="shared" ca="1" si="32"/>
        <v>48387.655359097684</v>
      </c>
      <c r="P191" s="36">
        <f t="shared" ca="1" si="39"/>
        <v>1.2586764200362517E-3</v>
      </c>
    </row>
    <row r="192" spans="4:16" x14ac:dyDescent="0.2">
      <c r="D192" s="69">
        <f t="shared" si="29"/>
        <v>0</v>
      </c>
      <c r="E192" s="69">
        <f t="shared" si="29"/>
        <v>0</v>
      </c>
      <c r="F192" s="62">
        <f t="shared" si="33"/>
        <v>0</v>
      </c>
      <c r="G192" s="62">
        <f t="shared" si="34"/>
        <v>0</v>
      </c>
      <c r="H192" s="62">
        <f t="shared" si="35"/>
        <v>0</v>
      </c>
      <c r="I192" s="62">
        <f t="shared" si="36"/>
        <v>0</v>
      </c>
      <c r="J192" s="62">
        <f t="shared" si="37"/>
        <v>0</v>
      </c>
      <c r="K192" s="62">
        <f t="shared" ca="1" si="40"/>
        <v>-1.2586764200362517E-3</v>
      </c>
      <c r="L192" s="62">
        <f t="shared" ca="1" si="38"/>
        <v>1.5842663303552747E-6</v>
      </c>
      <c r="M192" s="62">
        <f t="shared" ca="1" si="30"/>
        <v>19012.042618074196</v>
      </c>
      <c r="N192" s="62">
        <f t="shared" ca="1" si="31"/>
        <v>129245.31802556948</v>
      </c>
      <c r="O192" s="62">
        <f t="shared" ca="1" si="32"/>
        <v>48387.655359097684</v>
      </c>
      <c r="P192" s="36">
        <f t="shared" ca="1" si="39"/>
        <v>1.2586764200362517E-3</v>
      </c>
    </row>
    <row r="193" spans="4:16" x14ac:dyDescent="0.2">
      <c r="D193" s="69">
        <f t="shared" si="29"/>
        <v>0</v>
      </c>
      <c r="E193" s="69">
        <f t="shared" si="29"/>
        <v>0</v>
      </c>
      <c r="F193" s="62">
        <f t="shared" si="33"/>
        <v>0</v>
      </c>
      <c r="G193" s="62">
        <f t="shared" si="34"/>
        <v>0</v>
      </c>
      <c r="H193" s="62">
        <f t="shared" si="35"/>
        <v>0</v>
      </c>
      <c r="I193" s="62">
        <f t="shared" si="36"/>
        <v>0</v>
      </c>
      <c r="J193" s="62">
        <f t="shared" si="37"/>
        <v>0</v>
      </c>
      <c r="K193" s="62">
        <f t="shared" ca="1" si="40"/>
        <v>-1.2586764200362517E-3</v>
      </c>
      <c r="L193" s="62">
        <f t="shared" ca="1" si="38"/>
        <v>1.5842663303552747E-6</v>
      </c>
      <c r="M193" s="62">
        <f t="shared" ca="1" si="30"/>
        <v>19012.042618074196</v>
      </c>
      <c r="N193" s="62">
        <f t="shared" ca="1" si="31"/>
        <v>129245.31802556948</v>
      </c>
      <c r="O193" s="62">
        <f t="shared" ca="1" si="32"/>
        <v>48387.655359097684</v>
      </c>
      <c r="P193" s="36">
        <f t="shared" ca="1" si="39"/>
        <v>1.2586764200362517E-3</v>
      </c>
    </row>
    <row r="194" spans="4:16" x14ac:dyDescent="0.2">
      <c r="D194" s="69">
        <f t="shared" si="29"/>
        <v>0</v>
      </c>
      <c r="E194" s="69">
        <f t="shared" si="29"/>
        <v>0</v>
      </c>
      <c r="F194" s="62">
        <f t="shared" si="33"/>
        <v>0</v>
      </c>
      <c r="G194" s="62">
        <f t="shared" si="34"/>
        <v>0</v>
      </c>
      <c r="H194" s="62">
        <f t="shared" si="35"/>
        <v>0</v>
      </c>
      <c r="I194" s="62">
        <f t="shared" si="36"/>
        <v>0</v>
      </c>
      <c r="J194" s="62">
        <f t="shared" si="37"/>
        <v>0</v>
      </c>
      <c r="K194" s="62">
        <f t="shared" ca="1" si="40"/>
        <v>-1.2586764200362517E-3</v>
      </c>
      <c r="L194" s="62">
        <f t="shared" ca="1" si="38"/>
        <v>1.5842663303552747E-6</v>
      </c>
      <c r="M194" s="62">
        <f t="shared" ca="1" si="30"/>
        <v>19012.042618074196</v>
      </c>
      <c r="N194" s="62">
        <f t="shared" ca="1" si="31"/>
        <v>129245.31802556948</v>
      </c>
      <c r="O194" s="62">
        <f t="shared" ca="1" si="32"/>
        <v>48387.655359097684</v>
      </c>
      <c r="P194" s="36">
        <f t="shared" ca="1" si="39"/>
        <v>1.2586764200362517E-3</v>
      </c>
    </row>
    <row r="195" spans="4:16" x14ac:dyDescent="0.2">
      <c r="D195" s="69">
        <f t="shared" ref="D195:E210" si="41">A195/A$18</f>
        <v>0</v>
      </c>
      <c r="E195" s="69">
        <f t="shared" si="41"/>
        <v>0</v>
      </c>
      <c r="F195" s="62">
        <f t="shared" si="33"/>
        <v>0</v>
      </c>
      <c r="G195" s="62">
        <f t="shared" si="34"/>
        <v>0</v>
      </c>
      <c r="H195" s="62">
        <f t="shared" si="35"/>
        <v>0</v>
      </c>
      <c r="I195" s="62">
        <f t="shared" si="36"/>
        <v>0</v>
      </c>
      <c r="J195" s="62">
        <f t="shared" si="37"/>
        <v>0</v>
      </c>
      <c r="K195" s="62">
        <f t="shared" ca="1" si="40"/>
        <v>-1.2586764200362517E-3</v>
      </c>
      <c r="L195" s="62">
        <f t="shared" ca="1" si="38"/>
        <v>1.5842663303552747E-6</v>
      </c>
      <c r="M195" s="62">
        <f t="shared" ca="1" si="30"/>
        <v>19012.042618074196</v>
      </c>
      <c r="N195" s="62">
        <f t="shared" ca="1" si="31"/>
        <v>129245.31802556948</v>
      </c>
      <c r="O195" s="62">
        <f t="shared" ca="1" si="32"/>
        <v>48387.655359097684</v>
      </c>
      <c r="P195" s="36">
        <f t="shared" ca="1" si="39"/>
        <v>1.2586764200362517E-3</v>
      </c>
    </row>
    <row r="196" spans="4:16" x14ac:dyDescent="0.2">
      <c r="D196" s="69">
        <f t="shared" si="41"/>
        <v>0</v>
      </c>
      <c r="E196" s="69">
        <f t="shared" si="41"/>
        <v>0</v>
      </c>
      <c r="F196" s="62">
        <f t="shared" si="33"/>
        <v>0</v>
      </c>
      <c r="G196" s="62">
        <f t="shared" si="34"/>
        <v>0</v>
      </c>
      <c r="H196" s="62">
        <f t="shared" si="35"/>
        <v>0</v>
      </c>
      <c r="I196" s="62">
        <f t="shared" si="36"/>
        <v>0</v>
      </c>
      <c r="J196" s="62">
        <f t="shared" si="37"/>
        <v>0</v>
      </c>
      <c r="K196" s="62">
        <f t="shared" ca="1" si="40"/>
        <v>-1.2586764200362517E-3</v>
      </c>
      <c r="L196" s="62">
        <f t="shared" ca="1" si="38"/>
        <v>1.5842663303552747E-6</v>
      </c>
      <c r="M196" s="62">
        <f t="shared" ca="1" si="30"/>
        <v>19012.042618074196</v>
      </c>
      <c r="N196" s="62">
        <f t="shared" ca="1" si="31"/>
        <v>129245.31802556948</v>
      </c>
      <c r="O196" s="62">
        <f t="shared" ca="1" si="32"/>
        <v>48387.655359097684</v>
      </c>
      <c r="P196" s="36">
        <f t="shared" ca="1" si="39"/>
        <v>1.2586764200362517E-3</v>
      </c>
    </row>
    <row r="197" spans="4:16" x14ac:dyDescent="0.2">
      <c r="D197" s="69">
        <f t="shared" si="41"/>
        <v>0</v>
      </c>
      <c r="E197" s="69">
        <f t="shared" si="41"/>
        <v>0</v>
      </c>
      <c r="F197" s="62">
        <f t="shared" si="33"/>
        <v>0</v>
      </c>
      <c r="G197" s="62">
        <f t="shared" si="34"/>
        <v>0</v>
      </c>
      <c r="H197" s="62">
        <f t="shared" si="35"/>
        <v>0</v>
      </c>
      <c r="I197" s="62">
        <f t="shared" si="36"/>
        <v>0</v>
      </c>
      <c r="J197" s="62">
        <f t="shared" si="37"/>
        <v>0</v>
      </c>
      <c r="K197" s="62">
        <f t="shared" ca="1" si="40"/>
        <v>-1.2586764200362517E-3</v>
      </c>
      <c r="L197" s="62">
        <f t="shared" ca="1" si="38"/>
        <v>1.5842663303552747E-6</v>
      </c>
      <c r="M197" s="62">
        <f t="shared" ca="1" si="30"/>
        <v>19012.042618074196</v>
      </c>
      <c r="N197" s="62">
        <f t="shared" ca="1" si="31"/>
        <v>129245.31802556948</v>
      </c>
      <c r="O197" s="62">
        <f t="shared" ca="1" si="32"/>
        <v>48387.655359097684</v>
      </c>
      <c r="P197" s="36">
        <f t="shared" ca="1" si="39"/>
        <v>1.2586764200362517E-3</v>
      </c>
    </row>
    <row r="198" spans="4:16" x14ac:dyDescent="0.2">
      <c r="D198" s="69">
        <f t="shared" si="41"/>
        <v>0</v>
      </c>
      <c r="E198" s="69">
        <f t="shared" si="41"/>
        <v>0</v>
      </c>
      <c r="F198" s="62">
        <f t="shared" si="33"/>
        <v>0</v>
      </c>
      <c r="G198" s="62">
        <f t="shared" si="34"/>
        <v>0</v>
      </c>
      <c r="H198" s="62">
        <f t="shared" si="35"/>
        <v>0</v>
      </c>
      <c r="I198" s="62">
        <f t="shared" si="36"/>
        <v>0</v>
      </c>
      <c r="J198" s="62">
        <f t="shared" si="37"/>
        <v>0</v>
      </c>
      <c r="K198" s="62">
        <f t="shared" ca="1" si="40"/>
        <v>-1.2586764200362517E-3</v>
      </c>
      <c r="L198" s="62">
        <f t="shared" ca="1" si="38"/>
        <v>1.5842663303552747E-6</v>
      </c>
      <c r="M198" s="62">
        <f t="shared" ca="1" si="30"/>
        <v>19012.042618074196</v>
      </c>
      <c r="N198" s="62">
        <f t="shared" ca="1" si="31"/>
        <v>129245.31802556948</v>
      </c>
      <c r="O198" s="62">
        <f t="shared" ca="1" si="32"/>
        <v>48387.655359097684</v>
      </c>
      <c r="P198" s="36">
        <f t="shared" ca="1" si="39"/>
        <v>1.2586764200362517E-3</v>
      </c>
    </row>
    <row r="199" spans="4:16" x14ac:dyDescent="0.2">
      <c r="D199" s="69">
        <f t="shared" si="41"/>
        <v>0</v>
      </c>
      <c r="E199" s="69">
        <f t="shared" si="41"/>
        <v>0</v>
      </c>
      <c r="F199" s="62">
        <f t="shared" si="33"/>
        <v>0</v>
      </c>
      <c r="G199" s="62">
        <f t="shared" si="34"/>
        <v>0</v>
      </c>
      <c r="H199" s="62">
        <f t="shared" si="35"/>
        <v>0</v>
      </c>
      <c r="I199" s="62">
        <f t="shared" si="36"/>
        <v>0</v>
      </c>
      <c r="J199" s="62">
        <f t="shared" si="37"/>
        <v>0</v>
      </c>
      <c r="K199" s="62">
        <f t="shared" ca="1" si="40"/>
        <v>-1.2586764200362517E-3</v>
      </c>
      <c r="L199" s="62">
        <f t="shared" ca="1" si="38"/>
        <v>1.5842663303552747E-6</v>
      </c>
      <c r="M199" s="62">
        <f t="shared" ca="1" si="30"/>
        <v>19012.042618074196</v>
      </c>
      <c r="N199" s="62">
        <f t="shared" ca="1" si="31"/>
        <v>129245.31802556948</v>
      </c>
      <c r="O199" s="62">
        <f t="shared" ca="1" si="32"/>
        <v>48387.655359097684</v>
      </c>
      <c r="P199" s="36">
        <f t="shared" ca="1" si="39"/>
        <v>1.2586764200362517E-3</v>
      </c>
    </row>
    <row r="200" spans="4:16" x14ac:dyDescent="0.2">
      <c r="D200" s="69">
        <f t="shared" si="41"/>
        <v>0</v>
      </c>
      <c r="E200" s="69">
        <f t="shared" si="41"/>
        <v>0</v>
      </c>
      <c r="F200" s="62">
        <f t="shared" si="33"/>
        <v>0</v>
      </c>
      <c r="G200" s="62">
        <f t="shared" si="34"/>
        <v>0</v>
      </c>
      <c r="H200" s="62">
        <f t="shared" si="35"/>
        <v>0</v>
      </c>
      <c r="I200" s="62">
        <f t="shared" si="36"/>
        <v>0</v>
      </c>
      <c r="J200" s="62">
        <f t="shared" si="37"/>
        <v>0</v>
      </c>
      <c r="K200" s="62">
        <f t="shared" ca="1" si="40"/>
        <v>-1.2586764200362517E-3</v>
      </c>
      <c r="L200" s="62">
        <f t="shared" ca="1" si="38"/>
        <v>1.5842663303552747E-6</v>
      </c>
      <c r="M200" s="62">
        <f t="shared" ca="1" si="30"/>
        <v>19012.042618074196</v>
      </c>
      <c r="N200" s="62">
        <f t="shared" ca="1" si="31"/>
        <v>129245.31802556948</v>
      </c>
      <c r="O200" s="62">
        <f t="shared" ca="1" si="32"/>
        <v>48387.655359097684</v>
      </c>
      <c r="P200" s="36">
        <f t="shared" ca="1" si="39"/>
        <v>1.2586764200362517E-3</v>
      </c>
    </row>
    <row r="201" spans="4:16" x14ac:dyDescent="0.2">
      <c r="D201" s="69">
        <f t="shared" si="41"/>
        <v>0</v>
      </c>
      <c r="E201" s="69">
        <f t="shared" si="41"/>
        <v>0</v>
      </c>
      <c r="F201" s="62">
        <f t="shared" si="33"/>
        <v>0</v>
      </c>
      <c r="G201" s="62">
        <f t="shared" si="34"/>
        <v>0</v>
      </c>
      <c r="H201" s="62">
        <f t="shared" si="35"/>
        <v>0</v>
      </c>
      <c r="I201" s="62">
        <f t="shared" si="36"/>
        <v>0</v>
      </c>
      <c r="J201" s="62">
        <f t="shared" si="37"/>
        <v>0</v>
      </c>
      <c r="K201" s="62">
        <f t="shared" ca="1" si="40"/>
        <v>-1.2586764200362517E-3</v>
      </c>
      <c r="L201" s="62">
        <f t="shared" ca="1" si="38"/>
        <v>1.5842663303552747E-6</v>
      </c>
      <c r="M201" s="62">
        <f t="shared" ca="1" si="30"/>
        <v>19012.042618074196</v>
      </c>
      <c r="N201" s="62">
        <f t="shared" ca="1" si="31"/>
        <v>129245.31802556948</v>
      </c>
      <c r="O201" s="62">
        <f t="shared" ca="1" si="32"/>
        <v>48387.655359097684</v>
      </c>
      <c r="P201" s="36">
        <f t="shared" ca="1" si="39"/>
        <v>1.2586764200362517E-3</v>
      </c>
    </row>
    <row r="202" spans="4:16" x14ac:dyDescent="0.2">
      <c r="D202" s="69">
        <f t="shared" si="41"/>
        <v>0</v>
      </c>
      <c r="E202" s="69">
        <f t="shared" si="41"/>
        <v>0</v>
      </c>
      <c r="F202" s="62">
        <f t="shared" si="33"/>
        <v>0</v>
      </c>
      <c r="G202" s="62">
        <f t="shared" si="34"/>
        <v>0</v>
      </c>
      <c r="H202" s="62">
        <f t="shared" si="35"/>
        <v>0</v>
      </c>
      <c r="I202" s="62">
        <f t="shared" si="36"/>
        <v>0</v>
      </c>
      <c r="J202" s="62">
        <f t="shared" si="37"/>
        <v>0</v>
      </c>
      <c r="K202" s="62">
        <f t="shared" ca="1" si="40"/>
        <v>-1.2586764200362517E-3</v>
      </c>
      <c r="L202" s="62">
        <f t="shared" ca="1" si="38"/>
        <v>1.5842663303552747E-6</v>
      </c>
      <c r="M202" s="62">
        <f t="shared" ca="1" si="30"/>
        <v>19012.042618074196</v>
      </c>
      <c r="N202" s="62">
        <f t="shared" ca="1" si="31"/>
        <v>129245.31802556948</v>
      </c>
      <c r="O202" s="62">
        <f t="shared" ca="1" si="32"/>
        <v>48387.655359097684</v>
      </c>
      <c r="P202" s="36">
        <f t="shared" ca="1" si="39"/>
        <v>1.2586764200362517E-3</v>
      </c>
    </row>
    <row r="203" spans="4:16" x14ac:dyDescent="0.2">
      <c r="D203" s="69">
        <f t="shared" si="41"/>
        <v>0</v>
      </c>
      <c r="E203" s="69">
        <f t="shared" si="41"/>
        <v>0</v>
      </c>
      <c r="F203" s="62">
        <f t="shared" si="33"/>
        <v>0</v>
      </c>
      <c r="G203" s="62">
        <f t="shared" si="34"/>
        <v>0</v>
      </c>
      <c r="H203" s="62">
        <f t="shared" si="35"/>
        <v>0</v>
      </c>
      <c r="I203" s="62">
        <f t="shared" si="36"/>
        <v>0</v>
      </c>
      <c r="J203" s="62">
        <f t="shared" si="37"/>
        <v>0</v>
      </c>
      <c r="K203" s="62">
        <f t="shared" ca="1" si="40"/>
        <v>-1.2586764200362517E-3</v>
      </c>
      <c r="L203" s="62">
        <f t="shared" ca="1" si="38"/>
        <v>1.5842663303552747E-6</v>
      </c>
      <c r="M203" s="62">
        <f t="shared" ca="1" si="30"/>
        <v>19012.042618074196</v>
      </c>
      <c r="N203" s="62">
        <f t="shared" ca="1" si="31"/>
        <v>129245.31802556948</v>
      </c>
      <c r="O203" s="62">
        <f t="shared" ca="1" si="32"/>
        <v>48387.655359097684</v>
      </c>
      <c r="P203" s="36">
        <f t="shared" ca="1" si="39"/>
        <v>1.2586764200362517E-3</v>
      </c>
    </row>
    <row r="204" spans="4:16" x14ac:dyDescent="0.2">
      <c r="D204" s="69">
        <f t="shared" si="41"/>
        <v>0</v>
      </c>
      <c r="E204" s="69">
        <f t="shared" si="41"/>
        <v>0</v>
      </c>
      <c r="F204" s="62">
        <f t="shared" si="33"/>
        <v>0</v>
      </c>
      <c r="G204" s="62">
        <f t="shared" si="34"/>
        <v>0</v>
      </c>
      <c r="H204" s="62">
        <f t="shared" si="35"/>
        <v>0</v>
      </c>
      <c r="I204" s="62">
        <f t="shared" si="36"/>
        <v>0</v>
      </c>
      <c r="J204" s="62">
        <f t="shared" si="37"/>
        <v>0</v>
      </c>
      <c r="K204" s="62">
        <f t="shared" ca="1" si="40"/>
        <v>-1.2586764200362517E-3</v>
      </c>
      <c r="L204" s="62">
        <f t="shared" ca="1" si="38"/>
        <v>1.5842663303552747E-6</v>
      </c>
      <c r="M204" s="62">
        <f t="shared" ca="1" si="30"/>
        <v>19012.042618074196</v>
      </c>
      <c r="N204" s="62">
        <f t="shared" ca="1" si="31"/>
        <v>129245.31802556948</v>
      </c>
      <c r="O204" s="62">
        <f t="shared" ca="1" si="32"/>
        <v>48387.655359097684</v>
      </c>
      <c r="P204" s="36">
        <f t="shared" ca="1" si="39"/>
        <v>1.2586764200362517E-3</v>
      </c>
    </row>
    <row r="205" spans="4:16" x14ac:dyDescent="0.2">
      <c r="D205" s="69">
        <f t="shared" si="41"/>
        <v>0</v>
      </c>
      <c r="E205" s="69">
        <f t="shared" si="41"/>
        <v>0</v>
      </c>
      <c r="F205" s="62">
        <f t="shared" si="33"/>
        <v>0</v>
      </c>
      <c r="G205" s="62">
        <f t="shared" si="34"/>
        <v>0</v>
      </c>
      <c r="H205" s="62">
        <f t="shared" si="35"/>
        <v>0</v>
      </c>
      <c r="I205" s="62">
        <f t="shared" si="36"/>
        <v>0</v>
      </c>
      <c r="J205" s="62">
        <f t="shared" si="37"/>
        <v>0</v>
      </c>
      <c r="K205" s="62">
        <f t="shared" ca="1" si="40"/>
        <v>-1.2586764200362517E-3</v>
      </c>
      <c r="L205" s="62">
        <f t="shared" ca="1" si="38"/>
        <v>1.5842663303552747E-6</v>
      </c>
      <c r="M205" s="62">
        <f t="shared" ca="1" si="30"/>
        <v>19012.042618074196</v>
      </c>
      <c r="N205" s="62">
        <f t="shared" ca="1" si="31"/>
        <v>129245.31802556948</v>
      </c>
      <c r="O205" s="62">
        <f t="shared" ca="1" si="32"/>
        <v>48387.655359097684</v>
      </c>
      <c r="P205" s="36">
        <f t="shared" ca="1" si="39"/>
        <v>1.2586764200362517E-3</v>
      </c>
    </row>
    <row r="206" spans="4:16" x14ac:dyDescent="0.2">
      <c r="D206" s="69">
        <f t="shared" si="41"/>
        <v>0</v>
      </c>
      <c r="E206" s="69">
        <f t="shared" si="41"/>
        <v>0</v>
      </c>
      <c r="F206" s="62">
        <f t="shared" si="33"/>
        <v>0</v>
      </c>
      <c r="G206" s="62">
        <f t="shared" si="34"/>
        <v>0</v>
      </c>
      <c r="H206" s="62">
        <f t="shared" si="35"/>
        <v>0</v>
      </c>
      <c r="I206" s="62">
        <f t="shared" si="36"/>
        <v>0</v>
      </c>
      <c r="J206" s="62">
        <f t="shared" si="37"/>
        <v>0</v>
      </c>
      <c r="K206" s="62">
        <f t="shared" ca="1" si="40"/>
        <v>-1.2586764200362517E-3</v>
      </c>
      <c r="L206" s="62">
        <f t="shared" ca="1" si="38"/>
        <v>1.5842663303552747E-6</v>
      </c>
      <c r="M206" s="62">
        <f t="shared" ca="1" si="30"/>
        <v>19012.042618074196</v>
      </c>
      <c r="N206" s="62">
        <f t="shared" ca="1" si="31"/>
        <v>129245.31802556948</v>
      </c>
      <c r="O206" s="62">
        <f t="shared" ca="1" si="32"/>
        <v>48387.655359097684</v>
      </c>
      <c r="P206" s="36">
        <f t="shared" ca="1" si="39"/>
        <v>1.2586764200362517E-3</v>
      </c>
    </row>
    <row r="207" spans="4:16" x14ac:dyDescent="0.2">
      <c r="D207" s="69">
        <f t="shared" si="41"/>
        <v>0</v>
      </c>
      <c r="E207" s="69">
        <f t="shared" si="41"/>
        <v>0</v>
      </c>
      <c r="F207" s="62">
        <f t="shared" si="33"/>
        <v>0</v>
      </c>
      <c r="G207" s="62">
        <f t="shared" si="34"/>
        <v>0</v>
      </c>
      <c r="H207" s="62">
        <f t="shared" si="35"/>
        <v>0</v>
      </c>
      <c r="I207" s="62">
        <f t="shared" si="36"/>
        <v>0</v>
      </c>
      <c r="J207" s="62">
        <f t="shared" si="37"/>
        <v>0</v>
      </c>
      <c r="K207" s="62">
        <f t="shared" ca="1" si="40"/>
        <v>-1.2586764200362517E-3</v>
      </c>
      <c r="L207" s="62">
        <f t="shared" ca="1" si="38"/>
        <v>1.5842663303552747E-6</v>
      </c>
      <c r="M207" s="62">
        <f t="shared" ca="1" si="30"/>
        <v>19012.042618074196</v>
      </c>
      <c r="N207" s="62">
        <f t="shared" ca="1" si="31"/>
        <v>129245.31802556948</v>
      </c>
      <c r="O207" s="62">
        <f t="shared" ca="1" si="32"/>
        <v>48387.655359097684</v>
      </c>
      <c r="P207" s="36">
        <f t="shared" ca="1" si="39"/>
        <v>1.2586764200362517E-3</v>
      </c>
    </row>
    <row r="208" spans="4:16" x14ac:dyDescent="0.2">
      <c r="D208" s="69">
        <f t="shared" si="41"/>
        <v>0</v>
      </c>
      <c r="E208" s="69">
        <f t="shared" si="41"/>
        <v>0</v>
      </c>
      <c r="F208" s="62">
        <f t="shared" si="33"/>
        <v>0</v>
      </c>
      <c r="G208" s="62">
        <f t="shared" si="34"/>
        <v>0</v>
      </c>
      <c r="H208" s="62">
        <f t="shared" si="35"/>
        <v>0</v>
      </c>
      <c r="I208" s="62">
        <f t="shared" si="36"/>
        <v>0</v>
      </c>
      <c r="J208" s="62">
        <f t="shared" si="37"/>
        <v>0</v>
      </c>
      <c r="K208" s="62">
        <f t="shared" ca="1" si="40"/>
        <v>-1.2586764200362517E-3</v>
      </c>
      <c r="L208" s="62">
        <f t="shared" ca="1" si="38"/>
        <v>1.5842663303552747E-6</v>
      </c>
      <c r="M208" s="62">
        <f t="shared" ca="1" si="30"/>
        <v>19012.042618074196</v>
      </c>
      <c r="N208" s="62">
        <f t="shared" ca="1" si="31"/>
        <v>129245.31802556948</v>
      </c>
      <c r="O208" s="62">
        <f t="shared" ca="1" si="32"/>
        <v>48387.655359097684</v>
      </c>
      <c r="P208" s="36">
        <f t="shared" ca="1" si="39"/>
        <v>1.2586764200362517E-3</v>
      </c>
    </row>
    <row r="209" spans="4:16" x14ac:dyDescent="0.2">
      <c r="D209" s="69">
        <f t="shared" si="41"/>
        <v>0</v>
      </c>
      <c r="E209" s="69">
        <f t="shared" si="41"/>
        <v>0</v>
      </c>
      <c r="F209" s="62">
        <f t="shared" si="33"/>
        <v>0</v>
      </c>
      <c r="G209" s="62">
        <f t="shared" si="34"/>
        <v>0</v>
      </c>
      <c r="H209" s="62">
        <f t="shared" si="35"/>
        <v>0</v>
      </c>
      <c r="I209" s="62">
        <f t="shared" si="36"/>
        <v>0</v>
      </c>
      <c r="J209" s="62">
        <f t="shared" si="37"/>
        <v>0</v>
      </c>
      <c r="K209" s="62">
        <f t="shared" ca="1" si="40"/>
        <v>-1.2586764200362517E-3</v>
      </c>
      <c r="L209" s="62">
        <f t="shared" ca="1" si="38"/>
        <v>1.5842663303552747E-6</v>
      </c>
      <c r="M209" s="62">
        <f t="shared" ca="1" si="30"/>
        <v>19012.042618074196</v>
      </c>
      <c r="N209" s="62">
        <f t="shared" ca="1" si="31"/>
        <v>129245.31802556948</v>
      </c>
      <c r="O209" s="62">
        <f t="shared" ca="1" si="32"/>
        <v>48387.655359097684</v>
      </c>
      <c r="P209" s="36">
        <f t="shared" ca="1" si="39"/>
        <v>1.2586764200362517E-3</v>
      </c>
    </row>
    <row r="210" spans="4:16" x14ac:dyDescent="0.2">
      <c r="D210" s="69">
        <f t="shared" si="41"/>
        <v>0</v>
      </c>
      <c r="E210" s="69">
        <f t="shared" si="41"/>
        <v>0</v>
      </c>
      <c r="F210" s="62">
        <f t="shared" si="33"/>
        <v>0</v>
      </c>
      <c r="G210" s="62">
        <f t="shared" si="34"/>
        <v>0</v>
      </c>
      <c r="H210" s="62">
        <f t="shared" si="35"/>
        <v>0</v>
      </c>
      <c r="I210" s="62">
        <f t="shared" si="36"/>
        <v>0</v>
      </c>
      <c r="J210" s="62">
        <f t="shared" si="37"/>
        <v>0</v>
      </c>
      <c r="K210" s="62">
        <f t="shared" ca="1" si="40"/>
        <v>-1.2586764200362517E-3</v>
      </c>
      <c r="L210" s="62">
        <f t="shared" ca="1" si="38"/>
        <v>1.5842663303552747E-6</v>
      </c>
      <c r="M210" s="62">
        <f t="shared" ca="1" si="30"/>
        <v>19012.042618074196</v>
      </c>
      <c r="N210" s="62">
        <f t="shared" ca="1" si="31"/>
        <v>129245.31802556948</v>
      </c>
      <c r="O210" s="62">
        <f t="shared" ca="1" si="32"/>
        <v>48387.655359097684</v>
      </c>
      <c r="P210" s="36">
        <f t="shared" ca="1" si="39"/>
        <v>1.2586764200362517E-3</v>
      </c>
    </row>
    <row r="211" spans="4:16" x14ac:dyDescent="0.2">
      <c r="D211" s="69">
        <f t="shared" ref="D211:E274" si="42">A211/A$18</f>
        <v>0</v>
      </c>
      <c r="E211" s="69">
        <f t="shared" si="42"/>
        <v>0</v>
      </c>
      <c r="F211" s="62">
        <f t="shared" si="33"/>
        <v>0</v>
      </c>
      <c r="G211" s="62">
        <f t="shared" si="34"/>
        <v>0</v>
      </c>
      <c r="H211" s="62">
        <f t="shared" si="35"/>
        <v>0</v>
      </c>
      <c r="I211" s="62">
        <f t="shared" si="36"/>
        <v>0</v>
      </c>
      <c r="J211" s="62">
        <f t="shared" si="37"/>
        <v>0</v>
      </c>
      <c r="K211" s="62">
        <f t="shared" ca="1" si="40"/>
        <v>-1.2586764200362517E-3</v>
      </c>
      <c r="L211" s="62">
        <f t="shared" ca="1" si="38"/>
        <v>1.5842663303552747E-6</v>
      </c>
      <c r="M211" s="62">
        <f t="shared" ref="M211:M274" ca="1" si="43">(M$1-M$2*D211+M$3*F211)^2</f>
        <v>19012.042618074196</v>
      </c>
      <c r="N211" s="62">
        <f t="shared" ref="N211:N274" ca="1" si="44">(-M$2+M$4*D211-M$5*F211)^2</f>
        <v>129245.31802556948</v>
      </c>
      <c r="O211" s="62">
        <f t="shared" ref="O211:O274" ca="1" si="45">+(M$3-D211*M$5+F211*M$6)^2</f>
        <v>48387.655359097684</v>
      </c>
      <c r="P211" s="36">
        <f t="shared" ca="1" si="39"/>
        <v>1.2586764200362517E-3</v>
      </c>
    </row>
    <row r="212" spans="4:16" x14ac:dyDescent="0.2">
      <c r="D212" s="69">
        <f t="shared" si="42"/>
        <v>0</v>
      </c>
      <c r="E212" s="69">
        <f t="shared" si="42"/>
        <v>0</v>
      </c>
      <c r="F212" s="62">
        <f t="shared" ref="F212:F275" si="46">D212*D212</f>
        <v>0</v>
      </c>
      <c r="G212" s="62">
        <f t="shared" ref="G212:G275" si="47">D212*F212</f>
        <v>0</v>
      </c>
      <c r="H212" s="62">
        <f t="shared" ref="H212:H275" si="48">F212*F212</f>
        <v>0</v>
      </c>
      <c r="I212" s="62">
        <f t="shared" ref="I212:I275" si="49">E212*D212</f>
        <v>0</v>
      </c>
      <c r="J212" s="62">
        <f t="shared" ref="J212:J275" si="50">I212*D212</f>
        <v>0</v>
      </c>
      <c r="K212" s="62">
        <f t="shared" ca="1" si="40"/>
        <v>-1.2586764200362517E-3</v>
      </c>
      <c r="L212" s="62">
        <f t="shared" ref="L212:L275" ca="1" si="51">+(K212-E212)^2</f>
        <v>1.5842663303552747E-6</v>
      </c>
      <c r="M212" s="62">
        <f t="shared" ca="1" si="43"/>
        <v>19012.042618074196</v>
      </c>
      <c r="N212" s="62">
        <f t="shared" ca="1" si="44"/>
        <v>129245.31802556948</v>
      </c>
      <c r="O212" s="62">
        <f t="shared" ca="1" si="45"/>
        <v>48387.655359097684</v>
      </c>
      <c r="P212" s="36">
        <f t="shared" ref="P212:P275" ca="1" si="52">+E212-K212</f>
        <v>1.2586764200362517E-3</v>
      </c>
    </row>
    <row r="213" spans="4:16" x14ac:dyDescent="0.2">
      <c r="D213" s="69">
        <f t="shared" si="42"/>
        <v>0</v>
      </c>
      <c r="E213" s="69">
        <f t="shared" si="42"/>
        <v>0</v>
      </c>
      <c r="F213" s="62">
        <f t="shared" si="46"/>
        <v>0</v>
      </c>
      <c r="G213" s="62">
        <f t="shared" si="47"/>
        <v>0</v>
      </c>
      <c r="H213" s="62">
        <f t="shared" si="48"/>
        <v>0</v>
      </c>
      <c r="I213" s="62">
        <f t="shared" si="49"/>
        <v>0</v>
      </c>
      <c r="J213" s="62">
        <f t="shared" si="50"/>
        <v>0</v>
      </c>
      <c r="K213" s="62">
        <f t="shared" ref="K213:K276" ca="1" si="53">+E$4+E$5*D213+E$6*D213^2</f>
        <v>-1.2586764200362517E-3</v>
      </c>
      <c r="L213" s="62">
        <f t="shared" ca="1" si="51"/>
        <v>1.5842663303552747E-6</v>
      </c>
      <c r="M213" s="62">
        <f t="shared" ca="1" si="43"/>
        <v>19012.042618074196</v>
      </c>
      <c r="N213" s="62">
        <f t="shared" ca="1" si="44"/>
        <v>129245.31802556948</v>
      </c>
      <c r="O213" s="62">
        <f t="shared" ca="1" si="45"/>
        <v>48387.655359097684</v>
      </c>
      <c r="P213" s="36">
        <f t="shared" ca="1" si="52"/>
        <v>1.2586764200362517E-3</v>
      </c>
    </row>
    <row r="214" spans="4:16" x14ac:dyDescent="0.2">
      <c r="D214" s="69">
        <f t="shared" si="42"/>
        <v>0</v>
      </c>
      <c r="E214" s="69">
        <f t="shared" si="42"/>
        <v>0</v>
      </c>
      <c r="F214" s="62">
        <f t="shared" si="46"/>
        <v>0</v>
      </c>
      <c r="G214" s="62">
        <f t="shared" si="47"/>
        <v>0</v>
      </c>
      <c r="H214" s="62">
        <f t="shared" si="48"/>
        <v>0</v>
      </c>
      <c r="I214" s="62">
        <f t="shared" si="49"/>
        <v>0</v>
      </c>
      <c r="J214" s="62">
        <f t="shared" si="50"/>
        <v>0</v>
      </c>
      <c r="K214" s="62">
        <f t="shared" ca="1" si="53"/>
        <v>-1.2586764200362517E-3</v>
      </c>
      <c r="L214" s="62">
        <f t="shared" ca="1" si="51"/>
        <v>1.5842663303552747E-6</v>
      </c>
      <c r="M214" s="62">
        <f t="shared" ca="1" si="43"/>
        <v>19012.042618074196</v>
      </c>
      <c r="N214" s="62">
        <f t="shared" ca="1" si="44"/>
        <v>129245.31802556948</v>
      </c>
      <c r="O214" s="62">
        <f t="shared" ca="1" si="45"/>
        <v>48387.655359097684</v>
      </c>
      <c r="P214" s="36">
        <f t="shared" ca="1" si="52"/>
        <v>1.2586764200362517E-3</v>
      </c>
    </row>
    <row r="215" spans="4:16" x14ac:dyDescent="0.2">
      <c r="D215" s="69">
        <f t="shared" si="42"/>
        <v>0</v>
      </c>
      <c r="E215" s="69">
        <f t="shared" si="42"/>
        <v>0</v>
      </c>
      <c r="F215" s="62">
        <f t="shared" si="46"/>
        <v>0</v>
      </c>
      <c r="G215" s="62">
        <f t="shared" si="47"/>
        <v>0</v>
      </c>
      <c r="H215" s="62">
        <f t="shared" si="48"/>
        <v>0</v>
      </c>
      <c r="I215" s="62">
        <f t="shared" si="49"/>
        <v>0</v>
      </c>
      <c r="J215" s="62">
        <f t="shared" si="50"/>
        <v>0</v>
      </c>
      <c r="K215" s="62">
        <f t="shared" ca="1" si="53"/>
        <v>-1.2586764200362517E-3</v>
      </c>
      <c r="L215" s="62">
        <f t="shared" ca="1" si="51"/>
        <v>1.5842663303552747E-6</v>
      </c>
      <c r="M215" s="62">
        <f t="shared" ca="1" si="43"/>
        <v>19012.042618074196</v>
      </c>
      <c r="N215" s="62">
        <f t="shared" ca="1" si="44"/>
        <v>129245.31802556948</v>
      </c>
      <c r="O215" s="62">
        <f t="shared" ca="1" si="45"/>
        <v>48387.655359097684</v>
      </c>
      <c r="P215" s="36">
        <f t="shared" ca="1" si="52"/>
        <v>1.2586764200362517E-3</v>
      </c>
    </row>
    <row r="216" spans="4:16" x14ac:dyDescent="0.2">
      <c r="D216" s="69">
        <f t="shared" si="42"/>
        <v>0</v>
      </c>
      <c r="E216" s="69">
        <f t="shared" si="42"/>
        <v>0</v>
      </c>
      <c r="F216" s="62">
        <f t="shared" si="46"/>
        <v>0</v>
      </c>
      <c r="G216" s="62">
        <f t="shared" si="47"/>
        <v>0</v>
      </c>
      <c r="H216" s="62">
        <f t="shared" si="48"/>
        <v>0</v>
      </c>
      <c r="I216" s="62">
        <f t="shared" si="49"/>
        <v>0</v>
      </c>
      <c r="J216" s="62">
        <f t="shared" si="50"/>
        <v>0</v>
      </c>
      <c r="K216" s="62">
        <f t="shared" ca="1" si="53"/>
        <v>-1.2586764200362517E-3</v>
      </c>
      <c r="L216" s="62">
        <f t="shared" ca="1" si="51"/>
        <v>1.5842663303552747E-6</v>
      </c>
      <c r="M216" s="62">
        <f t="shared" ca="1" si="43"/>
        <v>19012.042618074196</v>
      </c>
      <c r="N216" s="62">
        <f t="shared" ca="1" si="44"/>
        <v>129245.31802556948</v>
      </c>
      <c r="O216" s="62">
        <f t="shared" ca="1" si="45"/>
        <v>48387.655359097684</v>
      </c>
      <c r="P216" s="36">
        <f t="shared" ca="1" si="52"/>
        <v>1.2586764200362517E-3</v>
      </c>
    </row>
    <row r="217" spans="4:16" x14ac:dyDescent="0.2">
      <c r="D217" s="69">
        <f t="shared" si="42"/>
        <v>0</v>
      </c>
      <c r="E217" s="69">
        <f t="shared" si="42"/>
        <v>0</v>
      </c>
      <c r="F217" s="62">
        <f t="shared" si="46"/>
        <v>0</v>
      </c>
      <c r="G217" s="62">
        <f t="shared" si="47"/>
        <v>0</v>
      </c>
      <c r="H217" s="62">
        <f t="shared" si="48"/>
        <v>0</v>
      </c>
      <c r="I217" s="62">
        <f t="shared" si="49"/>
        <v>0</v>
      </c>
      <c r="J217" s="62">
        <f t="shared" si="50"/>
        <v>0</v>
      </c>
      <c r="K217" s="62">
        <f t="shared" ca="1" si="53"/>
        <v>-1.2586764200362517E-3</v>
      </c>
      <c r="L217" s="62">
        <f t="shared" ca="1" si="51"/>
        <v>1.5842663303552747E-6</v>
      </c>
      <c r="M217" s="62">
        <f t="shared" ca="1" si="43"/>
        <v>19012.042618074196</v>
      </c>
      <c r="N217" s="62">
        <f t="shared" ca="1" si="44"/>
        <v>129245.31802556948</v>
      </c>
      <c r="O217" s="62">
        <f t="shared" ca="1" si="45"/>
        <v>48387.655359097684</v>
      </c>
      <c r="P217" s="36">
        <f t="shared" ca="1" si="52"/>
        <v>1.2586764200362517E-3</v>
      </c>
    </row>
    <row r="218" spans="4:16" x14ac:dyDescent="0.2">
      <c r="D218" s="69">
        <f t="shared" si="42"/>
        <v>0</v>
      </c>
      <c r="E218" s="69">
        <f t="shared" si="42"/>
        <v>0</v>
      </c>
      <c r="F218" s="62">
        <f t="shared" si="46"/>
        <v>0</v>
      </c>
      <c r="G218" s="62">
        <f t="shared" si="47"/>
        <v>0</v>
      </c>
      <c r="H218" s="62">
        <f t="shared" si="48"/>
        <v>0</v>
      </c>
      <c r="I218" s="62">
        <f t="shared" si="49"/>
        <v>0</v>
      </c>
      <c r="J218" s="62">
        <f t="shared" si="50"/>
        <v>0</v>
      </c>
      <c r="K218" s="62">
        <f t="shared" ca="1" si="53"/>
        <v>-1.2586764200362517E-3</v>
      </c>
      <c r="L218" s="62">
        <f t="shared" ca="1" si="51"/>
        <v>1.5842663303552747E-6</v>
      </c>
      <c r="M218" s="62">
        <f t="shared" ca="1" si="43"/>
        <v>19012.042618074196</v>
      </c>
      <c r="N218" s="62">
        <f t="shared" ca="1" si="44"/>
        <v>129245.31802556948</v>
      </c>
      <c r="O218" s="62">
        <f t="shared" ca="1" si="45"/>
        <v>48387.655359097684</v>
      </c>
      <c r="P218" s="36">
        <f t="shared" ca="1" si="52"/>
        <v>1.2586764200362517E-3</v>
      </c>
    </row>
    <row r="219" spans="4:16" x14ac:dyDescent="0.2">
      <c r="D219" s="69">
        <f t="shared" si="42"/>
        <v>0</v>
      </c>
      <c r="E219" s="69">
        <f t="shared" si="42"/>
        <v>0</v>
      </c>
      <c r="F219" s="62">
        <f t="shared" si="46"/>
        <v>0</v>
      </c>
      <c r="G219" s="62">
        <f t="shared" si="47"/>
        <v>0</v>
      </c>
      <c r="H219" s="62">
        <f t="shared" si="48"/>
        <v>0</v>
      </c>
      <c r="I219" s="62">
        <f t="shared" si="49"/>
        <v>0</v>
      </c>
      <c r="J219" s="62">
        <f t="shared" si="50"/>
        <v>0</v>
      </c>
      <c r="K219" s="62">
        <f t="shared" ca="1" si="53"/>
        <v>-1.2586764200362517E-3</v>
      </c>
      <c r="L219" s="62">
        <f t="shared" ca="1" si="51"/>
        <v>1.5842663303552747E-6</v>
      </c>
      <c r="M219" s="62">
        <f t="shared" ca="1" si="43"/>
        <v>19012.042618074196</v>
      </c>
      <c r="N219" s="62">
        <f t="shared" ca="1" si="44"/>
        <v>129245.31802556948</v>
      </c>
      <c r="O219" s="62">
        <f t="shared" ca="1" si="45"/>
        <v>48387.655359097684</v>
      </c>
      <c r="P219" s="36">
        <f t="shared" ca="1" si="52"/>
        <v>1.2586764200362517E-3</v>
      </c>
    </row>
    <row r="220" spans="4:16" x14ac:dyDescent="0.2">
      <c r="D220" s="69">
        <f t="shared" si="42"/>
        <v>0</v>
      </c>
      <c r="E220" s="69">
        <f t="shared" si="42"/>
        <v>0</v>
      </c>
      <c r="F220" s="62">
        <f t="shared" si="46"/>
        <v>0</v>
      </c>
      <c r="G220" s="62">
        <f t="shared" si="47"/>
        <v>0</v>
      </c>
      <c r="H220" s="62">
        <f t="shared" si="48"/>
        <v>0</v>
      </c>
      <c r="I220" s="62">
        <f t="shared" si="49"/>
        <v>0</v>
      </c>
      <c r="J220" s="62">
        <f t="shared" si="50"/>
        <v>0</v>
      </c>
      <c r="K220" s="62">
        <f t="shared" ca="1" si="53"/>
        <v>-1.2586764200362517E-3</v>
      </c>
      <c r="L220" s="62">
        <f t="shared" ca="1" si="51"/>
        <v>1.5842663303552747E-6</v>
      </c>
      <c r="M220" s="62">
        <f t="shared" ca="1" si="43"/>
        <v>19012.042618074196</v>
      </c>
      <c r="N220" s="62">
        <f t="shared" ca="1" si="44"/>
        <v>129245.31802556948</v>
      </c>
      <c r="O220" s="62">
        <f t="shared" ca="1" si="45"/>
        <v>48387.655359097684</v>
      </c>
      <c r="P220" s="36">
        <f t="shared" ca="1" si="52"/>
        <v>1.2586764200362517E-3</v>
      </c>
    </row>
    <row r="221" spans="4:16" x14ac:dyDescent="0.2">
      <c r="D221" s="69">
        <f t="shared" si="42"/>
        <v>0</v>
      </c>
      <c r="E221" s="69">
        <f t="shared" si="42"/>
        <v>0</v>
      </c>
      <c r="F221" s="62">
        <f t="shared" si="46"/>
        <v>0</v>
      </c>
      <c r="G221" s="62">
        <f t="shared" si="47"/>
        <v>0</v>
      </c>
      <c r="H221" s="62">
        <f t="shared" si="48"/>
        <v>0</v>
      </c>
      <c r="I221" s="62">
        <f t="shared" si="49"/>
        <v>0</v>
      </c>
      <c r="J221" s="62">
        <f t="shared" si="50"/>
        <v>0</v>
      </c>
      <c r="K221" s="62">
        <f t="shared" ca="1" si="53"/>
        <v>-1.2586764200362517E-3</v>
      </c>
      <c r="L221" s="62">
        <f t="shared" ca="1" si="51"/>
        <v>1.5842663303552747E-6</v>
      </c>
      <c r="M221" s="62">
        <f t="shared" ca="1" si="43"/>
        <v>19012.042618074196</v>
      </c>
      <c r="N221" s="62">
        <f t="shared" ca="1" si="44"/>
        <v>129245.31802556948</v>
      </c>
      <c r="O221" s="62">
        <f t="shared" ca="1" si="45"/>
        <v>48387.655359097684</v>
      </c>
      <c r="P221" s="36">
        <f t="shared" ca="1" si="52"/>
        <v>1.2586764200362517E-3</v>
      </c>
    </row>
    <row r="222" spans="4:16" x14ac:dyDescent="0.2">
      <c r="D222" s="69">
        <f t="shared" si="42"/>
        <v>0</v>
      </c>
      <c r="E222" s="69">
        <f t="shared" si="42"/>
        <v>0</v>
      </c>
      <c r="F222" s="62">
        <f t="shared" si="46"/>
        <v>0</v>
      </c>
      <c r="G222" s="62">
        <f t="shared" si="47"/>
        <v>0</v>
      </c>
      <c r="H222" s="62">
        <f t="shared" si="48"/>
        <v>0</v>
      </c>
      <c r="I222" s="62">
        <f t="shared" si="49"/>
        <v>0</v>
      </c>
      <c r="J222" s="62">
        <f t="shared" si="50"/>
        <v>0</v>
      </c>
      <c r="K222" s="62">
        <f t="shared" ca="1" si="53"/>
        <v>-1.2586764200362517E-3</v>
      </c>
      <c r="L222" s="62">
        <f t="shared" ca="1" si="51"/>
        <v>1.5842663303552747E-6</v>
      </c>
      <c r="M222" s="62">
        <f t="shared" ca="1" si="43"/>
        <v>19012.042618074196</v>
      </c>
      <c r="N222" s="62">
        <f t="shared" ca="1" si="44"/>
        <v>129245.31802556948</v>
      </c>
      <c r="O222" s="62">
        <f t="shared" ca="1" si="45"/>
        <v>48387.655359097684</v>
      </c>
      <c r="P222" s="36">
        <f t="shared" ca="1" si="52"/>
        <v>1.2586764200362517E-3</v>
      </c>
    </row>
    <row r="223" spans="4:16" x14ac:dyDescent="0.2">
      <c r="D223" s="69">
        <f t="shared" si="42"/>
        <v>0</v>
      </c>
      <c r="E223" s="69">
        <f t="shared" si="42"/>
        <v>0</v>
      </c>
      <c r="F223" s="62">
        <f t="shared" si="46"/>
        <v>0</v>
      </c>
      <c r="G223" s="62">
        <f t="shared" si="47"/>
        <v>0</v>
      </c>
      <c r="H223" s="62">
        <f t="shared" si="48"/>
        <v>0</v>
      </c>
      <c r="I223" s="62">
        <f t="shared" si="49"/>
        <v>0</v>
      </c>
      <c r="J223" s="62">
        <f t="shared" si="50"/>
        <v>0</v>
      </c>
      <c r="K223" s="62">
        <f t="shared" ca="1" si="53"/>
        <v>-1.2586764200362517E-3</v>
      </c>
      <c r="L223" s="62">
        <f t="shared" ca="1" si="51"/>
        <v>1.5842663303552747E-6</v>
      </c>
      <c r="M223" s="62">
        <f t="shared" ca="1" si="43"/>
        <v>19012.042618074196</v>
      </c>
      <c r="N223" s="62">
        <f t="shared" ca="1" si="44"/>
        <v>129245.31802556948</v>
      </c>
      <c r="O223" s="62">
        <f t="shared" ca="1" si="45"/>
        <v>48387.655359097684</v>
      </c>
      <c r="P223" s="36">
        <f t="shared" ca="1" si="52"/>
        <v>1.2586764200362517E-3</v>
      </c>
    </row>
    <row r="224" spans="4:16" x14ac:dyDescent="0.2">
      <c r="D224" s="69">
        <f t="shared" si="42"/>
        <v>0</v>
      </c>
      <c r="E224" s="69">
        <f t="shared" si="42"/>
        <v>0</v>
      </c>
      <c r="F224" s="62">
        <f t="shared" si="46"/>
        <v>0</v>
      </c>
      <c r="G224" s="62">
        <f t="shared" si="47"/>
        <v>0</v>
      </c>
      <c r="H224" s="62">
        <f t="shared" si="48"/>
        <v>0</v>
      </c>
      <c r="I224" s="62">
        <f t="shared" si="49"/>
        <v>0</v>
      </c>
      <c r="J224" s="62">
        <f t="shared" si="50"/>
        <v>0</v>
      </c>
      <c r="K224" s="62">
        <f t="shared" ca="1" si="53"/>
        <v>-1.2586764200362517E-3</v>
      </c>
      <c r="L224" s="62">
        <f t="shared" ca="1" si="51"/>
        <v>1.5842663303552747E-6</v>
      </c>
      <c r="M224" s="62">
        <f t="shared" ca="1" si="43"/>
        <v>19012.042618074196</v>
      </c>
      <c r="N224" s="62">
        <f t="shared" ca="1" si="44"/>
        <v>129245.31802556948</v>
      </c>
      <c r="O224" s="62">
        <f t="shared" ca="1" si="45"/>
        <v>48387.655359097684</v>
      </c>
      <c r="P224" s="36">
        <f t="shared" ca="1" si="52"/>
        <v>1.2586764200362517E-3</v>
      </c>
    </row>
    <row r="225" spans="4:16" x14ac:dyDescent="0.2">
      <c r="D225" s="69">
        <f t="shared" si="42"/>
        <v>0</v>
      </c>
      <c r="E225" s="69">
        <f t="shared" si="42"/>
        <v>0</v>
      </c>
      <c r="F225" s="62">
        <f t="shared" si="46"/>
        <v>0</v>
      </c>
      <c r="G225" s="62">
        <f t="shared" si="47"/>
        <v>0</v>
      </c>
      <c r="H225" s="62">
        <f t="shared" si="48"/>
        <v>0</v>
      </c>
      <c r="I225" s="62">
        <f t="shared" si="49"/>
        <v>0</v>
      </c>
      <c r="J225" s="62">
        <f t="shared" si="50"/>
        <v>0</v>
      </c>
      <c r="K225" s="62">
        <f t="shared" ca="1" si="53"/>
        <v>-1.2586764200362517E-3</v>
      </c>
      <c r="L225" s="62">
        <f t="shared" ca="1" si="51"/>
        <v>1.5842663303552747E-6</v>
      </c>
      <c r="M225" s="62">
        <f t="shared" ca="1" si="43"/>
        <v>19012.042618074196</v>
      </c>
      <c r="N225" s="62">
        <f t="shared" ca="1" si="44"/>
        <v>129245.31802556948</v>
      </c>
      <c r="O225" s="62">
        <f t="shared" ca="1" si="45"/>
        <v>48387.655359097684</v>
      </c>
      <c r="P225" s="36">
        <f t="shared" ca="1" si="52"/>
        <v>1.2586764200362517E-3</v>
      </c>
    </row>
    <row r="226" spans="4:16" x14ac:dyDescent="0.2">
      <c r="D226" s="69">
        <f t="shared" si="42"/>
        <v>0</v>
      </c>
      <c r="E226" s="69">
        <f t="shared" si="42"/>
        <v>0</v>
      </c>
      <c r="F226" s="62">
        <f t="shared" si="46"/>
        <v>0</v>
      </c>
      <c r="G226" s="62">
        <f t="shared" si="47"/>
        <v>0</v>
      </c>
      <c r="H226" s="62">
        <f t="shared" si="48"/>
        <v>0</v>
      </c>
      <c r="I226" s="62">
        <f t="shared" si="49"/>
        <v>0</v>
      </c>
      <c r="J226" s="62">
        <f t="shared" si="50"/>
        <v>0</v>
      </c>
      <c r="K226" s="62">
        <f t="shared" ca="1" si="53"/>
        <v>-1.2586764200362517E-3</v>
      </c>
      <c r="L226" s="62">
        <f t="shared" ca="1" si="51"/>
        <v>1.5842663303552747E-6</v>
      </c>
      <c r="M226" s="62">
        <f t="shared" ca="1" si="43"/>
        <v>19012.042618074196</v>
      </c>
      <c r="N226" s="62">
        <f t="shared" ca="1" si="44"/>
        <v>129245.31802556948</v>
      </c>
      <c r="O226" s="62">
        <f t="shared" ca="1" si="45"/>
        <v>48387.655359097684</v>
      </c>
      <c r="P226" s="36">
        <f t="shared" ca="1" si="52"/>
        <v>1.2586764200362517E-3</v>
      </c>
    </row>
    <row r="227" spans="4:16" x14ac:dyDescent="0.2">
      <c r="D227" s="69">
        <f t="shared" si="42"/>
        <v>0</v>
      </c>
      <c r="E227" s="69">
        <f t="shared" si="42"/>
        <v>0</v>
      </c>
      <c r="F227" s="62">
        <f t="shared" si="46"/>
        <v>0</v>
      </c>
      <c r="G227" s="62">
        <f t="shared" si="47"/>
        <v>0</v>
      </c>
      <c r="H227" s="62">
        <f t="shared" si="48"/>
        <v>0</v>
      </c>
      <c r="I227" s="62">
        <f t="shared" si="49"/>
        <v>0</v>
      </c>
      <c r="J227" s="62">
        <f t="shared" si="50"/>
        <v>0</v>
      </c>
      <c r="K227" s="62">
        <f t="shared" ca="1" si="53"/>
        <v>-1.2586764200362517E-3</v>
      </c>
      <c r="L227" s="62">
        <f t="shared" ca="1" si="51"/>
        <v>1.5842663303552747E-6</v>
      </c>
      <c r="M227" s="62">
        <f t="shared" ca="1" si="43"/>
        <v>19012.042618074196</v>
      </c>
      <c r="N227" s="62">
        <f t="shared" ca="1" si="44"/>
        <v>129245.31802556948</v>
      </c>
      <c r="O227" s="62">
        <f t="shared" ca="1" si="45"/>
        <v>48387.655359097684</v>
      </c>
      <c r="P227" s="36">
        <f t="shared" ca="1" si="52"/>
        <v>1.2586764200362517E-3</v>
      </c>
    </row>
    <row r="228" spans="4:16" x14ac:dyDescent="0.2">
      <c r="D228" s="69">
        <f t="shared" si="42"/>
        <v>0</v>
      </c>
      <c r="E228" s="69">
        <f t="shared" si="42"/>
        <v>0</v>
      </c>
      <c r="F228" s="62">
        <f t="shared" si="46"/>
        <v>0</v>
      </c>
      <c r="G228" s="62">
        <f t="shared" si="47"/>
        <v>0</v>
      </c>
      <c r="H228" s="62">
        <f t="shared" si="48"/>
        <v>0</v>
      </c>
      <c r="I228" s="62">
        <f t="shared" si="49"/>
        <v>0</v>
      </c>
      <c r="J228" s="62">
        <f t="shared" si="50"/>
        <v>0</v>
      </c>
      <c r="K228" s="62">
        <f t="shared" ca="1" si="53"/>
        <v>-1.2586764200362517E-3</v>
      </c>
      <c r="L228" s="62">
        <f t="shared" ca="1" si="51"/>
        <v>1.5842663303552747E-6</v>
      </c>
      <c r="M228" s="62">
        <f t="shared" ca="1" si="43"/>
        <v>19012.042618074196</v>
      </c>
      <c r="N228" s="62">
        <f t="shared" ca="1" si="44"/>
        <v>129245.31802556948</v>
      </c>
      <c r="O228" s="62">
        <f t="shared" ca="1" si="45"/>
        <v>48387.655359097684</v>
      </c>
      <c r="P228" s="36">
        <f t="shared" ca="1" si="52"/>
        <v>1.2586764200362517E-3</v>
      </c>
    </row>
    <row r="229" spans="4:16" x14ac:dyDescent="0.2">
      <c r="D229" s="69">
        <f t="shared" si="42"/>
        <v>0</v>
      </c>
      <c r="E229" s="69">
        <f t="shared" si="42"/>
        <v>0</v>
      </c>
      <c r="F229" s="62">
        <f t="shared" si="46"/>
        <v>0</v>
      </c>
      <c r="G229" s="62">
        <f t="shared" si="47"/>
        <v>0</v>
      </c>
      <c r="H229" s="62">
        <f t="shared" si="48"/>
        <v>0</v>
      </c>
      <c r="I229" s="62">
        <f t="shared" si="49"/>
        <v>0</v>
      </c>
      <c r="J229" s="62">
        <f t="shared" si="50"/>
        <v>0</v>
      </c>
      <c r="K229" s="62">
        <f t="shared" ca="1" si="53"/>
        <v>-1.2586764200362517E-3</v>
      </c>
      <c r="L229" s="62">
        <f t="shared" ca="1" si="51"/>
        <v>1.5842663303552747E-6</v>
      </c>
      <c r="M229" s="62">
        <f t="shared" ca="1" si="43"/>
        <v>19012.042618074196</v>
      </c>
      <c r="N229" s="62">
        <f t="shared" ca="1" si="44"/>
        <v>129245.31802556948</v>
      </c>
      <c r="O229" s="62">
        <f t="shared" ca="1" si="45"/>
        <v>48387.655359097684</v>
      </c>
      <c r="P229" s="36">
        <f t="shared" ca="1" si="52"/>
        <v>1.2586764200362517E-3</v>
      </c>
    </row>
    <row r="230" spans="4:16" x14ac:dyDescent="0.2">
      <c r="D230" s="69">
        <f t="shared" si="42"/>
        <v>0</v>
      </c>
      <c r="E230" s="69">
        <f t="shared" si="42"/>
        <v>0</v>
      </c>
      <c r="F230" s="62">
        <f t="shared" si="46"/>
        <v>0</v>
      </c>
      <c r="G230" s="62">
        <f t="shared" si="47"/>
        <v>0</v>
      </c>
      <c r="H230" s="62">
        <f t="shared" si="48"/>
        <v>0</v>
      </c>
      <c r="I230" s="62">
        <f t="shared" si="49"/>
        <v>0</v>
      </c>
      <c r="J230" s="62">
        <f t="shared" si="50"/>
        <v>0</v>
      </c>
      <c r="K230" s="62">
        <f t="shared" ca="1" si="53"/>
        <v>-1.2586764200362517E-3</v>
      </c>
      <c r="L230" s="62">
        <f t="shared" ca="1" si="51"/>
        <v>1.5842663303552747E-6</v>
      </c>
      <c r="M230" s="62">
        <f t="shared" ca="1" si="43"/>
        <v>19012.042618074196</v>
      </c>
      <c r="N230" s="62">
        <f t="shared" ca="1" si="44"/>
        <v>129245.31802556948</v>
      </c>
      <c r="O230" s="62">
        <f t="shared" ca="1" si="45"/>
        <v>48387.655359097684</v>
      </c>
      <c r="P230" s="36">
        <f t="shared" ca="1" si="52"/>
        <v>1.2586764200362517E-3</v>
      </c>
    </row>
    <row r="231" spans="4:16" x14ac:dyDescent="0.2">
      <c r="D231" s="69">
        <f t="shared" si="42"/>
        <v>0</v>
      </c>
      <c r="E231" s="69">
        <f t="shared" si="42"/>
        <v>0</v>
      </c>
      <c r="F231" s="62">
        <f t="shared" si="46"/>
        <v>0</v>
      </c>
      <c r="G231" s="62">
        <f t="shared" si="47"/>
        <v>0</v>
      </c>
      <c r="H231" s="62">
        <f t="shared" si="48"/>
        <v>0</v>
      </c>
      <c r="I231" s="62">
        <f t="shared" si="49"/>
        <v>0</v>
      </c>
      <c r="J231" s="62">
        <f t="shared" si="50"/>
        <v>0</v>
      </c>
      <c r="K231" s="62">
        <f t="shared" ca="1" si="53"/>
        <v>-1.2586764200362517E-3</v>
      </c>
      <c r="L231" s="62">
        <f t="shared" ca="1" si="51"/>
        <v>1.5842663303552747E-6</v>
      </c>
      <c r="M231" s="62">
        <f t="shared" ca="1" si="43"/>
        <v>19012.042618074196</v>
      </c>
      <c r="N231" s="62">
        <f t="shared" ca="1" si="44"/>
        <v>129245.31802556948</v>
      </c>
      <c r="O231" s="62">
        <f t="shared" ca="1" si="45"/>
        <v>48387.655359097684</v>
      </c>
      <c r="P231" s="36">
        <f t="shared" ca="1" si="52"/>
        <v>1.2586764200362517E-3</v>
      </c>
    </row>
    <row r="232" spans="4:16" x14ac:dyDescent="0.2">
      <c r="D232" s="69">
        <f t="shared" si="42"/>
        <v>0</v>
      </c>
      <c r="E232" s="69">
        <f t="shared" si="42"/>
        <v>0</v>
      </c>
      <c r="F232" s="62">
        <f t="shared" si="46"/>
        <v>0</v>
      </c>
      <c r="G232" s="62">
        <f t="shared" si="47"/>
        <v>0</v>
      </c>
      <c r="H232" s="62">
        <f t="shared" si="48"/>
        <v>0</v>
      </c>
      <c r="I232" s="62">
        <f t="shared" si="49"/>
        <v>0</v>
      </c>
      <c r="J232" s="62">
        <f t="shared" si="50"/>
        <v>0</v>
      </c>
      <c r="K232" s="62">
        <f t="shared" ca="1" si="53"/>
        <v>-1.2586764200362517E-3</v>
      </c>
      <c r="L232" s="62">
        <f t="shared" ca="1" si="51"/>
        <v>1.5842663303552747E-6</v>
      </c>
      <c r="M232" s="62">
        <f t="shared" ca="1" si="43"/>
        <v>19012.042618074196</v>
      </c>
      <c r="N232" s="62">
        <f t="shared" ca="1" si="44"/>
        <v>129245.31802556948</v>
      </c>
      <c r="O232" s="62">
        <f t="shared" ca="1" si="45"/>
        <v>48387.655359097684</v>
      </c>
      <c r="P232" s="36">
        <f t="shared" ca="1" si="52"/>
        <v>1.2586764200362517E-3</v>
      </c>
    </row>
    <row r="233" spans="4:16" x14ac:dyDescent="0.2">
      <c r="D233" s="69">
        <f t="shared" si="42"/>
        <v>0</v>
      </c>
      <c r="E233" s="69">
        <f t="shared" si="42"/>
        <v>0</v>
      </c>
      <c r="F233" s="62">
        <f t="shared" si="46"/>
        <v>0</v>
      </c>
      <c r="G233" s="62">
        <f t="shared" si="47"/>
        <v>0</v>
      </c>
      <c r="H233" s="62">
        <f t="shared" si="48"/>
        <v>0</v>
      </c>
      <c r="I233" s="62">
        <f t="shared" si="49"/>
        <v>0</v>
      </c>
      <c r="J233" s="62">
        <f t="shared" si="50"/>
        <v>0</v>
      </c>
      <c r="K233" s="62">
        <f t="shared" ca="1" si="53"/>
        <v>-1.2586764200362517E-3</v>
      </c>
      <c r="L233" s="62">
        <f t="shared" ca="1" si="51"/>
        <v>1.5842663303552747E-6</v>
      </c>
      <c r="M233" s="62">
        <f t="shared" ca="1" si="43"/>
        <v>19012.042618074196</v>
      </c>
      <c r="N233" s="62">
        <f t="shared" ca="1" si="44"/>
        <v>129245.31802556948</v>
      </c>
      <c r="O233" s="62">
        <f t="shared" ca="1" si="45"/>
        <v>48387.655359097684</v>
      </c>
      <c r="P233" s="36">
        <f t="shared" ca="1" si="52"/>
        <v>1.2586764200362517E-3</v>
      </c>
    </row>
    <row r="234" spans="4:16" x14ac:dyDescent="0.2">
      <c r="D234" s="69">
        <f t="shared" si="42"/>
        <v>0</v>
      </c>
      <c r="E234" s="69">
        <f t="shared" si="42"/>
        <v>0</v>
      </c>
      <c r="F234" s="62">
        <f t="shared" si="46"/>
        <v>0</v>
      </c>
      <c r="G234" s="62">
        <f t="shared" si="47"/>
        <v>0</v>
      </c>
      <c r="H234" s="62">
        <f t="shared" si="48"/>
        <v>0</v>
      </c>
      <c r="I234" s="62">
        <f t="shared" si="49"/>
        <v>0</v>
      </c>
      <c r="J234" s="62">
        <f t="shared" si="50"/>
        <v>0</v>
      </c>
      <c r="K234" s="62">
        <f t="shared" ca="1" si="53"/>
        <v>-1.2586764200362517E-3</v>
      </c>
      <c r="L234" s="62">
        <f t="shared" ca="1" si="51"/>
        <v>1.5842663303552747E-6</v>
      </c>
      <c r="M234" s="62">
        <f t="shared" ca="1" si="43"/>
        <v>19012.042618074196</v>
      </c>
      <c r="N234" s="62">
        <f t="shared" ca="1" si="44"/>
        <v>129245.31802556948</v>
      </c>
      <c r="O234" s="62">
        <f t="shared" ca="1" si="45"/>
        <v>48387.655359097684</v>
      </c>
      <c r="P234" s="36">
        <f t="shared" ca="1" si="52"/>
        <v>1.2586764200362517E-3</v>
      </c>
    </row>
    <row r="235" spans="4:16" x14ac:dyDescent="0.2">
      <c r="D235" s="69">
        <f t="shared" si="42"/>
        <v>0</v>
      </c>
      <c r="E235" s="69">
        <f t="shared" si="42"/>
        <v>0</v>
      </c>
      <c r="F235" s="62">
        <f t="shared" si="46"/>
        <v>0</v>
      </c>
      <c r="G235" s="62">
        <f t="shared" si="47"/>
        <v>0</v>
      </c>
      <c r="H235" s="62">
        <f t="shared" si="48"/>
        <v>0</v>
      </c>
      <c r="I235" s="62">
        <f t="shared" si="49"/>
        <v>0</v>
      </c>
      <c r="J235" s="62">
        <f t="shared" si="50"/>
        <v>0</v>
      </c>
      <c r="K235" s="62">
        <f t="shared" ca="1" si="53"/>
        <v>-1.2586764200362517E-3</v>
      </c>
      <c r="L235" s="62">
        <f t="shared" ca="1" si="51"/>
        <v>1.5842663303552747E-6</v>
      </c>
      <c r="M235" s="62">
        <f t="shared" ca="1" si="43"/>
        <v>19012.042618074196</v>
      </c>
      <c r="N235" s="62">
        <f t="shared" ca="1" si="44"/>
        <v>129245.31802556948</v>
      </c>
      <c r="O235" s="62">
        <f t="shared" ca="1" si="45"/>
        <v>48387.655359097684</v>
      </c>
      <c r="P235" s="36">
        <f t="shared" ca="1" si="52"/>
        <v>1.2586764200362517E-3</v>
      </c>
    </row>
    <row r="236" spans="4:16" x14ac:dyDescent="0.2">
      <c r="D236" s="69">
        <f t="shared" si="42"/>
        <v>0</v>
      </c>
      <c r="E236" s="69">
        <f t="shared" si="42"/>
        <v>0</v>
      </c>
      <c r="F236" s="62">
        <f t="shared" si="46"/>
        <v>0</v>
      </c>
      <c r="G236" s="62">
        <f t="shared" si="47"/>
        <v>0</v>
      </c>
      <c r="H236" s="62">
        <f t="shared" si="48"/>
        <v>0</v>
      </c>
      <c r="I236" s="62">
        <f t="shared" si="49"/>
        <v>0</v>
      </c>
      <c r="J236" s="62">
        <f t="shared" si="50"/>
        <v>0</v>
      </c>
      <c r="K236" s="62">
        <f t="shared" ca="1" si="53"/>
        <v>-1.2586764200362517E-3</v>
      </c>
      <c r="L236" s="62">
        <f t="shared" ca="1" si="51"/>
        <v>1.5842663303552747E-6</v>
      </c>
      <c r="M236" s="62">
        <f t="shared" ca="1" si="43"/>
        <v>19012.042618074196</v>
      </c>
      <c r="N236" s="62">
        <f t="shared" ca="1" si="44"/>
        <v>129245.31802556948</v>
      </c>
      <c r="O236" s="62">
        <f t="shared" ca="1" si="45"/>
        <v>48387.655359097684</v>
      </c>
      <c r="P236" s="36">
        <f t="shared" ca="1" si="52"/>
        <v>1.2586764200362517E-3</v>
      </c>
    </row>
    <row r="237" spans="4:16" x14ac:dyDescent="0.2">
      <c r="D237" s="69">
        <f t="shared" si="42"/>
        <v>0</v>
      </c>
      <c r="E237" s="69">
        <f t="shared" si="42"/>
        <v>0</v>
      </c>
      <c r="F237" s="62">
        <f t="shared" si="46"/>
        <v>0</v>
      </c>
      <c r="G237" s="62">
        <f t="shared" si="47"/>
        <v>0</v>
      </c>
      <c r="H237" s="62">
        <f t="shared" si="48"/>
        <v>0</v>
      </c>
      <c r="I237" s="62">
        <f t="shared" si="49"/>
        <v>0</v>
      </c>
      <c r="J237" s="62">
        <f t="shared" si="50"/>
        <v>0</v>
      </c>
      <c r="K237" s="62">
        <f t="shared" ca="1" si="53"/>
        <v>-1.2586764200362517E-3</v>
      </c>
      <c r="L237" s="62">
        <f t="shared" ca="1" si="51"/>
        <v>1.5842663303552747E-6</v>
      </c>
      <c r="M237" s="62">
        <f t="shared" ca="1" si="43"/>
        <v>19012.042618074196</v>
      </c>
      <c r="N237" s="62">
        <f t="shared" ca="1" si="44"/>
        <v>129245.31802556948</v>
      </c>
      <c r="O237" s="62">
        <f t="shared" ca="1" si="45"/>
        <v>48387.655359097684</v>
      </c>
      <c r="P237" s="36">
        <f t="shared" ca="1" si="52"/>
        <v>1.2586764200362517E-3</v>
      </c>
    </row>
    <row r="238" spans="4:16" x14ac:dyDescent="0.2">
      <c r="D238" s="69">
        <f t="shared" si="42"/>
        <v>0</v>
      </c>
      <c r="E238" s="69">
        <f t="shared" si="42"/>
        <v>0</v>
      </c>
      <c r="F238" s="62">
        <f t="shared" si="46"/>
        <v>0</v>
      </c>
      <c r="G238" s="62">
        <f t="shared" si="47"/>
        <v>0</v>
      </c>
      <c r="H238" s="62">
        <f t="shared" si="48"/>
        <v>0</v>
      </c>
      <c r="I238" s="62">
        <f t="shared" si="49"/>
        <v>0</v>
      </c>
      <c r="J238" s="62">
        <f t="shared" si="50"/>
        <v>0</v>
      </c>
      <c r="K238" s="62">
        <f t="shared" ca="1" si="53"/>
        <v>-1.2586764200362517E-3</v>
      </c>
      <c r="L238" s="62">
        <f t="shared" ca="1" si="51"/>
        <v>1.5842663303552747E-6</v>
      </c>
      <c r="M238" s="62">
        <f t="shared" ca="1" si="43"/>
        <v>19012.042618074196</v>
      </c>
      <c r="N238" s="62">
        <f t="shared" ca="1" si="44"/>
        <v>129245.31802556948</v>
      </c>
      <c r="O238" s="62">
        <f t="shared" ca="1" si="45"/>
        <v>48387.655359097684</v>
      </c>
      <c r="P238" s="36">
        <f t="shared" ca="1" si="52"/>
        <v>1.2586764200362517E-3</v>
      </c>
    </row>
    <row r="239" spans="4:16" x14ac:dyDescent="0.2">
      <c r="D239" s="69">
        <f t="shared" si="42"/>
        <v>0</v>
      </c>
      <c r="E239" s="69">
        <f t="shared" si="42"/>
        <v>0</v>
      </c>
      <c r="F239" s="62">
        <f t="shared" si="46"/>
        <v>0</v>
      </c>
      <c r="G239" s="62">
        <f t="shared" si="47"/>
        <v>0</v>
      </c>
      <c r="H239" s="62">
        <f t="shared" si="48"/>
        <v>0</v>
      </c>
      <c r="I239" s="62">
        <f t="shared" si="49"/>
        <v>0</v>
      </c>
      <c r="J239" s="62">
        <f t="shared" si="50"/>
        <v>0</v>
      </c>
      <c r="K239" s="62">
        <f t="shared" ca="1" si="53"/>
        <v>-1.2586764200362517E-3</v>
      </c>
      <c r="L239" s="62">
        <f t="shared" ca="1" si="51"/>
        <v>1.5842663303552747E-6</v>
      </c>
      <c r="M239" s="62">
        <f t="shared" ca="1" si="43"/>
        <v>19012.042618074196</v>
      </c>
      <c r="N239" s="62">
        <f t="shared" ca="1" si="44"/>
        <v>129245.31802556948</v>
      </c>
      <c r="O239" s="62">
        <f t="shared" ca="1" si="45"/>
        <v>48387.655359097684</v>
      </c>
      <c r="P239" s="36">
        <f t="shared" ca="1" si="52"/>
        <v>1.2586764200362517E-3</v>
      </c>
    </row>
    <row r="240" spans="4:16" x14ac:dyDescent="0.2">
      <c r="D240" s="69">
        <f t="shared" si="42"/>
        <v>0</v>
      </c>
      <c r="E240" s="69">
        <f t="shared" si="42"/>
        <v>0</v>
      </c>
      <c r="F240" s="62">
        <f t="shared" si="46"/>
        <v>0</v>
      </c>
      <c r="G240" s="62">
        <f t="shared" si="47"/>
        <v>0</v>
      </c>
      <c r="H240" s="62">
        <f t="shared" si="48"/>
        <v>0</v>
      </c>
      <c r="I240" s="62">
        <f t="shared" si="49"/>
        <v>0</v>
      </c>
      <c r="J240" s="62">
        <f t="shared" si="50"/>
        <v>0</v>
      </c>
      <c r="K240" s="62">
        <f t="shared" ca="1" si="53"/>
        <v>-1.2586764200362517E-3</v>
      </c>
      <c r="L240" s="62">
        <f t="shared" ca="1" si="51"/>
        <v>1.5842663303552747E-6</v>
      </c>
      <c r="M240" s="62">
        <f t="shared" ca="1" si="43"/>
        <v>19012.042618074196</v>
      </c>
      <c r="N240" s="62">
        <f t="shared" ca="1" si="44"/>
        <v>129245.31802556948</v>
      </c>
      <c r="O240" s="62">
        <f t="shared" ca="1" si="45"/>
        <v>48387.655359097684</v>
      </c>
      <c r="P240" s="36">
        <f t="shared" ca="1" si="52"/>
        <v>1.2586764200362517E-3</v>
      </c>
    </row>
    <row r="241" spans="4:16" x14ac:dyDescent="0.2">
      <c r="D241" s="69">
        <f t="shared" si="42"/>
        <v>0</v>
      </c>
      <c r="E241" s="69">
        <f t="shared" si="42"/>
        <v>0</v>
      </c>
      <c r="F241" s="62">
        <f t="shared" si="46"/>
        <v>0</v>
      </c>
      <c r="G241" s="62">
        <f t="shared" si="47"/>
        <v>0</v>
      </c>
      <c r="H241" s="62">
        <f t="shared" si="48"/>
        <v>0</v>
      </c>
      <c r="I241" s="62">
        <f t="shared" si="49"/>
        <v>0</v>
      </c>
      <c r="J241" s="62">
        <f t="shared" si="50"/>
        <v>0</v>
      </c>
      <c r="K241" s="62">
        <f t="shared" ca="1" si="53"/>
        <v>-1.2586764200362517E-3</v>
      </c>
      <c r="L241" s="62">
        <f t="shared" ca="1" si="51"/>
        <v>1.5842663303552747E-6</v>
      </c>
      <c r="M241" s="62">
        <f t="shared" ca="1" si="43"/>
        <v>19012.042618074196</v>
      </c>
      <c r="N241" s="62">
        <f t="shared" ca="1" si="44"/>
        <v>129245.31802556948</v>
      </c>
      <c r="O241" s="62">
        <f t="shared" ca="1" si="45"/>
        <v>48387.655359097684</v>
      </c>
      <c r="P241" s="36">
        <f t="shared" ca="1" si="52"/>
        <v>1.2586764200362517E-3</v>
      </c>
    </row>
    <row r="242" spans="4:16" x14ac:dyDescent="0.2">
      <c r="D242" s="69">
        <f t="shared" si="42"/>
        <v>0</v>
      </c>
      <c r="E242" s="69">
        <f t="shared" si="42"/>
        <v>0</v>
      </c>
      <c r="F242" s="62">
        <f t="shared" si="46"/>
        <v>0</v>
      </c>
      <c r="G242" s="62">
        <f t="shared" si="47"/>
        <v>0</v>
      </c>
      <c r="H242" s="62">
        <f t="shared" si="48"/>
        <v>0</v>
      </c>
      <c r="I242" s="62">
        <f t="shared" si="49"/>
        <v>0</v>
      </c>
      <c r="J242" s="62">
        <f t="shared" si="50"/>
        <v>0</v>
      </c>
      <c r="K242" s="62">
        <f t="shared" ca="1" si="53"/>
        <v>-1.2586764200362517E-3</v>
      </c>
      <c r="L242" s="62">
        <f t="shared" ca="1" si="51"/>
        <v>1.5842663303552747E-6</v>
      </c>
      <c r="M242" s="62">
        <f t="shared" ca="1" si="43"/>
        <v>19012.042618074196</v>
      </c>
      <c r="N242" s="62">
        <f t="shared" ca="1" si="44"/>
        <v>129245.31802556948</v>
      </c>
      <c r="O242" s="62">
        <f t="shared" ca="1" si="45"/>
        <v>48387.655359097684</v>
      </c>
      <c r="P242" s="36">
        <f t="shared" ca="1" si="52"/>
        <v>1.2586764200362517E-3</v>
      </c>
    </row>
    <row r="243" spans="4:16" x14ac:dyDescent="0.2">
      <c r="D243" s="69">
        <f t="shared" si="42"/>
        <v>0</v>
      </c>
      <c r="E243" s="69">
        <f t="shared" si="42"/>
        <v>0</v>
      </c>
      <c r="F243" s="62">
        <f t="shared" si="46"/>
        <v>0</v>
      </c>
      <c r="G243" s="62">
        <f t="shared" si="47"/>
        <v>0</v>
      </c>
      <c r="H243" s="62">
        <f t="shared" si="48"/>
        <v>0</v>
      </c>
      <c r="I243" s="62">
        <f t="shared" si="49"/>
        <v>0</v>
      </c>
      <c r="J243" s="62">
        <f t="shared" si="50"/>
        <v>0</v>
      </c>
      <c r="K243" s="62">
        <f t="shared" ca="1" si="53"/>
        <v>-1.2586764200362517E-3</v>
      </c>
      <c r="L243" s="62">
        <f t="shared" ca="1" si="51"/>
        <v>1.5842663303552747E-6</v>
      </c>
      <c r="M243" s="62">
        <f t="shared" ca="1" si="43"/>
        <v>19012.042618074196</v>
      </c>
      <c r="N243" s="62">
        <f t="shared" ca="1" si="44"/>
        <v>129245.31802556948</v>
      </c>
      <c r="O243" s="62">
        <f t="shared" ca="1" si="45"/>
        <v>48387.655359097684</v>
      </c>
      <c r="P243" s="36">
        <f t="shared" ca="1" si="52"/>
        <v>1.2586764200362517E-3</v>
      </c>
    </row>
    <row r="244" spans="4:16" x14ac:dyDescent="0.2">
      <c r="D244" s="69">
        <f t="shared" si="42"/>
        <v>0</v>
      </c>
      <c r="E244" s="69">
        <f t="shared" si="42"/>
        <v>0</v>
      </c>
      <c r="F244" s="62">
        <f t="shared" si="46"/>
        <v>0</v>
      </c>
      <c r="G244" s="62">
        <f t="shared" si="47"/>
        <v>0</v>
      </c>
      <c r="H244" s="62">
        <f t="shared" si="48"/>
        <v>0</v>
      </c>
      <c r="I244" s="62">
        <f t="shared" si="49"/>
        <v>0</v>
      </c>
      <c r="J244" s="62">
        <f t="shared" si="50"/>
        <v>0</v>
      </c>
      <c r="K244" s="62">
        <f t="shared" ca="1" si="53"/>
        <v>-1.2586764200362517E-3</v>
      </c>
      <c r="L244" s="62">
        <f t="shared" ca="1" si="51"/>
        <v>1.5842663303552747E-6</v>
      </c>
      <c r="M244" s="62">
        <f t="shared" ca="1" si="43"/>
        <v>19012.042618074196</v>
      </c>
      <c r="N244" s="62">
        <f t="shared" ca="1" si="44"/>
        <v>129245.31802556948</v>
      </c>
      <c r="O244" s="62">
        <f t="shared" ca="1" si="45"/>
        <v>48387.655359097684</v>
      </c>
      <c r="P244" s="36">
        <f t="shared" ca="1" si="52"/>
        <v>1.2586764200362517E-3</v>
      </c>
    </row>
    <row r="245" spans="4:16" x14ac:dyDescent="0.2">
      <c r="D245" s="69">
        <f t="shared" si="42"/>
        <v>0</v>
      </c>
      <c r="E245" s="69">
        <f t="shared" si="42"/>
        <v>0</v>
      </c>
      <c r="F245" s="62">
        <f t="shared" si="46"/>
        <v>0</v>
      </c>
      <c r="G245" s="62">
        <f t="shared" si="47"/>
        <v>0</v>
      </c>
      <c r="H245" s="62">
        <f t="shared" si="48"/>
        <v>0</v>
      </c>
      <c r="I245" s="62">
        <f t="shared" si="49"/>
        <v>0</v>
      </c>
      <c r="J245" s="62">
        <f t="shared" si="50"/>
        <v>0</v>
      </c>
      <c r="K245" s="62">
        <f t="shared" ca="1" si="53"/>
        <v>-1.2586764200362517E-3</v>
      </c>
      <c r="L245" s="62">
        <f t="shared" ca="1" si="51"/>
        <v>1.5842663303552747E-6</v>
      </c>
      <c r="M245" s="62">
        <f t="shared" ca="1" si="43"/>
        <v>19012.042618074196</v>
      </c>
      <c r="N245" s="62">
        <f t="shared" ca="1" si="44"/>
        <v>129245.31802556948</v>
      </c>
      <c r="O245" s="62">
        <f t="shared" ca="1" si="45"/>
        <v>48387.655359097684</v>
      </c>
      <c r="P245" s="36">
        <f t="shared" ca="1" si="52"/>
        <v>1.2586764200362517E-3</v>
      </c>
    </row>
    <row r="246" spans="4:16" x14ac:dyDescent="0.2">
      <c r="D246" s="69">
        <f t="shared" si="42"/>
        <v>0</v>
      </c>
      <c r="E246" s="69">
        <f t="shared" si="42"/>
        <v>0</v>
      </c>
      <c r="F246" s="62">
        <f t="shared" si="46"/>
        <v>0</v>
      </c>
      <c r="G246" s="62">
        <f t="shared" si="47"/>
        <v>0</v>
      </c>
      <c r="H246" s="62">
        <f t="shared" si="48"/>
        <v>0</v>
      </c>
      <c r="I246" s="62">
        <f t="shared" si="49"/>
        <v>0</v>
      </c>
      <c r="J246" s="62">
        <f t="shared" si="50"/>
        <v>0</v>
      </c>
      <c r="K246" s="62">
        <f t="shared" ca="1" si="53"/>
        <v>-1.2586764200362517E-3</v>
      </c>
      <c r="L246" s="62">
        <f t="shared" ca="1" si="51"/>
        <v>1.5842663303552747E-6</v>
      </c>
      <c r="M246" s="62">
        <f t="shared" ca="1" si="43"/>
        <v>19012.042618074196</v>
      </c>
      <c r="N246" s="62">
        <f t="shared" ca="1" si="44"/>
        <v>129245.31802556948</v>
      </c>
      <c r="O246" s="62">
        <f t="shared" ca="1" si="45"/>
        <v>48387.655359097684</v>
      </c>
      <c r="P246" s="36">
        <f t="shared" ca="1" si="52"/>
        <v>1.2586764200362517E-3</v>
      </c>
    </row>
    <row r="247" spans="4:16" x14ac:dyDescent="0.2">
      <c r="D247" s="69">
        <f t="shared" si="42"/>
        <v>0</v>
      </c>
      <c r="E247" s="69">
        <f t="shared" si="42"/>
        <v>0</v>
      </c>
      <c r="F247" s="62">
        <f t="shared" si="46"/>
        <v>0</v>
      </c>
      <c r="G247" s="62">
        <f t="shared" si="47"/>
        <v>0</v>
      </c>
      <c r="H247" s="62">
        <f t="shared" si="48"/>
        <v>0</v>
      </c>
      <c r="I247" s="62">
        <f t="shared" si="49"/>
        <v>0</v>
      </c>
      <c r="J247" s="62">
        <f t="shared" si="50"/>
        <v>0</v>
      </c>
      <c r="K247" s="62">
        <f t="shared" ca="1" si="53"/>
        <v>-1.2586764200362517E-3</v>
      </c>
      <c r="L247" s="62">
        <f t="shared" ca="1" si="51"/>
        <v>1.5842663303552747E-6</v>
      </c>
      <c r="M247" s="62">
        <f t="shared" ca="1" si="43"/>
        <v>19012.042618074196</v>
      </c>
      <c r="N247" s="62">
        <f t="shared" ca="1" si="44"/>
        <v>129245.31802556948</v>
      </c>
      <c r="O247" s="62">
        <f t="shared" ca="1" si="45"/>
        <v>48387.655359097684</v>
      </c>
      <c r="P247" s="36">
        <f t="shared" ca="1" si="52"/>
        <v>1.2586764200362517E-3</v>
      </c>
    </row>
    <row r="248" spans="4:16" x14ac:dyDescent="0.2">
      <c r="D248" s="69">
        <f t="shared" si="42"/>
        <v>0</v>
      </c>
      <c r="E248" s="69">
        <f t="shared" si="42"/>
        <v>0</v>
      </c>
      <c r="F248" s="62">
        <f t="shared" si="46"/>
        <v>0</v>
      </c>
      <c r="G248" s="62">
        <f t="shared" si="47"/>
        <v>0</v>
      </c>
      <c r="H248" s="62">
        <f t="shared" si="48"/>
        <v>0</v>
      </c>
      <c r="I248" s="62">
        <f t="shared" si="49"/>
        <v>0</v>
      </c>
      <c r="J248" s="62">
        <f t="shared" si="50"/>
        <v>0</v>
      </c>
      <c r="K248" s="62">
        <f t="shared" ca="1" si="53"/>
        <v>-1.2586764200362517E-3</v>
      </c>
      <c r="L248" s="62">
        <f t="shared" ca="1" si="51"/>
        <v>1.5842663303552747E-6</v>
      </c>
      <c r="M248" s="62">
        <f t="shared" ca="1" si="43"/>
        <v>19012.042618074196</v>
      </c>
      <c r="N248" s="62">
        <f t="shared" ca="1" si="44"/>
        <v>129245.31802556948</v>
      </c>
      <c r="O248" s="62">
        <f t="shared" ca="1" si="45"/>
        <v>48387.655359097684</v>
      </c>
      <c r="P248" s="36">
        <f t="shared" ca="1" si="52"/>
        <v>1.2586764200362517E-3</v>
      </c>
    </row>
    <row r="249" spans="4:16" x14ac:dyDescent="0.2">
      <c r="D249" s="69">
        <f t="shared" si="42"/>
        <v>0</v>
      </c>
      <c r="E249" s="69">
        <f t="shared" si="42"/>
        <v>0</v>
      </c>
      <c r="F249" s="62">
        <f t="shared" si="46"/>
        <v>0</v>
      </c>
      <c r="G249" s="62">
        <f t="shared" si="47"/>
        <v>0</v>
      </c>
      <c r="H249" s="62">
        <f t="shared" si="48"/>
        <v>0</v>
      </c>
      <c r="I249" s="62">
        <f t="shared" si="49"/>
        <v>0</v>
      </c>
      <c r="J249" s="62">
        <f t="shared" si="50"/>
        <v>0</v>
      </c>
      <c r="K249" s="62">
        <f t="shared" ca="1" si="53"/>
        <v>-1.2586764200362517E-3</v>
      </c>
      <c r="L249" s="62">
        <f t="shared" ca="1" si="51"/>
        <v>1.5842663303552747E-6</v>
      </c>
      <c r="M249" s="62">
        <f t="shared" ca="1" si="43"/>
        <v>19012.042618074196</v>
      </c>
      <c r="N249" s="62">
        <f t="shared" ca="1" si="44"/>
        <v>129245.31802556948</v>
      </c>
      <c r="O249" s="62">
        <f t="shared" ca="1" si="45"/>
        <v>48387.655359097684</v>
      </c>
      <c r="P249" s="36">
        <f t="shared" ca="1" si="52"/>
        <v>1.2586764200362517E-3</v>
      </c>
    </row>
    <row r="250" spans="4:16" x14ac:dyDescent="0.2">
      <c r="D250" s="69">
        <f t="shared" si="42"/>
        <v>0</v>
      </c>
      <c r="E250" s="69">
        <f t="shared" si="42"/>
        <v>0</v>
      </c>
      <c r="F250" s="62">
        <f t="shared" si="46"/>
        <v>0</v>
      </c>
      <c r="G250" s="62">
        <f t="shared" si="47"/>
        <v>0</v>
      </c>
      <c r="H250" s="62">
        <f t="shared" si="48"/>
        <v>0</v>
      </c>
      <c r="I250" s="62">
        <f t="shared" si="49"/>
        <v>0</v>
      </c>
      <c r="J250" s="62">
        <f t="shared" si="50"/>
        <v>0</v>
      </c>
      <c r="K250" s="62">
        <f t="shared" ca="1" si="53"/>
        <v>-1.2586764200362517E-3</v>
      </c>
      <c r="L250" s="62">
        <f t="shared" ca="1" si="51"/>
        <v>1.5842663303552747E-6</v>
      </c>
      <c r="M250" s="62">
        <f t="shared" ca="1" si="43"/>
        <v>19012.042618074196</v>
      </c>
      <c r="N250" s="62">
        <f t="shared" ca="1" si="44"/>
        <v>129245.31802556948</v>
      </c>
      <c r="O250" s="62">
        <f t="shared" ca="1" si="45"/>
        <v>48387.655359097684</v>
      </c>
      <c r="P250" s="36">
        <f t="shared" ca="1" si="52"/>
        <v>1.2586764200362517E-3</v>
      </c>
    </row>
    <row r="251" spans="4:16" x14ac:dyDescent="0.2">
      <c r="D251" s="69">
        <f t="shared" si="42"/>
        <v>0</v>
      </c>
      <c r="E251" s="69">
        <f t="shared" si="42"/>
        <v>0</v>
      </c>
      <c r="F251" s="62">
        <f t="shared" si="46"/>
        <v>0</v>
      </c>
      <c r="G251" s="62">
        <f t="shared" si="47"/>
        <v>0</v>
      </c>
      <c r="H251" s="62">
        <f t="shared" si="48"/>
        <v>0</v>
      </c>
      <c r="I251" s="62">
        <f t="shared" si="49"/>
        <v>0</v>
      </c>
      <c r="J251" s="62">
        <f t="shared" si="50"/>
        <v>0</v>
      </c>
      <c r="K251" s="62">
        <f t="shared" ca="1" si="53"/>
        <v>-1.2586764200362517E-3</v>
      </c>
      <c r="L251" s="62">
        <f t="shared" ca="1" si="51"/>
        <v>1.5842663303552747E-6</v>
      </c>
      <c r="M251" s="62">
        <f t="shared" ca="1" si="43"/>
        <v>19012.042618074196</v>
      </c>
      <c r="N251" s="62">
        <f t="shared" ca="1" si="44"/>
        <v>129245.31802556948</v>
      </c>
      <c r="O251" s="62">
        <f t="shared" ca="1" si="45"/>
        <v>48387.655359097684</v>
      </c>
      <c r="P251" s="36">
        <f t="shared" ca="1" si="52"/>
        <v>1.2586764200362517E-3</v>
      </c>
    </row>
    <row r="252" spans="4:16" x14ac:dyDescent="0.2">
      <c r="D252" s="69">
        <f t="shared" si="42"/>
        <v>0</v>
      </c>
      <c r="E252" s="69">
        <f t="shared" si="42"/>
        <v>0</v>
      </c>
      <c r="F252" s="62">
        <f t="shared" si="46"/>
        <v>0</v>
      </c>
      <c r="G252" s="62">
        <f t="shared" si="47"/>
        <v>0</v>
      </c>
      <c r="H252" s="62">
        <f t="shared" si="48"/>
        <v>0</v>
      </c>
      <c r="I252" s="62">
        <f t="shared" si="49"/>
        <v>0</v>
      </c>
      <c r="J252" s="62">
        <f t="shared" si="50"/>
        <v>0</v>
      </c>
      <c r="K252" s="62">
        <f t="shared" ca="1" si="53"/>
        <v>-1.2586764200362517E-3</v>
      </c>
      <c r="L252" s="62">
        <f t="shared" ca="1" si="51"/>
        <v>1.5842663303552747E-6</v>
      </c>
      <c r="M252" s="62">
        <f t="shared" ca="1" si="43"/>
        <v>19012.042618074196</v>
      </c>
      <c r="N252" s="62">
        <f t="shared" ca="1" si="44"/>
        <v>129245.31802556948</v>
      </c>
      <c r="O252" s="62">
        <f t="shared" ca="1" si="45"/>
        <v>48387.655359097684</v>
      </c>
      <c r="P252" s="36">
        <f t="shared" ca="1" si="52"/>
        <v>1.2586764200362517E-3</v>
      </c>
    </row>
    <row r="253" spans="4:16" x14ac:dyDescent="0.2">
      <c r="D253" s="69">
        <f t="shared" si="42"/>
        <v>0</v>
      </c>
      <c r="E253" s="69">
        <f t="shared" si="42"/>
        <v>0</v>
      </c>
      <c r="F253" s="62">
        <f t="shared" si="46"/>
        <v>0</v>
      </c>
      <c r="G253" s="62">
        <f t="shared" si="47"/>
        <v>0</v>
      </c>
      <c r="H253" s="62">
        <f t="shared" si="48"/>
        <v>0</v>
      </c>
      <c r="I253" s="62">
        <f t="shared" si="49"/>
        <v>0</v>
      </c>
      <c r="J253" s="62">
        <f t="shared" si="50"/>
        <v>0</v>
      </c>
      <c r="K253" s="62">
        <f t="shared" ca="1" si="53"/>
        <v>-1.2586764200362517E-3</v>
      </c>
      <c r="L253" s="62">
        <f t="shared" ca="1" si="51"/>
        <v>1.5842663303552747E-6</v>
      </c>
      <c r="M253" s="62">
        <f t="shared" ca="1" si="43"/>
        <v>19012.042618074196</v>
      </c>
      <c r="N253" s="62">
        <f t="shared" ca="1" si="44"/>
        <v>129245.31802556948</v>
      </c>
      <c r="O253" s="62">
        <f t="shared" ca="1" si="45"/>
        <v>48387.655359097684</v>
      </c>
      <c r="P253" s="36">
        <f t="shared" ca="1" si="52"/>
        <v>1.2586764200362517E-3</v>
      </c>
    </row>
    <row r="254" spans="4:16" x14ac:dyDescent="0.2">
      <c r="D254" s="69">
        <f t="shared" si="42"/>
        <v>0</v>
      </c>
      <c r="E254" s="69">
        <f t="shared" si="42"/>
        <v>0</v>
      </c>
      <c r="F254" s="62">
        <f t="shared" si="46"/>
        <v>0</v>
      </c>
      <c r="G254" s="62">
        <f t="shared" si="47"/>
        <v>0</v>
      </c>
      <c r="H254" s="62">
        <f t="shared" si="48"/>
        <v>0</v>
      </c>
      <c r="I254" s="62">
        <f t="shared" si="49"/>
        <v>0</v>
      </c>
      <c r="J254" s="62">
        <f t="shared" si="50"/>
        <v>0</v>
      </c>
      <c r="K254" s="62">
        <f t="shared" ca="1" si="53"/>
        <v>-1.2586764200362517E-3</v>
      </c>
      <c r="L254" s="62">
        <f t="shared" ca="1" si="51"/>
        <v>1.5842663303552747E-6</v>
      </c>
      <c r="M254" s="62">
        <f t="shared" ca="1" si="43"/>
        <v>19012.042618074196</v>
      </c>
      <c r="N254" s="62">
        <f t="shared" ca="1" si="44"/>
        <v>129245.31802556948</v>
      </c>
      <c r="O254" s="62">
        <f t="shared" ca="1" si="45"/>
        <v>48387.655359097684</v>
      </c>
      <c r="P254" s="36">
        <f t="shared" ca="1" si="52"/>
        <v>1.2586764200362517E-3</v>
      </c>
    </row>
    <row r="255" spans="4:16" x14ac:dyDescent="0.2">
      <c r="D255" s="69">
        <f t="shared" si="42"/>
        <v>0</v>
      </c>
      <c r="E255" s="69">
        <f t="shared" si="42"/>
        <v>0</v>
      </c>
      <c r="F255" s="62">
        <f t="shared" si="46"/>
        <v>0</v>
      </c>
      <c r="G255" s="62">
        <f t="shared" si="47"/>
        <v>0</v>
      </c>
      <c r="H255" s="62">
        <f t="shared" si="48"/>
        <v>0</v>
      </c>
      <c r="I255" s="62">
        <f t="shared" si="49"/>
        <v>0</v>
      </c>
      <c r="J255" s="62">
        <f t="shared" si="50"/>
        <v>0</v>
      </c>
      <c r="K255" s="62">
        <f t="shared" ca="1" si="53"/>
        <v>-1.2586764200362517E-3</v>
      </c>
      <c r="L255" s="62">
        <f t="shared" ca="1" si="51"/>
        <v>1.5842663303552747E-6</v>
      </c>
      <c r="M255" s="62">
        <f t="shared" ca="1" si="43"/>
        <v>19012.042618074196</v>
      </c>
      <c r="N255" s="62">
        <f t="shared" ca="1" si="44"/>
        <v>129245.31802556948</v>
      </c>
      <c r="O255" s="62">
        <f t="shared" ca="1" si="45"/>
        <v>48387.655359097684</v>
      </c>
      <c r="P255" s="36">
        <f t="shared" ca="1" si="52"/>
        <v>1.2586764200362517E-3</v>
      </c>
    </row>
    <row r="256" spans="4:16" x14ac:dyDescent="0.2">
      <c r="D256" s="69">
        <f t="shared" si="42"/>
        <v>0</v>
      </c>
      <c r="E256" s="69">
        <f t="shared" si="42"/>
        <v>0</v>
      </c>
      <c r="F256" s="62">
        <f t="shared" si="46"/>
        <v>0</v>
      </c>
      <c r="G256" s="62">
        <f t="shared" si="47"/>
        <v>0</v>
      </c>
      <c r="H256" s="62">
        <f t="shared" si="48"/>
        <v>0</v>
      </c>
      <c r="I256" s="62">
        <f t="shared" si="49"/>
        <v>0</v>
      </c>
      <c r="J256" s="62">
        <f t="shared" si="50"/>
        <v>0</v>
      </c>
      <c r="K256" s="62">
        <f t="shared" ca="1" si="53"/>
        <v>-1.2586764200362517E-3</v>
      </c>
      <c r="L256" s="62">
        <f t="shared" ca="1" si="51"/>
        <v>1.5842663303552747E-6</v>
      </c>
      <c r="M256" s="62">
        <f t="shared" ca="1" si="43"/>
        <v>19012.042618074196</v>
      </c>
      <c r="N256" s="62">
        <f t="shared" ca="1" si="44"/>
        <v>129245.31802556948</v>
      </c>
      <c r="O256" s="62">
        <f t="shared" ca="1" si="45"/>
        <v>48387.655359097684</v>
      </c>
      <c r="P256" s="36">
        <f t="shared" ca="1" si="52"/>
        <v>1.2586764200362517E-3</v>
      </c>
    </row>
    <row r="257" spans="4:16" x14ac:dyDescent="0.2">
      <c r="D257" s="69">
        <f t="shared" si="42"/>
        <v>0</v>
      </c>
      <c r="E257" s="69">
        <f t="shared" si="42"/>
        <v>0</v>
      </c>
      <c r="F257" s="62">
        <f t="shared" si="46"/>
        <v>0</v>
      </c>
      <c r="G257" s="62">
        <f t="shared" si="47"/>
        <v>0</v>
      </c>
      <c r="H257" s="62">
        <f t="shared" si="48"/>
        <v>0</v>
      </c>
      <c r="I257" s="62">
        <f t="shared" si="49"/>
        <v>0</v>
      </c>
      <c r="J257" s="62">
        <f t="shared" si="50"/>
        <v>0</v>
      </c>
      <c r="K257" s="62">
        <f t="shared" ca="1" si="53"/>
        <v>-1.2586764200362517E-3</v>
      </c>
      <c r="L257" s="62">
        <f t="shared" ca="1" si="51"/>
        <v>1.5842663303552747E-6</v>
      </c>
      <c r="M257" s="62">
        <f t="shared" ca="1" si="43"/>
        <v>19012.042618074196</v>
      </c>
      <c r="N257" s="62">
        <f t="shared" ca="1" si="44"/>
        <v>129245.31802556948</v>
      </c>
      <c r="O257" s="62">
        <f t="shared" ca="1" si="45"/>
        <v>48387.655359097684</v>
      </c>
      <c r="P257" s="36">
        <f t="shared" ca="1" si="52"/>
        <v>1.2586764200362517E-3</v>
      </c>
    </row>
    <row r="258" spans="4:16" x14ac:dyDescent="0.2">
      <c r="D258" s="69">
        <f t="shared" si="42"/>
        <v>0</v>
      </c>
      <c r="E258" s="69">
        <f t="shared" si="42"/>
        <v>0</v>
      </c>
      <c r="F258" s="62">
        <f t="shared" si="46"/>
        <v>0</v>
      </c>
      <c r="G258" s="62">
        <f t="shared" si="47"/>
        <v>0</v>
      </c>
      <c r="H258" s="62">
        <f t="shared" si="48"/>
        <v>0</v>
      </c>
      <c r="I258" s="62">
        <f t="shared" si="49"/>
        <v>0</v>
      </c>
      <c r="J258" s="62">
        <f t="shared" si="50"/>
        <v>0</v>
      </c>
      <c r="K258" s="62">
        <f t="shared" ca="1" si="53"/>
        <v>-1.2586764200362517E-3</v>
      </c>
      <c r="L258" s="62">
        <f t="shared" ca="1" si="51"/>
        <v>1.5842663303552747E-6</v>
      </c>
      <c r="M258" s="62">
        <f t="shared" ca="1" si="43"/>
        <v>19012.042618074196</v>
      </c>
      <c r="N258" s="62">
        <f t="shared" ca="1" si="44"/>
        <v>129245.31802556948</v>
      </c>
      <c r="O258" s="62">
        <f t="shared" ca="1" si="45"/>
        <v>48387.655359097684</v>
      </c>
      <c r="P258" s="36">
        <f t="shared" ca="1" si="52"/>
        <v>1.2586764200362517E-3</v>
      </c>
    </row>
    <row r="259" spans="4:16" x14ac:dyDescent="0.2">
      <c r="D259" s="69">
        <f t="shared" si="42"/>
        <v>0</v>
      </c>
      <c r="E259" s="69">
        <f t="shared" si="42"/>
        <v>0</v>
      </c>
      <c r="F259" s="62">
        <f t="shared" si="46"/>
        <v>0</v>
      </c>
      <c r="G259" s="62">
        <f t="shared" si="47"/>
        <v>0</v>
      </c>
      <c r="H259" s="62">
        <f t="shared" si="48"/>
        <v>0</v>
      </c>
      <c r="I259" s="62">
        <f t="shared" si="49"/>
        <v>0</v>
      </c>
      <c r="J259" s="62">
        <f t="shared" si="50"/>
        <v>0</v>
      </c>
      <c r="K259" s="62">
        <f t="shared" ca="1" si="53"/>
        <v>-1.2586764200362517E-3</v>
      </c>
      <c r="L259" s="62">
        <f t="shared" ca="1" si="51"/>
        <v>1.5842663303552747E-6</v>
      </c>
      <c r="M259" s="62">
        <f t="shared" ca="1" si="43"/>
        <v>19012.042618074196</v>
      </c>
      <c r="N259" s="62">
        <f t="shared" ca="1" si="44"/>
        <v>129245.31802556948</v>
      </c>
      <c r="O259" s="62">
        <f t="shared" ca="1" si="45"/>
        <v>48387.655359097684</v>
      </c>
      <c r="P259" s="36">
        <f t="shared" ca="1" si="52"/>
        <v>1.2586764200362517E-3</v>
      </c>
    </row>
    <row r="260" spans="4:16" x14ac:dyDescent="0.2">
      <c r="D260" s="69">
        <f t="shared" si="42"/>
        <v>0</v>
      </c>
      <c r="E260" s="69">
        <f t="shared" si="42"/>
        <v>0</v>
      </c>
      <c r="F260" s="62">
        <f t="shared" si="46"/>
        <v>0</v>
      </c>
      <c r="G260" s="62">
        <f t="shared" si="47"/>
        <v>0</v>
      </c>
      <c r="H260" s="62">
        <f t="shared" si="48"/>
        <v>0</v>
      </c>
      <c r="I260" s="62">
        <f t="shared" si="49"/>
        <v>0</v>
      </c>
      <c r="J260" s="62">
        <f t="shared" si="50"/>
        <v>0</v>
      </c>
      <c r="K260" s="62">
        <f t="shared" ca="1" si="53"/>
        <v>-1.2586764200362517E-3</v>
      </c>
      <c r="L260" s="62">
        <f t="shared" ca="1" si="51"/>
        <v>1.5842663303552747E-6</v>
      </c>
      <c r="M260" s="62">
        <f t="shared" ca="1" si="43"/>
        <v>19012.042618074196</v>
      </c>
      <c r="N260" s="62">
        <f t="shared" ca="1" si="44"/>
        <v>129245.31802556948</v>
      </c>
      <c r="O260" s="62">
        <f t="shared" ca="1" si="45"/>
        <v>48387.655359097684</v>
      </c>
      <c r="P260" s="36">
        <f t="shared" ca="1" si="52"/>
        <v>1.2586764200362517E-3</v>
      </c>
    </row>
    <row r="261" spans="4:16" x14ac:dyDescent="0.2">
      <c r="D261" s="69">
        <f t="shared" si="42"/>
        <v>0</v>
      </c>
      <c r="E261" s="69">
        <f t="shared" si="42"/>
        <v>0</v>
      </c>
      <c r="F261" s="62">
        <f t="shared" si="46"/>
        <v>0</v>
      </c>
      <c r="G261" s="62">
        <f t="shared" si="47"/>
        <v>0</v>
      </c>
      <c r="H261" s="62">
        <f t="shared" si="48"/>
        <v>0</v>
      </c>
      <c r="I261" s="62">
        <f t="shared" si="49"/>
        <v>0</v>
      </c>
      <c r="J261" s="62">
        <f t="shared" si="50"/>
        <v>0</v>
      </c>
      <c r="K261" s="62">
        <f t="shared" ca="1" si="53"/>
        <v>-1.2586764200362517E-3</v>
      </c>
      <c r="L261" s="62">
        <f t="shared" ca="1" si="51"/>
        <v>1.5842663303552747E-6</v>
      </c>
      <c r="M261" s="62">
        <f t="shared" ca="1" si="43"/>
        <v>19012.042618074196</v>
      </c>
      <c r="N261" s="62">
        <f t="shared" ca="1" si="44"/>
        <v>129245.31802556948</v>
      </c>
      <c r="O261" s="62">
        <f t="shared" ca="1" si="45"/>
        <v>48387.655359097684</v>
      </c>
      <c r="P261" s="36">
        <f t="shared" ca="1" si="52"/>
        <v>1.2586764200362517E-3</v>
      </c>
    </row>
    <row r="262" spans="4:16" x14ac:dyDescent="0.2">
      <c r="D262" s="69">
        <f t="shared" si="42"/>
        <v>0</v>
      </c>
      <c r="E262" s="69">
        <f t="shared" si="42"/>
        <v>0</v>
      </c>
      <c r="F262" s="62">
        <f t="shared" si="46"/>
        <v>0</v>
      </c>
      <c r="G262" s="62">
        <f t="shared" si="47"/>
        <v>0</v>
      </c>
      <c r="H262" s="62">
        <f t="shared" si="48"/>
        <v>0</v>
      </c>
      <c r="I262" s="62">
        <f t="shared" si="49"/>
        <v>0</v>
      </c>
      <c r="J262" s="62">
        <f t="shared" si="50"/>
        <v>0</v>
      </c>
      <c r="K262" s="62">
        <f t="shared" ca="1" si="53"/>
        <v>-1.2586764200362517E-3</v>
      </c>
      <c r="L262" s="62">
        <f t="shared" ca="1" si="51"/>
        <v>1.5842663303552747E-6</v>
      </c>
      <c r="M262" s="62">
        <f t="shared" ca="1" si="43"/>
        <v>19012.042618074196</v>
      </c>
      <c r="N262" s="62">
        <f t="shared" ca="1" si="44"/>
        <v>129245.31802556948</v>
      </c>
      <c r="O262" s="62">
        <f t="shared" ca="1" si="45"/>
        <v>48387.655359097684</v>
      </c>
      <c r="P262" s="36">
        <f t="shared" ca="1" si="52"/>
        <v>1.2586764200362517E-3</v>
      </c>
    </row>
    <row r="263" spans="4:16" x14ac:dyDescent="0.2">
      <c r="D263" s="69">
        <f t="shared" si="42"/>
        <v>0</v>
      </c>
      <c r="E263" s="69">
        <f t="shared" si="42"/>
        <v>0</v>
      </c>
      <c r="F263" s="62">
        <f t="shared" si="46"/>
        <v>0</v>
      </c>
      <c r="G263" s="62">
        <f t="shared" si="47"/>
        <v>0</v>
      </c>
      <c r="H263" s="62">
        <f t="shared" si="48"/>
        <v>0</v>
      </c>
      <c r="I263" s="62">
        <f t="shared" si="49"/>
        <v>0</v>
      </c>
      <c r="J263" s="62">
        <f t="shared" si="50"/>
        <v>0</v>
      </c>
      <c r="K263" s="62">
        <f t="shared" ca="1" si="53"/>
        <v>-1.2586764200362517E-3</v>
      </c>
      <c r="L263" s="62">
        <f t="shared" ca="1" si="51"/>
        <v>1.5842663303552747E-6</v>
      </c>
      <c r="M263" s="62">
        <f t="shared" ca="1" si="43"/>
        <v>19012.042618074196</v>
      </c>
      <c r="N263" s="62">
        <f t="shared" ca="1" si="44"/>
        <v>129245.31802556948</v>
      </c>
      <c r="O263" s="62">
        <f t="shared" ca="1" si="45"/>
        <v>48387.655359097684</v>
      </c>
      <c r="P263" s="36">
        <f t="shared" ca="1" si="52"/>
        <v>1.2586764200362517E-3</v>
      </c>
    </row>
    <row r="264" spans="4:16" x14ac:dyDescent="0.2">
      <c r="D264" s="69">
        <f t="shared" si="42"/>
        <v>0</v>
      </c>
      <c r="E264" s="69">
        <f t="shared" si="42"/>
        <v>0</v>
      </c>
      <c r="F264" s="62">
        <f t="shared" si="46"/>
        <v>0</v>
      </c>
      <c r="G264" s="62">
        <f t="shared" si="47"/>
        <v>0</v>
      </c>
      <c r="H264" s="62">
        <f t="shared" si="48"/>
        <v>0</v>
      </c>
      <c r="I264" s="62">
        <f t="shared" si="49"/>
        <v>0</v>
      </c>
      <c r="J264" s="62">
        <f t="shared" si="50"/>
        <v>0</v>
      </c>
      <c r="K264" s="62">
        <f t="shared" ca="1" si="53"/>
        <v>-1.2586764200362517E-3</v>
      </c>
      <c r="L264" s="62">
        <f t="shared" ca="1" si="51"/>
        <v>1.5842663303552747E-6</v>
      </c>
      <c r="M264" s="62">
        <f t="shared" ca="1" si="43"/>
        <v>19012.042618074196</v>
      </c>
      <c r="N264" s="62">
        <f t="shared" ca="1" si="44"/>
        <v>129245.31802556948</v>
      </c>
      <c r="O264" s="62">
        <f t="shared" ca="1" si="45"/>
        <v>48387.655359097684</v>
      </c>
      <c r="P264" s="36">
        <f t="shared" ca="1" si="52"/>
        <v>1.2586764200362517E-3</v>
      </c>
    </row>
    <row r="265" spans="4:16" x14ac:dyDescent="0.2">
      <c r="D265" s="69">
        <f t="shared" si="42"/>
        <v>0</v>
      </c>
      <c r="E265" s="69">
        <f t="shared" si="42"/>
        <v>0</v>
      </c>
      <c r="F265" s="62">
        <f t="shared" si="46"/>
        <v>0</v>
      </c>
      <c r="G265" s="62">
        <f t="shared" si="47"/>
        <v>0</v>
      </c>
      <c r="H265" s="62">
        <f t="shared" si="48"/>
        <v>0</v>
      </c>
      <c r="I265" s="62">
        <f t="shared" si="49"/>
        <v>0</v>
      </c>
      <c r="J265" s="62">
        <f t="shared" si="50"/>
        <v>0</v>
      </c>
      <c r="K265" s="62">
        <f t="shared" ca="1" si="53"/>
        <v>-1.2586764200362517E-3</v>
      </c>
      <c r="L265" s="62">
        <f t="shared" ca="1" si="51"/>
        <v>1.5842663303552747E-6</v>
      </c>
      <c r="M265" s="62">
        <f t="shared" ca="1" si="43"/>
        <v>19012.042618074196</v>
      </c>
      <c r="N265" s="62">
        <f t="shared" ca="1" si="44"/>
        <v>129245.31802556948</v>
      </c>
      <c r="O265" s="62">
        <f t="shared" ca="1" si="45"/>
        <v>48387.655359097684</v>
      </c>
      <c r="P265" s="36">
        <f t="shared" ca="1" si="52"/>
        <v>1.2586764200362517E-3</v>
      </c>
    </row>
    <row r="266" spans="4:16" x14ac:dyDescent="0.2">
      <c r="D266" s="69">
        <f t="shared" si="42"/>
        <v>0</v>
      </c>
      <c r="E266" s="69">
        <f t="shared" si="42"/>
        <v>0</v>
      </c>
      <c r="F266" s="62">
        <f t="shared" si="46"/>
        <v>0</v>
      </c>
      <c r="G266" s="62">
        <f t="shared" si="47"/>
        <v>0</v>
      </c>
      <c r="H266" s="62">
        <f t="shared" si="48"/>
        <v>0</v>
      </c>
      <c r="I266" s="62">
        <f t="shared" si="49"/>
        <v>0</v>
      </c>
      <c r="J266" s="62">
        <f t="shared" si="50"/>
        <v>0</v>
      </c>
      <c r="K266" s="62">
        <f t="shared" ca="1" si="53"/>
        <v>-1.2586764200362517E-3</v>
      </c>
      <c r="L266" s="62">
        <f t="shared" ca="1" si="51"/>
        <v>1.5842663303552747E-6</v>
      </c>
      <c r="M266" s="62">
        <f t="shared" ca="1" si="43"/>
        <v>19012.042618074196</v>
      </c>
      <c r="N266" s="62">
        <f t="shared" ca="1" si="44"/>
        <v>129245.31802556948</v>
      </c>
      <c r="O266" s="62">
        <f t="shared" ca="1" si="45"/>
        <v>48387.655359097684</v>
      </c>
      <c r="P266" s="36">
        <f t="shared" ca="1" si="52"/>
        <v>1.2586764200362517E-3</v>
      </c>
    </row>
    <row r="267" spans="4:16" x14ac:dyDescent="0.2">
      <c r="D267" s="69">
        <f t="shared" si="42"/>
        <v>0</v>
      </c>
      <c r="E267" s="69">
        <f t="shared" si="42"/>
        <v>0</v>
      </c>
      <c r="F267" s="62">
        <f t="shared" si="46"/>
        <v>0</v>
      </c>
      <c r="G267" s="62">
        <f t="shared" si="47"/>
        <v>0</v>
      </c>
      <c r="H267" s="62">
        <f t="shared" si="48"/>
        <v>0</v>
      </c>
      <c r="I267" s="62">
        <f t="shared" si="49"/>
        <v>0</v>
      </c>
      <c r="J267" s="62">
        <f t="shared" si="50"/>
        <v>0</v>
      </c>
      <c r="K267" s="62">
        <f t="shared" ca="1" si="53"/>
        <v>-1.2586764200362517E-3</v>
      </c>
      <c r="L267" s="62">
        <f t="shared" ca="1" si="51"/>
        <v>1.5842663303552747E-6</v>
      </c>
      <c r="M267" s="62">
        <f t="shared" ca="1" si="43"/>
        <v>19012.042618074196</v>
      </c>
      <c r="N267" s="62">
        <f t="shared" ca="1" si="44"/>
        <v>129245.31802556948</v>
      </c>
      <c r="O267" s="62">
        <f t="shared" ca="1" si="45"/>
        <v>48387.655359097684</v>
      </c>
      <c r="P267" s="36">
        <f t="shared" ca="1" si="52"/>
        <v>1.2586764200362517E-3</v>
      </c>
    </row>
    <row r="268" spans="4:16" x14ac:dyDescent="0.2">
      <c r="D268" s="69">
        <f t="shared" si="42"/>
        <v>0</v>
      </c>
      <c r="E268" s="69">
        <f t="shared" si="42"/>
        <v>0</v>
      </c>
      <c r="F268" s="62">
        <f t="shared" si="46"/>
        <v>0</v>
      </c>
      <c r="G268" s="62">
        <f t="shared" si="47"/>
        <v>0</v>
      </c>
      <c r="H268" s="62">
        <f t="shared" si="48"/>
        <v>0</v>
      </c>
      <c r="I268" s="62">
        <f t="shared" si="49"/>
        <v>0</v>
      </c>
      <c r="J268" s="62">
        <f t="shared" si="50"/>
        <v>0</v>
      </c>
      <c r="K268" s="62">
        <f t="shared" ca="1" si="53"/>
        <v>-1.2586764200362517E-3</v>
      </c>
      <c r="L268" s="62">
        <f t="shared" ca="1" si="51"/>
        <v>1.5842663303552747E-6</v>
      </c>
      <c r="M268" s="62">
        <f t="shared" ca="1" si="43"/>
        <v>19012.042618074196</v>
      </c>
      <c r="N268" s="62">
        <f t="shared" ca="1" si="44"/>
        <v>129245.31802556948</v>
      </c>
      <c r="O268" s="62">
        <f t="shared" ca="1" si="45"/>
        <v>48387.655359097684</v>
      </c>
      <c r="P268" s="36">
        <f t="shared" ca="1" si="52"/>
        <v>1.2586764200362517E-3</v>
      </c>
    </row>
    <row r="269" spans="4:16" x14ac:dyDescent="0.2">
      <c r="D269" s="69">
        <f t="shared" si="42"/>
        <v>0</v>
      </c>
      <c r="E269" s="69">
        <f t="shared" si="42"/>
        <v>0</v>
      </c>
      <c r="F269" s="62">
        <f t="shared" si="46"/>
        <v>0</v>
      </c>
      <c r="G269" s="62">
        <f t="shared" si="47"/>
        <v>0</v>
      </c>
      <c r="H269" s="62">
        <f t="shared" si="48"/>
        <v>0</v>
      </c>
      <c r="I269" s="62">
        <f t="shared" si="49"/>
        <v>0</v>
      </c>
      <c r="J269" s="62">
        <f t="shared" si="50"/>
        <v>0</v>
      </c>
      <c r="K269" s="62">
        <f t="shared" ca="1" si="53"/>
        <v>-1.2586764200362517E-3</v>
      </c>
      <c r="L269" s="62">
        <f t="shared" ca="1" si="51"/>
        <v>1.5842663303552747E-6</v>
      </c>
      <c r="M269" s="62">
        <f t="shared" ca="1" si="43"/>
        <v>19012.042618074196</v>
      </c>
      <c r="N269" s="62">
        <f t="shared" ca="1" si="44"/>
        <v>129245.31802556948</v>
      </c>
      <c r="O269" s="62">
        <f t="shared" ca="1" si="45"/>
        <v>48387.655359097684</v>
      </c>
      <c r="P269" s="36">
        <f t="shared" ca="1" si="52"/>
        <v>1.2586764200362517E-3</v>
      </c>
    </row>
    <row r="270" spans="4:16" x14ac:dyDescent="0.2">
      <c r="D270" s="69">
        <f t="shared" si="42"/>
        <v>0</v>
      </c>
      <c r="E270" s="69">
        <f t="shared" si="42"/>
        <v>0</v>
      </c>
      <c r="F270" s="62">
        <f t="shared" si="46"/>
        <v>0</v>
      </c>
      <c r="G270" s="62">
        <f t="shared" si="47"/>
        <v>0</v>
      </c>
      <c r="H270" s="62">
        <f t="shared" si="48"/>
        <v>0</v>
      </c>
      <c r="I270" s="62">
        <f t="shared" si="49"/>
        <v>0</v>
      </c>
      <c r="J270" s="62">
        <f t="shared" si="50"/>
        <v>0</v>
      </c>
      <c r="K270" s="62">
        <f t="shared" ca="1" si="53"/>
        <v>-1.2586764200362517E-3</v>
      </c>
      <c r="L270" s="62">
        <f t="shared" ca="1" si="51"/>
        <v>1.5842663303552747E-6</v>
      </c>
      <c r="M270" s="62">
        <f t="shared" ca="1" si="43"/>
        <v>19012.042618074196</v>
      </c>
      <c r="N270" s="62">
        <f t="shared" ca="1" si="44"/>
        <v>129245.31802556948</v>
      </c>
      <c r="O270" s="62">
        <f t="shared" ca="1" si="45"/>
        <v>48387.655359097684</v>
      </c>
      <c r="P270" s="36">
        <f t="shared" ca="1" si="52"/>
        <v>1.2586764200362517E-3</v>
      </c>
    </row>
    <row r="271" spans="4:16" x14ac:dyDescent="0.2">
      <c r="D271" s="69">
        <f t="shared" si="42"/>
        <v>0</v>
      </c>
      <c r="E271" s="69">
        <f t="shared" si="42"/>
        <v>0</v>
      </c>
      <c r="F271" s="62">
        <f t="shared" si="46"/>
        <v>0</v>
      </c>
      <c r="G271" s="62">
        <f t="shared" si="47"/>
        <v>0</v>
      </c>
      <c r="H271" s="62">
        <f t="shared" si="48"/>
        <v>0</v>
      </c>
      <c r="I271" s="62">
        <f t="shared" si="49"/>
        <v>0</v>
      </c>
      <c r="J271" s="62">
        <f t="shared" si="50"/>
        <v>0</v>
      </c>
      <c r="K271" s="62">
        <f t="shared" ca="1" si="53"/>
        <v>-1.2586764200362517E-3</v>
      </c>
      <c r="L271" s="62">
        <f t="shared" ca="1" si="51"/>
        <v>1.5842663303552747E-6</v>
      </c>
      <c r="M271" s="62">
        <f t="shared" ca="1" si="43"/>
        <v>19012.042618074196</v>
      </c>
      <c r="N271" s="62">
        <f t="shared" ca="1" si="44"/>
        <v>129245.31802556948</v>
      </c>
      <c r="O271" s="62">
        <f t="shared" ca="1" si="45"/>
        <v>48387.655359097684</v>
      </c>
      <c r="P271" s="36">
        <f t="shared" ca="1" si="52"/>
        <v>1.2586764200362517E-3</v>
      </c>
    </row>
    <row r="272" spans="4:16" x14ac:dyDescent="0.2">
      <c r="D272" s="69">
        <f t="shared" si="42"/>
        <v>0</v>
      </c>
      <c r="E272" s="69">
        <f t="shared" si="42"/>
        <v>0</v>
      </c>
      <c r="F272" s="62">
        <f t="shared" si="46"/>
        <v>0</v>
      </c>
      <c r="G272" s="62">
        <f t="shared" si="47"/>
        <v>0</v>
      </c>
      <c r="H272" s="62">
        <f t="shared" si="48"/>
        <v>0</v>
      </c>
      <c r="I272" s="62">
        <f t="shared" si="49"/>
        <v>0</v>
      </c>
      <c r="J272" s="62">
        <f t="shared" si="50"/>
        <v>0</v>
      </c>
      <c r="K272" s="62">
        <f t="shared" ca="1" si="53"/>
        <v>-1.2586764200362517E-3</v>
      </c>
      <c r="L272" s="62">
        <f t="shared" ca="1" si="51"/>
        <v>1.5842663303552747E-6</v>
      </c>
      <c r="M272" s="62">
        <f t="shared" ca="1" si="43"/>
        <v>19012.042618074196</v>
      </c>
      <c r="N272" s="62">
        <f t="shared" ca="1" si="44"/>
        <v>129245.31802556948</v>
      </c>
      <c r="O272" s="62">
        <f t="shared" ca="1" si="45"/>
        <v>48387.655359097684</v>
      </c>
      <c r="P272" s="36">
        <f t="shared" ca="1" si="52"/>
        <v>1.2586764200362517E-3</v>
      </c>
    </row>
    <row r="273" spans="4:16" x14ac:dyDescent="0.2">
      <c r="D273" s="69">
        <f t="shared" si="42"/>
        <v>0</v>
      </c>
      <c r="E273" s="69">
        <f t="shared" si="42"/>
        <v>0</v>
      </c>
      <c r="F273" s="62">
        <f t="shared" si="46"/>
        <v>0</v>
      </c>
      <c r="G273" s="62">
        <f t="shared" si="47"/>
        <v>0</v>
      </c>
      <c r="H273" s="62">
        <f t="shared" si="48"/>
        <v>0</v>
      </c>
      <c r="I273" s="62">
        <f t="shared" si="49"/>
        <v>0</v>
      </c>
      <c r="J273" s="62">
        <f t="shared" si="50"/>
        <v>0</v>
      </c>
      <c r="K273" s="62">
        <f t="shared" ca="1" si="53"/>
        <v>-1.2586764200362517E-3</v>
      </c>
      <c r="L273" s="62">
        <f t="shared" ca="1" si="51"/>
        <v>1.5842663303552747E-6</v>
      </c>
      <c r="M273" s="62">
        <f t="shared" ca="1" si="43"/>
        <v>19012.042618074196</v>
      </c>
      <c r="N273" s="62">
        <f t="shared" ca="1" si="44"/>
        <v>129245.31802556948</v>
      </c>
      <c r="O273" s="62">
        <f t="shared" ca="1" si="45"/>
        <v>48387.655359097684</v>
      </c>
      <c r="P273" s="36">
        <f t="shared" ca="1" si="52"/>
        <v>1.2586764200362517E-3</v>
      </c>
    </row>
    <row r="274" spans="4:16" x14ac:dyDescent="0.2">
      <c r="D274" s="69">
        <f t="shared" si="42"/>
        <v>0</v>
      </c>
      <c r="E274" s="69">
        <f t="shared" si="42"/>
        <v>0</v>
      </c>
      <c r="F274" s="62">
        <f t="shared" si="46"/>
        <v>0</v>
      </c>
      <c r="G274" s="62">
        <f t="shared" si="47"/>
        <v>0</v>
      </c>
      <c r="H274" s="62">
        <f t="shared" si="48"/>
        <v>0</v>
      </c>
      <c r="I274" s="62">
        <f t="shared" si="49"/>
        <v>0</v>
      </c>
      <c r="J274" s="62">
        <f t="shared" si="50"/>
        <v>0</v>
      </c>
      <c r="K274" s="62">
        <f t="shared" ca="1" si="53"/>
        <v>-1.2586764200362517E-3</v>
      </c>
      <c r="L274" s="62">
        <f t="shared" ca="1" si="51"/>
        <v>1.5842663303552747E-6</v>
      </c>
      <c r="M274" s="62">
        <f t="shared" ca="1" si="43"/>
        <v>19012.042618074196</v>
      </c>
      <c r="N274" s="62">
        <f t="shared" ca="1" si="44"/>
        <v>129245.31802556948</v>
      </c>
      <c r="O274" s="62">
        <f t="shared" ca="1" si="45"/>
        <v>48387.655359097684</v>
      </c>
      <c r="P274" s="36">
        <f t="shared" ca="1" si="52"/>
        <v>1.2586764200362517E-3</v>
      </c>
    </row>
    <row r="275" spans="4:16" x14ac:dyDescent="0.2">
      <c r="D275" s="69">
        <f t="shared" ref="D275:E338" si="54">A275/A$18</f>
        <v>0</v>
      </c>
      <c r="E275" s="69">
        <f t="shared" si="54"/>
        <v>0</v>
      </c>
      <c r="F275" s="62">
        <f t="shared" si="46"/>
        <v>0</v>
      </c>
      <c r="G275" s="62">
        <f t="shared" si="47"/>
        <v>0</v>
      </c>
      <c r="H275" s="62">
        <f t="shared" si="48"/>
        <v>0</v>
      </c>
      <c r="I275" s="62">
        <f t="shared" si="49"/>
        <v>0</v>
      </c>
      <c r="J275" s="62">
        <f t="shared" si="50"/>
        <v>0</v>
      </c>
      <c r="K275" s="62">
        <f t="shared" ca="1" si="53"/>
        <v>-1.2586764200362517E-3</v>
      </c>
      <c r="L275" s="62">
        <f t="shared" ca="1" si="51"/>
        <v>1.5842663303552747E-6</v>
      </c>
      <c r="M275" s="62">
        <f t="shared" ref="M275:M338" ca="1" si="55">(M$1-M$2*D275+M$3*F275)^2</f>
        <v>19012.042618074196</v>
      </c>
      <c r="N275" s="62">
        <f t="shared" ref="N275:N338" ca="1" si="56">(-M$2+M$4*D275-M$5*F275)^2</f>
        <v>129245.31802556948</v>
      </c>
      <c r="O275" s="62">
        <f t="shared" ref="O275:O338" ca="1" si="57">+(M$3-D275*M$5+F275*M$6)^2</f>
        <v>48387.655359097684</v>
      </c>
      <c r="P275" s="36">
        <f t="shared" ca="1" si="52"/>
        <v>1.2586764200362517E-3</v>
      </c>
    </row>
    <row r="276" spans="4:16" x14ac:dyDescent="0.2">
      <c r="D276" s="69">
        <f t="shared" si="54"/>
        <v>0</v>
      </c>
      <c r="E276" s="69">
        <f t="shared" si="54"/>
        <v>0</v>
      </c>
      <c r="F276" s="62">
        <f t="shared" ref="F276:F339" si="58">D276*D276</f>
        <v>0</v>
      </c>
      <c r="G276" s="62">
        <f t="shared" ref="G276:G339" si="59">D276*F276</f>
        <v>0</v>
      </c>
      <c r="H276" s="62">
        <f t="shared" ref="H276:H339" si="60">F276*F276</f>
        <v>0</v>
      </c>
      <c r="I276" s="62">
        <f t="shared" ref="I276:I339" si="61">E276*D276</f>
        <v>0</v>
      </c>
      <c r="J276" s="62">
        <f t="shared" ref="J276:J339" si="62">I276*D276</f>
        <v>0</v>
      </c>
      <c r="K276" s="62">
        <f t="shared" ca="1" si="53"/>
        <v>-1.2586764200362517E-3</v>
      </c>
      <c r="L276" s="62">
        <f t="shared" ref="L276:L339" ca="1" si="63">+(K276-E276)^2</f>
        <v>1.5842663303552747E-6</v>
      </c>
      <c r="M276" s="62">
        <f t="shared" ca="1" si="55"/>
        <v>19012.042618074196</v>
      </c>
      <c r="N276" s="62">
        <f t="shared" ca="1" si="56"/>
        <v>129245.31802556948</v>
      </c>
      <c r="O276" s="62">
        <f t="shared" ca="1" si="57"/>
        <v>48387.655359097684</v>
      </c>
      <c r="P276" s="36">
        <f t="shared" ref="P276:P339" ca="1" si="64">+E276-K276</f>
        <v>1.2586764200362517E-3</v>
      </c>
    </row>
    <row r="277" spans="4:16" x14ac:dyDescent="0.2">
      <c r="D277" s="69">
        <f t="shared" si="54"/>
        <v>0</v>
      </c>
      <c r="E277" s="69">
        <f t="shared" si="54"/>
        <v>0</v>
      </c>
      <c r="F277" s="62">
        <f t="shared" si="58"/>
        <v>0</v>
      </c>
      <c r="G277" s="62">
        <f t="shared" si="59"/>
        <v>0</v>
      </c>
      <c r="H277" s="62">
        <f t="shared" si="60"/>
        <v>0</v>
      </c>
      <c r="I277" s="62">
        <f t="shared" si="61"/>
        <v>0</v>
      </c>
      <c r="J277" s="62">
        <f t="shared" si="62"/>
        <v>0</v>
      </c>
      <c r="K277" s="62">
        <f t="shared" ref="K277:K340" ca="1" si="65">+E$4+E$5*D277+E$6*D277^2</f>
        <v>-1.2586764200362517E-3</v>
      </c>
      <c r="L277" s="62">
        <f t="shared" ca="1" si="63"/>
        <v>1.5842663303552747E-6</v>
      </c>
      <c r="M277" s="62">
        <f t="shared" ca="1" si="55"/>
        <v>19012.042618074196</v>
      </c>
      <c r="N277" s="62">
        <f t="shared" ca="1" si="56"/>
        <v>129245.31802556948</v>
      </c>
      <c r="O277" s="62">
        <f t="shared" ca="1" si="57"/>
        <v>48387.655359097684</v>
      </c>
      <c r="P277" s="36">
        <f t="shared" ca="1" si="64"/>
        <v>1.2586764200362517E-3</v>
      </c>
    </row>
    <row r="278" spans="4:16" x14ac:dyDescent="0.2">
      <c r="D278" s="69">
        <f t="shared" si="54"/>
        <v>0</v>
      </c>
      <c r="E278" s="69">
        <f t="shared" si="54"/>
        <v>0</v>
      </c>
      <c r="F278" s="62">
        <f t="shared" si="58"/>
        <v>0</v>
      </c>
      <c r="G278" s="62">
        <f t="shared" si="59"/>
        <v>0</v>
      </c>
      <c r="H278" s="62">
        <f t="shared" si="60"/>
        <v>0</v>
      </c>
      <c r="I278" s="62">
        <f t="shared" si="61"/>
        <v>0</v>
      </c>
      <c r="J278" s="62">
        <f t="shared" si="62"/>
        <v>0</v>
      </c>
      <c r="K278" s="62">
        <f t="shared" ca="1" si="65"/>
        <v>-1.2586764200362517E-3</v>
      </c>
      <c r="L278" s="62">
        <f t="shared" ca="1" si="63"/>
        <v>1.5842663303552747E-6</v>
      </c>
      <c r="M278" s="62">
        <f t="shared" ca="1" si="55"/>
        <v>19012.042618074196</v>
      </c>
      <c r="N278" s="62">
        <f t="shared" ca="1" si="56"/>
        <v>129245.31802556948</v>
      </c>
      <c r="O278" s="62">
        <f t="shared" ca="1" si="57"/>
        <v>48387.655359097684</v>
      </c>
      <c r="P278" s="36">
        <f t="shared" ca="1" si="64"/>
        <v>1.2586764200362517E-3</v>
      </c>
    </row>
    <row r="279" spans="4:16" x14ac:dyDescent="0.2">
      <c r="D279" s="69">
        <f t="shared" si="54"/>
        <v>0</v>
      </c>
      <c r="E279" s="69">
        <f t="shared" si="54"/>
        <v>0</v>
      </c>
      <c r="F279" s="62">
        <f t="shared" si="58"/>
        <v>0</v>
      </c>
      <c r="G279" s="62">
        <f t="shared" si="59"/>
        <v>0</v>
      </c>
      <c r="H279" s="62">
        <f t="shared" si="60"/>
        <v>0</v>
      </c>
      <c r="I279" s="62">
        <f t="shared" si="61"/>
        <v>0</v>
      </c>
      <c r="J279" s="62">
        <f t="shared" si="62"/>
        <v>0</v>
      </c>
      <c r="K279" s="62">
        <f t="shared" ca="1" si="65"/>
        <v>-1.2586764200362517E-3</v>
      </c>
      <c r="L279" s="62">
        <f t="shared" ca="1" si="63"/>
        <v>1.5842663303552747E-6</v>
      </c>
      <c r="M279" s="62">
        <f t="shared" ca="1" si="55"/>
        <v>19012.042618074196</v>
      </c>
      <c r="N279" s="62">
        <f t="shared" ca="1" si="56"/>
        <v>129245.31802556948</v>
      </c>
      <c r="O279" s="62">
        <f t="shared" ca="1" si="57"/>
        <v>48387.655359097684</v>
      </c>
      <c r="P279" s="36">
        <f t="shared" ca="1" si="64"/>
        <v>1.2586764200362517E-3</v>
      </c>
    </row>
    <row r="280" spans="4:16" x14ac:dyDescent="0.2">
      <c r="D280" s="69">
        <f t="shared" si="54"/>
        <v>0</v>
      </c>
      <c r="E280" s="69">
        <f t="shared" si="54"/>
        <v>0</v>
      </c>
      <c r="F280" s="62">
        <f t="shared" si="58"/>
        <v>0</v>
      </c>
      <c r="G280" s="62">
        <f t="shared" si="59"/>
        <v>0</v>
      </c>
      <c r="H280" s="62">
        <f t="shared" si="60"/>
        <v>0</v>
      </c>
      <c r="I280" s="62">
        <f t="shared" si="61"/>
        <v>0</v>
      </c>
      <c r="J280" s="62">
        <f t="shared" si="62"/>
        <v>0</v>
      </c>
      <c r="K280" s="62">
        <f t="shared" ca="1" si="65"/>
        <v>-1.2586764200362517E-3</v>
      </c>
      <c r="L280" s="62">
        <f t="shared" ca="1" si="63"/>
        <v>1.5842663303552747E-6</v>
      </c>
      <c r="M280" s="62">
        <f t="shared" ca="1" si="55"/>
        <v>19012.042618074196</v>
      </c>
      <c r="N280" s="62">
        <f t="shared" ca="1" si="56"/>
        <v>129245.31802556948</v>
      </c>
      <c r="O280" s="62">
        <f t="shared" ca="1" si="57"/>
        <v>48387.655359097684</v>
      </c>
      <c r="P280" s="36">
        <f t="shared" ca="1" si="64"/>
        <v>1.2586764200362517E-3</v>
      </c>
    </row>
    <row r="281" spans="4:16" x14ac:dyDescent="0.2">
      <c r="D281" s="69">
        <f t="shared" si="54"/>
        <v>0</v>
      </c>
      <c r="E281" s="69">
        <f t="shared" si="54"/>
        <v>0</v>
      </c>
      <c r="F281" s="62">
        <f t="shared" si="58"/>
        <v>0</v>
      </c>
      <c r="G281" s="62">
        <f t="shared" si="59"/>
        <v>0</v>
      </c>
      <c r="H281" s="62">
        <f t="shared" si="60"/>
        <v>0</v>
      </c>
      <c r="I281" s="62">
        <f t="shared" si="61"/>
        <v>0</v>
      </c>
      <c r="J281" s="62">
        <f t="shared" si="62"/>
        <v>0</v>
      </c>
      <c r="K281" s="62">
        <f t="shared" ca="1" si="65"/>
        <v>-1.2586764200362517E-3</v>
      </c>
      <c r="L281" s="62">
        <f t="shared" ca="1" si="63"/>
        <v>1.5842663303552747E-6</v>
      </c>
      <c r="M281" s="62">
        <f t="shared" ca="1" si="55"/>
        <v>19012.042618074196</v>
      </c>
      <c r="N281" s="62">
        <f t="shared" ca="1" si="56"/>
        <v>129245.31802556948</v>
      </c>
      <c r="O281" s="62">
        <f t="shared" ca="1" si="57"/>
        <v>48387.655359097684</v>
      </c>
      <c r="P281" s="36">
        <f t="shared" ca="1" si="64"/>
        <v>1.2586764200362517E-3</v>
      </c>
    </row>
    <row r="282" spans="4:16" x14ac:dyDescent="0.2">
      <c r="D282" s="69">
        <f t="shared" si="54"/>
        <v>0</v>
      </c>
      <c r="E282" s="69">
        <f t="shared" si="54"/>
        <v>0</v>
      </c>
      <c r="F282" s="62">
        <f t="shared" si="58"/>
        <v>0</v>
      </c>
      <c r="G282" s="62">
        <f t="shared" si="59"/>
        <v>0</v>
      </c>
      <c r="H282" s="62">
        <f t="shared" si="60"/>
        <v>0</v>
      </c>
      <c r="I282" s="62">
        <f t="shared" si="61"/>
        <v>0</v>
      </c>
      <c r="J282" s="62">
        <f t="shared" si="62"/>
        <v>0</v>
      </c>
      <c r="K282" s="62">
        <f t="shared" ca="1" si="65"/>
        <v>-1.2586764200362517E-3</v>
      </c>
      <c r="L282" s="62">
        <f t="shared" ca="1" si="63"/>
        <v>1.5842663303552747E-6</v>
      </c>
      <c r="M282" s="62">
        <f t="shared" ca="1" si="55"/>
        <v>19012.042618074196</v>
      </c>
      <c r="N282" s="62">
        <f t="shared" ca="1" si="56"/>
        <v>129245.31802556948</v>
      </c>
      <c r="O282" s="62">
        <f t="shared" ca="1" si="57"/>
        <v>48387.655359097684</v>
      </c>
      <c r="P282" s="36">
        <f t="shared" ca="1" si="64"/>
        <v>1.2586764200362517E-3</v>
      </c>
    </row>
    <row r="283" spans="4:16" x14ac:dyDescent="0.2">
      <c r="D283" s="69">
        <f t="shared" si="54"/>
        <v>0</v>
      </c>
      <c r="E283" s="69">
        <f t="shared" si="54"/>
        <v>0</v>
      </c>
      <c r="F283" s="62">
        <f t="shared" si="58"/>
        <v>0</v>
      </c>
      <c r="G283" s="62">
        <f t="shared" si="59"/>
        <v>0</v>
      </c>
      <c r="H283" s="62">
        <f t="shared" si="60"/>
        <v>0</v>
      </c>
      <c r="I283" s="62">
        <f t="shared" si="61"/>
        <v>0</v>
      </c>
      <c r="J283" s="62">
        <f t="shared" si="62"/>
        <v>0</v>
      </c>
      <c r="K283" s="62">
        <f t="shared" ca="1" si="65"/>
        <v>-1.2586764200362517E-3</v>
      </c>
      <c r="L283" s="62">
        <f t="shared" ca="1" si="63"/>
        <v>1.5842663303552747E-6</v>
      </c>
      <c r="M283" s="62">
        <f t="shared" ca="1" si="55"/>
        <v>19012.042618074196</v>
      </c>
      <c r="N283" s="62">
        <f t="shared" ca="1" si="56"/>
        <v>129245.31802556948</v>
      </c>
      <c r="O283" s="62">
        <f t="shared" ca="1" si="57"/>
        <v>48387.655359097684</v>
      </c>
      <c r="P283" s="36">
        <f t="shared" ca="1" si="64"/>
        <v>1.2586764200362517E-3</v>
      </c>
    </row>
    <row r="284" spans="4:16" x14ac:dyDescent="0.2">
      <c r="D284" s="69">
        <f t="shared" si="54"/>
        <v>0</v>
      </c>
      <c r="E284" s="69">
        <f t="shared" si="54"/>
        <v>0</v>
      </c>
      <c r="F284" s="62">
        <f t="shared" si="58"/>
        <v>0</v>
      </c>
      <c r="G284" s="62">
        <f t="shared" si="59"/>
        <v>0</v>
      </c>
      <c r="H284" s="62">
        <f t="shared" si="60"/>
        <v>0</v>
      </c>
      <c r="I284" s="62">
        <f t="shared" si="61"/>
        <v>0</v>
      </c>
      <c r="J284" s="62">
        <f t="shared" si="62"/>
        <v>0</v>
      </c>
      <c r="K284" s="62">
        <f t="shared" ca="1" si="65"/>
        <v>-1.2586764200362517E-3</v>
      </c>
      <c r="L284" s="62">
        <f t="shared" ca="1" si="63"/>
        <v>1.5842663303552747E-6</v>
      </c>
      <c r="M284" s="62">
        <f t="shared" ca="1" si="55"/>
        <v>19012.042618074196</v>
      </c>
      <c r="N284" s="62">
        <f t="shared" ca="1" si="56"/>
        <v>129245.31802556948</v>
      </c>
      <c r="O284" s="62">
        <f t="shared" ca="1" si="57"/>
        <v>48387.655359097684</v>
      </c>
      <c r="P284" s="36">
        <f t="shared" ca="1" si="64"/>
        <v>1.2586764200362517E-3</v>
      </c>
    </row>
    <row r="285" spans="4:16" x14ac:dyDescent="0.2">
      <c r="D285" s="69">
        <f t="shared" si="54"/>
        <v>0</v>
      </c>
      <c r="E285" s="69">
        <f t="shared" si="54"/>
        <v>0</v>
      </c>
      <c r="F285" s="62">
        <f t="shared" si="58"/>
        <v>0</v>
      </c>
      <c r="G285" s="62">
        <f t="shared" si="59"/>
        <v>0</v>
      </c>
      <c r="H285" s="62">
        <f t="shared" si="60"/>
        <v>0</v>
      </c>
      <c r="I285" s="62">
        <f t="shared" si="61"/>
        <v>0</v>
      </c>
      <c r="J285" s="62">
        <f t="shared" si="62"/>
        <v>0</v>
      </c>
      <c r="K285" s="62">
        <f t="shared" ca="1" si="65"/>
        <v>-1.2586764200362517E-3</v>
      </c>
      <c r="L285" s="62">
        <f t="shared" ca="1" si="63"/>
        <v>1.5842663303552747E-6</v>
      </c>
      <c r="M285" s="62">
        <f t="shared" ca="1" si="55"/>
        <v>19012.042618074196</v>
      </c>
      <c r="N285" s="62">
        <f t="shared" ca="1" si="56"/>
        <v>129245.31802556948</v>
      </c>
      <c r="O285" s="62">
        <f t="shared" ca="1" si="57"/>
        <v>48387.655359097684</v>
      </c>
      <c r="P285" s="36">
        <f t="shared" ca="1" si="64"/>
        <v>1.2586764200362517E-3</v>
      </c>
    </row>
    <row r="286" spans="4:16" x14ac:dyDescent="0.2">
      <c r="D286" s="69">
        <f t="shared" si="54"/>
        <v>0</v>
      </c>
      <c r="E286" s="69">
        <f t="shared" si="54"/>
        <v>0</v>
      </c>
      <c r="F286" s="62">
        <f t="shared" si="58"/>
        <v>0</v>
      </c>
      <c r="G286" s="62">
        <f t="shared" si="59"/>
        <v>0</v>
      </c>
      <c r="H286" s="62">
        <f t="shared" si="60"/>
        <v>0</v>
      </c>
      <c r="I286" s="62">
        <f t="shared" si="61"/>
        <v>0</v>
      </c>
      <c r="J286" s="62">
        <f t="shared" si="62"/>
        <v>0</v>
      </c>
      <c r="K286" s="62">
        <f t="shared" ca="1" si="65"/>
        <v>-1.2586764200362517E-3</v>
      </c>
      <c r="L286" s="62">
        <f t="shared" ca="1" si="63"/>
        <v>1.5842663303552747E-6</v>
      </c>
      <c r="M286" s="62">
        <f t="shared" ca="1" si="55"/>
        <v>19012.042618074196</v>
      </c>
      <c r="N286" s="62">
        <f t="shared" ca="1" si="56"/>
        <v>129245.31802556948</v>
      </c>
      <c r="O286" s="62">
        <f t="shared" ca="1" si="57"/>
        <v>48387.655359097684</v>
      </c>
      <c r="P286" s="36">
        <f t="shared" ca="1" si="64"/>
        <v>1.2586764200362517E-3</v>
      </c>
    </row>
    <row r="287" spans="4:16" x14ac:dyDescent="0.2">
      <c r="D287" s="69">
        <f t="shared" si="54"/>
        <v>0</v>
      </c>
      <c r="E287" s="69">
        <f t="shared" si="54"/>
        <v>0</v>
      </c>
      <c r="F287" s="62">
        <f t="shared" si="58"/>
        <v>0</v>
      </c>
      <c r="G287" s="62">
        <f t="shared" si="59"/>
        <v>0</v>
      </c>
      <c r="H287" s="62">
        <f t="shared" si="60"/>
        <v>0</v>
      </c>
      <c r="I287" s="62">
        <f t="shared" si="61"/>
        <v>0</v>
      </c>
      <c r="J287" s="62">
        <f t="shared" si="62"/>
        <v>0</v>
      </c>
      <c r="K287" s="62">
        <f t="shared" ca="1" si="65"/>
        <v>-1.2586764200362517E-3</v>
      </c>
      <c r="L287" s="62">
        <f t="shared" ca="1" si="63"/>
        <v>1.5842663303552747E-6</v>
      </c>
      <c r="M287" s="62">
        <f t="shared" ca="1" si="55"/>
        <v>19012.042618074196</v>
      </c>
      <c r="N287" s="62">
        <f t="shared" ca="1" si="56"/>
        <v>129245.31802556948</v>
      </c>
      <c r="O287" s="62">
        <f t="shared" ca="1" si="57"/>
        <v>48387.655359097684</v>
      </c>
      <c r="P287" s="36">
        <f t="shared" ca="1" si="64"/>
        <v>1.2586764200362517E-3</v>
      </c>
    </row>
    <row r="288" spans="4:16" x14ac:dyDescent="0.2">
      <c r="D288" s="69">
        <f t="shared" si="54"/>
        <v>0</v>
      </c>
      <c r="E288" s="69">
        <f t="shared" si="54"/>
        <v>0</v>
      </c>
      <c r="F288" s="62">
        <f t="shared" si="58"/>
        <v>0</v>
      </c>
      <c r="G288" s="62">
        <f t="shared" si="59"/>
        <v>0</v>
      </c>
      <c r="H288" s="62">
        <f t="shared" si="60"/>
        <v>0</v>
      </c>
      <c r="I288" s="62">
        <f t="shared" si="61"/>
        <v>0</v>
      </c>
      <c r="J288" s="62">
        <f t="shared" si="62"/>
        <v>0</v>
      </c>
      <c r="K288" s="62">
        <f t="shared" ca="1" si="65"/>
        <v>-1.2586764200362517E-3</v>
      </c>
      <c r="L288" s="62">
        <f t="shared" ca="1" si="63"/>
        <v>1.5842663303552747E-6</v>
      </c>
      <c r="M288" s="62">
        <f t="shared" ca="1" si="55"/>
        <v>19012.042618074196</v>
      </c>
      <c r="N288" s="62">
        <f t="shared" ca="1" si="56"/>
        <v>129245.31802556948</v>
      </c>
      <c r="O288" s="62">
        <f t="shared" ca="1" si="57"/>
        <v>48387.655359097684</v>
      </c>
      <c r="P288" s="36">
        <f t="shared" ca="1" si="64"/>
        <v>1.2586764200362517E-3</v>
      </c>
    </row>
    <row r="289" spans="4:16" x14ac:dyDescent="0.2">
      <c r="D289" s="69">
        <f t="shared" si="54"/>
        <v>0</v>
      </c>
      <c r="E289" s="69">
        <f t="shared" si="54"/>
        <v>0</v>
      </c>
      <c r="F289" s="62">
        <f t="shared" si="58"/>
        <v>0</v>
      </c>
      <c r="G289" s="62">
        <f t="shared" si="59"/>
        <v>0</v>
      </c>
      <c r="H289" s="62">
        <f t="shared" si="60"/>
        <v>0</v>
      </c>
      <c r="I289" s="62">
        <f t="shared" si="61"/>
        <v>0</v>
      </c>
      <c r="J289" s="62">
        <f t="shared" si="62"/>
        <v>0</v>
      </c>
      <c r="K289" s="62">
        <f t="shared" ca="1" si="65"/>
        <v>-1.2586764200362517E-3</v>
      </c>
      <c r="L289" s="62">
        <f t="shared" ca="1" si="63"/>
        <v>1.5842663303552747E-6</v>
      </c>
      <c r="M289" s="62">
        <f t="shared" ca="1" si="55"/>
        <v>19012.042618074196</v>
      </c>
      <c r="N289" s="62">
        <f t="shared" ca="1" si="56"/>
        <v>129245.31802556948</v>
      </c>
      <c r="O289" s="62">
        <f t="shared" ca="1" si="57"/>
        <v>48387.655359097684</v>
      </c>
      <c r="P289" s="36">
        <f t="shared" ca="1" si="64"/>
        <v>1.2586764200362517E-3</v>
      </c>
    </row>
    <row r="290" spans="4:16" x14ac:dyDescent="0.2">
      <c r="D290" s="69">
        <f t="shared" si="54"/>
        <v>0</v>
      </c>
      <c r="E290" s="69">
        <f t="shared" si="54"/>
        <v>0</v>
      </c>
      <c r="F290" s="62">
        <f t="shared" si="58"/>
        <v>0</v>
      </c>
      <c r="G290" s="62">
        <f t="shared" si="59"/>
        <v>0</v>
      </c>
      <c r="H290" s="62">
        <f t="shared" si="60"/>
        <v>0</v>
      </c>
      <c r="I290" s="62">
        <f t="shared" si="61"/>
        <v>0</v>
      </c>
      <c r="J290" s="62">
        <f t="shared" si="62"/>
        <v>0</v>
      </c>
      <c r="K290" s="62">
        <f t="shared" ca="1" si="65"/>
        <v>-1.2586764200362517E-3</v>
      </c>
      <c r="L290" s="62">
        <f t="shared" ca="1" si="63"/>
        <v>1.5842663303552747E-6</v>
      </c>
      <c r="M290" s="62">
        <f t="shared" ca="1" si="55"/>
        <v>19012.042618074196</v>
      </c>
      <c r="N290" s="62">
        <f t="shared" ca="1" si="56"/>
        <v>129245.31802556948</v>
      </c>
      <c r="O290" s="62">
        <f t="shared" ca="1" si="57"/>
        <v>48387.655359097684</v>
      </c>
      <c r="P290" s="36">
        <f t="shared" ca="1" si="64"/>
        <v>1.2586764200362517E-3</v>
      </c>
    </row>
    <row r="291" spans="4:16" x14ac:dyDescent="0.2">
      <c r="D291" s="69">
        <f t="shared" si="54"/>
        <v>0</v>
      </c>
      <c r="E291" s="69">
        <f t="shared" si="54"/>
        <v>0</v>
      </c>
      <c r="F291" s="62">
        <f t="shared" si="58"/>
        <v>0</v>
      </c>
      <c r="G291" s="62">
        <f t="shared" si="59"/>
        <v>0</v>
      </c>
      <c r="H291" s="62">
        <f t="shared" si="60"/>
        <v>0</v>
      </c>
      <c r="I291" s="62">
        <f t="shared" si="61"/>
        <v>0</v>
      </c>
      <c r="J291" s="62">
        <f t="shared" si="62"/>
        <v>0</v>
      </c>
      <c r="K291" s="62">
        <f t="shared" ca="1" si="65"/>
        <v>-1.2586764200362517E-3</v>
      </c>
      <c r="L291" s="62">
        <f t="shared" ca="1" si="63"/>
        <v>1.5842663303552747E-6</v>
      </c>
      <c r="M291" s="62">
        <f t="shared" ca="1" si="55"/>
        <v>19012.042618074196</v>
      </c>
      <c r="N291" s="62">
        <f t="shared" ca="1" si="56"/>
        <v>129245.31802556948</v>
      </c>
      <c r="O291" s="62">
        <f t="shared" ca="1" si="57"/>
        <v>48387.655359097684</v>
      </c>
      <c r="P291" s="36">
        <f t="shared" ca="1" si="64"/>
        <v>1.2586764200362517E-3</v>
      </c>
    </row>
    <row r="292" spans="4:16" x14ac:dyDescent="0.2">
      <c r="D292" s="69">
        <f t="shared" si="54"/>
        <v>0</v>
      </c>
      <c r="E292" s="69">
        <f t="shared" si="54"/>
        <v>0</v>
      </c>
      <c r="F292" s="62">
        <f t="shared" si="58"/>
        <v>0</v>
      </c>
      <c r="G292" s="62">
        <f t="shared" si="59"/>
        <v>0</v>
      </c>
      <c r="H292" s="62">
        <f t="shared" si="60"/>
        <v>0</v>
      </c>
      <c r="I292" s="62">
        <f t="shared" si="61"/>
        <v>0</v>
      </c>
      <c r="J292" s="62">
        <f t="shared" si="62"/>
        <v>0</v>
      </c>
      <c r="K292" s="62">
        <f t="shared" ca="1" si="65"/>
        <v>-1.2586764200362517E-3</v>
      </c>
      <c r="L292" s="62">
        <f t="shared" ca="1" si="63"/>
        <v>1.5842663303552747E-6</v>
      </c>
      <c r="M292" s="62">
        <f t="shared" ca="1" si="55"/>
        <v>19012.042618074196</v>
      </c>
      <c r="N292" s="62">
        <f t="shared" ca="1" si="56"/>
        <v>129245.31802556948</v>
      </c>
      <c r="O292" s="62">
        <f t="shared" ca="1" si="57"/>
        <v>48387.655359097684</v>
      </c>
      <c r="P292" s="36">
        <f t="shared" ca="1" si="64"/>
        <v>1.2586764200362517E-3</v>
      </c>
    </row>
    <row r="293" spans="4:16" x14ac:dyDescent="0.2">
      <c r="D293" s="69">
        <f t="shared" si="54"/>
        <v>0</v>
      </c>
      <c r="E293" s="69">
        <f t="shared" si="54"/>
        <v>0</v>
      </c>
      <c r="F293" s="62">
        <f t="shared" si="58"/>
        <v>0</v>
      </c>
      <c r="G293" s="62">
        <f t="shared" si="59"/>
        <v>0</v>
      </c>
      <c r="H293" s="62">
        <f t="shared" si="60"/>
        <v>0</v>
      </c>
      <c r="I293" s="62">
        <f t="shared" si="61"/>
        <v>0</v>
      </c>
      <c r="J293" s="62">
        <f t="shared" si="62"/>
        <v>0</v>
      </c>
      <c r="K293" s="62">
        <f t="shared" ca="1" si="65"/>
        <v>-1.2586764200362517E-3</v>
      </c>
      <c r="L293" s="62">
        <f t="shared" ca="1" si="63"/>
        <v>1.5842663303552747E-6</v>
      </c>
      <c r="M293" s="62">
        <f t="shared" ca="1" si="55"/>
        <v>19012.042618074196</v>
      </c>
      <c r="N293" s="62">
        <f t="shared" ca="1" si="56"/>
        <v>129245.31802556948</v>
      </c>
      <c r="O293" s="62">
        <f t="shared" ca="1" si="57"/>
        <v>48387.655359097684</v>
      </c>
      <c r="P293" s="36">
        <f t="shared" ca="1" si="64"/>
        <v>1.2586764200362517E-3</v>
      </c>
    </row>
    <row r="294" spans="4:16" x14ac:dyDescent="0.2">
      <c r="D294" s="69">
        <f t="shared" si="54"/>
        <v>0</v>
      </c>
      <c r="E294" s="69">
        <f t="shared" si="54"/>
        <v>0</v>
      </c>
      <c r="F294" s="62">
        <f t="shared" si="58"/>
        <v>0</v>
      </c>
      <c r="G294" s="62">
        <f t="shared" si="59"/>
        <v>0</v>
      </c>
      <c r="H294" s="62">
        <f t="shared" si="60"/>
        <v>0</v>
      </c>
      <c r="I294" s="62">
        <f t="shared" si="61"/>
        <v>0</v>
      </c>
      <c r="J294" s="62">
        <f t="shared" si="62"/>
        <v>0</v>
      </c>
      <c r="K294" s="62">
        <f t="shared" ca="1" si="65"/>
        <v>-1.2586764200362517E-3</v>
      </c>
      <c r="L294" s="62">
        <f t="shared" ca="1" si="63"/>
        <v>1.5842663303552747E-6</v>
      </c>
      <c r="M294" s="62">
        <f t="shared" ca="1" si="55"/>
        <v>19012.042618074196</v>
      </c>
      <c r="N294" s="62">
        <f t="shared" ca="1" si="56"/>
        <v>129245.31802556948</v>
      </c>
      <c r="O294" s="62">
        <f t="shared" ca="1" si="57"/>
        <v>48387.655359097684</v>
      </c>
      <c r="P294" s="36">
        <f t="shared" ca="1" si="64"/>
        <v>1.2586764200362517E-3</v>
      </c>
    </row>
    <row r="295" spans="4:16" x14ac:dyDescent="0.2">
      <c r="D295" s="69">
        <f t="shared" si="54"/>
        <v>0</v>
      </c>
      <c r="E295" s="69">
        <f t="shared" si="54"/>
        <v>0</v>
      </c>
      <c r="F295" s="62">
        <f t="shared" si="58"/>
        <v>0</v>
      </c>
      <c r="G295" s="62">
        <f t="shared" si="59"/>
        <v>0</v>
      </c>
      <c r="H295" s="62">
        <f t="shared" si="60"/>
        <v>0</v>
      </c>
      <c r="I295" s="62">
        <f t="shared" si="61"/>
        <v>0</v>
      </c>
      <c r="J295" s="62">
        <f t="shared" si="62"/>
        <v>0</v>
      </c>
      <c r="K295" s="62">
        <f t="shared" ca="1" si="65"/>
        <v>-1.2586764200362517E-3</v>
      </c>
      <c r="L295" s="62">
        <f t="shared" ca="1" si="63"/>
        <v>1.5842663303552747E-6</v>
      </c>
      <c r="M295" s="62">
        <f t="shared" ca="1" si="55"/>
        <v>19012.042618074196</v>
      </c>
      <c r="N295" s="62">
        <f t="shared" ca="1" si="56"/>
        <v>129245.31802556948</v>
      </c>
      <c r="O295" s="62">
        <f t="shared" ca="1" si="57"/>
        <v>48387.655359097684</v>
      </c>
      <c r="P295" s="36">
        <f t="shared" ca="1" si="64"/>
        <v>1.2586764200362517E-3</v>
      </c>
    </row>
    <row r="296" spans="4:16" x14ac:dyDescent="0.2">
      <c r="D296" s="69">
        <f t="shared" si="54"/>
        <v>0</v>
      </c>
      <c r="E296" s="69">
        <f t="shared" si="54"/>
        <v>0</v>
      </c>
      <c r="F296" s="62">
        <f t="shared" si="58"/>
        <v>0</v>
      </c>
      <c r="G296" s="62">
        <f t="shared" si="59"/>
        <v>0</v>
      </c>
      <c r="H296" s="62">
        <f t="shared" si="60"/>
        <v>0</v>
      </c>
      <c r="I296" s="62">
        <f t="shared" si="61"/>
        <v>0</v>
      </c>
      <c r="J296" s="62">
        <f t="shared" si="62"/>
        <v>0</v>
      </c>
      <c r="K296" s="62">
        <f t="shared" ca="1" si="65"/>
        <v>-1.2586764200362517E-3</v>
      </c>
      <c r="L296" s="62">
        <f t="shared" ca="1" si="63"/>
        <v>1.5842663303552747E-6</v>
      </c>
      <c r="M296" s="62">
        <f t="shared" ca="1" si="55"/>
        <v>19012.042618074196</v>
      </c>
      <c r="N296" s="62">
        <f t="shared" ca="1" si="56"/>
        <v>129245.31802556948</v>
      </c>
      <c r="O296" s="62">
        <f t="shared" ca="1" si="57"/>
        <v>48387.655359097684</v>
      </c>
      <c r="P296" s="36">
        <f t="shared" ca="1" si="64"/>
        <v>1.2586764200362517E-3</v>
      </c>
    </row>
    <row r="297" spans="4:16" x14ac:dyDescent="0.2">
      <c r="D297" s="69">
        <f t="shared" si="54"/>
        <v>0</v>
      </c>
      <c r="E297" s="69">
        <f t="shared" si="54"/>
        <v>0</v>
      </c>
      <c r="F297" s="62">
        <f t="shared" si="58"/>
        <v>0</v>
      </c>
      <c r="G297" s="62">
        <f t="shared" si="59"/>
        <v>0</v>
      </c>
      <c r="H297" s="62">
        <f t="shared" si="60"/>
        <v>0</v>
      </c>
      <c r="I297" s="62">
        <f t="shared" si="61"/>
        <v>0</v>
      </c>
      <c r="J297" s="62">
        <f t="shared" si="62"/>
        <v>0</v>
      </c>
      <c r="K297" s="62">
        <f t="shared" ca="1" si="65"/>
        <v>-1.2586764200362517E-3</v>
      </c>
      <c r="L297" s="62">
        <f t="shared" ca="1" si="63"/>
        <v>1.5842663303552747E-6</v>
      </c>
      <c r="M297" s="62">
        <f t="shared" ca="1" si="55"/>
        <v>19012.042618074196</v>
      </c>
      <c r="N297" s="62">
        <f t="shared" ca="1" si="56"/>
        <v>129245.31802556948</v>
      </c>
      <c r="O297" s="62">
        <f t="shared" ca="1" si="57"/>
        <v>48387.655359097684</v>
      </c>
      <c r="P297" s="36">
        <f t="shared" ca="1" si="64"/>
        <v>1.2586764200362517E-3</v>
      </c>
    </row>
    <row r="298" spans="4:16" x14ac:dyDescent="0.2">
      <c r="D298" s="69">
        <f t="shared" si="54"/>
        <v>0</v>
      </c>
      <c r="E298" s="69">
        <f t="shared" si="54"/>
        <v>0</v>
      </c>
      <c r="F298" s="62">
        <f t="shared" si="58"/>
        <v>0</v>
      </c>
      <c r="G298" s="62">
        <f t="shared" si="59"/>
        <v>0</v>
      </c>
      <c r="H298" s="62">
        <f t="shared" si="60"/>
        <v>0</v>
      </c>
      <c r="I298" s="62">
        <f t="shared" si="61"/>
        <v>0</v>
      </c>
      <c r="J298" s="62">
        <f t="shared" si="62"/>
        <v>0</v>
      </c>
      <c r="K298" s="62">
        <f t="shared" ca="1" si="65"/>
        <v>-1.2586764200362517E-3</v>
      </c>
      <c r="L298" s="62">
        <f t="shared" ca="1" si="63"/>
        <v>1.5842663303552747E-6</v>
      </c>
      <c r="M298" s="62">
        <f t="shared" ca="1" si="55"/>
        <v>19012.042618074196</v>
      </c>
      <c r="N298" s="62">
        <f t="shared" ca="1" si="56"/>
        <v>129245.31802556948</v>
      </c>
      <c r="O298" s="62">
        <f t="shared" ca="1" si="57"/>
        <v>48387.655359097684</v>
      </c>
      <c r="P298" s="36">
        <f t="shared" ca="1" si="64"/>
        <v>1.2586764200362517E-3</v>
      </c>
    </row>
    <row r="299" spans="4:16" x14ac:dyDescent="0.2">
      <c r="D299" s="69">
        <f t="shared" si="54"/>
        <v>0</v>
      </c>
      <c r="E299" s="69">
        <f t="shared" si="54"/>
        <v>0</v>
      </c>
      <c r="F299" s="62">
        <f t="shared" si="58"/>
        <v>0</v>
      </c>
      <c r="G299" s="62">
        <f t="shared" si="59"/>
        <v>0</v>
      </c>
      <c r="H299" s="62">
        <f t="shared" si="60"/>
        <v>0</v>
      </c>
      <c r="I299" s="62">
        <f t="shared" si="61"/>
        <v>0</v>
      </c>
      <c r="J299" s="62">
        <f t="shared" si="62"/>
        <v>0</v>
      </c>
      <c r="K299" s="62">
        <f t="shared" ca="1" si="65"/>
        <v>-1.2586764200362517E-3</v>
      </c>
      <c r="L299" s="62">
        <f t="shared" ca="1" si="63"/>
        <v>1.5842663303552747E-6</v>
      </c>
      <c r="M299" s="62">
        <f t="shared" ca="1" si="55"/>
        <v>19012.042618074196</v>
      </c>
      <c r="N299" s="62">
        <f t="shared" ca="1" si="56"/>
        <v>129245.31802556948</v>
      </c>
      <c r="O299" s="62">
        <f t="shared" ca="1" si="57"/>
        <v>48387.655359097684</v>
      </c>
      <c r="P299" s="36">
        <f t="shared" ca="1" si="64"/>
        <v>1.2586764200362517E-3</v>
      </c>
    </row>
    <row r="300" spans="4:16" x14ac:dyDescent="0.2">
      <c r="D300" s="69">
        <f t="shared" si="54"/>
        <v>0</v>
      </c>
      <c r="E300" s="69">
        <f t="shared" si="54"/>
        <v>0</v>
      </c>
      <c r="F300" s="62">
        <f t="shared" si="58"/>
        <v>0</v>
      </c>
      <c r="G300" s="62">
        <f t="shared" si="59"/>
        <v>0</v>
      </c>
      <c r="H300" s="62">
        <f t="shared" si="60"/>
        <v>0</v>
      </c>
      <c r="I300" s="62">
        <f t="shared" si="61"/>
        <v>0</v>
      </c>
      <c r="J300" s="62">
        <f t="shared" si="62"/>
        <v>0</v>
      </c>
      <c r="K300" s="62">
        <f t="shared" ca="1" si="65"/>
        <v>-1.2586764200362517E-3</v>
      </c>
      <c r="L300" s="62">
        <f t="shared" ca="1" si="63"/>
        <v>1.5842663303552747E-6</v>
      </c>
      <c r="M300" s="62">
        <f t="shared" ca="1" si="55"/>
        <v>19012.042618074196</v>
      </c>
      <c r="N300" s="62">
        <f t="shared" ca="1" si="56"/>
        <v>129245.31802556948</v>
      </c>
      <c r="O300" s="62">
        <f t="shared" ca="1" si="57"/>
        <v>48387.655359097684</v>
      </c>
      <c r="P300" s="36">
        <f t="shared" ca="1" si="64"/>
        <v>1.2586764200362517E-3</v>
      </c>
    </row>
    <row r="301" spans="4:16" x14ac:dyDescent="0.2">
      <c r="D301" s="69">
        <f t="shared" si="54"/>
        <v>0</v>
      </c>
      <c r="E301" s="69">
        <f t="shared" si="54"/>
        <v>0</v>
      </c>
      <c r="F301" s="62">
        <f t="shared" si="58"/>
        <v>0</v>
      </c>
      <c r="G301" s="62">
        <f t="shared" si="59"/>
        <v>0</v>
      </c>
      <c r="H301" s="62">
        <f t="shared" si="60"/>
        <v>0</v>
      </c>
      <c r="I301" s="62">
        <f t="shared" si="61"/>
        <v>0</v>
      </c>
      <c r="J301" s="62">
        <f t="shared" si="62"/>
        <v>0</v>
      </c>
      <c r="K301" s="62">
        <f t="shared" ca="1" si="65"/>
        <v>-1.2586764200362517E-3</v>
      </c>
      <c r="L301" s="62">
        <f t="shared" ca="1" si="63"/>
        <v>1.5842663303552747E-6</v>
      </c>
      <c r="M301" s="62">
        <f t="shared" ca="1" si="55"/>
        <v>19012.042618074196</v>
      </c>
      <c r="N301" s="62">
        <f t="shared" ca="1" si="56"/>
        <v>129245.31802556948</v>
      </c>
      <c r="O301" s="62">
        <f t="shared" ca="1" si="57"/>
        <v>48387.655359097684</v>
      </c>
      <c r="P301" s="36">
        <f t="shared" ca="1" si="64"/>
        <v>1.2586764200362517E-3</v>
      </c>
    </row>
    <row r="302" spans="4:16" x14ac:dyDescent="0.2">
      <c r="D302" s="69">
        <f t="shared" si="54"/>
        <v>0</v>
      </c>
      <c r="E302" s="69">
        <f t="shared" si="54"/>
        <v>0</v>
      </c>
      <c r="F302" s="62">
        <f t="shared" si="58"/>
        <v>0</v>
      </c>
      <c r="G302" s="62">
        <f t="shared" si="59"/>
        <v>0</v>
      </c>
      <c r="H302" s="62">
        <f t="shared" si="60"/>
        <v>0</v>
      </c>
      <c r="I302" s="62">
        <f t="shared" si="61"/>
        <v>0</v>
      </c>
      <c r="J302" s="62">
        <f t="shared" si="62"/>
        <v>0</v>
      </c>
      <c r="K302" s="62">
        <f t="shared" ca="1" si="65"/>
        <v>-1.2586764200362517E-3</v>
      </c>
      <c r="L302" s="62">
        <f t="shared" ca="1" si="63"/>
        <v>1.5842663303552747E-6</v>
      </c>
      <c r="M302" s="62">
        <f t="shared" ca="1" si="55"/>
        <v>19012.042618074196</v>
      </c>
      <c r="N302" s="62">
        <f t="shared" ca="1" si="56"/>
        <v>129245.31802556948</v>
      </c>
      <c r="O302" s="62">
        <f t="shared" ca="1" si="57"/>
        <v>48387.655359097684</v>
      </c>
      <c r="P302" s="36">
        <f t="shared" ca="1" si="64"/>
        <v>1.2586764200362517E-3</v>
      </c>
    </row>
    <row r="303" spans="4:16" x14ac:dyDescent="0.2">
      <c r="D303" s="69">
        <f t="shared" si="54"/>
        <v>0</v>
      </c>
      <c r="E303" s="69">
        <f t="shared" si="54"/>
        <v>0</v>
      </c>
      <c r="F303" s="62">
        <f t="shared" si="58"/>
        <v>0</v>
      </c>
      <c r="G303" s="62">
        <f t="shared" si="59"/>
        <v>0</v>
      </c>
      <c r="H303" s="62">
        <f t="shared" si="60"/>
        <v>0</v>
      </c>
      <c r="I303" s="62">
        <f t="shared" si="61"/>
        <v>0</v>
      </c>
      <c r="J303" s="62">
        <f t="shared" si="62"/>
        <v>0</v>
      </c>
      <c r="K303" s="62">
        <f t="shared" ca="1" si="65"/>
        <v>-1.2586764200362517E-3</v>
      </c>
      <c r="L303" s="62">
        <f t="shared" ca="1" si="63"/>
        <v>1.5842663303552747E-6</v>
      </c>
      <c r="M303" s="62">
        <f t="shared" ca="1" si="55"/>
        <v>19012.042618074196</v>
      </c>
      <c r="N303" s="62">
        <f t="shared" ca="1" si="56"/>
        <v>129245.31802556948</v>
      </c>
      <c r="O303" s="62">
        <f t="shared" ca="1" si="57"/>
        <v>48387.655359097684</v>
      </c>
      <c r="P303" s="36">
        <f t="shared" ca="1" si="64"/>
        <v>1.2586764200362517E-3</v>
      </c>
    </row>
    <row r="304" spans="4:16" x14ac:dyDescent="0.2">
      <c r="D304" s="69">
        <f t="shared" si="54"/>
        <v>0</v>
      </c>
      <c r="E304" s="69">
        <f t="shared" si="54"/>
        <v>0</v>
      </c>
      <c r="F304" s="62">
        <f t="shared" si="58"/>
        <v>0</v>
      </c>
      <c r="G304" s="62">
        <f t="shared" si="59"/>
        <v>0</v>
      </c>
      <c r="H304" s="62">
        <f t="shared" si="60"/>
        <v>0</v>
      </c>
      <c r="I304" s="62">
        <f t="shared" si="61"/>
        <v>0</v>
      </c>
      <c r="J304" s="62">
        <f t="shared" si="62"/>
        <v>0</v>
      </c>
      <c r="K304" s="62">
        <f t="shared" ca="1" si="65"/>
        <v>-1.2586764200362517E-3</v>
      </c>
      <c r="L304" s="62">
        <f t="shared" ca="1" si="63"/>
        <v>1.5842663303552747E-6</v>
      </c>
      <c r="M304" s="62">
        <f t="shared" ca="1" si="55"/>
        <v>19012.042618074196</v>
      </c>
      <c r="N304" s="62">
        <f t="shared" ca="1" si="56"/>
        <v>129245.31802556948</v>
      </c>
      <c r="O304" s="62">
        <f t="shared" ca="1" si="57"/>
        <v>48387.655359097684</v>
      </c>
      <c r="P304" s="36">
        <f t="shared" ca="1" si="64"/>
        <v>1.2586764200362517E-3</v>
      </c>
    </row>
    <row r="305" spans="4:16" x14ac:dyDescent="0.2">
      <c r="D305" s="69">
        <f t="shared" si="54"/>
        <v>0</v>
      </c>
      <c r="E305" s="69">
        <f t="shared" si="54"/>
        <v>0</v>
      </c>
      <c r="F305" s="62">
        <f t="shared" si="58"/>
        <v>0</v>
      </c>
      <c r="G305" s="62">
        <f t="shared" si="59"/>
        <v>0</v>
      </c>
      <c r="H305" s="62">
        <f t="shared" si="60"/>
        <v>0</v>
      </c>
      <c r="I305" s="62">
        <f t="shared" si="61"/>
        <v>0</v>
      </c>
      <c r="J305" s="62">
        <f t="shared" si="62"/>
        <v>0</v>
      </c>
      <c r="K305" s="62">
        <f t="shared" ca="1" si="65"/>
        <v>-1.2586764200362517E-3</v>
      </c>
      <c r="L305" s="62">
        <f t="shared" ca="1" si="63"/>
        <v>1.5842663303552747E-6</v>
      </c>
      <c r="M305" s="62">
        <f t="shared" ca="1" si="55"/>
        <v>19012.042618074196</v>
      </c>
      <c r="N305" s="62">
        <f t="shared" ca="1" si="56"/>
        <v>129245.31802556948</v>
      </c>
      <c r="O305" s="62">
        <f t="shared" ca="1" si="57"/>
        <v>48387.655359097684</v>
      </c>
      <c r="P305" s="36">
        <f t="shared" ca="1" si="64"/>
        <v>1.2586764200362517E-3</v>
      </c>
    </row>
    <row r="306" spans="4:16" x14ac:dyDescent="0.2">
      <c r="D306" s="69">
        <f t="shared" si="54"/>
        <v>0</v>
      </c>
      <c r="E306" s="69">
        <f t="shared" si="54"/>
        <v>0</v>
      </c>
      <c r="F306" s="62">
        <f t="shared" si="58"/>
        <v>0</v>
      </c>
      <c r="G306" s="62">
        <f t="shared" si="59"/>
        <v>0</v>
      </c>
      <c r="H306" s="62">
        <f t="shared" si="60"/>
        <v>0</v>
      </c>
      <c r="I306" s="62">
        <f t="shared" si="61"/>
        <v>0</v>
      </c>
      <c r="J306" s="62">
        <f t="shared" si="62"/>
        <v>0</v>
      </c>
      <c r="K306" s="62">
        <f t="shared" ca="1" si="65"/>
        <v>-1.2586764200362517E-3</v>
      </c>
      <c r="L306" s="62">
        <f t="shared" ca="1" si="63"/>
        <v>1.5842663303552747E-6</v>
      </c>
      <c r="M306" s="62">
        <f t="shared" ca="1" si="55"/>
        <v>19012.042618074196</v>
      </c>
      <c r="N306" s="62">
        <f t="shared" ca="1" si="56"/>
        <v>129245.31802556948</v>
      </c>
      <c r="O306" s="62">
        <f t="shared" ca="1" si="57"/>
        <v>48387.655359097684</v>
      </c>
      <c r="P306" s="36">
        <f t="shared" ca="1" si="64"/>
        <v>1.2586764200362517E-3</v>
      </c>
    </row>
    <row r="307" spans="4:16" x14ac:dyDescent="0.2">
      <c r="D307" s="69">
        <f t="shared" si="54"/>
        <v>0</v>
      </c>
      <c r="E307" s="69">
        <f t="shared" si="54"/>
        <v>0</v>
      </c>
      <c r="F307" s="62">
        <f t="shared" si="58"/>
        <v>0</v>
      </c>
      <c r="G307" s="62">
        <f t="shared" si="59"/>
        <v>0</v>
      </c>
      <c r="H307" s="62">
        <f t="shared" si="60"/>
        <v>0</v>
      </c>
      <c r="I307" s="62">
        <f t="shared" si="61"/>
        <v>0</v>
      </c>
      <c r="J307" s="62">
        <f t="shared" si="62"/>
        <v>0</v>
      </c>
      <c r="K307" s="62">
        <f t="shared" ca="1" si="65"/>
        <v>-1.2586764200362517E-3</v>
      </c>
      <c r="L307" s="62">
        <f t="shared" ca="1" si="63"/>
        <v>1.5842663303552747E-6</v>
      </c>
      <c r="M307" s="62">
        <f t="shared" ca="1" si="55"/>
        <v>19012.042618074196</v>
      </c>
      <c r="N307" s="62">
        <f t="shared" ca="1" si="56"/>
        <v>129245.31802556948</v>
      </c>
      <c r="O307" s="62">
        <f t="shared" ca="1" si="57"/>
        <v>48387.655359097684</v>
      </c>
      <c r="P307" s="36">
        <f t="shared" ca="1" si="64"/>
        <v>1.2586764200362517E-3</v>
      </c>
    </row>
    <row r="308" spans="4:16" x14ac:dyDescent="0.2">
      <c r="D308" s="69">
        <f t="shared" si="54"/>
        <v>0</v>
      </c>
      <c r="E308" s="69">
        <f t="shared" si="54"/>
        <v>0</v>
      </c>
      <c r="F308" s="62">
        <f t="shared" si="58"/>
        <v>0</v>
      </c>
      <c r="G308" s="62">
        <f t="shared" si="59"/>
        <v>0</v>
      </c>
      <c r="H308" s="62">
        <f t="shared" si="60"/>
        <v>0</v>
      </c>
      <c r="I308" s="62">
        <f t="shared" si="61"/>
        <v>0</v>
      </c>
      <c r="J308" s="62">
        <f t="shared" si="62"/>
        <v>0</v>
      </c>
      <c r="K308" s="62">
        <f t="shared" ca="1" si="65"/>
        <v>-1.2586764200362517E-3</v>
      </c>
      <c r="L308" s="62">
        <f t="shared" ca="1" si="63"/>
        <v>1.5842663303552747E-6</v>
      </c>
      <c r="M308" s="62">
        <f t="shared" ca="1" si="55"/>
        <v>19012.042618074196</v>
      </c>
      <c r="N308" s="62">
        <f t="shared" ca="1" si="56"/>
        <v>129245.31802556948</v>
      </c>
      <c r="O308" s="62">
        <f t="shared" ca="1" si="57"/>
        <v>48387.655359097684</v>
      </c>
      <c r="P308" s="36">
        <f t="shared" ca="1" si="64"/>
        <v>1.2586764200362517E-3</v>
      </c>
    </row>
    <row r="309" spans="4:16" x14ac:dyDescent="0.2">
      <c r="D309" s="69">
        <f t="shared" si="54"/>
        <v>0</v>
      </c>
      <c r="E309" s="69">
        <f t="shared" si="54"/>
        <v>0</v>
      </c>
      <c r="F309" s="62">
        <f t="shared" si="58"/>
        <v>0</v>
      </c>
      <c r="G309" s="62">
        <f t="shared" si="59"/>
        <v>0</v>
      </c>
      <c r="H309" s="62">
        <f t="shared" si="60"/>
        <v>0</v>
      </c>
      <c r="I309" s="62">
        <f t="shared" si="61"/>
        <v>0</v>
      </c>
      <c r="J309" s="62">
        <f t="shared" si="62"/>
        <v>0</v>
      </c>
      <c r="K309" s="62">
        <f t="shared" ca="1" si="65"/>
        <v>-1.2586764200362517E-3</v>
      </c>
      <c r="L309" s="62">
        <f t="shared" ca="1" si="63"/>
        <v>1.5842663303552747E-6</v>
      </c>
      <c r="M309" s="62">
        <f t="shared" ca="1" si="55"/>
        <v>19012.042618074196</v>
      </c>
      <c r="N309" s="62">
        <f t="shared" ca="1" si="56"/>
        <v>129245.31802556948</v>
      </c>
      <c r="O309" s="62">
        <f t="shared" ca="1" si="57"/>
        <v>48387.655359097684</v>
      </c>
      <c r="P309" s="36">
        <f t="shared" ca="1" si="64"/>
        <v>1.2586764200362517E-3</v>
      </c>
    </row>
    <row r="310" spans="4:16" x14ac:dyDescent="0.2">
      <c r="D310" s="69">
        <f t="shared" si="54"/>
        <v>0</v>
      </c>
      <c r="E310" s="69">
        <f t="shared" si="54"/>
        <v>0</v>
      </c>
      <c r="F310" s="62">
        <f t="shared" si="58"/>
        <v>0</v>
      </c>
      <c r="G310" s="62">
        <f t="shared" si="59"/>
        <v>0</v>
      </c>
      <c r="H310" s="62">
        <f t="shared" si="60"/>
        <v>0</v>
      </c>
      <c r="I310" s="62">
        <f t="shared" si="61"/>
        <v>0</v>
      </c>
      <c r="J310" s="62">
        <f t="shared" si="62"/>
        <v>0</v>
      </c>
      <c r="K310" s="62">
        <f t="shared" ca="1" si="65"/>
        <v>-1.2586764200362517E-3</v>
      </c>
      <c r="L310" s="62">
        <f t="shared" ca="1" si="63"/>
        <v>1.5842663303552747E-6</v>
      </c>
      <c r="M310" s="62">
        <f t="shared" ca="1" si="55"/>
        <v>19012.042618074196</v>
      </c>
      <c r="N310" s="62">
        <f t="shared" ca="1" si="56"/>
        <v>129245.31802556948</v>
      </c>
      <c r="O310" s="62">
        <f t="shared" ca="1" si="57"/>
        <v>48387.655359097684</v>
      </c>
      <c r="P310" s="36">
        <f t="shared" ca="1" si="64"/>
        <v>1.2586764200362517E-3</v>
      </c>
    </row>
    <row r="311" spans="4:16" x14ac:dyDescent="0.2">
      <c r="D311" s="69">
        <f t="shared" si="54"/>
        <v>0</v>
      </c>
      <c r="E311" s="69">
        <f t="shared" si="54"/>
        <v>0</v>
      </c>
      <c r="F311" s="62">
        <f t="shared" si="58"/>
        <v>0</v>
      </c>
      <c r="G311" s="62">
        <f t="shared" si="59"/>
        <v>0</v>
      </c>
      <c r="H311" s="62">
        <f t="shared" si="60"/>
        <v>0</v>
      </c>
      <c r="I311" s="62">
        <f t="shared" si="61"/>
        <v>0</v>
      </c>
      <c r="J311" s="62">
        <f t="shared" si="62"/>
        <v>0</v>
      </c>
      <c r="K311" s="62">
        <f t="shared" ca="1" si="65"/>
        <v>-1.2586764200362517E-3</v>
      </c>
      <c r="L311" s="62">
        <f t="shared" ca="1" si="63"/>
        <v>1.5842663303552747E-6</v>
      </c>
      <c r="M311" s="62">
        <f t="shared" ca="1" si="55"/>
        <v>19012.042618074196</v>
      </c>
      <c r="N311" s="62">
        <f t="shared" ca="1" si="56"/>
        <v>129245.31802556948</v>
      </c>
      <c r="O311" s="62">
        <f t="shared" ca="1" si="57"/>
        <v>48387.655359097684</v>
      </c>
      <c r="P311" s="36">
        <f t="shared" ca="1" si="64"/>
        <v>1.2586764200362517E-3</v>
      </c>
    </row>
    <row r="312" spans="4:16" x14ac:dyDescent="0.2">
      <c r="D312" s="69">
        <f t="shared" si="54"/>
        <v>0</v>
      </c>
      <c r="E312" s="69">
        <f t="shared" si="54"/>
        <v>0</v>
      </c>
      <c r="F312" s="62">
        <f t="shared" si="58"/>
        <v>0</v>
      </c>
      <c r="G312" s="62">
        <f t="shared" si="59"/>
        <v>0</v>
      </c>
      <c r="H312" s="62">
        <f t="shared" si="60"/>
        <v>0</v>
      </c>
      <c r="I312" s="62">
        <f t="shared" si="61"/>
        <v>0</v>
      </c>
      <c r="J312" s="62">
        <f t="shared" si="62"/>
        <v>0</v>
      </c>
      <c r="K312" s="62">
        <f t="shared" ca="1" si="65"/>
        <v>-1.2586764200362517E-3</v>
      </c>
      <c r="L312" s="62">
        <f t="shared" ca="1" si="63"/>
        <v>1.5842663303552747E-6</v>
      </c>
      <c r="M312" s="62">
        <f t="shared" ca="1" si="55"/>
        <v>19012.042618074196</v>
      </c>
      <c r="N312" s="62">
        <f t="shared" ca="1" si="56"/>
        <v>129245.31802556948</v>
      </c>
      <c r="O312" s="62">
        <f t="shared" ca="1" si="57"/>
        <v>48387.655359097684</v>
      </c>
      <c r="P312" s="36">
        <f t="shared" ca="1" si="64"/>
        <v>1.2586764200362517E-3</v>
      </c>
    </row>
    <row r="313" spans="4:16" x14ac:dyDescent="0.2">
      <c r="D313" s="69">
        <f t="shared" si="54"/>
        <v>0</v>
      </c>
      <c r="E313" s="69">
        <f t="shared" si="54"/>
        <v>0</v>
      </c>
      <c r="F313" s="62">
        <f t="shared" si="58"/>
        <v>0</v>
      </c>
      <c r="G313" s="62">
        <f t="shared" si="59"/>
        <v>0</v>
      </c>
      <c r="H313" s="62">
        <f t="shared" si="60"/>
        <v>0</v>
      </c>
      <c r="I313" s="62">
        <f t="shared" si="61"/>
        <v>0</v>
      </c>
      <c r="J313" s="62">
        <f t="shared" si="62"/>
        <v>0</v>
      </c>
      <c r="K313" s="62">
        <f t="shared" ca="1" si="65"/>
        <v>-1.2586764200362517E-3</v>
      </c>
      <c r="L313" s="62">
        <f t="shared" ca="1" si="63"/>
        <v>1.5842663303552747E-6</v>
      </c>
      <c r="M313" s="62">
        <f t="shared" ca="1" si="55"/>
        <v>19012.042618074196</v>
      </c>
      <c r="N313" s="62">
        <f t="shared" ca="1" si="56"/>
        <v>129245.31802556948</v>
      </c>
      <c r="O313" s="62">
        <f t="shared" ca="1" si="57"/>
        <v>48387.655359097684</v>
      </c>
      <c r="P313" s="36">
        <f t="shared" ca="1" si="64"/>
        <v>1.2586764200362517E-3</v>
      </c>
    </row>
    <row r="314" spans="4:16" x14ac:dyDescent="0.2">
      <c r="D314" s="69">
        <f t="shared" si="54"/>
        <v>0</v>
      </c>
      <c r="E314" s="69">
        <f t="shared" si="54"/>
        <v>0</v>
      </c>
      <c r="F314" s="62">
        <f t="shared" si="58"/>
        <v>0</v>
      </c>
      <c r="G314" s="62">
        <f t="shared" si="59"/>
        <v>0</v>
      </c>
      <c r="H314" s="62">
        <f t="shared" si="60"/>
        <v>0</v>
      </c>
      <c r="I314" s="62">
        <f t="shared" si="61"/>
        <v>0</v>
      </c>
      <c r="J314" s="62">
        <f t="shared" si="62"/>
        <v>0</v>
      </c>
      <c r="K314" s="62">
        <f t="shared" ca="1" si="65"/>
        <v>-1.2586764200362517E-3</v>
      </c>
      <c r="L314" s="62">
        <f t="shared" ca="1" si="63"/>
        <v>1.5842663303552747E-6</v>
      </c>
      <c r="M314" s="62">
        <f t="shared" ca="1" si="55"/>
        <v>19012.042618074196</v>
      </c>
      <c r="N314" s="62">
        <f t="shared" ca="1" si="56"/>
        <v>129245.31802556948</v>
      </c>
      <c r="O314" s="62">
        <f t="shared" ca="1" si="57"/>
        <v>48387.655359097684</v>
      </c>
      <c r="P314" s="36">
        <f t="shared" ca="1" si="64"/>
        <v>1.2586764200362517E-3</v>
      </c>
    </row>
    <row r="315" spans="4:16" x14ac:dyDescent="0.2">
      <c r="D315" s="69">
        <f t="shared" si="54"/>
        <v>0</v>
      </c>
      <c r="E315" s="69">
        <f t="shared" si="54"/>
        <v>0</v>
      </c>
      <c r="F315" s="62">
        <f t="shared" si="58"/>
        <v>0</v>
      </c>
      <c r="G315" s="62">
        <f t="shared" si="59"/>
        <v>0</v>
      </c>
      <c r="H315" s="62">
        <f t="shared" si="60"/>
        <v>0</v>
      </c>
      <c r="I315" s="62">
        <f t="shared" si="61"/>
        <v>0</v>
      </c>
      <c r="J315" s="62">
        <f t="shared" si="62"/>
        <v>0</v>
      </c>
      <c r="K315" s="62">
        <f t="shared" ca="1" si="65"/>
        <v>-1.2586764200362517E-3</v>
      </c>
      <c r="L315" s="62">
        <f t="shared" ca="1" si="63"/>
        <v>1.5842663303552747E-6</v>
      </c>
      <c r="M315" s="62">
        <f t="shared" ca="1" si="55"/>
        <v>19012.042618074196</v>
      </c>
      <c r="N315" s="62">
        <f t="shared" ca="1" si="56"/>
        <v>129245.31802556948</v>
      </c>
      <c r="O315" s="62">
        <f t="shared" ca="1" si="57"/>
        <v>48387.655359097684</v>
      </c>
      <c r="P315" s="36">
        <f t="shared" ca="1" si="64"/>
        <v>1.2586764200362517E-3</v>
      </c>
    </row>
    <row r="316" spans="4:16" x14ac:dyDescent="0.2">
      <c r="D316" s="69">
        <f t="shared" si="54"/>
        <v>0</v>
      </c>
      <c r="E316" s="69">
        <f t="shared" si="54"/>
        <v>0</v>
      </c>
      <c r="F316" s="62">
        <f t="shared" si="58"/>
        <v>0</v>
      </c>
      <c r="G316" s="62">
        <f t="shared" si="59"/>
        <v>0</v>
      </c>
      <c r="H316" s="62">
        <f t="shared" si="60"/>
        <v>0</v>
      </c>
      <c r="I316" s="62">
        <f t="shared" si="61"/>
        <v>0</v>
      </c>
      <c r="J316" s="62">
        <f t="shared" si="62"/>
        <v>0</v>
      </c>
      <c r="K316" s="62">
        <f t="shared" ca="1" si="65"/>
        <v>-1.2586764200362517E-3</v>
      </c>
      <c r="L316" s="62">
        <f t="shared" ca="1" si="63"/>
        <v>1.5842663303552747E-6</v>
      </c>
      <c r="M316" s="62">
        <f t="shared" ca="1" si="55"/>
        <v>19012.042618074196</v>
      </c>
      <c r="N316" s="62">
        <f t="shared" ca="1" si="56"/>
        <v>129245.31802556948</v>
      </c>
      <c r="O316" s="62">
        <f t="shared" ca="1" si="57"/>
        <v>48387.655359097684</v>
      </c>
      <c r="P316" s="36">
        <f t="shared" ca="1" si="64"/>
        <v>1.2586764200362517E-3</v>
      </c>
    </row>
    <row r="317" spans="4:16" x14ac:dyDescent="0.2">
      <c r="D317" s="69">
        <f t="shared" si="54"/>
        <v>0</v>
      </c>
      <c r="E317" s="69">
        <f t="shared" si="54"/>
        <v>0</v>
      </c>
      <c r="F317" s="62">
        <f t="shared" si="58"/>
        <v>0</v>
      </c>
      <c r="G317" s="62">
        <f t="shared" si="59"/>
        <v>0</v>
      </c>
      <c r="H317" s="62">
        <f t="shared" si="60"/>
        <v>0</v>
      </c>
      <c r="I317" s="62">
        <f t="shared" si="61"/>
        <v>0</v>
      </c>
      <c r="J317" s="62">
        <f t="shared" si="62"/>
        <v>0</v>
      </c>
      <c r="K317" s="62">
        <f t="shared" ca="1" si="65"/>
        <v>-1.2586764200362517E-3</v>
      </c>
      <c r="L317" s="62">
        <f t="shared" ca="1" si="63"/>
        <v>1.5842663303552747E-6</v>
      </c>
      <c r="M317" s="62">
        <f t="shared" ca="1" si="55"/>
        <v>19012.042618074196</v>
      </c>
      <c r="N317" s="62">
        <f t="shared" ca="1" si="56"/>
        <v>129245.31802556948</v>
      </c>
      <c r="O317" s="62">
        <f t="shared" ca="1" si="57"/>
        <v>48387.655359097684</v>
      </c>
      <c r="P317" s="36">
        <f t="shared" ca="1" si="64"/>
        <v>1.2586764200362517E-3</v>
      </c>
    </row>
    <row r="318" spans="4:16" x14ac:dyDescent="0.2">
      <c r="D318" s="69">
        <f t="shared" si="54"/>
        <v>0</v>
      </c>
      <c r="E318" s="69">
        <f t="shared" si="54"/>
        <v>0</v>
      </c>
      <c r="F318" s="62">
        <f t="shared" si="58"/>
        <v>0</v>
      </c>
      <c r="G318" s="62">
        <f t="shared" si="59"/>
        <v>0</v>
      </c>
      <c r="H318" s="62">
        <f t="shared" si="60"/>
        <v>0</v>
      </c>
      <c r="I318" s="62">
        <f t="shared" si="61"/>
        <v>0</v>
      </c>
      <c r="J318" s="62">
        <f t="shared" si="62"/>
        <v>0</v>
      </c>
      <c r="K318" s="62">
        <f t="shared" ca="1" si="65"/>
        <v>-1.2586764200362517E-3</v>
      </c>
      <c r="L318" s="62">
        <f t="shared" ca="1" si="63"/>
        <v>1.5842663303552747E-6</v>
      </c>
      <c r="M318" s="62">
        <f t="shared" ca="1" si="55"/>
        <v>19012.042618074196</v>
      </c>
      <c r="N318" s="62">
        <f t="shared" ca="1" si="56"/>
        <v>129245.31802556948</v>
      </c>
      <c r="O318" s="62">
        <f t="shared" ca="1" si="57"/>
        <v>48387.655359097684</v>
      </c>
      <c r="P318" s="36">
        <f t="shared" ca="1" si="64"/>
        <v>1.2586764200362517E-3</v>
      </c>
    </row>
    <row r="319" spans="4:16" x14ac:dyDescent="0.2">
      <c r="D319" s="69">
        <f t="shared" si="54"/>
        <v>0</v>
      </c>
      <c r="E319" s="69">
        <f t="shared" si="54"/>
        <v>0</v>
      </c>
      <c r="F319" s="62">
        <f t="shared" si="58"/>
        <v>0</v>
      </c>
      <c r="G319" s="62">
        <f t="shared" si="59"/>
        <v>0</v>
      </c>
      <c r="H319" s="62">
        <f t="shared" si="60"/>
        <v>0</v>
      </c>
      <c r="I319" s="62">
        <f t="shared" si="61"/>
        <v>0</v>
      </c>
      <c r="J319" s="62">
        <f t="shared" si="62"/>
        <v>0</v>
      </c>
      <c r="K319" s="62">
        <f t="shared" ca="1" si="65"/>
        <v>-1.2586764200362517E-3</v>
      </c>
      <c r="L319" s="62">
        <f t="shared" ca="1" si="63"/>
        <v>1.5842663303552747E-6</v>
      </c>
      <c r="M319" s="62">
        <f t="shared" ca="1" si="55"/>
        <v>19012.042618074196</v>
      </c>
      <c r="N319" s="62">
        <f t="shared" ca="1" si="56"/>
        <v>129245.31802556948</v>
      </c>
      <c r="O319" s="62">
        <f t="shared" ca="1" si="57"/>
        <v>48387.655359097684</v>
      </c>
      <c r="P319" s="36">
        <f t="shared" ca="1" si="64"/>
        <v>1.2586764200362517E-3</v>
      </c>
    </row>
    <row r="320" spans="4:16" x14ac:dyDescent="0.2">
      <c r="D320" s="69">
        <f t="shared" si="54"/>
        <v>0</v>
      </c>
      <c r="E320" s="69">
        <f t="shared" si="54"/>
        <v>0</v>
      </c>
      <c r="F320" s="62">
        <f t="shared" si="58"/>
        <v>0</v>
      </c>
      <c r="G320" s="62">
        <f t="shared" si="59"/>
        <v>0</v>
      </c>
      <c r="H320" s="62">
        <f t="shared" si="60"/>
        <v>0</v>
      </c>
      <c r="I320" s="62">
        <f t="shared" si="61"/>
        <v>0</v>
      </c>
      <c r="J320" s="62">
        <f t="shared" si="62"/>
        <v>0</v>
      </c>
      <c r="K320" s="62">
        <f t="shared" ca="1" si="65"/>
        <v>-1.2586764200362517E-3</v>
      </c>
      <c r="L320" s="62">
        <f t="shared" ca="1" si="63"/>
        <v>1.5842663303552747E-6</v>
      </c>
      <c r="M320" s="62">
        <f t="shared" ca="1" si="55"/>
        <v>19012.042618074196</v>
      </c>
      <c r="N320" s="62">
        <f t="shared" ca="1" si="56"/>
        <v>129245.31802556948</v>
      </c>
      <c r="O320" s="62">
        <f t="shared" ca="1" si="57"/>
        <v>48387.655359097684</v>
      </c>
      <c r="P320" s="36">
        <f t="shared" ca="1" si="64"/>
        <v>1.2586764200362517E-3</v>
      </c>
    </row>
    <row r="321" spans="4:16" x14ac:dyDescent="0.2">
      <c r="D321" s="69">
        <f t="shared" si="54"/>
        <v>0</v>
      </c>
      <c r="E321" s="69">
        <f t="shared" si="54"/>
        <v>0</v>
      </c>
      <c r="F321" s="62">
        <f t="shared" si="58"/>
        <v>0</v>
      </c>
      <c r="G321" s="62">
        <f t="shared" si="59"/>
        <v>0</v>
      </c>
      <c r="H321" s="62">
        <f t="shared" si="60"/>
        <v>0</v>
      </c>
      <c r="I321" s="62">
        <f t="shared" si="61"/>
        <v>0</v>
      </c>
      <c r="J321" s="62">
        <f t="shared" si="62"/>
        <v>0</v>
      </c>
      <c r="K321" s="62">
        <f t="shared" ca="1" si="65"/>
        <v>-1.2586764200362517E-3</v>
      </c>
      <c r="L321" s="62">
        <f t="shared" ca="1" si="63"/>
        <v>1.5842663303552747E-6</v>
      </c>
      <c r="M321" s="62">
        <f t="shared" ca="1" si="55"/>
        <v>19012.042618074196</v>
      </c>
      <c r="N321" s="62">
        <f t="shared" ca="1" si="56"/>
        <v>129245.31802556948</v>
      </c>
      <c r="O321" s="62">
        <f t="shared" ca="1" si="57"/>
        <v>48387.655359097684</v>
      </c>
      <c r="P321" s="36">
        <f t="shared" ca="1" si="64"/>
        <v>1.2586764200362517E-3</v>
      </c>
    </row>
    <row r="322" spans="4:16" x14ac:dyDescent="0.2">
      <c r="D322" s="69">
        <f t="shared" si="54"/>
        <v>0</v>
      </c>
      <c r="E322" s="69">
        <f t="shared" si="54"/>
        <v>0</v>
      </c>
      <c r="F322" s="62">
        <f t="shared" si="58"/>
        <v>0</v>
      </c>
      <c r="G322" s="62">
        <f t="shared" si="59"/>
        <v>0</v>
      </c>
      <c r="H322" s="62">
        <f t="shared" si="60"/>
        <v>0</v>
      </c>
      <c r="I322" s="62">
        <f t="shared" si="61"/>
        <v>0</v>
      </c>
      <c r="J322" s="62">
        <f t="shared" si="62"/>
        <v>0</v>
      </c>
      <c r="K322" s="62">
        <f t="shared" ca="1" si="65"/>
        <v>-1.2586764200362517E-3</v>
      </c>
      <c r="L322" s="62">
        <f t="shared" ca="1" si="63"/>
        <v>1.5842663303552747E-6</v>
      </c>
      <c r="M322" s="62">
        <f t="shared" ca="1" si="55"/>
        <v>19012.042618074196</v>
      </c>
      <c r="N322" s="62">
        <f t="shared" ca="1" si="56"/>
        <v>129245.31802556948</v>
      </c>
      <c r="O322" s="62">
        <f t="shared" ca="1" si="57"/>
        <v>48387.655359097684</v>
      </c>
      <c r="P322" s="36">
        <f t="shared" ca="1" si="64"/>
        <v>1.2586764200362517E-3</v>
      </c>
    </row>
    <row r="323" spans="4:16" x14ac:dyDescent="0.2">
      <c r="D323" s="69">
        <f t="shared" si="54"/>
        <v>0</v>
      </c>
      <c r="E323" s="69">
        <f t="shared" si="54"/>
        <v>0</v>
      </c>
      <c r="F323" s="62">
        <f t="shared" si="58"/>
        <v>0</v>
      </c>
      <c r="G323" s="62">
        <f t="shared" si="59"/>
        <v>0</v>
      </c>
      <c r="H323" s="62">
        <f t="shared" si="60"/>
        <v>0</v>
      </c>
      <c r="I323" s="62">
        <f t="shared" si="61"/>
        <v>0</v>
      </c>
      <c r="J323" s="62">
        <f t="shared" si="62"/>
        <v>0</v>
      </c>
      <c r="K323" s="62">
        <f t="shared" ca="1" si="65"/>
        <v>-1.2586764200362517E-3</v>
      </c>
      <c r="L323" s="62">
        <f t="shared" ca="1" si="63"/>
        <v>1.5842663303552747E-6</v>
      </c>
      <c r="M323" s="62">
        <f t="shared" ca="1" si="55"/>
        <v>19012.042618074196</v>
      </c>
      <c r="N323" s="62">
        <f t="shared" ca="1" si="56"/>
        <v>129245.31802556948</v>
      </c>
      <c r="O323" s="62">
        <f t="shared" ca="1" si="57"/>
        <v>48387.655359097684</v>
      </c>
      <c r="P323" s="36">
        <f t="shared" ca="1" si="64"/>
        <v>1.2586764200362517E-3</v>
      </c>
    </row>
    <row r="324" spans="4:16" x14ac:dyDescent="0.2">
      <c r="D324" s="69">
        <f t="shared" si="54"/>
        <v>0</v>
      </c>
      <c r="E324" s="69">
        <f t="shared" si="54"/>
        <v>0</v>
      </c>
      <c r="F324" s="62">
        <f t="shared" si="58"/>
        <v>0</v>
      </c>
      <c r="G324" s="62">
        <f t="shared" si="59"/>
        <v>0</v>
      </c>
      <c r="H324" s="62">
        <f t="shared" si="60"/>
        <v>0</v>
      </c>
      <c r="I324" s="62">
        <f t="shared" si="61"/>
        <v>0</v>
      </c>
      <c r="J324" s="62">
        <f t="shared" si="62"/>
        <v>0</v>
      </c>
      <c r="K324" s="62">
        <f t="shared" ca="1" si="65"/>
        <v>-1.2586764200362517E-3</v>
      </c>
      <c r="L324" s="62">
        <f t="shared" ca="1" si="63"/>
        <v>1.5842663303552747E-6</v>
      </c>
      <c r="M324" s="62">
        <f t="shared" ca="1" si="55"/>
        <v>19012.042618074196</v>
      </c>
      <c r="N324" s="62">
        <f t="shared" ca="1" si="56"/>
        <v>129245.31802556948</v>
      </c>
      <c r="O324" s="62">
        <f t="shared" ca="1" si="57"/>
        <v>48387.655359097684</v>
      </c>
      <c r="P324" s="36">
        <f t="shared" ca="1" si="64"/>
        <v>1.2586764200362517E-3</v>
      </c>
    </row>
    <row r="325" spans="4:16" x14ac:dyDescent="0.2">
      <c r="D325" s="69">
        <f t="shared" si="54"/>
        <v>0</v>
      </c>
      <c r="E325" s="69">
        <f t="shared" si="54"/>
        <v>0</v>
      </c>
      <c r="F325" s="62">
        <f t="shared" si="58"/>
        <v>0</v>
      </c>
      <c r="G325" s="62">
        <f t="shared" si="59"/>
        <v>0</v>
      </c>
      <c r="H325" s="62">
        <f t="shared" si="60"/>
        <v>0</v>
      </c>
      <c r="I325" s="62">
        <f t="shared" si="61"/>
        <v>0</v>
      </c>
      <c r="J325" s="62">
        <f t="shared" si="62"/>
        <v>0</v>
      </c>
      <c r="K325" s="62">
        <f t="shared" ca="1" si="65"/>
        <v>-1.2586764200362517E-3</v>
      </c>
      <c r="L325" s="62">
        <f t="shared" ca="1" si="63"/>
        <v>1.5842663303552747E-6</v>
      </c>
      <c r="M325" s="62">
        <f t="shared" ca="1" si="55"/>
        <v>19012.042618074196</v>
      </c>
      <c r="N325" s="62">
        <f t="shared" ca="1" si="56"/>
        <v>129245.31802556948</v>
      </c>
      <c r="O325" s="62">
        <f t="shared" ca="1" si="57"/>
        <v>48387.655359097684</v>
      </c>
      <c r="P325" s="36">
        <f t="shared" ca="1" si="64"/>
        <v>1.2586764200362517E-3</v>
      </c>
    </row>
    <row r="326" spans="4:16" x14ac:dyDescent="0.2">
      <c r="D326" s="69">
        <f t="shared" si="54"/>
        <v>0</v>
      </c>
      <c r="E326" s="69">
        <f t="shared" si="54"/>
        <v>0</v>
      </c>
      <c r="F326" s="62">
        <f t="shared" si="58"/>
        <v>0</v>
      </c>
      <c r="G326" s="62">
        <f t="shared" si="59"/>
        <v>0</v>
      </c>
      <c r="H326" s="62">
        <f t="shared" si="60"/>
        <v>0</v>
      </c>
      <c r="I326" s="62">
        <f t="shared" si="61"/>
        <v>0</v>
      </c>
      <c r="J326" s="62">
        <f t="shared" si="62"/>
        <v>0</v>
      </c>
      <c r="K326" s="62">
        <f t="shared" ca="1" si="65"/>
        <v>-1.2586764200362517E-3</v>
      </c>
      <c r="L326" s="62">
        <f t="shared" ca="1" si="63"/>
        <v>1.5842663303552747E-6</v>
      </c>
      <c r="M326" s="62">
        <f t="shared" ca="1" si="55"/>
        <v>19012.042618074196</v>
      </c>
      <c r="N326" s="62">
        <f t="shared" ca="1" si="56"/>
        <v>129245.31802556948</v>
      </c>
      <c r="O326" s="62">
        <f t="shared" ca="1" si="57"/>
        <v>48387.655359097684</v>
      </c>
      <c r="P326" s="36">
        <f t="shared" ca="1" si="64"/>
        <v>1.2586764200362517E-3</v>
      </c>
    </row>
    <row r="327" spans="4:16" x14ac:dyDescent="0.2">
      <c r="D327" s="69">
        <f t="shared" si="54"/>
        <v>0</v>
      </c>
      <c r="E327" s="69">
        <f t="shared" si="54"/>
        <v>0</v>
      </c>
      <c r="F327" s="62">
        <f t="shared" si="58"/>
        <v>0</v>
      </c>
      <c r="G327" s="62">
        <f t="shared" si="59"/>
        <v>0</v>
      </c>
      <c r="H327" s="62">
        <f t="shared" si="60"/>
        <v>0</v>
      </c>
      <c r="I327" s="62">
        <f t="shared" si="61"/>
        <v>0</v>
      </c>
      <c r="J327" s="62">
        <f t="shared" si="62"/>
        <v>0</v>
      </c>
      <c r="K327" s="62">
        <f t="shared" ca="1" si="65"/>
        <v>-1.2586764200362517E-3</v>
      </c>
      <c r="L327" s="62">
        <f t="shared" ca="1" si="63"/>
        <v>1.5842663303552747E-6</v>
      </c>
      <c r="M327" s="62">
        <f t="shared" ca="1" si="55"/>
        <v>19012.042618074196</v>
      </c>
      <c r="N327" s="62">
        <f t="shared" ca="1" si="56"/>
        <v>129245.31802556948</v>
      </c>
      <c r="O327" s="62">
        <f t="shared" ca="1" si="57"/>
        <v>48387.655359097684</v>
      </c>
      <c r="P327" s="36">
        <f t="shared" ca="1" si="64"/>
        <v>1.2586764200362517E-3</v>
      </c>
    </row>
    <row r="328" spans="4:16" x14ac:dyDescent="0.2">
      <c r="D328" s="69">
        <f t="shared" si="54"/>
        <v>0</v>
      </c>
      <c r="E328" s="69">
        <f t="shared" si="54"/>
        <v>0</v>
      </c>
      <c r="F328" s="62">
        <f t="shared" si="58"/>
        <v>0</v>
      </c>
      <c r="G328" s="62">
        <f t="shared" si="59"/>
        <v>0</v>
      </c>
      <c r="H328" s="62">
        <f t="shared" si="60"/>
        <v>0</v>
      </c>
      <c r="I328" s="62">
        <f t="shared" si="61"/>
        <v>0</v>
      </c>
      <c r="J328" s="62">
        <f t="shared" si="62"/>
        <v>0</v>
      </c>
      <c r="K328" s="62">
        <f t="shared" ca="1" si="65"/>
        <v>-1.2586764200362517E-3</v>
      </c>
      <c r="L328" s="62">
        <f t="shared" ca="1" si="63"/>
        <v>1.5842663303552747E-6</v>
      </c>
      <c r="M328" s="62">
        <f t="shared" ca="1" si="55"/>
        <v>19012.042618074196</v>
      </c>
      <c r="N328" s="62">
        <f t="shared" ca="1" si="56"/>
        <v>129245.31802556948</v>
      </c>
      <c r="O328" s="62">
        <f t="shared" ca="1" si="57"/>
        <v>48387.655359097684</v>
      </c>
      <c r="P328" s="36">
        <f t="shared" ca="1" si="64"/>
        <v>1.2586764200362517E-3</v>
      </c>
    </row>
    <row r="329" spans="4:16" x14ac:dyDescent="0.2">
      <c r="D329" s="69">
        <f t="shared" si="54"/>
        <v>0</v>
      </c>
      <c r="E329" s="69">
        <f t="shared" si="54"/>
        <v>0</v>
      </c>
      <c r="F329" s="62">
        <f t="shared" si="58"/>
        <v>0</v>
      </c>
      <c r="G329" s="62">
        <f t="shared" si="59"/>
        <v>0</v>
      </c>
      <c r="H329" s="62">
        <f t="shared" si="60"/>
        <v>0</v>
      </c>
      <c r="I329" s="62">
        <f t="shared" si="61"/>
        <v>0</v>
      </c>
      <c r="J329" s="62">
        <f t="shared" si="62"/>
        <v>0</v>
      </c>
      <c r="K329" s="62">
        <f t="shared" ca="1" si="65"/>
        <v>-1.2586764200362517E-3</v>
      </c>
      <c r="L329" s="62">
        <f t="shared" ca="1" si="63"/>
        <v>1.5842663303552747E-6</v>
      </c>
      <c r="M329" s="62">
        <f t="shared" ca="1" si="55"/>
        <v>19012.042618074196</v>
      </c>
      <c r="N329" s="62">
        <f t="shared" ca="1" si="56"/>
        <v>129245.31802556948</v>
      </c>
      <c r="O329" s="62">
        <f t="shared" ca="1" si="57"/>
        <v>48387.655359097684</v>
      </c>
      <c r="P329" s="36">
        <f t="shared" ca="1" si="64"/>
        <v>1.2586764200362517E-3</v>
      </c>
    </row>
    <row r="330" spans="4:16" x14ac:dyDescent="0.2">
      <c r="D330" s="69">
        <f t="shared" si="54"/>
        <v>0</v>
      </c>
      <c r="E330" s="69">
        <f t="shared" si="54"/>
        <v>0</v>
      </c>
      <c r="F330" s="62">
        <f t="shared" si="58"/>
        <v>0</v>
      </c>
      <c r="G330" s="62">
        <f t="shared" si="59"/>
        <v>0</v>
      </c>
      <c r="H330" s="62">
        <f t="shared" si="60"/>
        <v>0</v>
      </c>
      <c r="I330" s="62">
        <f t="shared" si="61"/>
        <v>0</v>
      </c>
      <c r="J330" s="62">
        <f t="shared" si="62"/>
        <v>0</v>
      </c>
      <c r="K330" s="62">
        <f t="shared" ca="1" si="65"/>
        <v>-1.2586764200362517E-3</v>
      </c>
      <c r="L330" s="62">
        <f t="shared" ca="1" si="63"/>
        <v>1.5842663303552747E-6</v>
      </c>
      <c r="M330" s="62">
        <f t="shared" ca="1" si="55"/>
        <v>19012.042618074196</v>
      </c>
      <c r="N330" s="62">
        <f t="shared" ca="1" si="56"/>
        <v>129245.31802556948</v>
      </c>
      <c r="O330" s="62">
        <f t="shared" ca="1" si="57"/>
        <v>48387.655359097684</v>
      </c>
      <c r="P330" s="36">
        <f t="shared" ca="1" si="64"/>
        <v>1.2586764200362517E-3</v>
      </c>
    </row>
    <row r="331" spans="4:16" x14ac:dyDescent="0.2">
      <c r="D331" s="69">
        <f t="shared" si="54"/>
        <v>0</v>
      </c>
      <c r="E331" s="69">
        <f t="shared" si="54"/>
        <v>0</v>
      </c>
      <c r="F331" s="62">
        <f t="shared" si="58"/>
        <v>0</v>
      </c>
      <c r="G331" s="62">
        <f t="shared" si="59"/>
        <v>0</v>
      </c>
      <c r="H331" s="62">
        <f t="shared" si="60"/>
        <v>0</v>
      </c>
      <c r="I331" s="62">
        <f t="shared" si="61"/>
        <v>0</v>
      </c>
      <c r="J331" s="62">
        <f t="shared" si="62"/>
        <v>0</v>
      </c>
      <c r="K331" s="62">
        <f t="shared" ca="1" si="65"/>
        <v>-1.2586764200362517E-3</v>
      </c>
      <c r="L331" s="62">
        <f t="shared" ca="1" si="63"/>
        <v>1.5842663303552747E-6</v>
      </c>
      <c r="M331" s="62">
        <f t="shared" ca="1" si="55"/>
        <v>19012.042618074196</v>
      </c>
      <c r="N331" s="62">
        <f t="shared" ca="1" si="56"/>
        <v>129245.31802556948</v>
      </c>
      <c r="O331" s="62">
        <f t="shared" ca="1" si="57"/>
        <v>48387.655359097684</v>
      </c>
      <c r="P331" s="36">
        <f t="shared" ca="1" si="64"/>
        <v>1.2586764200362517E-3</v>
      </c>
    </row>
    <row r="332" spans="4:16" x14ac:dyDescent="0.2">
      <c r="D332" s="69">
        <f t="shared" si="54"/>
        <v>0</v>
      </c>
      <c r="E332" s="69">
        <f t="shared" si="54"/>
        <v>0</v>
      </c>
      <c r="F332" s="62">
        <f t="shared" si="58"/>
        <v>0</v>
      </c>
      <c r="G332" s="62">
        <f t="shared" si="59"/>
        <v>0</v>
      </c>
      <c r="H332" s="62">
        <f t="shared" si="60"/>
        <v>0</v>
      </c>
      <c r="I332" s="62">
        <f t="shared" si="61"/>
        <v>0</v>
      </c>
      <c r="J332" s="62">
        <f t="shared" si="62"/>
        <v>0</v>
      </c>
      <c r="K332" s="62">
        <f t="shared" ca="1" si="65"/>
        <v>-1.2586764200362517E-3</v>
      </c>
      <c r="L332" s="62">
        <f t="shared" ca="1" si="63"/>
        <v>1.5842663303552747E-6</v>
      </c>
      <c r="M332" s="62">
        <f t="shared" ca="1" si="55"/>
        <v>19012.042618074196</v>
      </c>
      <c r="N332" s="62">
        <f t="shared" ca="1" si="56"/>
        <v>129245.31802556948</v>
      </c>
      <c r="O332" s="62">
        <f t="shared" ca="1" si="57"/>
        <v>48387.655359097684</v>
      </c>
      <c r="P332" s="36">
        <f t="shared" ca="1" si="64"/>
        <v>1.2586764200362517E-3</v>
      </c>
    </row>
    <row r="333" spans="4:16" x14ac:dyDescent="0.2">
      <c r="D333" s="69">
        <f t="shared" si="54"/>
        <v>0</v>
      </c>
      <c r="E333" s="69">
        <f t="shared" si="54"/>
        <v>0</v>
      </c>
      <c r="F333" s="62">
        <f t="shared" si="58"/>
        <v>0</v>
      </c>
      <c r="G333" s="62">
        <f t="shared" si="59"/>
        <v>0</v>
      </c>
      <c r="H333" s="62">
        <f t="shared" si="60"/>
        <v>0</v>
      </c>
      <c r="I333" s="62">
        <f t="shared" si="61"/>
        <v>0</v>
      </c>
      <c r="J333" s="62">
        <f t="shared" si="62"/>
        <v>0</v>
      </c>
      <c r="K333" s="62">
        <f t="shared" ca="1" si="65"/>
        <v>-1.2586764200362517E-3</v>
      </c>
      <c r="L333" s="62">
        <f t="shared" ca="1" si="63"/>
        <v>1.5842663303552747E-6</v>
      </c>
      <c r="M333" s="62">
        <f t="shared" ca="1" si="55"/>
        <v>19012.042618074196</v>
      </c>
      <c r="N333" s="62">
        <f t="shared" ca="1" si="56"/>
        <v>129245.31802556948</v>
      </c>
      <c r="O333" s="62">
        <f t="shared" ca="1" si="57"/>
        <v>48387.655359097684</v>
      </c>
      <c r="P333" s="36">
        <f t="shared" ca="1" si="64"/>
        <v>1.2586764200362517E-3</v>
      </c>
    </row>
    <row r="334" spans="4:16" x14ac:dyDescent="0.2">
      <c r="D334" s="69">
        <f t="shared" si="54"/>
        <v>0</v>
      </c>
      <c r="E334" s="69">
        <f t="shared" si="54"/>
        <v>0</v>
      </c>
      <c r="F334" s="62">
        <f t="shared" si="58"/>
        <v>0</v>
      </c>
      <c r="G334" s="62">
        <f t="shared" si="59"/>
        <v>0</v>
      </c>
      <c r="H334" s="62">
        <f t="shared" si="60"/>
        <v>0</v>
      </c>
      <c r="I334" s="62">
        <f t="shared" si="61"/>
        <v>0</v>
      </c>
      <c r="J334" s="62">
        <f t="shared" si="62"/>
        <v>0</v>
      </c>
      <c r="K334" s="62">
        <f t="shared" ca="1" si="65"/>
        <v>-1.2586764200362517E-3</v>
      </c>
      <c r="L334" s="62">
        <f t="shared" ca="1" si="63"/>
        <v>1.5842663303552747E-6</v>
      </c>
      <c r="M334" s="62">
        <f t="shared" ca="1" si="55"/>
        <v>19012.042618074196</v>
      </c>
      <c r="N334" s="62">
        <f t="shared" ca="1" si="56"/>
        <v>129245.31802556948</v>
      </c>
      <c r="O334" s="62">
        <f t="shared" ca="1" si="57"/>
        <v>48387.655359097684</v>
      </c>
      <c r="P334" s="36">
        <f t="shared" ca="1" si="64"/>
        <v>1.2586764200362517E-3</v>
      </c>
    </row>
    <row r="335" spans="4:16" x14ac:dyDescent="0.2">
      <c r="D335" s="69">
        <f t="shared" si="54"/>
        <v>0</v>
      </c>
      <c r="E335" s="69">
        <f t="shared" si="54"/>
        <v>0</v>
      </c>
      <c r="F335" s="62">
        <f t="shared" si="58"/>
        <v>0</v>
      </c>
      <c r="G335" s="62">
        <f t="shared" si="59"/>
        <v>0</v>
      </c>
      <c r="H335" s="62">
        <f t="shared" si="60"/>
        <v>0</v>
      </c>
      <c r="I335" s="62">
        <f t="shared" si="61"/>
        <v>0</v>
      </c>
      <c r="J335" s="62">
        <f t="shared" si="62"/>
        <v>0</v>
      </c>
      <c r="K335" s="62">
        <f t="shared" ca="1" si="65"/>
        <v>-1.2586764200362517E-3</v>
      </c>
      <c r="L335" s="62">
        <f t="shared" ca="1" si="63"/>
        <v>1.5842663303552747E-6</v>
      </c>
      <c r="M335" s="62">
        <f t="shared" ca="1" si="55"/>
        <v>19012.042618074196</v>
      </c>
      <c r="N335" s="62">
        <f t="shared" ca="1" si="56"/>
        <v>129245.31802556948</v>
      </c>
      <c r="O335" s="62">
        <f t="shared" ca="1" si="57"/>
        <v>48387.655359097684</v>
      </c>
      <c r="P335" s="36">
        <f t="shared" ca="1" si="64"/>
        <v>1.2586764200362517E-3</v>
      </c>
    </row>
    <row r="336" spans="4:16" x14ac:dyDescent="0.2">
      <c r="D336" s="69">
        <f t="shared" si="54"/>
        <v>0</v>
      </c>
      <c r="E336" s="69">
        <f t="shared" si="54"/>
        <v>0</v>
      </c>
      <c r="F336" s="62">
        <f t="shared" si="58"/>
        <v>0</v>
      </c>
      <c r="G336" s="62">
        <f t="shared" si="59"/>
        <v>0</v>
      </c>
      <c r="H336" s="62">
        <f t="shared" si="60"/>
        <v>0</v>
      </c>
      <c r="I336" s="62">
        <f t="shared" si="61"/>
        <v>0</v>
      </c>
      <c r="J336" s="62">
        <f t="shared" si="62"/>
        <v>0</v>
      </c>
      <c r="K336" s="62">
        <f t="shared" ca="1" si="65"/>
        <v>-1.2586764200362517E-3</v>
      </c>
      <c r="L336" s="62">
        <f t="shared" ca="1" si="63"/>
        <v>1.5842663303552747E-6</v>
      </c>
      <c r="M336" s="62">
        <f t="shared" ca="1" si="55"/>
        <v>19012.042618074196</v>
      </c>
      <c r="N336" s="62">
        <f t="shared" ca="1" si="56"/>
        <v>129245.31802556948</v>
      </c>
      <c r="O336" s="62">
        <f t="shared" ca="1" si="57"/>
        <v>48387.655359097684</v>
      </c>
      <c r="P336" s="36">
        <f t="shared" ca="1" si="64"/>
        <v>1.2586764200362517E-3</v>
      </c>
    </row>
    <row r="337" spans="4:16" x14ac:dyDescent="0.2">
      <c r="D337" s="69">
        <f t="shared" si="54"/>
        <v>0</v>
      </c>
      <c r="E337" s="69">
        <f t="shared" si="54"/>
        <v>0</v>
      </c>
      <c r="F337" s="62">
        <f t="shared" si="58"/>
        <v>0</v>
      </c>
      <c r="G337" s="62">
        <f t="shared" si="59"/>
        <v>0</v>
      </c>
      <c r="H337" s="62">
        <f t="shared" si="60"/>
        <v>0</v>
      </c>
      <c r="I337" s="62">
        <f t="shared" si="61"/>
        <v>0</v>
      </c>
      <c r="J337" s="62">
        <f t="shared" si="62"/>
        <v>0</v>
      </c>
      <c r="K337" s="62">
        <f t="shared" ca="1" si="65"/>
        <v>-1.2586764200362517E-3</v>
      </c>
      <c r="L337" s="62">
        <f t="shared" ca="1" si="63"/>
        <v>1.5842663303552747E-6</v>
      </c>
      <c r="M337" s="62">
        <f t="shared" ca="1" si="55"/>
        <v>19012.042618074196</v>
      </c>
      <c r="N337" s="62">
        <f t="shared" ca="1" si="56"/>
        <v>129245.31802556948</v>
      </c>
      <c r="O337" s="62">
        <f t="shared" ca="1" si="57"/>
        <v>48387.655359097684</v>
      </c>
      <c r="P337" s="36">
        <f t="shared" ca="1" si="64"/>
        <v>1.2586764200362517E-3</v>
      </c>
    </row>
    <row r="338" spans="4:16" x14ac:dyDescent="0.2">
      <c r="D338" s="69">
        <f t="shared" si="54"/>
        <v>0</v>
      </c>
      <c r="E338" s="69">
        <f t="shared" si="54"/>
        <v>0</v>
      </c>
      <c r="F338" s="62">
        <f t="shared" si="58"/>
        <v>0</v>
      </c>
      <c r="G338" s="62">
        <f t="shared" si="59"/>
        <v>0</v>
      </c>
      <c r="H338" s="62">
        <f t="shared" si="60"/>
        <v>0</v>
      </c>
      <c r="I338" s="62">
        <f t="shared" si="61"/>
        <v>0</v>
      </c>
      <c r="J338" s="62">
        <f t="shared" si="62"/>
        <v>0</v>
      </c>
      <c r="K338" s="62">
        <f t="shared" ca="1" si="65"/>
        <v>-1.2586764200362517E-3</v>
      </c>
      <c r="L338" s="62">
        <f t="shared" ca="1" si="63"/>
        <v>1.5842663303552747E-6</v>
      </c>
      <c r="M338" s="62">
        <f t="shared" ca="1" si="55"/>
        <v>19012.042618074196</v>
      </c>
      <c r="N338" s="62">
        <f t="shared" ca="1" si="56"/>
        <v>129245.31802556948</v>
      </c>
      <c r="O338" s="62">
        <f t="shared" ca="1" si="57"/>
        <v>48387.655359097684</v>
      </c>
      <c r="P338" s="36">
        <f t="shared" ca="1" si="64"/>
        <v>1.2586764200362517E-3</v>
      </c>
    </row>
    <row r="339" spans="4:16" x14ac:dyDescent="0.2">
      <c r="D339" s="69">
        <f>A339/A$18</f>
        <v>0</v>
      </c>
      <c r="E339" s="69">
        <f>B339/B$18</f>
        <v>0</v>
      </c>
      <c r="F339" s="62">
        <f t="shared" si="58"/>
        <v>0</v>
      </c>
      <c r="G339" s="62">
        <f t="shared" si="59"/>
        <v>0</v>
      </c>
      <c r="H339" s="62">
        <f t="shared" si="60"/>
        <v>0</v>
      </c>
      <c r="I339" s="62">
        <f t="shared" si="61"/>
        <v>0</v>
      </c>
      <c r="J339" s="62">
        <f t="shared" si="62"/>
        <v>0</v>
      </c>
      <c r="K339" s="62">
        <f t="shared" ca="1" si="65"/>
        <v>-1.2586764200362517E-3</v>
      </c>
      <c r="L339" s="62">
        <f t="shared" ca="1" si="63"/>
        <v>1.5842663303552747E-6</v>
      </c>
      <c r="M339" s="62">
        <f ca="1">(M$1-M$2*D339+M$3*F339)^2</f>
        <v>19012.042618074196</v>
      </c>
      <c r="N339" s="62">
        <f ca="1">(-M$2+M$4*D339-M$5*F339)^2</f>
        <v>129245.31802556948</v>
      </c>
      <c r="O339" s="62">
        <f ca="1">+(M$3-D339*M$5+F339*M$6)^2</f>
        <v>48387.655359097684</v>
      </c>
      <c r="P339" s="36">
        <f t="shared" ca="1" si="64"/>
        <v>1.2586764200362517E-3</v>
      </c>
    </row>
    <row r="340" spans="4:16" x14ac:dyDescent="0.2">
      <c r="D340" s="69">
        <f>A340/A$18</f>
        <v>0</v>
      </c>
      <c r="E340" s="69">
        <f>B340/B$18</f>
        <v>0</v>
      </c>
      <c r="F340" s="62">
        <f>D340*D340</f>
        <v>0</v>
      </c>
      <c r="G340" s="62">
        <f>D340*F340</f>
        <v>0</v>
      </c>
      <c r="H340" s="62">
        <f>F340*F340</f>
        <v>0</v>
      </c>
      <c r="I340" s="62">
        <f>E340*D340</f>
        <v>0</v>
      </c>
      <c r="J340" s="62">
        <f>I340*D340</f>
        <v>0</v>
      </c>
      <c r="K340" s="62">
        <f t="shared" ca="1" si="65"/>
        <v>-1.2586764200362517E-3</v>
      </c>
      <c r="L340" s="62">
        <f ca="1">+(K340-E340)^2</f>
        <v>1.5842663303552747E-6</v>
      </c>
      <c r="M340" s="62">
        <f ca="1">(M$1-M$2*D340+M$3*F340)^2</f>
        <v>19012.042618074196</v>
      </c>
      <c r="N340" s="62">
        <f ca="1">(-M$2+M$4*D340-M$5*F340)^2</f>
        <v>129245.31802556948</v>
      </c>
      <c r="O340" s="62">
        <f ca="1">+(M$3-D340*M$5+F340*M$6)^2</f>
        <v>48387.655359097684</v>
      </c>
      <c r="P340" s="36">
        <f ca="1">+E340-K340</f>
        <v>1.2586764200362517E-3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2023-08-07T00:13:41Z</dcterms:modified>
</cp:coreProperties>
</file>