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028AF57-75EB-4303-BD8D-B66B3444A081}" xr6:coauthVersionLast="47" xr6:coauthVersionMax="47" xr10:uidLastSave="{00000000-0000-0000-0000-000000000000}"/>
  <bookViews>
    <workbookView xWindow="14925" yWindow="105" windowWidth="13350" windowHeight="1462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7" i="1" l="1"/>
  <c r="F77" i="1" s="1"/>
  <c r="G77" i="1" s="1"/>
  <c r="K77" i="1" s="1"/>
  <c r="Q77" i="1"/>
  <c r="F71" i="1"/>
  <c r="Q76" i="1"/>
  <c r="C7" i="1"/>
  <c r="C8" i="1"/>
  <c r="E40" i="1"/>
  <c r="F40" i="1"/>
  <c r="G40" i="1"/>
  <c r="I40" i="1"/>
  <c r="E21" i="1"/>
  <c r="F21" i="1"/>
  <c r="E26" i="1"/>
  <c r="F26" i="1"/>
  <c r="E29" i="1"/>
  <c r="F29" i="1"/>
  <c r="E34" i="1"/>
  <c r="F34" i="1"/>
  <c r="E37" i="1"/>
  <c r="F37" i="1"/>
  <c r="E42" i="1"/>
  <c r="F42" i="1"/>
  <c r="G42" i="1"/>
  <c r="I42" i="1"/>
  <c r="E45" i="1"/>
  <c r="F45" i="1"/>
  <c r="G45" i="1"/>
  <c r="I45" i="1"/>
  <c r="E50" i="1"/>
  <c r="F50" i="1"/>
  <c r="G50" i="1"/>
  <c r="I50" i="1"/>
  <c r="E53" i="1"/>
  <c r="F53" i="1"/>
  <c r="G53" i="1"/>
  <c r="I53" i="1"/>
  <c r="E58" i="1"/>
  <c r="F58" i="1"/>
  <c r="G58" i="1"/>
  <c r="I58" i="1"/>
  <c r="E62" i="1"/>
  <c r="F62" i="1"/>
  <c r="E66" i="1"/>
  <c r="F66" i="1"/>
  <c r="G66" i="1"/>
  <c r="I66" i="1"/>
  <c r="E71" i="1"/>
  <c r="E72" i="1"/>
  <c r="F72" i="1"/>
  <c r="G11" i="1"/>
  <c r="F11" i="1"/>
  <c r="Q71" i="1"/>
  <c r="Q72" i="1"/>
  <c r="Q73" i="1"/>
  <c r="Q74" i="1"/>
  <c r="Q75" i="1"/>
  <c r="Q70" i="1"/>
  <c r="Q68" i="1"/>
  <c r="E14" i="1"/>
  <c r="E15" i="1" s="1"/>
  <c r="C17" i="1"/>
  <c r="Q69" i="1"/>
  <c r="Q67" i="1"/>
  <c r="Q36" i="1"/>
  <c r="Q53" i="1"/>
  <c r="Q57" i="1"/>
  <c r="Q58" i="1"/>
  <c r="Q59" i="1"/>
  <c r="Q60" i="1"/>
  <c r="Q62" i="1"/>
  <c r="Q63" i="1"/>
  <c r="Q26" i="1"/>
  <c r="Q38" i="1"/>
  <c r="Q25" i="1"/>
  <c r="Q27" i="1"/>
  <c r="Q28" i="1"/>
  <c r="Q29" i="1"/>
  <c r="Q30" i="1"/>
  <c r="Q31" i="1"/>
  <c r="Q32" i="1"/>
  <c r="Q33" i="1"/>
  <c r="Q34" i="1"/>
  <c r="Q35" i="1"/>
  <c r="Q37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4" i="1"/>
  <c r="Q55" i="1"/>
  <c r="Q56" i="1"/>
  <c r="Q61" i="1"/>
  <c r="Q22" i="1"/>
  <c r="Q52" i="1"/>
  <c r="Q65" i="1"/>
  <c r="Q66" i="1"/>
  <c r="Q64" i="1"/>
  <c r="Q23" i="1"/>
  <c r="Q24" i="1"/>
  <c r="Q21" i="1"/>
  <c r="E70" i="1"/>
  <c r="F70" i="1"/>
  <c r="G70" i="1"/>
  <c r="I70" i="1"/>
  <c r="E65" i="1"/>
  <c r="F65" i="1"/>
  <c r="G65" i="1"/>
  <c r="I65" i="1"/>
  <c r="E61" i="1"/>
  <c r="F61" i="1"/>
  <c r="G61" i="1"/>
  <c r="I61" i="1"/>
  <c r="E55" i="1"/>
  <c r="F55" i="1"/>
  <c r="G55" i="1"/>
  <c r="I55" i="1"/>
  <c r="E47" i="1"/>
  <c r="F47" i="1"/>
  <c r="G47" i="1"/>
  <c r="I47" i="1"/>
  <c r="E39" i="1"/>
  <c r="F39" i="1"/>
  <c r="G39" i="1"/>
  <c r="I39" i="1"/>
  <c r="E31" i="1"/>
  <c r="F31" i="1"/>
  <c r="G31" i="1"/>
  <c r="I31" i="1"/>
  <c r="E23" i="1"/>
  <c r="F23" i="1"/>
  <c r="G23" i="1"/>
  <c r="I23" i="1"/>
  <c r="E69" i="1"/>
  <c r="F69" i="1"/>
  <c r="G69" i="1"/>
  <c r="I69" i="1"/>
  <c r="E52" i="1"/>
  <c r="F52" i="1"/>
  <c r="G52" i="1"/>
  <c r="I52" i="1"/>
  <c r="E44" i="1"/>
  <c r="F44" i="1"/>
  <c r="G44" i="1"/>
  <c r="I44" i="1"/>
  <c r="E36" i="1"/>
  <c r="F36" i="1"/>
  <c r="G36" i="1"/>
  <c r="I36" i="1"/>
  <c r="E28" i="1"/>
  <c r="F28" i="1"/>
  <c r="G28" i="1"/>
  <c r="I28" i="1"/>
  <c r="G73" i="1"/>
  <c r="I73" i="1"/>
  <c r="E76" i="1"/>
  <c r="F76" i="1"/>
  <c r="G76" i="1"/>
  <c r="K76" i="1"/>
  <c r="E68" i="1"/>
  <c r="F68" i="1"/>
  <c r="E64" i="1"/>
  <c r="F64" i="1"/>
  <c r="G64" i="1"/>
  <c r="I64" i="1"/>
  <c r="E60" i="1"/>
  <c r="F60" i="1"/>
  <c r="E57" i="1"/>
  <c r="F57" i="1"/>
  <c r="G57" i="1"/>
  <c r="I57" i="1"/>
  <c r="E49" i="1"/>
  <c r="F49" i="1"/>
  <c r="G49" i="1"/>
  <c r="I49" i="1"/>
  <c r="E41" i="1"/>
  <c r="F41" i="1"/>
  <c r="G41" i="1"/>
  <c r="I41" i="1"/>
  <c r="E33" i="1"/>
  <c r="F33" i="1"/>
  <c r="G33" i="1"/>
  <c r="I33" i="1"/>
  <c r="E25" i="1"/>
  <c r="F25" i="1"/>
  <c r="G25" i="1"/>
  <c r="I25" i="1"/>
  <c r="G62" i="1"/>
  <c r="I62" i="1"/>
  <c r="E75" i="1"/>
  <c r="F75" i="1"/>
  <c r="E54" i="1"/>
  <c r="F54" i="1"/>
  <c r="G54" i="1"/>
  <c r="I54" i="1"/>
  <c r="E46" i="1"/>
  <c r="F46" i="1"/>
  <c r="G46" i="1"/>
  <c r="I46" i="1"/>
  <c r="E38" i="1"/>
  <c r="F38" i="1"/>
  <c r="G38" i="1"/>
  <c r="I38" i="1"/>
  <c r="E30" i="1"/>
  <c r="F30" i="1"/>
  <c r="G30" i="1"/>
  <c r="I30" i="1"/>
  <c r="E22" i="1"/>
  <c r="F22" i="1"/>
  <c r="G22" i="1"/>
  <c r="I22" i="1"/>
  <c r="G72" i="1"/>
  <c r="K72" i="1"/>
  <c r="G68" i="1"/>
  <c r="I68" i="1"/>
  <c r="E74" i="1"/>
  <c r="F74" i="1"/>
  <c r="G74" i="1"/>
  <c r="K74" i="1"/>
  <c r="E67" i="1"/>
  <c r="F67" i="1"/>
  <c r="E63" i="1"/>
  <c r="F63" i="1"/>
  <c r="G63" i="1"/>
  <c r="I63" i="1"/>
  <c r="E59" i="1"/>
  <c r="F59" i="1"/>
  <c r="G59" i="1"/>
  <c r="I59" i="1"/>
  <c r="E51" i="1"/>
  <c r="F51" i="1"/>
  <c r="G51" i="1"/>
  <c r="I51" i="1"/>
  <c r="E43" i="1"/>
  <c r="F43" i="1"/>
  <c r="G43" i="1"/>
  <c r="I43" i="1"/>
  <c r="G37" i="1"/>
  <c r="I37" i="1"/>
  <c r="E35" i="1"/>
  <c r="F35" i="1"/>
  <c r="G35" i="1"/>
  <c r="I35" i="1"/>
  <c r="G29" i="1"/>
  <c r="I29" i="1"/>
  <c r="E27" i="1"/>
  <c r="F27" i="1"/>
  <c r="G27" i="1"/>
  <c r="I27" i="1"/>
  <c r="G21" i="1"/>
  <c r="G60" i="1"/>
  <c r="I60" i="1"/>
  <c r="E73" i="1"/>
  <c r="F73" i="1"/>
  <c r="E56" i="1"/>
  <c r="F56" i="1"/>
  <c r="G56" i="1"/>
  <c r="I56" i="1"/>
  <c r="E48" i="1"/>
  <c r="F48" i="1"/>
  <c r="G48" i="1"/>
  <c r="I48" i="1"/>
  <c r="G34" i="1"/>
  <c r="I34" i="1"/>
  <c r="E32" i="1"/>
  <c r="F32" i="1"/>
  <c r="G32" i="1"/>
  <c r="I32" i="1"/>
  <c r="G26" i="1"/>
  <c r="I26" i="1"/>
  <c r="E24" i="1"/>
  <c r="F24" i="1"/>
  <c r="G24" i="1"/>
  <c r="I24" i="1"/>
  <c r="G75" i="1"/>
  <c r="I75" i="1"/>
  <c r="G71" i="1"/>
  <c r="K71" i="1"/>
  <c r="G67" i="1"/>
  <c r="K67" i="1"/>
  <c r="H21" i="1"/>
  <c r="C12" i="1"/>
  <c r="C11" i="1"/>
  <c r="O77" i="1" l="1"/>
  <c r="O31" i="1"/>
  <c r="O65" i="1"/>
  <c r="O29" i="1"/>
  <c r="O27" i="1"/>
  <c r="O58" i="1"/>
  <c r="O34" i="1"/>
  <c r="O74" i="1"/>
  <c r="O68" i="1"/>
  <c r="O23" i="1"/>
  <c r="O33" i="1"/>
  <c r="O45" i="1"/>
  <c r="O41" i="1"/>
  <c r="O40" i="1"/>
  <c r="O49" i="1"/>
  <c r="O25" i="1"/>
  <c r="O21" i="1"/>
  <c r="O24" i="1"/>
  <c r="O50" i="1"/>
  <c r="O30" i="1"/>
  <c r="O36" i="1"/>
  <c r="O72" i="1"/>
  <c r="O35" i="1"/>
  <c r="O39" i="1"/>
  <c r="O76" i="1"/>
  <c r="O52" i="1"/>
  <c r="O44" i="1"/>
  <c r="O32" i="1"/>
  <c r="O69" i="1"/>
  <c r="O26" i="1"/>
  <c r="O59" i="1"/>
  <c r="O55" i="1"/>
  <c r="O43" i="1"/>
  <c r="O47" i="1"/>
  <c r="O70" i="1"/>
  <c r="O48" i="1"/>
  <c r="O28" i="1"/>
  <c r="O75" i="1"/>
  <c r="O51" i="1"/>
  <c r="O63" i="1"/>
  <c r="O57" i="1"/>
  <c r="O54" i="1"/>
  <c r="O64" i="1"/>
  <c r="O37" i="1"/>
  <c r="O42" i="1"/>
  <c r="O53" i="1"/>
  <c r="O61" i="1"/>
  <c r="O73" i="1"/>
  <c r="O62" i="1"/>
  <c r="O22" i="1"/>
  <c r="O56" i="1"/>
  <c r="O46" i="1"/>
  <c r="O60" i="1"/>
  <c r="O66" i="1"/>
  <c r="C15" i="1"/>
  <c r="O38" i="1"/>
  <c r="O71" i="1"/>
  <c r="O67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<sst xmlns="http://schemas.openxmlformats.org/spreadsheetml/2006/main" count="247" uniqueCount="76">
  <si>
    <t>JAVSO..44..164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</si>
  <si>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</si>
  <si>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</si>
  <si>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</si>
  <si>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</si>
  <si>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</si>
  <si>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</si>
  <si>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</si>
  <si>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</si>
  <si>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</si>
  <si>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</si>
  <si>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</si>
  <si>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</si>
  <si>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</si>
  <si>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</si>
  <si>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</si>
  <si>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</si>
  <si>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</si>
  <si>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</si>
  <si>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</si>
  <si>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</si>
  <si>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</si>
  <si>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</si>
  <si>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</si>
  <si>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</si>
  <si>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</si>
  <si>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</si>
  <si>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</si>
  <si>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</si>
  <si>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</si>
  <si>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</si>
  <si>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</si>
  <si>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phe</t>
  </si>
  <si>
    <t>IBVS 1724</t>
  </si>
  <si>
    <t>K</t>
  </si>
  <si>
    <t>v</t>
  </si>
  <si>
    <t>MVS 7,32</t>
  </si>
  <si>
    <t>Poretti E</t>
  </si>
  <si>
    <t>BBSAG Bull.36</t>
  </si>
  <si>
    <t>B</t>
  </si>
  <si>
    <t>BBSAG 36</t>
  </si>
  <si>
    <t>BBSAG Bull.37</t>
  </si>
  <si>
    <t>BAAVSS 58,11</t>
  </si>
  <si>
    <t>BBSAG 37</t>
  </si>
  <si>
    <t>BBSAG Bull.39</t>
  </si>
  <si>
    <t>BBSAG Bull.40</t>
  </si>
  <si>
    <t>BAAVSS 63,19</t>
  </si>
  <si>
    <t>BAAVSS 66,32</t>
  </si>
  <si>
    <t>Diethelm R</t>
  </si>
  <si>
    <t>BBSAG Bull.83</t>
  </si>
  <si>
    <t>BAAVSS 70,16</t>
  </si>
  <si>
    <t>N</t>
  </si>
  <si>
    <t>MVS 12,51</t>
  </si>
  <si>
    <t>MVS 12,103</t>
  </si>
  <si>
    <t>MVS 12,141</t>
  </si>
  <si>
    <t>II</t>
  </si>
  <si>
    <t>IBVS 5592</t>
  </si>
  <si>
    <t>LY Aur / GSC 02411-01859</t>
  </si>
  <si>
    <t>EB/SD: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</si>
  <si>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</si>
  <si>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</si>
  <si>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</si>
  <si>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</si>
  <si>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</si>
  <si>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</si>
  <si>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</si>
  <si>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</si>
  <si>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0028</t>
  </si>
  <si>
    <t>I</t>
  </si>
  <si>
    <t>Add cycle</t>
  </si>
  <si>
    <t>Old Cycle</t>
  </si>
  <si>
    <t>IBVS 5918</t>
  </si>
  <si>
    <t>IBVS 6114</t>
  </si>
  <si>
    <t>IBVS 6118</t>
  </si>
  <si>
    <t>vis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</si>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</sst>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8" formatCode="0.00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8" fontId="31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Aur - O-C Diagr.</a:t>
            </a:r>
          </a:p>
        </c:rich>
      </c:tx>
      <c:layout>
        <c:manualLayout>
          <c:xMode val="edge"/>
          <c:yMode val="edge"/>
          <c:x val="0.3721739130434782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304347826087"/>
          <c:y val="0.15"/>
          <c:w val="0.812173913043478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9-4743-8FC5-EAC440BCB1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1.2678999999479856E-2</c:v>
                </c:pt>
                <c:pt idx="2">
                  <c:v>2.5160999997751787E-2</c:v>
                </c:pt>
                <c:pt idx="3">
                  <c:v>2.2195199999259785E-2</c:v>
                </c:pt>
                <c:pt idx="4">
                  <c:v>2.3270000019692816E-3</c:v>
                </c:pt>
                <c:pt idx="5">
                  <c:v>-5.4144500027177855E-3</c:v>
                </c:pt>
                <c:pt idx="6">
                  <c:v>-3.6615999997593462E-3</c:v>
                </c:pt>
                <c:pt idx="7">
                  <c:v>2.0912500040140003E-3</c:v>
                </c:pt>
                <c:pt idx="8">
                  <c:v>2.844100003130734E-3</c:v>
                </c:pt>
                <c:pt idx="9">
                  <c:v>-1.0403050000604708E-2</c:v>
                </c:pt>
                <c:pt idx="10">
                  <c:v>-1.3802500034216791E-3</c:v>
                </c:pt>
                <c:pt idx="11">
                  <c:v>-6.2739999702898785E-4</c:v>
                </c:pt>
                <c:pt idx="12">
                  <c:v>-6.1600000481121242E-4</c:v>
                </c:pt>
                <c:pt idx="13">
                  <c:v>-3.5818000033032149E-3</c:v>
                </c:pt>
                <c:pt idx="14">
                  <c:v>-5.8175500016659498E-3</c:v>
                </c:pt>
                <c:pt idx="15">
                  <c:v>6.6935300004843157E-2</c:v>
                </c:pt>
                <c:pt idx="16">
                  <c:v>-1.0806149999552872E-2</c:v>
                </c:pt>
                <c:pt idx="17">
                  <c:v>-7.3004500009119511E-3</c:v>
                </c:pt>
                <c:pt idx="18">
                  <c:v>-4.5476000013877638E-3</c:v>
                </c:pt>
                <c:pt idx="19">
                  <c:v>-4.7947499988367781E-3</c:v>
                </c:pt>
                <c:pt idx="20">
                  <c:v>-2.0418999993125908E-3</c:v>
                </c:pt>
                <c:pt idx="21">
                  <c:v>-1.2289049998798873E-2</c:v>
                </c:pt>
                <c:pt idx="22">
                  <c:v>-8.0191000015474856E-3</c:v>
                </c:pt>
                <c:pt idx="23">
                  <c:v>-7.7969999983906746E-4</c:v>
                </c:pt>
                <c:pt idx="24">
                  <c:v>-2.5211499960278161E-3</c:v>
                </c:pt>
                <c:pt idx="25">
                  <c:v>-3.0154499982018024E-3</c:v>
                </c:pt>
                <c:pt idx="26">
                  <c:v>-8.5097499977564439E-3</c:v>
                </c:pt>
                <c:pt idx="27">
                  <c:v>-3.7455000056070276E-3</c:v>
                </c:pt>
                <c:pt idx="28">
                  <c:v>-6.2398000009125099E-3</c:v>
                </c:pt>
                <c:pt idx="29">
                  <c:v>-1.0486949999176431E-2</c:v>
                </c:pt>
                <c:pt idx="30">
                  <c:v>-1.1734100000467151E-2</c:v>
                </c:pt>
                <c:pt idx="31">
                  <c:v>-7.2270000237040222E-4</c:v>
                </c:pt>
                <c:pt idx="32">
                  <c:v>5.1782999995339196E-2</c:v>
                </c:pt>
                <c:pt idx="33">
                  <c:v>1.7943999991985038E-3</c:v>
                </c:pt>
                <c:pt idx="34">
                  <c:v>-8.4527500002877787E-3</c:v>
                </c:pt>
                <c:pt idx="35">
                  <c:v>-3.6999000003561378E-3</c:v>
                </c:pt>
                <c:pt idx="36">
                  <c:v>-0.29623795000225073</c:v>
                </c:pt>
                <c:pt idx="37">
                  <c:v>-0.1559452000001329</c:v>
                </c:pt>
                <c:pt idx="38">
                  <c:v>0.22692120000283467</c:v>
                </c:pt>
                <c:pt idx="39">
                  <c:v>0.22567405000154395</c:v>
                </c:pt>
                <c:pt idx="40">
                  <c:v>-2.1390700007032137E-2</c:v>
                </c:pt>
                <c:pt idx="41">
                  <c:v>-2.4824350002745632E-2</c:v>
                </c:pt>
                <c:pt idx="42">
                  <c:v>-2.2071500003221445E-2</c:v>
                </c:pt>
                <c:pt idx="43">
                  <c:v>3.5061200003838167E-2</c:v>
                </c:pt>
                <c:pt idx="44">
                  <c:v>-1.5521100001933519E-2</c:v>
                </c:pt>
                <c:pt idx="45">
                  <c:v>2.2486199995910283E-2</c:v>
                </c:pt>
                <c:pt idx="47">
                  <c:v>-5.7120000565191731E-4</c:v>
                </c:pt>
                <c:pt idx="48">
                  <c:v>8.1816500023705885E-3</c:v>
                </c:pt>
                <c:pt idx="49">
                  <c:v>-9.5192000007955357E-3</c:v>
                </c:pt>
                <c:pt idx="52">
                  <c:v>-8.1956499998341314E-3</c:v>
                </c:pt>
                <c:pt idx="54">
                  <c:v>-7.1728500042809173E-3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9-4743-8FC5-EAC440BCB1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9-4743-8FC5-EAC440BCB1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6">
                  <c:v>-3.4842000022763386E-3</c:v>
                </c:pt>
                <c:pt idx="50">
                  <c:v>-4.8399997467640787E-5</c:v>
                </c:pt>
                <c:pt idx="51">
                  <c:v>4.8501499986741692E-3</c:v>
                </c:pt>
                <c:pt idx="53">
                  <c:v>-1.4425699999264907E-2</c:v>
                </c:pt>
                <c:pt idx="55">
                  <c:v>5.7727999956114218E-3</c:v>
                </c:pt>
                <c:pt idx="56">
                  <c:v>2.9933749996416736E-2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9-4743-8FC5-EAC440BCB1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9-4743-8FC5-EAC440BCB1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9-4743-8FC5-EAC440BCB1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46">
                    <c:v>8.9999999999999998E-4</c:v>
                  </c:pt>
                  <c:pt idx="47">
                    <c:v>5.0000000000000001E-3</c:v>
                  </c:pt>
                  <c:pt idx="48">
                    <c:v>6.0000000000000001E-3</c:v>
                  </c:pt>
                  <c:pt idx="49">
                    <c:v>1.5E-3</c:v>
                  </c:pt>
                  <c:pt idx="50">
                    <c:v>6.2E-4</c:v>
                  </c:pt>
                  <c:pt idx="51">
                    <c:v>1.23E-3</c:v>
                  </c:pt>
                  <c:pt idx="52">
                    <c:v>2.7E-2</c:v>
                  </c:pt>
                  <c:pt idx="53">
                    <c:v>1.1000000000000001E-3</c:v>
                  </c:pt>
                  <c:pt idx="54">
                    <c:v>3.3700000000000001E-2</c:v>
                  </c:pt>
                  <c:pt idx="55">
                    <c:v>2.0000000000000001E-4</c:v>
                  </c:pt>
                  <c:pt idx="5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9-4743-8FC5-EAC440BCB1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470</c:v>
                </c:pt>
                <c:pt idx="2">
                  <c:v>730</c:v>
                </c:pt>
                <c:pt idx="3">
                  <c:v>736</c:v>
                </c:pt>
                <c:pt idx="4">
                  <c:v>1110</c:v>
                </c:pt>
                <c:pt idx="5">
                  <c:v>1111.5</c:v>
                </c:pt>
                <c:pt idx="6">
                  <c:v>1112</c:v>
                </c:pt>
                <c:pt idx="7">
                  <c:v>1112.5</c:v>
                </c:pt>
                <c:pt idx="8">
                  <c:v>1113</c:v>
                </c:pt>
                <c:pt idx="9">
                  <c:v>1113.5</c:v>
                </c:pt>
                <c:pt idx="10">
                  <c:v>1117.5</c:v>
                </c:pt>
                <c:pt idx="11">
                  <c:v>1118</c:v>
                </c:pt>
                <c:pt idx="12">
                  <c:v>1120</c:v>
                </c:pt>
                <c:pt idx="13">
                  <c:v>1126</c:v>
                </c:pt>
                <c:pt idx="14">
                  <c:v>1128.5</c:v>
                </c:pt>
                <c:pt idx="15">
                  <c:v>1129</c:v>
                </c:pt>
                <c:pt idx="16">
                  <c:v>1130.5</c:v>
                </c:pt>
                <c:pt idx="17">
                  <c:v>1131.5</c:v>
                </c:pt>
                <c:pt idx="18">
                  <c:v>1132</c:v>
                </c:pt>
                <c:pt idx="19">
                  <c:v>1132.5</c:v>
                </c:pt>
                <c:pt idx="20">
                  <c:v>1133</c:v>
                </c:pt>
                <c:pt idx="21">
                  <c:v>1133.5</c:v>
                </c:pt>
                <c:pt idx="22">
                  <c:v>1137</c:v>
                </c:pt>
                <c:pt idx="23">
                  <c:v>1179</c:v>
                </c:pt>
                <c:pt idx="24">
                  <c:v>1180.5</c:v>
                </c:pt>
                <c:pt idx="25">
                  <c:v>1181.5</c:v>
                </c:pt>
                <c:pt idx="26">
                  <c:v>1182.5</c:v>
                </c:pt>
                <c:pt idx="27">
                  <c:v>1185</c:v>
                </c:pt>
                <c:pt idx="28">
                  <c:v>1186</c:v>
                </c:pt>
                <c:pt idx="29">
                  <c:v>1186.5</c:v>
                </c:pt>
                <c:pt idx="30">
                  <c:v>1187</c:v>
                </c:pt>
                <c:pt idx="31">
                  <c:v>1189</c:v>
                </c:pt>
                <c:pt idx="32">
                  <c:v>1190</c:v>
                </c:pt>
                <c:pt idx="33">
                  <c:v>1192</c:v>
                </c:pt>
                <c:pt idx="34">
                  <c:v>1192.5</c:v>
                </c:pt>
                <c:pt idx="35">
                  <c:v>1193</c:v>
                </c:pt>
                <c:pt idx="36">
                  <c:v>1756.5</c:v>
                </c:pt>
                <c:pt idx="37">
                  <c:v>1764</c:v>
                </c:pt>
                <c:pt idx="38">
                  <c:v>1916</c:v>
                </c:pt>
                <c:pt idx="39">
                  <c:v>1916.5</c:v>
                </c:pt>
                <c:pt idx="40">
                  <c:v>1949</c:v>
                </c:pt>
                <c:pt idx="41">
                  <c:v>2004.5</c:v>
                </c:pt>
                <c:pt idx="42">
                  <c:v>2005</c:v>
                </c:pt>
                <c:pt idx="43">
                  <c:v>2116</c:v>
                </c:pt>
                <c:pt idx="44">
                  <c:v>2277</c:v>
                </c:pt>
                <c:pt idx="45">
                  <c:v>2366</c:v>
                </c:pt>
                <c:pt idx="46">
                  <c:v>3494</c:v>
                </c:pt>
                <c:pt idx="47">
                  <c:v>3584</c:v>
                </c:pt>
                <c:pt idx="48">
                  <c:v>3584.5</c:v>
                </c:pt>
                <c:pt idx="49">
                  <c:v>3944</c:v>
                </c:pt>
                <c:pt idx="50">
                  <c:v>4388</c:v>
                </c:pt>
                <c:pt idx="51">
                  <c:v>4389.5</c:v>
                </c:pt>
                <c:pt idx="52">
                  <c:v>4395.5</c:v>
                </c:pt>
                <c:pt idx="53">
                  <c:v>4399</c:v>
                </c:pt>
                <c:pt idx="54">
                  <c:v>4399.5</c:v>
                </c:pt>
                <c:pt idx="55">
                  <c:v>4504</c:v>
                </c:pt>
                <c:pt idx="56">
                  <c:v>5137.5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-6.5658572938916246E-4</c:v>
                </c:pt>
                <c:pt idx="1">
                  <c:v>-3.7232693184426378E-4</c:v>
                </c:pt>
                <c:pt idx="2">
                  <c:v>-2.1507738426623476E-4</c:v>
                </c:pt>
                <c:pt idx="3">
                  <c:v>-2.1144854855289564E-4</c:v>
                </c:pt>
                <c:pt idx="4">
                  <c:v>1.4748877578576948E-5</c:v>
                </c:pt>
                <c:pt idx="5">
                  <c:v>1.5656086506911728E-5</c:v>
                </c:pt>
                <c:pt idx="6">
                  <c:v>1.5958489483023286E-5</c:v>
                </c:pt>
                <c:pt idx="7">
                  <c:v>1.6260892459134843E-5</c:v>
                </c:pt>
                <c:pt idx="8">
                  <c:v>1.6563295435246509E-5</c:v>
                </c:pt>
                <c:pt idx="9">
                  <c:v>1.6865698411358066E-5</c:v>
                </c:pt>
                <c:pt idx="10">
                  <c:v>1.9284922220250849E-5</c:v>
                </c:pt>
                <c:pt idx="11">
                  <c:v>1.9587325196362406E-5</c:v>
                </c:pt>
                <c:pt idx="12">
                  <c:v>2.0796937100808852E-5</c:v>
                </c:pt>
                <c:pt idx="13">
                  <c:v>2.4425772814147973E-5</c:v>
                </c:pt>
                <c:pt idx="14">
                  <c:v>2.5937787694705868E-5</c:v>
                </c:pt>
                <c:pt idx="15">
                  <c:v>2.6240190670817534E-5</c:v>
                </c:pt>
                <c:pt idx="16">
                  <c:v>2.7147399599152314E-5</c:v>
                </c:pt>
                <c:pt idx="17">
                  <c:v>2.7752205551375428E-5</c:v>
                </c:pt>
                <c:pt idx="18">
                  <c:v>2.8054608527487094E-5</c:v>
                </c:pt>
                <c:pt idx="19">
                  <c:v>2.8357011503598651E-5</c:v>
                </c:pt>
                <c:pt idx="20">
                  <c:v>2.8659414479710317E-5</c:v>
                </c:pt>
                <c:pt idx="21">
                  <c:v>2.8961817455821874E-5</c:v>
                </c:pt>
                <c:pt idx="22">
                  <c:v>3.1078638288602992E-5</c:v>
                </c:pt>
                <c:pt idx="23">
                  <c:v>5.6480488281976946E-5</c:v>
                </c:pt>
                <c:pt idx="24">
                  <c:v>5.7387697210311726E-5</c:v>
                </c:pt>
                <c:pt idx="25">
                  <c:v>5.7992503162534949E-5</c:v>
                </c:pt>
                <c:pt idx="26">
                  <c:v>5.8597309114758063E-5</c:v>
                </c:pt>
                <c:pt idx="27">
                  <c:v>6.0109323995316067E-5</c:v>
                </c:pt>
                <c:pt idx="28">
                  <c:v>6.071412994753929E-5</c:v>
                </c:pt>
                <c:pt idx="29">
                  <c:v>6.1016532923650847E-5</c:v>
                </c:pt>
                <c:pt idx="30">
                  <c:v>6.1318935899762404E-5</c:v>
                </c:pt>
                <c:pt idx="31">
                  <c:v>6.252854780420885E-5</c:v>
                </c:pt>
                <c:pt idx="32">
                  <c:v>6.3133353756431965E-5</c:v>
                </c:pt>
                <c:pt idx="33">
                  <c:v>6.434296566087841E-5</c:v>
                </c:pt>
                <c:pt idx="34">
                  <c:v>6.4645368636989968E-5</c:v>
                </c:pt>
                <c:pt idx="35">
                  <c:v>6.4947771613101633E-5</c:v>
                </c:pt>
                <c:pt idx="36">
                  <c:v>4.0575592569086841E-4</c:v>
                </c:pt>
                <c:pt idx="37">
                  <c:v>4.1029197033254231E-4</c:v>
                </c:pt>
                <c:pt idx="38">
                  <c:v>5.0222247507046699E-4</c:v>
                </c:pt>
                <c:pt idx="39">
                  <c:v>5.0252487804657866E-4</c:v>
                </c:pt>
                <c:pt idx="40">
                  <c:v>5.2218107149383216E-4</c:v>
                </c:pt>
                <c:pt idx="41">
                  <c:v>5.5574780184221924E-4</c:v>
                </c:pt>
                <c:pt idx="42">
                  <c:v>5.5605020481833069E-4</c:v>
                </c:pt>
                <c:pt idx="43">
                  <c:v>6.2318366551510464E-4</c:v>
                </c:pt>
                <c:pt idx="44">
                  <c:v>7.20557423823038E-4</c:v>
                </c:pt>
                <c:pt idx="45">
                  <c:v>7.7438515357090192E-4</c:v>
                </c:pt>
                <c:pt idx="46">
                  <c:v>1.4566062676786586E-3</c:v>
                </c:pt>
                <c:pt idx="47">
                  <c:v>1.5110388033787454E-3</c:v>
                </c:pt>
                <c:pt idx="48">
                  <c:v>1.5113412063548573E-3</c:v>
                </c:pt>
                <c:pt idx="49">
                  <c:v>1.7287689461790935E-3</c:v>
                </c:pt>
                <c:pt idx="50">
                  <c:v>1.9973027889661895E-3</c:v>
                </c:pt>
                <c:pt idx="51">
                  <c:v>1.9982099978945239E-3</c:v>
                </c:pt>
                <c:pt idx="52">
                  <c:v>2.001838833607863E-3</c:v>
                </c:pt>
                <c:pt idx="53">
                  <c:v>2.003955654440644E-3</c:v>
                </c:pt>
                <c:pt idx="54">
                  <c:v>2.0042580574167563E-3</c:v>
                </c:pt>
                <c:pt idx="55">
                  <c:v>2.0674602794240795E-3</c:v>
                </c:pt>
                <c:pt idx="56">
                  <c:v>2.4506048501574691E-3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49-4743-8FC5-EAC440BC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500968"/>
        <c:axId val="1"/>
      </c:scatterChart>
      <c:valAx>
        <c:axId val="62850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50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04347826086957"/>
          <c:y val="0.91874999999999996"/>
          <c:w val="0.7060869565217391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9525</xdr:rowOff>
    </xdr:from>
    <xdr:to>
      <xdr:col>14</xdr:col>
      <xdr:colOff>352425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2776BA-43EC-E97C-D6C9-E327C6E4F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8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4257812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57</v>
      </c>
    </row>
    <row r="2" spans="1:7" x14ac:dyDescent="0.2">
      <c r="A2" t="s">
        <v>31</v>
      </c>
      <c r="B2" s="8" t="s">
        <v>58</v>
      </c>
    </row>
    <row r="4" spans="1:7" x14ac:dyDescent="0.2">
      <c r="A4" s="5" t="s">
        <v>7</v>
      </c>
      <c r="C4" s="2">
        <v>39061.464</v>
      </c>
      <c r="D4" s="3">
        <v>4.0024943000000004</v>
      </c>
    </row>
    <row r="6" spans="1:7" x14ac:dyDescent="0.2">
      <c r="A6" s="5" t="s">
        <v>8</v>
      </c>
    </row>
    <row r="7" spans="1:7" x14ac:dyDescent="0.2">
      <c r="A7" t="s">
        <v>9</v>
      </c>
      <c r="C7">
        <f>+C4</f>
        <v>39061.464</v>
      </c>
    </row>
    <row r="8" spans="1:7" x14ac:dyDescent="0.2">
      <c r="A8" t="s">
        <v>10</v>
      </c>
      <c r="C8">
        <f>+D4</f>
        <v>4.0024943000000004</v>
      </c>
    </row>
    <row r="9" spans="1:7" x14ac:dyDescent="0.2">
      <c r="A9" s="9" t="s">
        <v>60</v>
      </c>
      <c r="B9" s="10"/>
      <c r="C9" s="11">
        <v>-9.5</v>
      </c>
      <c r="D9" s="10" t="s">
        <v>61</v>
      </c>
      <c r="E9" s="10"/>
    </row>
    <row r="10" spans="1:7" ht="13.5" thickBot="1" x14ac:dyDescent="0.25">
      <c r="A10" s="10"/>
      <c r="B10" s="10"/>
      <c r="C10" s="4" t="s">
        <v>27</v>
      </c>
      <c r="D10" s="4" t="s">
        <v>28</v>
      </c>
      <c r="E10" s="10"/>
    </row>
    <row r="11" spans="1:7" x14ac:dyDescent="0.2">
      <c r="A11" s="10" t="s">
        <v>23</v>
      </c>
      <c r="B11" s="10"/>
      <c r="C11" s="12">
        <f ca="1">INTERCEPT(INDIRECT($G$11):G990,INDIRECT($F$11):F990)</f>
        <v>-6.5658572938916246E-4</v>
      </c>
      <c r="D11" s="13"/>
      <c r="E11" s="10"/>
      <c r="F11" s="14" t="str">
        <f>"F"&amp;E19</f>
        <v>F21</v>
      </c>
      <c r="G11" s="15" t="str">
        <f>"G"&amp;E19</f>
        <v>G21</v>
      </c>
    </row>
    <row r="12" spans="1:7" x14ac:dyDescent="0.2">
      <c r="A12" s="10" t="s">
        <v>24</v>
      </c>
      <c r="B12" s="10"/>
      <c r="C12" s="12">
        <f ca="1">SLOPE(INDIRECT($G$11):G990,INDIRECT($F$11):F990)</f>
        <v>6.0480595222318864E-7</v>
      </c>
      <c r="D12" s="13"/>
      <c r="E12" s="10"/>
    </row>
    <row r="13" spans="1:7" x14ac:dyDescent="0.2">
      <c r="A13" s="10" t="s">
        <v>26</v>
      </c>
      <c r="B13" s="10"/>
      <c r="C13" s="13" t="s">
        <v>21</v>
      </c>
      <c r="D13" s="18" t="s">
        <v>69</v>
      </c>
      <c r="E13" s="11">
        <v>1</v>
      </c>
    </row>
    <row r="14" spans="1:7" x14ac:dyDescent="0.2">
      <c r="A14" s="10"/>
      <c r="B14" s="10"/>
      <c r="C14" s="10"/>
      <c r="D14" s="18" t="s">
        <v>62</v>
      </c>
      <c r="E14" s="19">
        <f ca="1">NOW()+15018.5+$C$9/24</f>
        <v>60169.807665277775</v>
      </c>
    </row>
    <row r="15" spans="1:7" x14ac:dyDescent="0.2">
      <c r="A15" s="16" t="s">
        <v>25</v>
      </c>
      <c r="B15" s="10"/>
      <c r="C15" s="17">
        <f ca="1">(C7+C11)+(C8+C12)*INT(MAX(F21:F3531))</f>
        <v>59622.279669402444</v>
      </c>
      <c r="D15" s="18" t="s">
        <v>70</v>
      </c>
      <c r="E15" s="19">
        <f ca="1">ROUND(2*(E14-$C$7)/$C$8,0)/2+E13</f>
        <v>5275</v>
      </c>
    </row>
    <row r="16" spans="1:7" x14ac:dyDescent="0.2">
      <c r="A16" s="20" t="s">
        <v>11</v>
      </c>
      <c r="B16" s="10"/>
      <c r="C16" s="21">
        <f ca="1">+C8+C12</f>
        <v>4.0024949048059524</v>
      </c>
      <c r="D16" s="18" t="s">
        <v>63</v>
      </c>
      <c r="E16" s="15">
        <f ca="1">ROUND(2*(E14-$C$15)/$C$16,0)/2+E13</f>
        <v>138</v>
      </c>
    </row>
    <row r="17" spans="1:32" ht="13.5" thickBot="1" x14ac:dyDescent="0.25">
      <c r="A17" s="18" t="s">
        <v>59</v>
      </c>
      <c r="B17" s="10"/>
      <c r="C17" s="10">
        <f>COUNT(C21:C2189)</f>
        <v>57</v>
      </c>
      <c r="D17" s="18" t="s">
        <v>64</v>
      </c>
      <c r="E17" s="22">
        <f ca="1">+$C$15+$C$16*E16-15018.5-$C$9/24</f>
        <v>45156.519799599002</v>
      </c>
    </row>
    <row r="18" spans="1:32" x14ac:dyDescent="0.2">
      <c r="A18" s="20" t="s">
        <v>12</v>
      </c>
      <c r="B18" s="10"/>
      <c r="C18" s="23">
        <f ca="1">+C15</f>
        <v>59622.279669402444</v>
      </c>
      <c r="D18" s="24">
        <f ca="1">+C16</f>
        <v>4.0024949048059524</v>
      </c>
      <c r="E18" s="25" t="s">
        <v>65</v>
      </c>
    </row>
    <row r="19" spans="1:32" ht="13.5" thickTop="1" x14ac:dyDescent="0.2">
      <c r="A19" s="26" t="s">
        <v>66</v>
      </c>
      <c r="E19" s="27">
        <v>21</v>
      </c>
    </row>
    <row r="20" spans="1:32" ht="13.5" thickBot="1" x14ac:dyDescent="0.25">
      <c r="A20" s="4" t="s">
        <v>13</v>
      </c>
      <c r="B20" s="4" t="s">
        <v>14</v>
      </c>
      <c r="C20" s="4" t="s">
        <v>15</v>
      </c>
      <c r="D20" s="4" t="s">
        <v>20</v>
      </c>
      <c r="E20" s="4" t="s">
        <v>16</v>
      </c>
      <c r="F20" s="4" t="s">
        <v>17</v>
      </c>
      <c r="G20" s="4" t="s">
        <v>18</v>
      </c>
      <c r="H20" s="7" t="s">
        <v>6</v>
      </c>
      <c r="I20" s="7" t="s">
        <v>74</v>
      </c>
      <c r="J20" s="7" t="s">
        <v>4</v>
      </c>
      <c r="K20" s="7" t="s">
        <v>5</v>
      </c>
      <c r="L20" s="7" t="s">
        <v>1</v>
      </c>
      <c r="M20" s="7" t="s">
        <v>2</v>
      </c>
      <c r="N20" s="7" t="s">
        <v>3</v>
      </c>
      <c r="O20" s="7" t="s">
        <v>30</v>
      </c>
      <c r="P20" s="6" t="s">
        <v>29</v>
      </c>
      <c r="Q20" s="4" t="s">
        <v>22</v>
      </c>
    </row>
    <row r="21" spans="1:32" s="28" customFormat="1" x14ac:dyDescent="0.2">
      <c r="A21" s="28" t="s">
        <v>19</v>
      </c>
      <c r="C21" s="30">
        <v>39061.464</v>
      </c>
      <c r="D21" s="30" t="s">
        <v>21</v>
      </c>
      <c r="E21" s="28">
        <f t="shared" ref="E21:E52" si="0">+(C21-C$7)/C$8</f>
        <v>0</v>
      </c>
      <c r="F21" s="28">
        <f t="shared" ref="F21:F52" si="1">ROUND(2*E21,0)/2</f>
        <v>0</v>
      </c>
      <c r="G21" s="28">
        <f t="shared" ref="G21:G52" si="2">+C21-(C$7+F21*C$8)</f>
        <v>0</v>
      </c>
      <c r="H21" s="28">
        <f>+G21</f>
        <v>0</v>
      </c>
      <c r="O21" s="28">
        <f t="shared" ref="O21:O52" ca="1" si="3">+C$11+C$12*F21</f>
        <v>-6.5658572938916246E-4</v>
      </c>
      <c r="Q21" s="29">
        <f t="shared" ref="Q21:Q52" si="4">+C21-15018.5</f>
        <v>24042.964</v>
      </c>
    </row>
    <row r="22" spans="1:32" s="28" customFormat="1" x14ac:dyDescent="0.2">
      <c r="A22" s="28" t="s">
        <v>33</v>
      </c>
      <c r="C22" s="30">
        <v>40942.648999999998</v>
      </c>
      <c r="D22" s="30"/>
      <c r="E22" s="28">
        <f t="shared" si="0"/>
        <v>470.00316777465429</v>
      </c>
      <c r="F22" s="28">
        <f t="shared" si="1"/>
        <v>470</v>
      </c>
      <c r="G22" s="28">
        <f t="shared" si="2"/>
        <v>1.2678999999479856E-2</v>
      </c>
      <c r="I22" s="28">
        <f>G22</f>
        <v>1.2678999999479856E-2</v>
      </c>
      <c r="O22" s="28">
        <f t="shared" ca="1" si="3"/>
        <v>-3.7232693184426378E-4</v>
      </c>
      <c r="Q22" s="29">
        <f t="shared" si="4"/>
        <v>25924.148999999998</v>
      </c>
      <c r="AB22" s="28" t="s">
        <v>32</v>
      </c>
      <c r="AF22" s="28" t="s">
        <v>34</v>
      </c>
    </row>
    <row r="23" spans="1:32" s="28" customFormat="1" x14ac:dyDescent="0.2">
      <c r="A23" s="35" t="s">
        <v>36</v>
      </c>
      <c r="B23" s="35"/>
      <c r="C23" s="33">
        <v>41983.31</v>
      </c>
      <c r="D23" s="33"/>
      <c r="E23" s="28">
        <f t="shared" si="0"/>
        <v>730.0062863300011</v>
      </c>
      <c r="F23" s="28">
        <f t="shared" si="1"/>
        <v>730</v>
      </c>
      <c r="G23" s="28">
        <f t="shared" si="2"/>
        <v>2.5160999997751787E-2</v>
      </c>
      <c r="I23" s="28">
        <f t="shared" ref="I23:I66" si="5">G23</f>
        <v>2.5160999997751787E-2</v>
      </c>
      <c r="O23" s="28">
        <f t="shared" ca="1" si="3"/>
        <v>-2.1507738426623476E-4</v>
      </c>
      <c r="Q23" s="29">
        <f t="shared" si="4"/>
        <v>26964.809999999998</v>
      </c>
      <c r="AB23" s="28" t="s">
        <v>35</v>
      </c>
      <c r="AF23" s="28" t="s">
        <v>34</v>
      </c>
    </row>
    <row r="24" spans="1:32" s="28" customFormat="1" x14ac:dyDescent="0.2">
      <c r="A24" s="35" t="s">
        <v>36</v>
      </c>
      <c r="B24" s="35"/>
      <c r="C24" s="33">
        <v>42007.322</v>
      </c>
      <c r="D24" s="33"/>
      <c r="E24" s="28">
        <f t="shared" si="0"/>
        <v>736.00554534206333</v>
      </c>
      <c r="F24" s="28">
        <f t="shared" si="1"/>
        <v>736</v>
      </c>
      <c r="G24" s="28">
        <f t="shared" si="2"/>
        <v>2.2195199999259785E-2</v>
      </c>
      <c r="I24" s="28">
        <f t="shared" si="5"/>
        <v>2.2195199999259785E-2</v>
      </c>
      <c r="O24" s="28">
        <f t="shared" ca="1" si="3"/>
        <v>-2.1144854855289564E-4</v>
      </c>
      <c r="Q24" s="29">
        <f t="shared" si="4"/>
        <v>26988.822</v>
      </c>
      <c r="AB24" s="28" t="s">
        <v>35</v>
      </c>
      <c r="AF24" s="28" t="s">
        <v>34</v>
      </c>
    </row>
    <row r="25" spans="1:32" s="28" customFormat="1" x14ac:dyDescent="0.2">
      <c r="A25" s="35" t="s">
        <v>38</v>
      </c>
      <c r="B25" s="35"/>
      <c r="C25" s="33">
        <v>43504.235000000001</v>
      </c>
      <c r="D25" s="33"/>
      <c r="E25" s="28">
        <f t="shared" si="0"/>
        <v>1110.0005813874614</v>
      </c>
      <c r="F25" s="28">
        <f t="shared" si="1"/>
        <v>1110</v>
      </c>
      <c r="G25" s="28">
        <f t="shared" si="2"/>
        <v>2.3270000019692816E-3</v>
      </c>
      <c r="I25" s="28">
        <f t="shared" si="5"/>
        <v>2.3270000019692816E-3</v>
      </c>
      <c r="O25" s="28">
        <f t="shared" ca="1" si="3"/>
        <v>1.4748877578576948E-5</v>
      </c>
      <c r="Q25" s="29">
        <f t="shared" si="4"/>
        <v>28485.735000000001</v>
      </c>
      <c r="AB25" s="28" t="s">
        <v>35</v>
      </c>
      <c r="AC25" s="28">
        <v>11</v>
      </c>
      <c r="AD25" s="28" t="s">
        <v>37</v>
      </c>
      <c r="AF25" s="28" t="s">
        <v>39</v>
      </c>
    </row>
    <row r="26" spans="1:32" s="28" customFormat="1" x14ac:dyDescent="0.2">
      <c r="A26" s="35" t="s">
        <v>40</v>
      </c>
      <c r="B26" s="35" t="s">
        <v>55</v>
      </c>
      <c r="C26" s="33">
        <v>43510.231</v>
      </c>
      <c r="D26" s="33"/>
      <c r="E26" s="28">
        <f t="shared" si="0"/>
        <v>1111.4986472310527</v>
      </c>
      <c r="F26" s="28">
        <f t="shared" si="1"/>
        <v>1111.5</v>
      </c>
      <c r="G26" s="28">
        <f t="shared" si="2"/>
        <v>-5.4144500027177855E-3</v>
      </c>
      <c r="I26" s="28">
        <f t="shared" si="5"/>
        <v>-5.4144500027177855E-3</v>
      </c>
      <c r="O26" s="28">
        <f t="shared" ca="1" si="3"/>
        <v>1.5656086506911728E-5</v>
      </c>
      <c r="Q26" s="29">
        <f t="shared" si="4"/>
        <v>28491.731</v>
      </c>
      <c r="AB26" s="28" t="s">
        <v>35</v>
      </c>
      <c r="AF26" s="28" t="s">
        <v>34</v>
      </c>
    </row>
    <row r="27" spans="1:32" s="28" customFormat="1" x14ac:dyDescent="0.2">
      <c r="A27" s="35" t="s">
        <v>38</v>
      </c>
      <c r="B27" s="35"/>
      <c r="C27" s="33">
        <v>43512.233999999997</v>
      </c>
      <c r="D27" s="33"/>
      <c r="E27" s="28">
        <f t="shared" si="0"/>
        <v>1111.999085170464</v>
      </c>
      <c r="F27" s="28">
        <f t="shared" si="1"/>
        <v>1112</v>
      </c>
      <c r="G27" s="28">
        <f t="shared" si="2"/>
        <v>-3.6615999997593462E-3</v>
      </c>
      <c r="I27" s="28">
        <f t="shared" si="5"/>
        <v>-3.6615999997593462E-3</v>
      </c>
      <c r="O27" s="28">
        <f t="shared" ca="1" si="3"/>
        <v>1.5958489483023286E-5</v>
      </c>
      <c r="Q27" s="29">
        <f t="shared" si="4"/>
        <v>28493.733999999997</v>
      </c>
      <c r="AB27" s="28" t="s">
        <v>35</v>
      </c>
      <c r="AC27" s="28">
        <v>12</v>
      </c>
      <c r="AD27" s="28" t="s">
        <v>37</v>
      </c>
      <c r="AF27" s="28" t="s">
        <v>39</v>
      </c>
    </row>
    <row r="28" spans="1:32" s="28" customFormat="1" x14ac:dyDescent="0.2">
      <c r="A28" s="35" t="s">
        <v>38</v>
      </c>
      <c r="B28" s="35" t="s">
        <v>55</v>
      </c>
      <c r="C28" s="33">
        <v>43514.241000000002</v>
      </c>
      <c r="D28" s="33"/>
      <c r="E28" s="28">
        <f t="shared" si="0"/>
        <v>1112.5005224866907</v>
      </c>
      <c r="F28" s="28">
        <f t="shared" si="1"/>
        <v>1112.5</v>
      </c>
      <c r="G28" s="28">
        <f t="shared" si="2"/>
        <v>2.0912500040140003E-3</v>
      </c>
      <c r="I28" s="28">
        <f t="shared" si="5"/>
        <v>2.0912500040140003E-3</v>
      </c>
      <c r="O28" s="28">
        <f t="shared" ca="1" si="3"/>
        <v>1.6260892459134843E-5</v>
      </c>
      <c r="Q28" s="29">
        <f t="shared" si="4"/>
        <v>28495.741000000002</v>
      </c>
      <c r="AB28" s="28" t="s">
        <v>35</v>
      </c>
      <c r="AC28" s="28">
        <v>8</v>
      </c>
      <c r="AD28" s="28" t="s">
        <v>37</v>
      </c>
      <c r="AF28" s="28" t="s">
        <v>39</v>
      </c>
    </row>
    <row r="29" spans="1:32" s="28" customFormat="1" x14ac:dyDescent="0.2">
      <c r="A29" s="35" t="s">
        <v>38</v>
      </c>
      <c r="B29" s="35"/>
      <c r="C29" s="33">
        <v>43516.243000000002</v>
      </c>
      <c r="D29" s="33"/>
      <c r="E29" s="28">
        <f t="shared" si="0"/>
        <v>1113.0007105818993</v>
      </c>
      <c r="F29" s="28">
        <f t="shared" si="1"/>
        <v>1113</v>
      </c>
      <c r="G29" s="28">
        <f t="shared" si="2"/>
        <v>2.844100003130734E-3</v>
      </c>
      <c r="I29" s="28">
        <f t="shared" si="5"/>
        <v>2.844100003130734E-3</v>
      </c>
      <c r="O29" s="28">
        <f t="shared" ca="1" si="3"/>
        <v>1.6563295435246509E-5</v>
      </c>
      <c r="Q29" s="29">
        <f t="shared" si="4"/>
        <v>28497.743000000002</v>
      </c>
      <c r="AB29" s="28" t="s">
        <v>35</v>
      </c>
      <c r="AC29" s="28">
        <v>9</v>
      </c>
      <c r="AD29" s="28" t="s">
        <v>37</v>
      </c>
      <c r="AF29" s="28" t="s">
        <v>39</v>
      </c>
    </row>
    <row r="30" spans="1:32" s="28" customFormat="1" x14ac:dyDescent="0.2">
      <c r="A30" s="35" t="s">
        <v>38</v>
      </c>
      <c r="B30" s="35" t="s">
        <v>55</v>
      </c>
      <c r="C30" s="33">
        <v>43518.231</v>
      </c>
      <c r="D30" s="33"/>
      <c r="E30" s="28">
        <f t="shared" si="0"/>
        <v>1113.4974008582597</v>
      </c>
      <c r="F30" s="28">
        <f t="shared" si="1"/>
        <v>1113.5</v>
      </c>
      <c r="G30" s="28">
        <f t="shared" si="2"/>
        <v>-1.0403050000604708E-2</v>
      </c>
      <c r="I30" s="28">
        <f t="shared" si="5"/>
        <v>-1.0403050000604708E-2</v>
      </c>
      <c r="O30" s="28">
        <f t="shared" ca="1" si="3"/>
        <v>1.6865698411358066E-5</v>
      </c>
      <c r="Q30" s="29">
        <f t="shared" si="4"/>
        <v>28499.731</v>
      </c>
      <c r="AC30" s="28">
        <v>13</v>
      </c>
      <c r="AD30" s="28" t="s">
        <v>37</v>
      </c>
      <c r="AF30" s="28" t="s">
        <v>39</v>
      </c>
    </row>
    <row r="31" spans="1:32" s="28" customFormat="1" x14ac:dyDescent="0.2">
      <c r="A31" s="35" t="s">
        <v>38</v>
      </c>
      <c r="B31" s="35" t="s">
        <v>55</v>
      </c>
      <c r="C31" s="33">
        <v>43534.25</v>
      </c>
      <c r="D31" s="33"/>
      <c r="E31" s="28">
        <f t="shared" si="0"/>
        <v>1117.4996551525383</v>
      </c>
      <c r="F31" s="28">
        <f t="shared" si="1"/>
        <v>1117.5</v>
      </c>
      <c r="G31" s="28">
        <f t="shared" si="2"/>
        <v>-1.3802500034216791E-3</v>
      </c>
      <c r="I31" s="28">
        <f t="shared" si="5"/>
        <v>-1.3802500034216791E-3</v>
      </c>
      <c r="O31" s="28">
        <f t="shared" ca="1" si="3"/>
        <v>1.9284922220250849E-5</v>
      </c>
      <c r="Q31" s="29">
        <f t="shared" si="4"/>
        <v>28515.75</v>
      </c>
      <c r="AB31" s="28" t="s">
        <v>35</v>
      </c>
      <c r="AC31" s="28">
        <v>11</v>
      </c>
      <c r="AD31" s="28" t="s">
        <v>37</v>
      </c>
      <c r="AF31" s="28" t="s">
        <v>39</v>
      </c>
    </row>
    <row r="32" spans="1:32" s="28" customFormat="1" x14ac:dyDescent="0.2">
      <c r="A32" s="35" t="s">
        <v>38</v>
      </c>
      <c r="B32" s="35" t="s">
        <v>55</v>
      </c>
      <c r="C32" s="33">
        <v>43536.252</v>
      </c>
      <c r="D32" s="33"/>
      <c r="E32" s="28">
        <f t="shared" si="0"/>
        <v>1117.9998432477469</v>
      </c>
      <c r="F32" s="28">
        <f t="shared" si="1"/>
        <v>1118</v>
      </c>
      <c r="G32" s="28">
        <f t="shared" si="2"/>
        <v>-6.2739999702898785E-4</v>
      </c>
      <c r="I32" s="28">
        <f t="shared" si="5"/>
        <v>-6.2739999702898785E-4</v>
      </c>
      <c r="O32" s="28">
        <f t="shared" ca="1" si="3"/>
        <v>1.9587325196362406E-5</v>
      </c>
      <c r="Q32" s="29">
        <f t="shared" si="4"/>
        <v>28517.752</v>
      </c>
      <c r="AB32" s="28" t="s">
        <v>35</v>
      </c>
      <c r="AC32" s="28">
        <v>14</v>
      </c>
      <c r="AD32" s="28" t="s">
        <v>37</v>
      </c>
      <c r="AF32" s="28" t="s">
        <v>39</v>
      </c>
    </row>
    <row r="33" spans="1:32" s="28" customFormat="1" x14ac:dyDescent="0.2">
      <c r="A33" s="35" t="s">
        <v>38</v>
      </c>
      <c r="B33" s="35"/>
      <c r="C33" s="33">
        <v>43544.256999999998</v>
      </c>
      <c r="D33" s="33"/>
      <c r="E33" s="28">
        <f t="shared" si="0"/>
        <v>1119.99984609597</v>
      </c>
      <c r="F33" s="28">
        <f t="shared" si="1"/>
        <v>1120</v>
      </c>
      <c r="G33" s="28">
        <f t="shared" si="2"/>
        <v>-6.1600000481121242E-4</v>
      </c>
      <c r="I33" s="28">
        <f t="shared" si="5"/>
        <v>-6.1600000481121242E-4</v>
      </c>
      <c r="O33" s="28">
        <f t="shared" ca="1" si="3"/>
        <v>2.0796937100808852E-5</v>
      </c>
      <c r="Q33" s="29">
        <f t="shared" si="4"/>
        <v>28525.756999999998</v>
      </c>
      <c r="AB33" s="28" t="s">
        <v>35</v>
      </c>
      <c r="AC33" s="28">
        <v>11</v>
      </c>
      <c r="AD33" s="28" t="s">
        <v>37</v>
      </c>
      <c r="AF33" s="28" t="s">
        <v>39</v>
      </c>
    </row>
    <row r="34" spans="1:32" s="28" customFormat="1" x14ac:dyDescent="0.2">
      <c r="A34" s="35" t="s">
        <v>41</v>
      </c>
      <c r="B34" s="35"/>
      <c r="C34" s="33">
        <v>43568.269</v>
      </c>
      <c r="D34" s="33"/>
      <c r="E34" s="28">
        <f t="shared" si="0"/>
        <v>1125.9991051080322</v>
      </c>
      <c r="F34" s="28">
        <f t="shared" si="1"/>
        <v>1126</v>
      </c>
      <c r="G34" s="28">
        <f t="shared" si="2"/>
        <v>-3.5818000033032149E-3</v>
      </c>
      <c r="I34" s="28">
        <f t="shared" si="5"/>
        <v>-3.5818000033032149E-3</v>
      </c>
      <c r="O34" s="28">
        <f t="shared" ca="1" si="3"/>
        <v>2.4425772814147973E-5</v>
      </c>
      <c r="Q34" s="29">
        <f t="shared" si="4"/>
        <v>28549.769</v>
      </c>
      <c r="AB34" s="28" t="s">
        <v>35</v>
      </c>
      <c r="AC34" s="28">
        <v>7</v>
      </c>
      <c r="AD34" s="28" t="s">
        <v>37</v>
      </c>
      <c r="AF34" s="28" t="s">
        <v>39</v>
      </c>
    </row>
    <row r="35" spans="1:32" s="28" customFormat="1" x14ac:dyDescent="0.2">
      <c r="A35" s="35" t="s">
        <v>41</v>
      </c>
      <c r="B35" s="35" t="s">
        <v>55</v>
      </c>
      <c r="C35" s="33">
        <v>43578.273000000001</v>
      </c>
      <c r="D35" s="33"/>
      <c r="E35" s="28">
        <f t="shared" si="0"/>
        <v>1128.4985465188547</v>
      </c>
      <c r="F35" s="28">
        <f t="shared" si="1"/>
        <v>1128.5</v>
      </c>
      <c r="G35" s="28">
        <f t="shared" si="2"/>
        <v>-5.8175500016659498E-3</v>
      </c>
      <c r="I35" s="28">
        <f t="shared" si="5"/>
        <v>-5.8175500016659498E-3</v>
      </c>
      <c r="O35" s="28">
        <f t="shared" ca="1" si="3"/>
        <v>2.5937787694705868E-5</v>
      </c>
      <c r="Q35" s="29">
        <f t="shared" si="4"/>
        <v>28559.773000000001</v>
      </c>
      <c r="AB35" s="28" t="s">
        <v>35</v>
      </c>
      <c r="AC35" s="28">
        <v>7</v>
      </c>
      <c r="AD35" s="28" t="s">
        <v>37</v>
      </c>
      <c r="AF35" s="28" t="s">
        <v>39</v>
      </c>
    </row>
    <row r="36" spans="1:32" s="28" customFormat="1" x14ac:dyDescent="0.2">
      <c r="A36" s="35" t="s">
        <v>42</v>
      </c>
      <c r="B36" s="35"/>
      <c r="C36" s="33">
        <v>43580.347000000002</v>
      </c>
      <c r="D36" s="33"/>
      <c r="E36" s="28">
        <f t="shared" si="0"/>
        <v>1129.0167233967081</v>
      </c>
      <c r="F36" s="28">
        <f t="shared" si="1"/>
        <v>1129</v>
      </c>
      <c r="G36" s="28">
        <f t="shared" si="2"/>
        <v>6.6935300004843157E-2</v>
      </c>
      <c r="I36" s="28">
        <f t="shared" si="5"/>
        <v>6.6935300004843157E-2</v>
      </c>
      <c r="O36" s="28">
        <f t="shared" ca="1" si="3"/>
        <v>2.6240190670817534E-5</v>
      </c>
      <c r="Q36" s="29">
        <f t="shared" si="4"/>
        <v>28561.847000000002</v>
      </c>
      <c r="AB36" s="28" t="s">
        <v>35</v>
      </c>
      <c r="AF36" s="28" t="s">
        <v>34</v>
      </c>
    </row>
    <row r="37" spans="1:32" s="28" customFormat="1" x14ac:dyDescent="0.2">
      <c r="A37" s="35" t="s">
        <v>41</v>
      </c>
      <c r="B37" s="35" t="s">
        <v>55</v>
      </c>
      <c r="C37" s="33">
        <v>43586.273000000001</v>
      </c>
      <c r="D37" s="33"/>
      <c r="E37" s="28">
        <f t="shared" si="0"/>
        <v>1130.4973001460617</v>
      </c>
      <c r="F37" s="28">
        <f t="shared" si="1"/>
        <v>1130.5</v>
      </c>
      <c r="G37" s="28">
        <f t="shared" si="2"/>
        <v>-1.0806149999552872E-2</v>
      </c>
      <c r="I37" s="28">
        <f t="shared" si="5"/>
        <v>-1.0806149999552872E-2</v>
      </c>
      <c r="O37" s="28">
        <f t="shared" ca="1" si="3"/>
        <v>2.7147399599152314E-5</v>
      </c>
      <c r="Q37" s="29">
        <f t="shared" si="4"/>
        <v>28567.773000000001</v>
      </c>
      <c r="AB37" s="28" t="s">
        <v>35</v>
      </c>
      <c r="AC37" s="28">
        <v>7</v>
      </c>
      <c r="AD37" s="28" t="s">
        <v>37</v>
      </c>
      <c r="AF37" s="28" t="s">
        <v>39</v>
      </c>
    </row>
    <row r="38" spans="1:32" s="28" customFormat="1" x14ac:dyDescent="0.2">
      <c r="A38" s="35" t="s">
        <v>43</v>
      </c>
      <c r="B38" s="35" t="s">
        <v>55</v>
      </c>
      <c r="C38" s="33">
        <v>43590.279000000002</v>
      </c>
      <c r="D38" s="33"/>
      <c r="E38" s="28">
        <f t="shared" si="0"/>
        <v>1131.4981760248857</v>
      </c>
      <c r="F38" s="28">
        <f t="shared" si="1"/>
        <v>1131.5</v>
      </c>
      <c r="G38" s="28">
        <f t="shared" si="2"/>
        <v>-7.3004500009119511E-3</v>
      </c>
      <c r="I38" s="28">
        <f t="shared" si="5"/>
        <v>-7.3004500009119511E-3</v>
      </c>
      <c r="O38" s="28">
        <f t="shared" ca="1" si="3"/>
        <v>2.7752205551375428E-5</v>
      </c>
      <c r="Q38" s="29">
        <f t="shared" si="4"/>
        <v>28571.779000000002</v>
      </c>
      <c r="AB38" s="28" t="s">
        <v>35</v>
      </c>
      <c r="AF38" s="28" t="s">
        <v>34</v>
      </c>
    </row>
    <row r="39" spans="1:32" s="28" customFormat="1" x14ac:dyDescent="0.2">
      <c r="A39" s="35" t="s">
        <v>41</v>
      </c>
      <c r="B39" s="35"/>
      <c r="C39" s="33">
        <v>43592.283000000003</v>
      </c>
      <c r="D39" s="33"/>
      <c r="E39" s="28">
        <f t="shared" si="0"/>
        <v>1131.9988638085013</v>
      </c>
      <c r="F39" s="28">
        <f t="shared" si="1"/>
        <v>1132</v>
      </c>
      <c r="G39" s="28">
        <f t="shared" si="2"/>
        <v>-4.5476000013877638E-3</v>
      </c>
      <c r="I39" s="28">
        <f t="shared" si="5"/>
        <v>-4.5476000013877638E-3</v>
      </c>
      <c r="O39" s="28">
        <f t="shared" ca="1" si="3"/>
        <v>2.8054608527487094E-5</v>
      </c>
      <c r="Q39" s="29">
        <f t="shared" si="4"/>
        <v>28573.783000000003</v>
      </c>
      <c r="AB39" s="28" t="s">
        <v>35</v>
      </c>
      <c r="AC39" s="28">
        <v>9</v>
      </c>
      <c r="AD39" s="28" t="s">
        <v>37</v>
      </c>
      <c r="AF39" s="28" t="s">
        <v>39</v>
      </c>
    </row>
    <row r="40" spans="1:32" s="28" customFormat="1" x14ac:dyDescent="0.2">
      <c r="A40" s="35" t="s">
        <v>41</v>
      </c>
      <c r="B40" s="35" t="s">
        <v>55</v>
      </c>
      <c r="C40" s="33">
        <v>43594.284</v>
      </c>
      <c r="D40" s="33"/>
      <c r="E40" s="28">
        <f t="shared" si="0"/>
        <v>1132.4988020595056</v>
      </c>
      <c r="F40" s="28">
        <f t="shared" si="1"/>
        <v>1132.5</v>
      </c>
      <c r="G40" s="28">
        <f t="shared" si="2"/>
        <v>-4.7947499988367781E-3</v>
      </c>
      <c r="I40" s="28">
        <f t="shared" si="5"/>
        <v>-4.7947499988367781E-3</v>
      </c>
      <c r="O40" s="28">
        <f t="shared" ca="1" si="3"/>
        <v>2.8357011503598651E-5</v>
      </c>
      <c r="Q40" s="29">
        <f t="shared" si="4"/>
        <v>28575.784</v>
      </c>
      <c r="AB40" s="28" t="s">
        <v>35</v>
      </c>
      <c r="AC40" s="28">
        <v>9</v>
      </c>
      <c r="AD40" s="28" t="s">
        <v>37</v>
      </c>
      <c r="AF40" s="28" t="s">
        <v>39</v>
      </c>
    </row>
    <row r="41" spans="1:32" s="28" customFormat="1" x14ac:dyDescent="0.2">
      <c r="A41" s="35" t="s">
        <v>41</v>
      </c>
      <c r="B41" s="35"/>
      <c r="C41" s="33">
        <v>43596.288</v>
      </c>
      <c r="D41" s="33"/>
      <c r="E41" s="28">
        <f t="shared" si="0"/>
        <v>1132.9994898431212</v>
      </c>
      <c r="F41" s="28">
        <f t="shared" si="1"/>
        <v>1133</v>
      </c>
      <c r="G41" s="28">
        <f t="shared" si="2"/>
        <v>-2.0418999993125908E-3</v>
      </c>
      <c r="I41" s="28">
        <f t="shared" si="5"/>
        <v>-2.0418999993125908E-3</v>
      </c>
      <c r="O41" s="28">
        <f t="shared" ca="1" si="3"/>
        <v>2.8659414479710317E-5</v>
      </c>
      <c r="Q41" s="29">
        <f t="shared" si="4"/>
        <v>28577.788</v>
      </c>
      <c r="AB41" s="28" t="s">
        <v>35</v>
      </c>
      <c r="AC41" s="28">
        <v>11</v>
      </c>
      <c r="AD41" s="28" t="s">
        <v>37</v>
      </c>
      <c r="AF41" s="28" t="s">
        <v>39</v>
      </c>
    </row>
    <row r="42" spans="1:32" s="28" customFormat="1" x14ac:dyDescent="0.2">
      <c r="A42" s="35" t="s">
        <v>41</v>
      </c>
      <c r="B42" s="35" t="s">
        <v>55</v>
      </c>
      <c r="C42" s="33">
        <v>43598.279000000002</v>
      </c>
      <c r="D42" s="33"/>
      <c r="E42" s="28">
        <f t="shared" si="0"/>
        <v>1133.4969296520926</v>
      </c>
      <c r="F42" s="28">
        <f t="shared" si="1"/>
        <v>1133.5</v>
      </c>
      <c r="G42" s="28">
        <f t="shared" si="2"/>
        <v>-1.2289049998798873E-2</v>
      </c>
      <c r="I42" s="28">
        <f t="shared" si="5"/>
        <v>-1.2289049998798873E-2</v>
      </c>
      <c r="O42" s="28">
        <f t="shared" ca="1" si="3"/>
        <v>2.8961817455821874E-5</v>
      </c>
      <c r="Q42" s="29">
        <f t="shared" si="4"/>
        <v>28579.779000000002</v>
      </c>
      <c r="AC42" s="28">
        <v>10</v>
      </c>
      <c r="AD42" s="28" t="s">
        <v>37</v>
      </c>
      <c r="AF42" s="28" t="s">
        <v>39</v>
      </c>
    </row>
    <row r="43" spans="1:32" s="28" customFormat="1" x14ac:dyDescent="0.2">
      <c r="A43" s="35" t="s">
        <v>41</v>
      </c>
      <c r="B43" s="35"/>
      <c r="C43" s="33">
        <v>43612.292000000001</v>
      </c>
      <c r="D43" s="33"/>
      <c r="E43" s="28">
        <f t="shared" si="0"/>
        <v>1136.9979964743488</v>
      </c>
      <c r="F43" s="28">
        <f t="shared" si="1"/>
        <v>1137</v>
      </c>
      <c r="G43" s="28">
        <f t="shared" si="2"/>
        <v>-8.0191000015474856E-3</v>
      </c>
      <c r="I43" s="28">
        <f t="shared" si="5"/>
        <v>-8.0191000015474856E-3</v>
      </c>
      <c r="O43" s="28">
        <f t="shared" ca="1" si="3"/>
        <v>3.1078638288602992E-5</v>
      </c>
      <c r="Q43" s="29">
        <f t="shared" si="4"/>
        <v>28593.792000000001</v>
      </c>
      <c r="AB43" s="28" t="s">
        <v>35</v>
      </c>
      <c r="AC43" s="28">
        <v>6</v>
      </c>
      <c r="AD43" s="28" t="s">
        <v>37</v>
      </c>
      <c r="AF43" s="28" t="s">
        <v>39</v>
      </c>
    </row>
    <row r="44" spans="1:32" s="28" customFormat="1" x14ac:dyDescent="0.2">
      <c r="A44" s="35" t="s">
        <v>44</v>
      </c>
      <c r="B44" s="35"/>
      <c r="C44" s="33">
        <v>43780.404000000002</v>
      </c>
      <c r="D44" s="33"/>
      <c r="E44" s="28">
        <f t="shared" si="0"/>
        <v>1178.9998051964751</v>
      </c>
      <c r="F44" s="28">
        <f t="shared" si="1"/>
        <v>1179</v>
      </c>
      <c r="G44" s="28">
        <f t="shared" si="2"/>
        <v>-7.7969999983906746E-4</v>
      </c>
      <c r="I44" s="28">
        <f t="shared" si="5"/>
        <v>-7.7969999983906746E-4</v>
      </c>
      <c r="O44" s="28">
        <f t="shared" ca="1" si="3"/>
        <v>5.6480488281976946E-5</v>
      </c>
      <c r="Q44" s="29">
        <f t="shared" si="4"/>
        <v>28761.904000000002</v>
      </c>
      <c r="AB44" s="28" t="s">
        <v>35</v>
      </c>
      <c r="AC44" s="28">
        <v>12</v>
      </c>
      <c r="AD44" s="28" t="s">
        <v>37</v>
      </c>
      <c r="AF44" s="28" t="s">
        <v>39</v>
      </c>
    </row>
    <row r="45" spans="1:32" s="28" customFormat="1" x14ac:dyDescent="0.2">
      <c r="A45" s="35" t="s">
        <v>44</v>
      </c>
      <c r="B45" s="35" t="s">
        <v>55</v>
      </c>
      <c r="C45" s="33">
        <v>43786.406000000003</v>
      </c>
      <c r="D45" s="33"/>
      <c r="E45" s="28">
        <f t="shared" si="0"/>
        <v>1180.4993701052872</v>
      </c>
      <c r="F45" s="28">
        <f t="shared" si="1"/>
        <v>1180.5</v>
      </c>
      <c r="G45" s="28">
        <f t="shared" si="2"/>
        <v>-2.5211499960278161E-3</v>
      </c>
      <c r="I45" s="28">
        <f t="shared" si="5"/>
        <v>-2.5211499960278161E-3</v>
      </c>
      <c r="O45" s="28">
        <f t="shared" ca="1" si="3"/>
        <v>5.7387697210311726E-5</v>
      </c>
      <c r="Q45" s="29">
        <f t="shared" si="4"/>
        <v>28767.906000000003</v>
      </c>
      <c r="AB45" s="28" t="s">
        <v>35</v>
      </c>
      <c r="AC45" s="28">
        <v>8</v>
      </c>
      <c r="AD45" s="28" t="s">
        <v>37</v>
      </c>
      <c r="AF45" s="28" t="s">
        <v>39</v>
      </c>
    </row>
    <row r="46" spans="1:32" s="28" customFormat="1" x14ac:dyDescent="0.2">
      <c r="A46" s="35" t="s">
        <v>44</v>
      </c>
      <c r="B46" s="35" t="s">
        <v>55</v>
      </c>
      <c r="C46" s="33">
        <v>43790.408000000003</v>
      </c>
      <c r="D46" s="33"/>
      <c r="E46" s="28">
        <f t="shared" si="0"/>
        <v>1181.4992466072974</v>
      </c>
      <c r="F46" s="28">
        <f t="shared" si="1"/>
        <v>1181.5</v>
      </c>
      <c r="G46" s="28">
        <f t="shared" si="2"/>
        <v>-3.0154499982018024E-3</v>
      </c>
      <c r="I46" s="28">
        <f t="shared" si="5"/>
        <v>-3.0154499982018024E-3</v>
      </c>
      <c r="O46" s="28">
        <f t="shared" ca="1" si="3"/>
        <v>5.7992503162534949E-5</v>
      </c>
      <c r="Q46" s="29">
        <f t="shared" si="4"/>
        <v>28771.908000000003</v>
      </c>
      <c r="AB46" s="28" t="s">
        <v>35</v>
      </c>
      <c r="AC46" s="28">
        <v>11</v>
      </c>
      <c r="AD46" s="28" t="s">
        <v>37</v>
      </c>
      <c r="AF46" s="28" t="s">
        <v>39</v>
      </c>
    </row>
    <row r="47" spans="1:32" s="28" customFormat="1" x14ac:dyDescent="0.2">
      <c r="A47" s="35" t="s">
        <v>44</v>
      </c>
      <c r="B47" s="35" t="s">
        <v>55</v>
      </c>
      <c r="C47" s="33">
        <v>43794.404999999999</v>
      </c>
      <c r="D47" s="33"/>
      <c r="E47" s="28">
        <f t="shared" si="0"/>
        <v>1182.4978738882896</v>
      </c>
      <c r="F47" s="28">
        <f t="shared" si="1"/>
        <v>1182.5</v>
      </c>
      <c r="G47" s="28">
        <f t="shared" si="2"/>
        <v>-8.5097499977564439E-3</v>
      </c>
      <c r="I47" s="28">
        <f t="shared" si="5"/>
        <v>-8.5097499977564439E-3</v>
      </c>
      <c r="O47" s="28">
        <f t="shared" ca="1" si="3"/>
        <v>5.8597309114758063E-5</v>
      </c>
      <c r="Q47" s="29">
        <f t="shared" si="4"/>
        <v>28775.904999999999</v>
      </c>
      <c r="AB47" s="28" t="s">
        <v>35</v>
      </c>
      <c r="AC47" s="28">
        <v>11</v>
      </c>
      <c r="AD47" s="28" t="s">
        <v>37</v>
      </c>
      <c r="AF47" s="28" t="s">
        <v>39</v>
      </c>
    </row>
    <row r="48" spans="1:32" s="28" customFormat="1" x14ac:dyDescent="0.2">
      <c r="A48" s="35" t="s">
        <v>44</v>
      </c>
      <c r="B48" s="35"/>
      <c r="C48" s="33">
        <v>43804.415999999997</v>
      </c>
      <c r="D48" s="33"/>
      <c r="E48" s="28">
        <f t="shared" si="0"/>
        <v>1184.9990642085354</v>
      </c>
      <c r="F48" s="28">
        <f t="shared" si="1"/>
        <v>1185</v>
      </c>
      <c r="G48" s="28">
        <f t="shared" si="2"/>
        <v>-3.7455000056070276E-3</v>
      </c>
      <c r="I48" s="28">
        <f t="shared" si="5"/>
        <v>-3.7455000056070276E-3</v>
      </c>
      <c r="O48" s="28">
        <f t="shared" ca="1" si="3"/>
        <v>6.0109323995316067E-5</v>
      </c>
      <c r="Q48" s="29">
        <f t="shared" si="4"/>
        <v>28785.915999999997</v>
      </c>
      <c r="AB48" s="28" t="s">
        <v>35</v>
      </c>
      <c r="AC48" s="28">
        <v>9</v>
      </c>
      <c r="AD48" s="28" t="s">
        <v>37</v>
      </c>
      <c r="AF48" s="28" t="s">
        <v>39</v>
      </c>
    </row>
    <row r="49" spans="1:32" s="28" customFormat="1" x14ac:dyDescent="0.2">
      <c r="A49" s="35" t="s">
        <v>45</v>
      </c>
      <c r="B49" s="35"/>
      <c r="C49" s="33">
        <v>43808.415999999997</v>
      </c>
      <c r="D49" s="33"/>
      <c r="E49" s="28">
        <f t="shared" si="0"/>
        <v>1185.9984410221389</v>
      </c>
      <c r="F49" s="28">
        <f t="shared" si="1"/>
        <v>1186</v>
      </c>
      <c r="G49" s="28">
        <f t="shared" si="2"/>
        <v>-6.2398000009125099E-3</v>
      </c>
      <c r="I49" s="28">
        <f t="shared" si="5"/>
        <v>-6.2398000009125099E-3</v>
      </c>
      <c r="O49" s="28">
        <f t="shared" ca="1" si="3"/>
        <v>6.071412994753929E-5</v>
      </c>
      <c r="Q49" s="29">
        <f t="shared" si="4"/>
        <v>28789.915999999997</v>
      </c>
      <c r="AB49" s="28" t="s">
        <v>35</v>
      </c>
      <c r="AC49" s="28">
        <v>10</v>
      </c>
      <c r="AD49" s="28" t="s">
        <v>37</v>
      </c>
      <c r="AF49" s="28" t="s">
        <v>39</v>
      </c>
    </row>
    <row r="50" spans="1:32" s="28" customFormat="1" x14ac:dyDescent="0.2">
      <c r="A50" s="35" t="s">
        <v>45</v>
      </c>
      <c r="B50" s="35" t="s">
        <v>55</v>
      </c>
      <c r="C50" s="33">
        <v>43810.413</v>
      </c>
      <c r="D50" s="33"/>
      <c r="E50" s="28">
        <f t="shared" si="0"/>
        <v>1186.4973798963313</v>
      </c>
      <c r="F50" s="28">
        <f t="shared" si="1"/>
        <v>1186.5</v>
      </c>
      <c r="G50" s="28">
        <f t="shared" si="2"/>
        <v>-1.0486949999176431E-2</v>
      </c>
      <c r="I50" s="28">
        <f t="shared" si="5"/>
        <v>-1.0486949999176431E-2</v>
      </c>
      <c r="O50" s="28">
        <f t="shared" ca="1" si="3"/>
        <v>6.1016532923650847E-5</v>
      </c>
      <c r="Q50" s="29">
        <f t="shared" si="4"/>
        <v>28791.913</v>
      </c>
      <c r="AB50" s="28" t="s">
        <v>35</v>
      </c>
      <c r="AC50" s="28">
        <v>12</v>
      </c>
      <c r="AD50" s="28" t="s">
        <v>37</v>
      </c>
      <c r="AF50" s="28" t="s">
        <v>39</v>
      </c>
    </row>
    <row r="51" spans="1:32" s="28" customFormat="1" x14ac:dyDescent="0.2">
      <c r="A51" s="35" t="s">
        <v>45</v>
      </c>
      <c r="B51" s="35"/>
      <c r="C51" s="33">
        <v>43812.413</v>
      </c>
      <c r="D51" s="33"/>
      <c r="E51" s="28">
        <f t="shared" si="0"/>
        <v>1186.9970683031329</v>
      </c>
      <c r="F51" s="28">
        <f t="shared" si="1"/>
        <v>1187</v>
      </c>
      <c r="G51" s="28">
        <f t="shared" si="2"/>
        <v>-1.1734100000467151E-2</v>
      </c>
      <c r="I51" s="28">
        <f t="shared" si="5"/>
        <v>-1.1734100000467151E-2</v>
      </c>
      <c r="O51" s="28">
        <f t="shared" ca="1" si="3"/>
        <v>6.1318935899762404E-5</v>
      </c>
      <c r="Q51" s="29">
        <f t="shared" si="4"/>
        <v>28793.913</v>
      </c>
      <c r="AB51" s="28" t="s">
        <v>35</v>
      </c>
      <c r="AC51" s="28">
        <v>12</v>
      </c>
      <c r="AD51" s="28" t="s">
        <v>37</v>
      </c>
      <c r="AF51" s="28" t="s">
        <v>39</v>
      </c>
    </row>
    <row r="52" spans="1:32" s="28" customFormat="1" x14ac:dyDescent="0.2">
      <c r="A52" s="35" t="s">
        <v>33</v>
      </c>
      <c r="B52" s="35"/>
      <c r="C52" s="33">
        <v>43820.428999999996</v>
      </c>
      <c r="D52" s="33"/>
      <c r="E52" s="28">
        <f t="shared" si="0"/>
        <v>1188.9998194375933</v>
      </c>
      <c r="F52" s="28">
        <f t="shared" si="1"/>
        <v>1189</v>
      </c>
      <c r="G52" s="28">
        <f t="shared" si="2"/>
        <v>-7.2270000237040222E-4</v>
      </c>
      <c r="I52" s="28">
        <f t="shared" si="5"/>
        <v>-7.2270000237040222E-4</v>
      </c>
      <c r="O52" s="28">
        <f t="shared" ca="1" si="3"/>
        <v>6.252854780420885E-5</v>
      </c>
      <c r="Q52" s="29">
        <f t="shared" si="4"/>
        <v>28801.928999999996</v>
      </c>
      <c r="AB52" s="28" t="s">
        <v>32</v>
      </c>
      <c r="AF52" s="28" t="s">
        <v>34</v>
      </c>
    </row>
    <row r="53" spans="1:32" s="28" customFormat="1" x14ac:dyDescent="0.2">
      <c r="A53" s="35" t="s">
        <v>42</v>
      </c>
      <c r="B53" s="35"/>
      <c r="C53" s="33">
        <v>43824.483999999997</v>
      </c>
      <c r="D53" s="33"/>
      <c r="E53" s="28">
        <f t="shared" ref="E53:E75" si="6">+(C53-C$7)/C$8</f>
        <v>1190.0129376823838</v>
      </c>
      <c r="F53" s="28">
        <f t="shared" ref="F53:F76" si="7">ROUND(2*E53,0)/2</f>
        <v>1190</v>
      </c>
      <c r="G53" s="28">
        <f t="shared" ref="G53:G75" si="8">+C53-(C$7+F53*C$8)</f>
        <v>5.1782999995339196E-2</v>
      </c>
      <c r="I53" s="28">
        <f t="shared" si="5"/>
        <v>5.1782999995339196E-2</v>
      </c>
      <c r="O53" s="28">
        <f t="shared" ref="O53:O75" ca="1" si="9">+C$11+C$12*F53</f>
        <v>6.3133353756431965E-5</v>
      </c>
      <c r="Q53" s="29">
        <f t="shared" ref="Q53:Q75" si="10">+C53-15018.5</f>
        <v>28805.983999999997</v>
      </c>
      <c r="AB53" s="28" t="s">
        <v>35</v>
      </c>
      <c r="AF53" s="28" t="s">
        <v>34</v>
      </c>
    </row>
    <row r="54" spans="1:32" s="28" customFormat="1" x14ac:dyDescent="0.2">
      <c r="A54" s="35" t="s">
        <v>45</v>
      </c>
      <c r="B54" s="35"/>
      <c r="C54" s="33">
        <v>43832.438999999998</v>
      </c>
      <c r="D54" s="33"/>
      <c r="E54" s="28">
        <f t="shared" si="6"/>
        <v>1192.0004483204382</v>
      </c>
      <c r="F54" s="28">
        <f t="shared" si="7"/>
        <v>1192</v>
      </c>
      <c r="G54" s="28">
        <f t="shared" si="8"/>
        <v>1.7943999991985038E-3</v>
      </c>
      <c r="I54" s="28">
        <f t="shared" si="5"/>
        <v>1.7943999991985038E-3</v>
      </c>
      <c r="O54" s="28">
        <f t="shared" ca="1" si="9"/>
        <v>6.434296566087841E-5</v>
      </c>
      <c r="Q54" s="29">
        <f t="shared" si="10"/>
        <v>28813.938999999998</v>
      </c>
      <c r="AB54" s="28" t="s">
        <v>35</v>
      </c>
      <c r="AC54" s="28">
        <v>11</v>
      </c>
      <c r="AD54" s="28" t="s">
        <v>37</v>
      </c>
      <c r="AF54" s="28" t="s">
        <v>39</v>
      </c>
    </row>
    <row r="55" spans="1:32" s="28" customFormat="1" x14ac:dyDescent="0.2">
      <c r="A55" s="35" t="s">
        <v>45</v>
      </c>
      <c r="B55" s="35" t="s">
        <v>55</v>
      </c>
      <c r="C55" s="33">
        <v>43834.43</v>
      </c>
      <c r="D55" s="33"/>
      <c r="E55" s="28">
        <f t="shared" si="6"/>
        <v>1192.4978881294096</v>
      </c>
      <c r="F55" s="28">
        <f t="shared" si="7"/>
        <v>1192.5</v>
      </c>
      <c r="G55" s="28">
        <f t="shared" si="8"/>
        <v>-8.4527500002877787E-3</v>
      </c>
      <c r="I55" s="28">
        <f t="shared" si="5"/>
        <v>-8.4527500002877787E-3</v>
      </c>
      <c r="O55" s="28">
        <f t="shared" ca="1" si="9"/>
        <v>6.4645368636989968E-5</v>
      </c>
      <c r="Q55" s="29">
        <f t="shared" si="10"/>
        <v>28815.93</v>
      </c>
      <c r="AB55" s="28" t="s">
        <v>35</v>
      </c>
      <c r="AC55" s="28">
        <v>10</v>
      </c>
      <c r="AD55" s="28" t="s">
        <v>37</v>
      </c>
      <c r="AF55" s="28" t="s">
        <v>39</v>
      </c>
    </row>
    <row r="56" spans="1:32" s="28" customFormat="1" x14ac:dyDescent="0.2">
      <c r="A56" s="35" t="s">
        <v>45</v>
      </c>
      <c r="B56" s="35"/>
      <c r="C56" s="33">
        <v>43836.436000000002</v>
      </c>
      <c r="D56" s="33"/>
      <c r="E56" s="28">
        <f t="shared" si="6"/>
        <v>1192.9990756014322</v>
      </c>
      <c r="F56" s="28">
        <f t="shared" si="7"/>
        <v>1193</v>
      </c>
      <c r="G56" s="28">
        <f t="shared" si="8"/>
        <v>-3.6999000003561378E-3</v>
      </c>
      <c r="I56" s="28">
        <f t="shared" si="5"/>
        <v>-3.6999000003561378E-3</v>
      </c>
      <c r="O56" s="28">
        <f t="shared" ca="1" si="9"/>
        <v>6.4947771613101633E-5</v>
      </c>
      <c r="Q56" s="29">
        <f t="shared" si="10"/>
        <v>28817.936000000002</v>
      </c>
      <c r="AB56" s="28" t="s">
        <v>35</v>
      </c>
      <c r="AC56" s="28">
        <v>12</v>
      </c>
      <c r="AD56" s="28" t="s">
        <v>37</v>
      </c>
      <c r="AF56" s="28" t="s">
        <v>39</v>
      </c>
    </row>
    <row r="57" spans="1:32" s="28" customFormat="1" x14ac:dyDescent="0.2">
      <c r="A57" s="35" t="s">
        <v>46</v>
      </c>
      <c r="B57" s="35"/>
      <c r="C57" s="33">
        <v>46091.548999999999</v>
      </c>
      <c r="D57" s="33"/>
      <c r="E57" s="28">
        <f t="shared" si="6"/>
        <v>1756.4259866653647</v>
      </c>
      <c r="F57" s="28">
        <f t="shared" si="7"/>
        <v>1756.5</v>
      </c>
      <c r="G57" s="28">
        <f t="shared" si="8"/>
        <v>-0.29623795000225073</v>
      </c>
      <c r="I57" s="28">
        <f t="shared" si="5"/>
        <v>-0.29623795000225073</v>
      </c>
      <c r="O57" s="28">
        <f t="shared" ca="1" si="9"/>
        <v>4.0575592569086841E-4</v>
      </c>
      <c r="Q57" s="29">
        <f t="shared" si="10"/>
        <v>31073.048999999999</v>
      </c>
      <c r="AB57" s="28" t="s">
        <v>35</v>
      </c>
      <c r="AF57" s="28" t="s">
        <v>34</v>
      </c>
    </row>
    <row r="58" spans="1:32" s="28" customFormat="1" x14ac:dyDescent="0.2">
      <c r="A58" s="35" t="s">
        <v>46</v>
      </c>
      <c r="B58" s="35"/>
      <c r="C58" s="33">
        <v>46121.707999999999</v>
      </c>
      <c r="D58" s="33"/>
      <c r="E58" s="28">
        <f t="shared" si="6"/>
        <v>1763.9610379957314</v>
      </c>
      <c r="F58" s="28">
        <f t="shared" si="7"/>
        <v>1764</v>
      </c>
      <c r="G58" s="28">
        <f t="shared" si="8"/>
        <v>-0.1559452000001329</v>
      </c>
      <c r="I58" s="28">
        <f t="shared" si="5"/>
        <v>-0.1559452000001329</v>
      </c>
      <c r="O58" s="28">
        <f t="shared" ca="1" si="9"/>
        <v>4.1029197033254231E-4</v>
      </c>
      <c r="Q58" s="29">
        <f t="shared" si="10"/>
        <v>31103.207999999999</v>
      </c>
      <c r="AB58" s="28" t="s">
        <v>35</v>
      </c>
      <c r="AF58" s="28" t="s">
        <v>34</v>
      </c>
    </row>
    <row r="59" spans="1:32" s="28" customFormat="1" x14ac:dyDescent="0.2">
      <c r="A59" s="35" t="s">
        <v>47</v>
      </c>
      <c r="B59" s="35"/>
      <c r="C59" s="33">
        <v>46730.47</v>
      </c>
      <c r="D59" s="33"/>
      <c r="E59" s="28">
        <f t="shared" si="6"/>
        <v>1916.0566949464489</v>
      </c>
      <c r="F59" s="28">
        <f t="shared" si="7"/>
        <v>1916</v>
      </c>
      <c r="G59" s="28">
        <f t="shared" si="8"/>
        <v>0.22692120000283467</v>
      </c>
      <c r="I59" s="28">
        <f t="shared" si="5"/>
        <v>0.22692120000283467</v>
      </c>
      <c r="O59" s="28">
        <f t="shared" ca="1" si="9"/>
        <v>5.0222247507046699E-4</v>
      </c>
      <c r="Q59" s="29">
        <f t="shared" si="10"/>
        <v>31711.97</v>
      </c>
      <c r="AB59" s="28" t="s">
        <v>35</v>
      </c>
      <c r="AF59" s="28" t="s">
        <v>34</v>
      </c>
    </row>
    <row r="60" spans="1:32" s="28" customFormat="1" x14ac:dyDescent="0.2">
      <c r="A60" s="35" t="s">
        <v>47</v>
      </c>
      <c r="B60" s="35" t="s">
        <v>55</v>
      </c>
      <c r="C60" s="33">
        <v>46732.47</v>
      </c>
      <c r="D60" s="33"/>
      <c r="E60" s="28">
        <f t="shared" si="6"/>
        <v>1916.5563833532506</v>
      </c>
      <c r="F60" s="28">
        <f t="shared" si="7"/>
        <v>1916.5</v>
      </c>
      <c r="G60" s="28">
        <f t="shared" si="8"/>
        <v>0.22567405000154395</v>
      </c>
      <c r="I60" s="28">
        <f t="shared" si="5"/>
        <v>0.22567405000154395</v>
      </c>
      <c r="O60" s="28">
        <f t="shared" ca="1" si="9"/>
        <v>5.0252487804657866E-4</v>
      </c>
      <c r="Q60" s="29">
        <f t="shared" si="10"/>
        <v>31713.97</v>
      </c>
      <c r="AB60" s="28" t="s">
        <v>35</v>
      </c>
      <c r="AF60" s="28" t="s">
        <v>34</v>
      </c>
    </row>
    <row r="61" spans="1:32" s="28" customFormat="1" x14ac:dyDescent="0.2">
      <c r="A61" s="35" t="s">
        <v>49</v>
      </c>
      <c r="B61" s="35"/>
      <c r="C61" s="33">
        <v>46862.303999999996</v>
      </c>
      <c r="D61" s="33"/>
      <c r="E61" s="28">
        <f t="shared" si="6"/>
        <v>1948.9946556575971</v>
      </c>
      <c r="F61" s="28">
        <f t="shared" si="7"/>
        <v>1949</v>
      </c>
      <c r="G61" s="28">
        <f t="shared" si="8"/>
        <v>-2.1390700007032137E-2</v>
      </c>
      <c r="I61" s="28">
        <f t="shared" si="5"/>
        <v>-2.1390700007032137E-2</v>
      </c>
      <c r="O61" s="28">
        <f t="shared" ca="1" si="9"/>
        <v>5.2218107149383216E-4</v>
      </c>
      <c r="Q61" s="29">
        <f t="shared" si="10"/>
        <v>31843.803999999996</v>
      </c>
      <c r="AB61" s="28" t="s">
        <v>35</v>
      </c>
      <c r="AC61" s="28">
        <v>7</v>
      </c>
      <c r="AD61" s="28" t="s">
        <v>48</v>
      </c>
      <c r="AF61" s="28" t="s">
        <v>39</v>
      </c>
    </row>
    <row r="62" spans="1:32" s="28" customFormat="1" x14ac:dyDescent="0.2">
      <c r="A62" s="35" t="s">
        <v>50</v>
      </c>
      <c r="B62" s="35" t="s">
        <v>55</v>
      </c>
      <c r="C62" s="33">
        <v>47084.438999999998</v>
      </c>
      <c r="D62" s="33"/>
      <c r="E62" s="28">
        <f t="shared" si="6"/>
        <v>2004.4937977800487</v>
      </c>
      <c r="F62" s="28">
        <f t="shared" si="7"/>
        <v>2004.5</v>
      </c>
      <c r="G62" s="28">
        <f t="shared" si="8"/>
        <v>-2.4824350002745632E-2</v>
      </c>
      <c r="I62" s="28">
        <f t="shared" si="5"/>
        <v>-2.4824350002745632E-2</v>
      </c>
      <c r="O62" s="28">
        <f t="shared" ca="1" si="9"/>
        <v>5.5574780184221924E-4</v>
      </c>
      <c r="Q62" s="29">
        <f t="shared" si="10"/>
        <v>32065.938999999998</v>
      </c>
      <c r="AB62" s="28" t="s">
        <v>35</v>
      </c>
      <c r="AF62" s="28" t="s">
        <v>34</v>
      </c>
    </row>
    <row r="63" spans="1:32" s="28" customFormat="1" x14ac:dyDescent="0.2">
      <c r="A63" s="35" t="s">
        <v>50</v>
      </c>
      <c r="B63" s="35"/>
      <c r="C63" s="33">
        <v>47086.442999999999</v>
      </c>
      <c r="D63" s="33"/>
      <c r="E63" s="28">
        <f t="shared" si="6"/>
        <v>2004.9944855636643</v>
      </c>
      <c r="F63" s="28">
        <f t="shared" si="7"/>
        <v>2005</v>
      </c>
      <c r="G63" s="28">
        <f t="shared" si="8"/>
        <v>-2.2071500003221445E-2</v>
      </c>
      <c r="I63" s="28">
        <f t="shared" si="5"/>
        <v>-2.2071500003221445E-2</v>
      </c>
      <c r="O63" s="28">
        <f t="shared" ca="1" si="9"/>
        <v>5.5605020481833069E-4</v>
      </c>
      <c r="Q63" s="29">
        <f t="shared" si="10"/>
        <v>32067.942999999999</v>
      </c>
      <c r="AB63" s="28" t="s">
        <v>35</v>
      </c>
      <c r="AF63" s="28" t="s">
        <v>34</v>
      </c>
    </row>
    <row r="64" spans="1:32" s="28" customFormat="1" x14ac:dyDescent="0.2">
      <c r="A64" s="35" t="s">
        <v>52</v>
      </c>
      <c r="B64" s="35"/>
      <c r="C64" s="33">
        <v>47530.777000000002</v>
      </c>
      <c r="D64" s="33"/>
      <c r="E64" s="28">
        <f t="shared" si="6"/>
        <v>2116.0087598375844</v>
      </c>
      <c r="F64" s="28">
        <f t="shared" si="7"/>
        <v>2116</v>
      </c>
      <c r="G64" s="28">
        <f t="shared" si="8"/>
        <v>3.5061200003838167E-2</v>
      </c>
      <c r="I64" s="28">
        <f t="shared" si="5"/>
        <v>3.5061200003838167E-2</v>
      </c>
      <c r="O64" s="28">
        <f t="shared" ca="1" si="9"/>
        <v>6.2318366551510464E-4</v>
      </c>
      <c r="Q64" s="29">
        <f t="shared" si="10"/>
        <v>32512.277000000002</v>
      </c>
      <c r="AA64" s="28" t="s">
        <v>51</v>
      </c>
      <c r="AB64" s="28" t="s">
        <v>35</v>
      </c>
      <c r="AF64" s="28" t="s">
        <v>34</v>
      </c>
    </row>
    <row r="65" spans="1:32" s="28" customFormat="1" x14ac:dyDescent="0.2">
      <c r="A65" s="35" t="s">
        <v>53</v>
      </c>
      <c r="B65" s="35"/>
      <c r="C65" s="33">
        <v>48175.127999999997</v>
      </c>
      <c r="D65" s="33"/>
      <c r="E65" s="28">
        <f t="shared" si="6"/>
        <v>2276.9961221431336</v>
      </c>
      <c r="F65" s="28">
        <f t="shared" si="7"/>
        <v>2277</v>
      </c>
      <c r="G65" s="28">
        <f t="shared" si="8"/>
        <v>-1.5521100001933519E-2</v>
      </c>
      <c r="I65" s="28">
        <f t="shared" si="5"/>
        <v>-1.5521100001933519E-2</v>
      </c>
      <c r="O65" s="28">
        <f t="shared" ca="1" si="9"/>
        <v>7.20557423823038E-4</v>
      </c>
      <c r="Q65" s="29">
        <f t="shared" si="10"/>
        <v>33156.627999999997</v>
      </c>
      <c r="AA65" s="28" t="s">
        <v>51</v>
      </c>
      <c r="AB65" s="28" t="s">
        <v>35</v>
      </c>
      <c r="AF65" s="28" t="s">
        <v>34</v>
      </c>
    </row>
    <row r="66" spans="1:32" s="28" customFormat="1" x14ac:dyDescent="0.2">
      <c r="A66" s="35" t="s">
        <v>54</v>
      </c>
      <c r="B66" s="35"/>
      <c r="C66" s="33">
        <v>48531.387999999999</v>
      </c>
      <c r="D66" s="33"/>
      <c r="E66" s="28">
        <f t="shared" si="6"/>
        <v>2366.0056180467259</v>
      </c>
      <c r="F66" s="28">
        <f t="shared" si="7"/>
        <v>2366</v>
      </c>
      <c r="G66" s="28">
        <f t="shared" si="8"/>
        <v>2.2486199995910283E-2</v>
      </c>
      <c r="I66" s="28">
        <f t="shared" si="5"/>
        <v>2.2486199995910283E-2</v>
      </c>
      <c r="O66" s="28">
        <f t="shared" ca="1" si="9"/>
        <v>7.7438515357090192E-4</v>
      </c>
      <c r="Q66" s="29">
        <f t="shared" si="10"/>
        <v>33512.887999999999</v>
      </c>
      <c r="AA66" s="28" t="s">
        <v>51</v>
      </c>
      <c r="AB66" s="28" t="s">
        <v>35</v>
      </c>
      <c r="AF66" s="28" t="s">
        <v>34</v>
      </c>
    </row>
    <row r="67" spans="1:32" s="28" customFormat="1" x14ac:dyDescent="0.2">
      <c r="A67" s="31" t="s">
        <v>56</v>
      </c>
      <c r="B67" s="35"/>
      <c r="C67" s="36">
        <v>53046.175600000002</v>
      </c>
      <c r="D67" s="36">
        <v>8.9999999999999998E-4</v>
      </c>
      <c r="E67" s="28">
        <f t="shared" si="6"/>
        <v>3493.9991294928268</v>
      </c>
      <c r="F67" s="28">
        <f t="shared" si="7"/>
        <v>3494</v>
      </c>
      <c r="G67" s="28">
        <f t="shared" si="8"/>
        <v>-3.4842000022763386E-3</v>
      </c>
      <c r="K67" s="28">
        <f>G67</f>
        <v>-3.4842000022763386E-3</v>
      </c>
      <c r="O67" s="28">
        <f t="shared" ca="1" si="9"/>
        <v>1.4566062676786586E-3</v>
      </c>
      <c r="Q67" s="29">
        <f t="shared" si="10"/>
        <v>38027.675600000002</v>
      </c>
    </row>
    <row r="68" spans="1:32" s="28" customFormat="1" x14ac:dyDescent="0.2">
      <c r="A68" s="31" t="s">
        <v>67</v>
      </c>
      <c r="B68" s="32" t="s">
        <v>68</v>
      </c>
      <c r="C68" s="31">
        <v>53406.402999999998</v>
      </c>
      <c r="D68" s="31">
        <v>5.0000000000000001E-3</v>
      </c>
      <c r="E68" s="28">
        <f t="shared" si="6"/>
        <v>3583.9998572889904</v>
      </c>
      <c r="F68" s="28">
        <f t="shared" si="7"/>
        <v>3584</v>
      </c>
      <c r="G68" s="28">
        <f t="shared" si="8"/>
        <v>-5.7120000565191731E-4</v>
      </c>
      <c r="I68" s="28">
        <f>G68</f>
        <v>-5.7120000565191731E-4</v>
      </c>
      <c r="O68" s="28">
        <f t="shared" ca="1" si="9"/>
        <v>1.5110388033787454E-3</v>
      </c>
      <c r="Q68" s="29">
        <f t="shared" si="10"/>
        <v>38387.902999999998</v>
      </c>
    </row>
    <row r="69" spans="1:32" s="28" customFormat="1" x14ac:dyDescent="0.2">
      <c r="A69" s="33" t="s">
        <v>67</v>
      </c>
      <c r="B69" s="34" t="s">
        <v>55</v>
      </c>
      <c r="C69" s="33">
        <v>53408.413</v>
      </c>
      <c r="D69" s="33">
        <v>6.0000000000000001E-3</v>
      </c>
      <c r="E69" s="35">
        <f t="shared" si="6"/>
        <v>3584.5020441378265</v>
      </c>
      <c r="F69" s="28">
        <f t="shared" si="7"/>
        <v>3584.5</v>
      </c>
      <c r="G69" s="28">
        <f t="shared" si="8"/>
        <v>8.1816500023705885E-3</v>
      </c>
      <c r="I69" s="28">
        <f>G69</f>
        <v>8.1816500023705885E-3</v>
      </c>
      <c r="O69" s="28">
        <f t="shared" ca="1" si="9"/>
        <v>1.5113412063548573E-3</v>
      </c>
      <c r="Q69" s="29">
        <f t="shared" si="10"/>
        <v>38389.913</v>
      </c>
    </row>
    <row r="70" spans="1:32" s="28" customFormat="1" x14ac:dyDescent="0.2">
      <c r="A70" s="31" t="s">
        <v>71</v>
      </c>
      <c r="B70" s="32" t="s">
        <v>68</v>
      </c>
      <c r="C70" s="31">
        <v>54847.292000000001</v>
      </c>
      <c r="D70" s="31">
        <v>1.5E-3</v>
      </c>
      <c r="E70" s="35">
        <f t="shared" si="6"/>
        <v>3943.9976216830592</v>
      </c>
      <c r="F70" s="28">
        <f t="shared" si="7"/>
        <v>3944</v>
      </c>
      <c r="G70" s="28">
        <f t="shared" si="8"/>
        <v>-9.5192000007955357E-3</v>
      </c>
      <c r="I70" s="28">
        <f>G70</f>
        <v>-9.5192000007955357E-3</v>
      </c>
      <c r="O70" s="28">
        <f t="shared" ca="1" si="9"/>
        <v>1.7287689461790935E-3</v>
      </c>
      <c r="Q70" s="29">
        <f t="shared" si="10"/>
        <v>39828.792000000001</v>
      </c>
    </row>
    <row r="71" spans="1:32" s="28" customFormat="1" x14ac:dyDescent="0.2">
      <c r="A71" s="33" t="s">
        <v>72</v>
      </c>
      <c r="B71" s="34" t="s">
        <v>68</v>
      </c>
      <c r="C71" s="33">
        <v>56624.408940000001</v>
      </c>
      <c r="D71" s="33">
        <v>6.2E-4</v>
      </c>
      <c r="E71" s="35">
        <f t="shared" si="6"/>
        <v>4387.9999879075403</v>
      </c>
      <c r="F71" s="28">
        <f t="shared" si="7"/>
        <v>4388</v>
      </c>
      <c r="G71" s="28">
        <f t="shared" si="8"/>
        <v>-4.8399997467640787E-5</v>
      </c>
      <c r="K71" s="28">
        <f>G71</f>
        <v>-4.8399997467640787E-5</v>
      </c>
      <c r="O71" s="28">
        <f t="shared" ca="1" si="9"/>
        <v>1.9973027889661895E-3</v>
      </c>
      <c r="Q71" s="29">
        <f t="shared" si="10"/>
        <v>41605.908940000001</v>
      </c>
    </row>
    <row r="72" spans="1:32" s="28" customFormat="1" x14ac:dyDescent="0.2">
      <c r="A72" s="33" t="s">
        <v>72</v>
      </c>
      <c r="B72" s="34" t="s">
        <v>55</v>
      </c>
      <c r="C72" s="33">
        <v>56630.417580000001</v>
      </c>
      <c r="D72" s="33">
        <v>1.23E-3</v>
      </c>
      <c r="E72" s="35">
        <f t="shared" si="6"/>
        <v>4389.5012117818633</v>
      </c>
      <c r="F72" s="28">
        <f t="shared" si="7"/>
        <v>4389.5</v>
      </c>
      <c r="G72" s="28">
        <f t="shared" si="8"/>
        <v>4.8501499986741692E-3</v>
      </c>
      <c r="K72" s="28">
        <f>G72</f>
        <v>4.8501499986741692E-3</v>
      </c>
      <c r="O72" s="28">
        <f t="shared" ca="1" si="9"/>
        <v>1.9982099978945239E-3</v>
      </c>
      <c r="Q72" s="29">
        <f t="shared" si="10"/>
        <v>41611.917580000001</v>
      </c>
    </row>
    <row r="73" spans="1:32" s="28" customFormat="1" x14ac:dyDescent="0.2">
      <c r="A73" s="37" t="s">
        <v>73</v>
      </c>
      <c r="B73" s="38" t="s">
        <v>68</v>
      </c>
      <c r="C73" s="33">
        <v>56654.419500000004</v>
      </c>
      <c r="D73" s="39">
        <v>2.7E-2</v>
      </c>
      <c r="E73" s="35">
        <f t="shared" si="6"/>
        <v>4395.4979523643551</v>
      </c>
      <c r="F73" s="28">
        <f t="shared" si="7"/>
        <v>4395.5</v>
      </c>
      <c r="G73" s="28">
        <f t="shared" si="8"/>
        <v>-8.1956499998341314E-3</v>
      </c>
      <c r="I73" s="28">
        <f>G73</f>
        <v>-8.1956499998341314E-3</v>
      </c>
      <c r="O73" s="28">
        <f t="shared" ca="1" si="9"/>
        <v>2.001838833607863E-3</v>
      </c>
      <c r="Q73" s="29">
        <f t="shared" si="10"/>
        <v>41635.919500000004</v>
      </c>
    </row>
    <row r="74" spans="1:32" s="28" customFormat="1" x14ac:dyDescent="0.2">
      <c r="A74" s="37" t="s">
        <v>73</v>
      </c>
      <c r="B74" s="38" t="s">
        <v>68</v>
      </c>
      <c r="C74" s="33">
        <v>56668.421999999999</v>
      </c>
      <c r="D74" s="39">
        <v>1.1000000000000001E-3</v>
      </c>
      <c r="E74" s="35">
        <f t="shared" si="6"/>
        <v>4398.9963958224744</v>
      </c>
      <c r="F74" s="28">
        <f t="shared" si="7"/>
        <v>4399</v>
      </c>
      <c r="G74" s="28">
        <f t="shared" si="8"/>
        <v>-1.4425699999264907E-2</v>
      </c>
      <c r="K74" s="28">
        <f>G74</f>
        <v>-1.4425699999264907E-2</v>
      </c>
      <c r="O74" s="28">
        <f t="shared" ca="1" si="9"/>
        <v>2.003955654440644E-3</v>
      </c>
      <c r="Q74" s="29">
        <f t="shared" si="10"/>
        <v>41649.921999999999</v>
      </c>
    </row>
    <row r="75" spans="1:32" s="28" customFormat="1" x14ac:dyDescent="0.2">
      <c r="A75" s="37" t="s">
        <v>73</v>
      </c>
      <c r="B75" s="38" t="s">
        <v>68</v>
      </c>
      <c r="C75" s="33">
        <v>56670.430500000002</v>
      </c>
      <c r="D75" s="39">
        <v>3.3700000000000001E-2</v>
      </c>
      <c r="E75" s="35">
        <f t="shared" si="6"/>
        <v>4399.498207905006</v>
      </c>
      <c r="F75" s="28">
        <f t="shared" si="7"/>
        <v>4399.5</v>
      </c>
      <c r="G75" s="28">
        <f t="shared" si="8"/>
        <v>-7.1728500042809173E-3</v>
      </c>
      <c r="I75" s="28">
        <f>G75</f>
        <v>-7.1728500042809173E-3</v>
      </c>
      <c r="O75" s="28">
        <f t="shared" ca="1" si="9"/>
        <v>2.0042580574167563E-3</v>
      </c>
      <c r="Q75" s="29">
        <f t="shared" si="10"/>
        <v>41651.930500000002</v>
      </c>
    </row>
    <row r="76" spans="1:32" s="28" customFormat="1" x14ac:dyDescent="0.2">
      <c r="A76" s="40" t="s">
        <v>0</v>
      </c>
      <c r="B76" s="41" t="s">
        <v>68</v>
      </c>
      <c r="C76" s="42">
        <v>57088.704100000003</v>
      </c>
      <c r="D76" s="42">
        <v>2.0000000000000001E-4</v>
      </c>
      <c r="E76" s="35">
        <f>+(C76-C$7)/C$8</f>
        <v>4504.0014423006178</v>
      </c>
      <c r="F76" s="28">
        <f t="shared" si="7"/>
        <v>4504</v>
      </c>
      <c r="G76" s="28">
        <f>+C76-(C$7+F76*C$8)</f>
        <v>5.7727999956114218E-3</v>
      </c>
      <c r="K76" s="28">
        <f>G76</f>
        <v>5.7727999956114218E-3</v>
      </c>
      <c r="O76" s="28">
        <f ca="1">+C$11+C$12*F76</f>
        <v>2.0674602794240795E-3</v>
      </c>
      <c r="Q76" s="29">
        <f>+C76-15018.5</f>
        <v>42070.204100000003</v>
      </c>
    </row>
    <row r="77" spans="1:32" s="28" customFormat="1" x14ac:dyDescent="0.2">
      <c r="A77" s="43" t="s">
        <v>75</v>
      </c>
      <c r="B77" s="44" t="s">
        <v>55</v>
      </c>
      <c r="C77" s="45">
        <v>59624.308400000002</v>
      </c>
      <c r="D77" s="43">
        <v>1E-4</v>
      </c>
      <c r="E77" s="35">
        <f>+(C77-C$7)/C$8</f>
        <v>5137.5074787739231</v>
      </c>
      <c r="F77" s="28">
        <f t="shared" ref="F77" si="11">ROUND(2*E77,0)/2</f>
        <v>5137.5</v>
      </c>
      <c r="G77" s="28">
        <f>+C77-(C$7+F77*C$8)</f>
        <v>2.9933749996416736E-2</v>
      </c>
      <c r="K77" s="28">
        <f>G77</f>
        <v>2.9933749996416736E-2</v>
      </c>
      <c r="O77" s="28">
        <f ca="1">+C$11+C$12*F77</f>
        <v>2.4506048501574691E-3</v>
      </c>
      <c r="Q77" s="29">
        <f>+C77-15018.5</f>
        <v>44605.808400000002</v>
      </c>
    </row>
    <row r="78" spans="1:32" s="28" customFormat="1" x14ac:dyDescent="0.2">
      <c r="A78" s="35"/>
      <c r="B78" s="35"/>
      <c r="C78" s="35"/>
      <c r="D78" s="35"/>
    </row>
    <row r="79" spans="1:32" s="28" customFormat="1" x14ac:dyDescent="0.2">
      <c r="A79" s="35"/>
      <c r="B79" s="35"/>
      <c r="C79" s="35"/>
      <c r="D79" s="35"/>
    </row>
    <row r="80" spans="1:32" s="28" customFormat="1" x14ac:dyDescent="0.2">
      <c r="A80" s="35"/>
      <c r="B80" s="35"/>
      <c r="C80" s="35"/>
      <c r="D80" s="35"/>
    </row>
    <row r="81" spans="1:4" s="28" customFormat="1" x14ac:dyDescent="0.2">
      <c r="A81" s="35"/>
      <c r="B81" s="35"/>
      <c r="C81" s="35"/>
      <c r="D81" s="35"/>
    </row>
    <row r="82" spans="1:4" s="28" customFormat="1" x14ac:dyDescent="0.2">
      <c r="A82" s="35"/>
      <c r="B82" s="35"/>
      <c r="C82" s="35"/>
      <c r="D82" s="35"/>
    </row>
    <row r="83" spans="1:4" s="28" customFormat="1" x14ac:dyDescent="0.2">
      <c r="A83" s="35"/>
      <c r="B83" s="35"/>
      <c r="C83" s="35"/>
      <c r="D83" s="35"/>
    </row>
    <row r="84" spans="1:4" s="28" customFormat="1" x14ac:dyDescent="0.2">
      <c r="A84" s="35"/>
      <c r="B84" s="35"/>
      <c r="C84" s="35"/>
      <c r="D84" s="35"/>
    </row>
    <row r="85" spans="1:4" s="28" customFormat="1" x14ac:dyDescent="0.2">
      <c r="A85" s="35"/>
      <c r="B85" s="35"/>
      <c r="C85" s="35"/>
      <c r="D85" s="35"/>
    </row>
    <row r="86" spans="1:4" s="28" customFormat="1" x14ac:dyDescent="0.2">
      <c r="A86" s="35"/>
      <c r="B86" s="35"/>
      <c r="C86" s="35"/>
      <c r="D86" s="35"/>
    </row>
    <row r="87" spans="1:4" s="28" customFormat="1" x14ac:dyDescent="0.2">
      <c r="A87" s="35"/>
      <c r="B87" s="35"/>
      <c r="C87" s="35"/>
      <c r="D87" s="35"/>
    </row>
    <row r="88" spans="1:4" s="28" customFormat="1" x14ac:dyDescent="0.2">
      <c r="A88" s="35"/>
      <c r="B88" s="35"/>
      <c r="C88" s="35"/>
      <c r="D88" s="35"/>
    </row>
    <row r="89" spans="1:4" s="28" customFormat="1" x14ac:dyDescent="0.2">
      <c r="A89" s="35"/>
      <c r="B89" s="35"/>
      <c r="C89" s="35"/>
      <c r="D89" s="35"/>
    </row>
    <row r="90" spans="1:4" s="28" customFormat="1" x14ac:dyDescent="0.2">
      <c r="A90" s="35"/>
      <c r="B90" s="35"/>
      <c r="C90" s="35"/>
      <c r="D90" s="35"/>
    </row>
    <row r="91" spans="1:4" s="28" customFormat="1" x14ac:dyDescent="0.2">
      <c r="A91" s="35"/>
      <c r="B91" s="35"/>
      <c r="C91" s="35"/>
      <c r="D91" s="35"/>
    </row>
    <row r="92" spans="1:4" s="28" customFormat="1" x14ac:dyDescent="0.2">
      <c r="A92" s="35"/>
      <c r="B92" s="35"/>
      <c r="C92" s="35"/>
      <c r="D92" s="35"/>
    </row>
    <row r="93" spans="1:4" s="28" customFormat="1" x14ac:dyDescent="0.2">
      <c r="A93" s="35"/>
      <c r="B93" s="35"/>
      <c r="C93" s="35"/>
      <c r="D93" s="35"/>
    </row>
    <row r="94" spans="1:4" s="28" customFormat="1" x14ac:dyDescent="0.2">
      <c r="A94" s="35"/>
      <c r="B94" s="35"/>
      <c r="C94" s="35"/>
      <c r="D94" s="35"/>
    </row>
    <row r="95" spans="1:4" s="28" customFormat="1" x14ac:dyDescent="0.2">
      <c r="A95" s="35"/>
      <c r="B95" s="35"/>
      <c r="C95" s="35"/>
      <c r="D95" s="35"/>
    </row>
    <row r="96" spans="1:4" s="28" customFormat="1" x14ac:dyDescent="0.2">
      <c r="A96" s="35"/>
      <c r="B96" s="35"/>
      <c r="C96" s="35"/>
      <c r="D96" s="35"/>
    </row>
    <row r="97" spans="1:4" s="28" customFormat="1" x14ac:dyDescent="0.2">
      <c r="A97" s="35"/>
      <c r="B97" s="35"/>
      <c r="C97" s="35"/>
      <c r="D97" s="35"/>
    </row>
    <row r="98" spans="1:4" s="28" customFormat="1" x14ac:dyDescent="0.2">
      <c r="A98" s="35"/>
      <c r="B98" s="35"/>
      <c r="C98" s="35"/>
      <c r="D98" s="35"/>
    </row>
    <row r="99" spans="1:4" s="28" customFormat="1" x14ac:dyDescent="0.2">
      <c r="A99" s="35"/>
      <c r="B99" s="35"/>
      <c r="C99" s="35"/>
      <c r="D99" s="35"/>
    </row>
    <row r="100" spans="1:4" s="28" customFormat="1" x14ac:dyDescent="0.2">
      <c r="A100" s="35"/>
      <c r="B100" s="35"/>
      <c r="C100" s="35"/>
      <c r="D100" s="35"/>
    </row>
    <row r="101" spans="1:4" s="28" customFormat="1" x14ac:dyDescent="0.2">
      <c r="A101" s="35"/>
      <c r="B101" s="35"/>
      <c r="C101" s="35"/>
      <c r="D101" s="35"/>
    </row>
    <row r="102" spans="1:4" s="28" customFormat="1" x14ac:dyDescent="0.2">
      <c r="A102" s="35"/>
      <c r="B102" s="35"/>
      <c r="C102" s="35"/>
      <c r="D102" s="35"/>
    </row>
    <row r="103" spans="1:4" s="28" customFormat="1" x14ac:dyDescent="0.2">
      <c r="A103" s="35"/>
      <c r="B103" s="35"/>
      <c r="C103" s="35"/>
      <c r="D103" s="35"/>
    </row>
    <row r="104" spans="1:4" s="28" customFormat="1" x14ac:dyDescent="0.2">
      <c r="A104" s="35"/>
      <c r="B104" s="35"/>
      <c r="C104" s="35"/>
      <c r="D104" s="35"/>
    </row>
    <row r="105" spans="1:4" s="28" customFormat="1" x14ac:dyDescent="0.2">
      <c r="A105" s="35"/>
      <c r="B105" s="35"/>
      <c r="C105" s="35"/>
      <c r="D105" s="35"/>
    </row>
    <row r="106" spans="1:4" s="28" customFormat="1" x14ac:dyDescent="0.2">
      <c r="A106" s="35"/>
      <c r="B106" s="35"/>
      <c r="C106" s="35"/>
      <c r="D106" s="35"/>
    </row>
    <row r="107" spans="1:4" s="28" customFormat="1" x14ac:dyDescent="0.2">
      <c r="A107" s="35"/>
      <c r="B107" s="35"/>
      <c r="C107" s="35"/>
      <c r="D107" s="35"/>
    </row>
    <row r="108" spans="1:4" s="28" customFormat="1" x14ac:dyDescent="0.2">
      <c r="A108" s="35"/>
      <c r="B108" s="35"/>
      <c r="C108" s="35"/>
      <c r="D108" s="35"/>
    </row>
    <row r="109" spans="1:4" s="28" customFormat="1" x14ac:dyDescent="0.2">
      <c r="A109" s="35"/>
      <c r="B109" s="35"/>
      <c r="C109" s="35"/>
      <c r="D109" s="35"/>
    </row>
    <row r="110" spans="1:4" s="28" customFormat="1" x14ac:dyDescent="0.2">
      <c r="A110" s="35"/>
      <c r="B110" s="35"/>
      <c r="C110" s="35"/>
      <c r="D110" s="35"/>
    </row>
    <row r="111" spans="1:4" s="28" customFormat="1" x14ac:dyDescent="0.2">
      <c r="A111" s="35"/>
      <c r="B111" s="35"/>
      <c r="C111" s="35"/>
      <c r="D111" s="35"/>
    </row>
    <row r="112" spans="1:4" s="28" customFormat="1" x14ac:dyDescent="0.2">
      <c r="A112" s="35"/>
      <c r="B112" s="35"/>
      <c r="C112" s="35"/>
      <c r="D112" s="35"/>
    </row>
    <row r="113" spans="1:4" s="28" customFormat="1" x14ac:dyDescent="0.2">
      <c r="A113" s="35"/>
      <c r="B113" s="35"/>
      <c r="C113" s="35"/>
      <c r="D113" s="35"/>
    </row>
    <row r="114" spans="1:4" s="28" customFormat="1" x14ac:dyDescent="0.2">
      <c r="A114" s="35"/>
      <c r="B114" s="35"/>
      <c r="C114" s="35"/>
      <c r="D114" s="35"/>
    </row>
    <row r="115" spans="1:4" s="28" customFormat="1" x14ac:dyDescent="0.2">
      <c r="A115" s="35"/>
      <c r="B115" s="35"/>
      <c r="C115" s="35"/>
      <c r="D115" s="35"/>
    </row>
    <row r="116" spans="1:4" s="28" customFormat="1" x14ac:dyDescent="0.2">
      <c r="A116" s="35"/>
      <c r="B116" s="35"/>
      <c r="C116" s="35"/>
      <c r="D116" s="35"/>
    </row>
    <row r="117" spans="1:4" s="28" customFormat="1" x14ac:dyDescent="0.2">
      <c r="A117" s="35"/>
      <c r="B117" s="35"/>
      <c r="C117" s="35"/>
      <c r="D117" s="35"/>
    </row>
    <row r="118" spans="1:4" s="28" customFormat="1" x14ac:dyDescent="0.2">
      <c r="A118" s="35"/>
      <c r="B118" s="35"/>
      <c r="C118" s="35"/>
      <c r="D118" s="35"/>
    </row>
    <row r="119" spans="1:4" s="28" customFormat="1" x14ac:dyDescent="0.2">
      <c r="A119" s="35"/>
      <c r="B119" s="35"/>
      <c r="C119" s="35"/>
      <c r="D119" s="35"/>
    </row>
    <row r="120" spans="1:4" s="28" customFormat="1" x14ac:dyDescent="0.2">
      <c r="A120" s="35"/>
      <c r="B120" s="35"/>
      <c r="C120" s="35"/>
      <c r="D120" s="35"/>
    </row>
    <row r="121" spans="1:4" s="28" customFormat="1" x14ac:dyDescent="0.2">
      <c r="A121" s="35"/>
      <c r="B121" s="35"/>
      <c r="C121" s="35"/>
      <c r="D121" s="35"/>
    </row>
    <row r="122" spans="1:4" s="28" customFormat="1" x14ac:dyDescent="0.2">
      <c r="A122" s="35"/>
      <c r="B122" s="35"/>
      <c r="C122" s="35"/>
      <c r="D122" s="35"/>
    </row>
    <row r="123" spans="1:4" s="28" customFormat="1" x14ac:dyDescent="0.2">
      <c r="A123" s="35"/>
      <c r="B123" s="35"/>
      <c r="C123" s="35"/>
      <c r="D123" s="35"/>
    </row>
    <row r="124" spans="1:4" s="28" customFormat="1" x14ac:dyDescent="0.2">
      <c r="A124" s="35"/>
      <c r="B124" s="35"/>
      <c r="C124" s="35"/>
      <c r="D124" s="35"/>
    </row>
    <row r="125" spans="1:4" s="28" customFormat="1" x14ac:dyDescent="0.2">
      <c r="A125" s="35"/>
      <c r="B125" s="35"/>
      <c r="C125" s="35"/>
      <c r="D125" s="35"/>
    </row>
    <row r="126" spans="1:4" s="28" customFormat="1" x14ac:dyDescent="0.2">
      <c r="A126" s="35"/>
      <c r="B126" s="35"/>
      <c r="C126" s="35"/>
      <c r="D126" s="35"/>
    </row>
    <row r="127" spans="1:4" s="28" customFormat="1" x14ac:dyDescent="0.2">
      <c r="A127" s="35"/>
      <c r="B127" s="35"/>
      <c r="C127" s="35"/>
      <c r="D127" s="35"/>
    </row>
    <row r="128" spans="1:4" s="28" customFormat="1" x14ac:dyDescent="0.2">
      <c r="A128" s="35"/>
      <c r="B128" s="35"/>
      <c r="C128" s="35"/>
      <c r="D128" s="35"/>
    </row>
    <row r="129" spans="1:4" s="28" customFormat="1" x14ac:dyDescent="0.2">
      <c r="A129" s="35"/>
      <c r="B129" s="35"/>
      <c r="C129" s="35"/>
      <c r="D129" s="35"/>
    </row>
    <row r="130" spans="1:4" s="28" customFormat="1" x14ac:dyDescent="0.2">
      <c r="A130" s="35"/>
      <c r="B130" s="35"/>
      <c r="C130" s="35"/>
      <c r="D130" s="35"/>
    </row>
    <row r="131" spans="1:4" s="28" customFormat="1" x14ac:dyDescent="0.2">
      <c r="A131" s="35"/>
      <c r="B131" s="35"/>
      <c r="C131" s="35"/>
      <c r="D131" s="35"/>
    </row>
    <row r="132" spans="1:4" s="28" customFormat="1" x14ac:dyDescent="0.2">
      <c r="A132" s="35"/>
      <c r="B132" s="35"/>
      <c r="C132" s="35"/>
      <c r="D132" s="35"/>
    </row>
    <row r="133" spans="1:4" s="28" customFormat="1" x14ac:dyDescent="0.2">
      <c r="A133" s="35"/>
      <c r="B133" s="35"/>
      <c r="C133" s="35"/>
      <c r="D133" s="35"/>
    </row>
    <row r="134" spans="1:4" s="28" customFormat="1" x14ac:dyDescent="0.2">
      <c r="A134" s="35"/>
      <c r="B134" s="35"/>
      <c r="C134" s="35"/>
      <c r="D134" s="35"/>
    </row>
    <row r="135" spans="1:4" s="28" customFormat="1" x14ac:dyDescent="0.2">
      <c r="A135" s="35"/>
      <c r="B135" s="35"/>
      <c r="C135" s="35"/>
      <c r="D135" s="35"/>
    </row>
    <row r="136" spans="1:4" s="28" customFormat="1" x14ac:dyDescent="0.2">
      <c r="A136" s="35"/>
      <c r="B136" s="35"/>
      <c r="C136" s="35"/>
      <c r="D136" s="35"/>
    </row>
    <row r="137" spans="1:4" s="28" customFormat="1" x14ac:dyDescent="0.2">
      <c r="A137" s="35"/>
      <c r="B137" s="35"/>
      <c r="C137" s="35"/>
      <c r="D137" s="35"/>
    </row>
    <row r="138" spans="1:4" s="28" customFormat="1" x14ac:dyDescent="0.2">
      <c r="A138" s="35"/>
      <c r="B138" s="35"/>
      <c r="C138" s="35"/>
      <c r="D138" s="35"/>
    </row>
    <row r="139" spans="1:4" s="28" customFormat="1" x14ac:dyDescent="0.2">
      <c r="A139" s="35"/>
      <c r="B139" s="35"/>
      <c r="C139" s="35"/>
      <c r="D139" s="35"/>
    </row>
    <row r="140" spans="1:4" s="28" customFormat="1" x14ac:dyDescent="0.2">
      <c r="A140" s="35"/>
      <c r="B140" s="35"/>
      <c r="C140" s="35"/>
      <c r="D140" s="35"/>
    </row>
    <row r="141" spans="1:4" s="28" customFormat="1" x14ac:dyDescent="0.2">
      <c r="A141" s="35"/>
      <c r="B141" s="35"/>
      <c r="C141" s="35"/>
      <c r="D141" s="35"/>
    </row>
    <row r="142" spans="1:4" s="28" customFormat="1" x14ac:dyDescent="0.2">
      <c r="A142" s="35"/>
      <c r="B142" s="35"/>
      <c r="C142" s="35"/>
      <c r="D142" s="35"/>
    </row>
    <row r="143" spans="1:4" s="28" customFormat="1" x14ac:dyDescent="0.2">
      <c r="A143" s="35"/>
      <c r="B143" s="35"/>
      <c r="C143" s="35"/>
      <c r="D143" s="35"/>
    </row>
    <row r="144" spans="1:4" s="28" customFormat="1" x14ac:dyDescent="0.2">
      <c r="A144" s="35"/>
      <c r="B144" s="35"/>
      <c r="C144" s="35"/>
      <c r="D144" s="35"/>
    </row>
    <row r="145" spans="1:4" s="28" customFormat="1" x14ac:dyDescent="0.2">
      <c r="A145" s="35"/>
      <c r="B145" s="35"/>
      <c r="C145" s="35"/>
      <c r="D145" s="35"/>
    </row>
    <row r="146" spans="1:4" s="28" customFormat="1" x14ac:dyDescent="0.2">
      <c r="A146" s="35"/>
      <c r="B146" s="35"/>
      <c r="C146" s="35"/>
      <c r="D146" s="35"/>
    </row>
    <row r="147" spans="1:4" s="28" customFormat="1" x14ac:dyDescent="0.2">
      <c r="A147" s="35"/>
      <c r="B147" s="35"/>
      <c r="C147" s="35"/>
      <c r="D147" s="35"/>
    </row>
    <row r="148" spans="1:4" s="28" customFormat="1" x14ac:dyDescent="0.2">
      <c r="A148" s="35"/>
      <c r="B148" s="35"/>
      <c r="C148" s="35"/>
      <c r="D148" s="35"/>
    </row>
    <row r="149" spans="1:4" s="28" customFormat="1" x14ac:dyDescent="0.2">
      <c r="A149" s="35"/>
      <c r="B149" s="35"/>
      <c r="C149" s="35"/>
      <c r="D149" s="35"/>
    </row>
    <row r="150" spans="1:4" s="28" customFormat="1" x14ac:dyDescent="0.2">
      <c r="A150" s="35"/>
      <c r="B150" s="35"/>
      <c r="C150" s="35"/>
      <c r="D150" s="35"/>
    </row>
    <row r="151" spans="1:4" s="28" customFormat="1" x14ac:dyDescent="0.2">
      <c r="A151" s="35"/>
      <c r="B151" s="35"/>
      <c r="C151" s="35"/>
      <c r="D151" s="35"/>
    </row>
    <row r="152" spans="1:4" s="28" customFormat="1" x14ac:dyDescent="0.2">
      <c r="A152" s="35"/>
      <c r="B152" s="35"/>
      <c r="C152" s="35"/>
      <c r="D152" s="35"/>
    </row>
    <row r="153" spans="1:4" s="28" customFormat="1" x14ac:dyDescent="0.2">
      <c r="A153" s="35"/>
      <c r="B153" s="35"/>
      <c r="C153" s="35"/>
      <c r="D153" s="35"/>
    </row>
    <row r="154" spans="1:4" s="28" customFormat="1" x14ac:dyDescent="0.2">
      <c r="A154" s="35"/>
      <c r="B154" s="35"/>
      <c r="C154" s="35"/>
      <c r="D154" s="35"/>
    </row>
    <row r="155" spans="1:4" s="28" customFormat="1" x14ac:dyDescent="0.2">
      <c r="A155" s="35"/>
      <c r="B155" s="35"/>
      <c r="C155" s="35"/>
      <c r="D155" s="35"/>
    </row>
    <row r="156" spans="1:4" s="28" customFormat="1" x14ac:dyDescent="0.2">
      <c r="A156" s="35"/>
      <c r="B156" s="35"/>
      <c r="C156" s="35"/>
      <c r="D156" s="35"/>
    </row>
    <row r="157" spans="1:4" s="28" customFormat="1" x14ac:dyDescent="0.2">
      <c r="A157" s="35"/>
      <c r="B157" s="35"/>
      <c r="C157" s="35"/>
      <c r="D157" s="35"/>
    </row>
    <row r="158" spans="1:4" s="28" customFormat="1" x14ac:dyDescent="0.2">
      <c r="A158" s="35"/>
      <c r="B158" s="35"/>
      <c r="C158" s="35"/>
      <c r="D158" s="35"/>
    </row>
    <row r="159" spans="1:4" s="28" customFormat="1" x14ac:dyDescent="0.2">
      <c r="A159" s="35"/>
      <c r="B159" s="35"/>
      <c r="C159" s="35"/>
      <c r="D159" s="35"/>
    </row>
    <row r="160" spans="1:4" s="28" customFormat="1" x14ac:dyDescent="0.2">
      <c r="A160" s="35"/>
      <c r="B160" s="35"/>
      <c r="C160" s="35"/>
      <c r="D160" s="35"/>
    </row>
    <row r="161" spans="1:4" s="28" customFormat="1" x14ac:dyDescent="0.2">
      <c r="A161" s="35"/>
      <c r="B161" s="35"/>
      <c r="C161" s="35"/>
      <c r="D161" s="35"/>
    </row>
    <row r="162" spans="1:4" s="28" customFormat="1" x14ac:dyDescent="0.2">
      <c r="A162" s="35"/>
      <c r="B162" s="35"/>
      <c r="C162" s="35"/>
      <c r="D162" s="35"/>
    </row>
    <row r="163" spans="1:4" s="28" customFormat="1" x14ac:dyDescent="0.2">
      <c r="A163" s="35"/>
      <c r="B163" s="35"/>
      <c r="C163" s="35"/>
      <c r="D163" s="35"/>
    </row>
    <row r="164" spans="1:4" s="28" customFormat="1" x14ac:dyDescent="0.2">
      <c r="A164" s="35"/>
      <c r="B164" s="35"/>
      <c r="C164" s="35"/>
      <c r="D164" s="35"/>
    </row>
    <row r="165" spans="1:4" s="28" customFormat="1" x14ac:dyDescent="0.2">
      <c r="A165" s="35"/>
      <c r="B165" s="35"/>
      <c r="C165" s="35"/>
      <c r="D165" s="35"/>
    </row>
    <row r="166" spans="1:4" s="28" customFormat="1" x14ac:dyDescent="0.2">
      <c r="A166" s="35"/>
      <c r="B166" s="35"/>
      <c r="C166" s="35"/>
      <c r="D166" s="35"/>
    </row>
    <row r="167" spans="1:4" s="28" customFormat="1" x14ac:dyDescent="0.2">
      <c r="A167" s="35"/>
      <c r="B167" s="35"/>
      <c r="C167" s="35"/>
      <c r="D167" s="35"/>
    </row>
    <row r="168" spans="1:4" s="28" customFormat="1" x14ac:dyDescent="0.2">
      <c r="A168" s="35"/>
      <c r="B168" s="35"/>
      <c r="C168" s="35"/>
      <c r="D168" s="35"/>
    </row>
    <row r="169" spans="1:4" s="28" customFormat="1" x14ac:dyDescent="0.2">
      <c r="A169" s="35"/>
      <c r="B169" s="35"/>
      <c r="C169" s="35"/>
      <c r="D169" s="35"/>
    </row>
    <row r="170" spans="1:4" s="28" customFormat="1" x14ac:dyDescent="0.2">
      <c r="A170" s="35"/>
      <c r="B170" s="35"/>
      <c r="C170" s="35"/>
      <c r="D170" s="35"/>
    </row>
    <row r="171" spans="1:4" s="28" customFormat="1" x14ac:dyDescent="0.2">
      <c r="A171" s="35"/>
      <c r="B171" s="35"/>
      <c r="C171" s="35"/>
      <c r="D171" s="35"/>
    </row>
    <row r="172" spans="1:4" s="28" customFormat="1" x14ac:dyDescent="0.2">
      <c r="A172" s="35"/>
      <c r="B172" s="35"/>
      <c r="C172" s="35"/>
      <c r="D172" s="35"/>
    </row>
    <row r="173" spans="1:4" s="28" customFormat="1" x14ac:dyDescent="0.2">
      <c r="A173" s="35"/>
      <c r="B173" s="35"/>
      <c r="C173" s="35"/>
      <c r="D173" s="35"/>
    </row>
    <row r="174" spans="1:4" s="28" customFormat="1" x14ac:dyDescent="0.2">
      <c r="A174" s="35"/>
      <c r="B174" s="35"/>
      <c r="C174" s="35"/>
      <c r="D174" s="35"/>
    </row>
    <row r="175" spans="1:4" s="28" customFormat="1" x14ac:dyDescent="0.2">
      <c r="A175" s="35"/>
      <c r="B175" s="35"/>
      <c r="C175" s="35"/>
      <c r="D175" s="35"/>
    </row>
    <row r="176" spans="1:4" s="28" customFormat="1" x14ac:dyDescent="0.2">
      <c r="A176" s="35"/>
      <c r="B176" s="35"/>
      <c r="C176" s="35"/>
      <c r="D176" s="35"/>
    </row>
    <row r="177" spans="1:4" s="28" customFormat="1" x14ac:dyDescent="0.2">
      <c r="A177" s="35"/>
      <c r="B177" s="35"/>
      <c r="C177" s="35"/>
      <c r="D177" s="35"/>
    </row>
    <row r="178" spans="1:4" s="28" customFormat="1" x14ac:dyDescent="0.2">
      <c r="A178" s="35"/>
      <c r="B178" s="35"/>
      <c r="C178" s="35"/>
      <c r="D178" s="35"/>
    </row>
    <row r="179" spans="1:4" s="28" customFormat="1" x14ac:dyDescent="0.2">
      <c r="A179" s="35"/>
      <c r="B179" s="35"/>
      <c r="C179" s="35"/>
      <c r="D179" s="35"/>
    </row>
    <row r="180" spans="1:4" s="28" customFormat="1" x14ac:dyDescent="0.2">
      <c r="A180" s="35"/>
      <c r="B180" s="35"/>
      <c r="C180" s="35"/>
      <c r="D180" s="35"/>
    </row>
    <row r="181" spans="1:4" s="28" customFormat="1" x14ac:dyDescent="0.2">
      <c r="A181" s="35"/>
      <c r="B181" s="35"/>
      <c r="C181" s="35"/>
      <c r="D181" s="35"/>
    </row>
    <row r="182" spans="1:4" s="28" customFormat="1" x14ac:dyDescent="0.2">
      <c r="A182" s="35"/>
      <c r="B182" s="35"/>
      <c r="C182" s="35"/>
      <c r="D182" s="35"/>
    </row>
    <row r="183" spans="1:4" s="28" customFormat="1" x14ac:dyDescent="0.2">
      <c r="A183" s="35"/>
      <c r="B183" s="35"/>
      <c r="C183" s="35"/>
      <c r="D183" s="35"/>
    </row>
    <row r="184" spans="1:4" s="28" customFormat="1" x14ac:dyDescent="0.2">
      <c r="A184" s="35"/>
      <c r="B184" s="35"/>
      <c r="C184" s="35"/>
      <c r="D184" s="35"/>
    </row>
    <row r="185" spans="1:4" s="28" customFormat="1" x14ac:dyDescent="0.2">
      <c r="A185" s="35"/>
      <c r="B185" s="35"/>
      <c r="C185" s="35"/>
      <c r="D185" s="35"/>
    </row>
    <row r="186" spans="1:4" s="28" customFormat="1" x14ac:dyDescent="0.2">
      <c r="A186" s="35"/>
      <c r="B186" s="35"/>
      <c r="C186" s="35"/>
      <c r="D186" s="35"/>
    </row>
    <row r="187" spans="1:4" s="28" customFormat="1" x14ac:dyDescent="0.2">
      <c r="A187" s="35"/>
      <c r="B187" s="35"/>
      <c r="C187" s="35"/>
      <c r="D187" s="35"/>
    </row>
    <row r="188" spans="1:4" s="28" customFormat="1" x14ac:dyDescent="0.2">
      <c r="A188" s="35"/>
      <c r="B188" s="35"/>
      <c r="C188" s="35"/>
      <c r="D188" s="35"/>
    </row>
    <row r="189" spans="1:4" s="28" customFormat="1" x14ac:dyDescent="0.2">
      <c r="A189" s="35"/>
      <c r="B189" s="35"/>
      <c r="C189" s="35"/>
      <c r="D189" s="35"/>
    </row>
    <row r="190" spans="1:4" s="28" customFormat="1" x14ac:dyDescent="0.2">
      <c r="A190" s="35"/>
      <c r="B190" s="35"/>
      <c r="C190" s="35"/>
      <c r="D190" s="35"/>
    </row>
    <row r="191" spans="1:4" s="28" customFormat="1" x14ac:dyDescent="0.2">
      <c r="A191" s="35"/>
      <c r="B191" s="35"/>
      <c r="C191" s="35"/>
      <c r="D191" s="35"/>
    </row>
    <row r="192" spans="1:4" s="28" customFormat="1" x14ac:dyDescent="0.2">
      <c r="A192" s="35"/>
      <c r="B192" s="35"/>
      <c r="C192" s="35"/>
      <c r="D192" s="35"/>
    </row>
    <row r="193" spans="1:4" s="28" customFormat="1" x14ac:dyDescent="0.2">
      <c r="A193" s="35"/>
      <c r="B193" s="35"/>
      <c r="C193" s="35"/>
      <c r="D193" s="35"/>
    </row>
    <row r="194" spans="1:4" s="28" customFormat="1" x14ac:dyDescent="0.2">
      <c r="A194" s="35"/>
      <c r="B194" s="35"/>
      <c r="C194" s="35"/>
      <c r="D194" s="35"/>
    </row>
    <row r="195" spans="1:4" s="28" customFormat="1" x14ac:dyDescent="0.2">
      <c r="A195" s="35"/>
      <c r="B195" s="35"/>
      <c r="C195" s="35"/>
      <c r="D195" s="35"/>
    </row>
    <row r="196" spans="1:4" s="28" customFormat="1" x14ac:dyDescent="0.2">
      <c r="A196" s="35"/>
      <c r="B196" s="35"/>
      <c r="C196" s="35"/>
      <c r="D196" s="35"/>
    </row>
    <row r="197" spans="1:4" s="28" customFormat="1" x14ac:dyDescent="0.2">
      <c r="A197" s="35"/>
      <c r="B197" s="35"/>
      <c r="C197" s="35"/>
      <c r="D197" s="35"/>
    </row>
    <row r="198" spans="1:4" s="28" customFormat="1" x14ac:dyDescent="0.2">
      <c r="A198" s="35"/>
      <c r="B198" s="35"/>
      <c r="C198" s="35"/>
      <c r="D198" s="35"/>
    </row>
    <row r="199" spans="1:4" s="28" customFormat="1" x14ac:dyDescent="0.2">
      <c r="A199" s="35"/>
      <c r="B199" s="35"/>
      <c r="C199" s="35"/>
      <c r="D199" s="35"/>
    </row>
    <row r="200" spans="1:4" s="28" customFormat="1" x14ac:dyDescent="0.2">
      <c r="A200" s="35"/>
      <c r="B200" s="35"/>
      <c r="C200" s="35"/>
      <c r="D200" s="35"/>
    </row>
    <row r="201" spans="1:4" s="28" customFormat="1" x14ac:dyDescent="0.2">
      <c r="A201" s="35"/>
      <c r="B201" s="35"/>
      <c r="C201" s="35"/>
      <c r="D201" s="35"/>
    </row>
    <row r="202" spans="1:4" s="28" customFormat="1" x14ac:dyDescent="0.2">
      <c r="A202" s="35"/>
      <c r="B202" s="35"/>
      <c r="C202" s="35"/>
      <c r="D202" s="35"/>
    </row>
    <row r="203" spans="1:4" s="28" customFormat="1" x14ac:dyDescent="0.2">
      <c r="A203" s="35"/>
      <c r="B203" s="35"/>
      <c r="C203" s="35"/>
      <c r="D203" s="35"/>
    </row>
    <row r="204" spans="1:4" s="28" customFormat="1" x14ac:dyDescent="0.2"/>
    <row r="205" spans="1:4" s="28" customFormat="1" x14ac:dyDescent="0.2"/>
    <row r="206" spans="1:4" s="28" customFormat="1" x14ac:dyDescent="0.2"/>
    <row r="207" spans="1:4" s="28" customFormat="1" x14ac:dyDescent="0.2"/>
    <row r="208" spans="1:4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</sheetData>
  <phoneticPr fontId="8" type="noConversion"/>
  <hyperlinks>
    <hyperlink ref="H64686" r:id="rId1" display="http://vsolj.cetus-net.org/bulletin.html"/>
    <hyperlink ref="H64679" r:id="rId2" display="http://vsolj.cetus-net.org/bulletin.html"/>
    <hyperlink ref="AP2176" r:id="rId3" display="http://cdsbib.u-strasbg.fr/cgi-bin/cdsbib?1990RMxAA..21..381G"/>
    <hyperlink ref="AP2179" r:id="rId4" display="http://cdsbib.u-strasbg.fr/cgi-bin/cdsbib?1990RMxAA..21..381G"/>
    <hyperlink ref="AP2177" r:id="rId5" display="http://cdsbib.u-strasbg.fr/cgi-bin/cdsbib?1990RMxAA..21..381G"/>
    <hyperlink ref="AP2155" r:id="rId6" display="http://cdsbib.u-strasbg.fr/cgi-bin/cdsbib?1990RMxAA..21..381G"/>
    <hyperlink ref="I64686" r:id="rId7" display="http://vsolj.cetus-net.org/bulletin.html"/>
    <hyperlink ref="AQ2289" r:id="rId8" display="http://cdsbib.u-strasbg.fr/cgi-bin/cdsbib?1990RMxAA..21..381G"/>
    <hyperlink ref="AQ558" r:id="rId9" display="http://cdsbib.u-strasbg.fr/cgi-bin/cdsbib?1990RMxAA..21..381G"/>
    <hyperlink ref="AQ2290" r:id="rId10" display="http://cdsbib.u-strasbg.fr/cgi-bin/cdsbib?1990RMxAA..21..381G"/>
    <hyperlink ref="H64683" r:id="rId11" display="https://www.aavso.org/ejaavso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2023-08-13T07:23:02Z</dcterms:modified>
</cp:coreProperties>
</file>