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EFEFDF8-27F5-4019-925B-36E92D682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58" i="1" l="1"/>
  <c r="Q59" i="1"/>
  <c r="D9" i="1"/>
  <c r="C9" i="1"/>
  <c r="Q53" i="1"/>
  <c r="Q56" i="1"/>
  <c r="Q57" i="1"/>
  <c r="Q44" i="1"/>
  <c r="Q50" i="1"/>
  <c r="Q55" i="1"/>
  <c r="Q51" i="1"/>
  <c r="Q52" i="1"/>
  <c r="Q43" i="1"/>
  <c r="Q49" i="1"/>
  <c r="Q54" i="1"/>
  <c r="Q48" i="1"/>
  <c r="Q47" i="1"/>
  <c r="Q46" i="1"/>
  <c r="Q42" i="1"/>
  <c r="Q45" i="1"/>
  <c r="Q40" i="1"/>
  <c r="Q41" i="1"/>
  <c r="Q39" i="1"/>
  <c r="F16" i="1"/>
  <c r="C17" i="1"/>
  <c r="Q38" i="1"/>
  <c r="Q37" i="1"/>
  <c r="Q36" i="1"/>
  <c r="Q35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C7" i="1"/>
  <c r="E58" i="1" s="1"/>
  <c r="F58" i="1" s="1"/>
  <c r="G58" i="1" s="1"/>
  <c r="K58" i="1" s="1"/>
  <c r="E53" i="1"/>
  <c r="F53" i="1" s="1"/>
  <c r="G53" i="1" s="1"/>
  <c r="K53" i="1" s="1"/>
  <c r="C8" i="1"/>
  <c r="Q22" i="1"/>
  <c r="E57" i="1"/>
  <c r="F57" i="1" s="1"/>
  <c r="G57" i="1" s="1"/>
  <c r="K57" i="1" s="1"/>
  <c r="E22" i="1"/>
  <c r="F22" i="1" s="1"/>
  <c r="G22" i="1" s="1"/>
  <c r="K22" i="1" s="1"/>
  <c r="E39" i="1"/>
  <c r="F39" i="1" s="1"/>
  <c r="G39" i="1" s="1"/>
  <c r="J39" i="1" s="1"/>
  <c r="E36" i="1"/>
  <c r="F36" i="1" s="1"/>
  <c r="G36" i="1" s="1"/>
  <c r="K36" i="1" s="1"/>
  <c r="E44" i="1"/>
  <c r="F44" i="1" s="1"/>
  <c r="G44" i="1" s="1"/>
  <c r="K44" i="1" s="1"/>
  <c r="E55" i="1"/>
  <c r="F55" i="1" s="1"/>
  <c r="G55" i="1" s="1"/>
  <c r="K55" i="1" s="1"/>
  <c r="E25" i="1"/>
  <c r="F25" i="1" s="1"/>
  <c r="G25" i="1" s="1"/>
  <c r="J25" i="1" s="1"/>
  <c r="E46" i="1"/>
  <c r="F46" i="1" s="1"/>
  <c r="G46" i="1" s="1"/>
  <c r="K46" i="1" s="1"/>
  <c r="E31" i="1"/>
  <c r="F31" i="1" s="1"/>
  <c r="G31" i="1" s="1"/>
  <c r="J31" i="1" s="1"/>
  <c r="E33" i="1"/>
  <c r="F33" i="1" s="1"/>
  <c r="G33" i="1" s="1"/>
  <c r="K33" i="1" s="1"/>
  <c r="E37" i="1"/>
  <c r="F37" i="1"/>
  <c r="G37" i="1" s="1"/>
  <c r="K37" i="1" s="1"/>
  <c r="E21" i="1"/>
  <c r="F21" i="1" s="1"/>
  <c r="G21" i="1" s="1"/>
  <c r="J21" i="1" s="1"/>
  <c r="E34" i="1"/>
  <c r="F34" i="1" s="1"/>
  <c r="G34" i="1" s="1"/>
  <c r="K34" i="1" s="1"/>
  <c r="E38" i="1"/>
  <c r="F38" i="1" s="1"/>
  <c r="G38" i="1" s="1"/>
  <c r="K38" i="1" s="1"/>
  <c r="E54" i="1"/>
  <c r="F54" i="1"/>
  <c r="G54" i="1" s="1"/>
  <c r="K54" i="1" s="1"/>
  <c r="E48" i="1"/>
  <c r="F48" i="1"/>
  <c r="E28" i="1"/>
  <c r="F28" i="1"/>
  <c r="E45" i="1"/>
  <c r="F45" i="1"/>
  <c r="G45" i="1" s="1"/>
  <c r="K45" i="1" s="1"/>
  <c r="E30" i="1" l="1"/>
  <c r="F30" i="1" s="1"/>
  <c r="G30" i="1" s="1"/>
  <c r="J30" i="1" s="1"/>
  <c r="E40" i="1"/>
  <c r="F40" i="1" s="1"/>
  <c r="G40" i="1" s="1"/>
  <c r="J40" i="1" s="1"/>
  <c r="G28" i="1"/>
  <c r="J28" i="1" s="1"/>
  <c r="G48" i="1"/>
  <c r="K48" i="1" s="1"/>
  <c r="E50" i="1"/>
  <c r="F50" i="1" s="1"/>
  <c r="G50" i="1" s="1"/>
  <c r="E56" i="1"/>
  <c r="F56" i="1" s="1"/>
  <c r="G56" i="1" s="1"/>
  <c r="K56" i="1" s="1"/>
  <c r="E23" i="1"/>
  <c r="F23" i="1" s="1"/>
  <c r="G23" i="1" s="1"/>
  <c r="J23" i="1" s="1"/>
  <c r="E42" i="1"/>
  <c r="F42" i="1" s="1"/>
  <c r="G42" i="1" s="1"/>
  <c r="K42" i="1" s="1"/>
  <c r="E41" i="1"/>
  <c r="F41" i="1" s="1"/>
  <c r="G41" i="1" s="1"/>
  <c r="J41" i="1" s="1"/>
  <c r="E52" i="1"/>
  <c r="F52" i="1" s="1"/>
  <c r="G52" i="1" s="1"/>
  <c r="K52" i="1" s="1"/>
  <c r="E51" i="1"/>
  <c r="F51" i="1" s="1"/>
  <c r="G51" i="1" s="1"/>
  <c r="K51" i="1" s="1"/>
  <c r="E47" i="1"/>
  <c r="F47" i="1" s="1"/>
  <c r="G47" i="1" s="1"/>
  <c r="K47" i="1" s="1"/>
  <c r="E35" i="1"/>
  <c r="F35" i="1" s="1"/>
  <c r="G35" i="1" s="1"/>
  <c r="K35" i="1" s="1"/>
  <c r="E59" i="1"/>
  <c r="F59" i="1" s="1"/>
  <c r="G59" i="1" s="1"/>
  <c r="K59" i="1" s="1"/>
  <c r="E29" i="1"/>
  <c r="F29" i="1" s="1"/>
  <c r="G29" i="1" s="1"/>
  <c r="J29" i="1" s="1"/>
  <c r="E26" i="1"/>
  <c r="F26" i="1" s="1"/>
  <c r="G26" i="1" s="1"/>
  <c r="J26" i="1" s="1"/>
  <c r="E49" i="1"/>
  <c r="F49" i="1" s="1"/>
  <c r="G49" i="1" s="1"/>
  <c r="K49" i="1" s="1"/>
  <c r="E43" i="1"/>
  <c r="F43" i="1" s="1"/>
  <c r="G43" i="1" s="1"/>
  <c r="K43" i="1" s="1"/>
  <c r="E24" i="1"/>
  <c r="F24" i="1" s="1"/>
  <c r="G24" i="1" s="1"/>
  <c r="J24" i="1" s="1"/>
  <c r="E32" i="1"/>
  <c r="F32" i="1" s="1"/>
  <c r="G32" i="1" s="1"/>
  <c r="K32" i="1" s="1"/>
  <c r="E27" i="1"/>
  <c r="F27" i="1" s="1"/>
  <c r="G27" i="1" s="1"/>
  <c r="J27" i="1" s="1"/>
  <c r="F17" i="1"/>
  <c r="C11" i="1"/>
  <c r="C12" i="1"/>
  <c r="C16" i="1" l="1"/>
  <c r="D18" i="1" s="1"/>
  <c r="O21" i="1"/>
  <c r="O25" i="1"/>
  <c r="O51" i="1"/>
  <c r="O54" i="1"/>
  <c r="O29" i="1"/>
  <c r="O47" i="1"/>
  <c r="O58" i="1"/>
  <c r="O50" i="1"/>
  <c r="C15" i="1"/>
  <c r="F18" i="1" s="1"/>
  <c r="F19" i="1" s="1"/>
  <c r="O39" i="1"/>
  <c r="O53" i="1"/>
  <c r="O32" i="1"/>
  <c r="O44" i="1"/>
  <c r="O40" i="1"/>
  <c r="O24" i="1"/>
  <c r="O55" i="1"/>
  <c r="O48" i="1"/>
  <c r="O23" i="1"/>
  <c r="O26" i="1"/>
  <c r="O33" i="1"/>
  <c r="O27" i="1"/>
  <c r="O42" i="1"/>
  <c r="O38" i="1"/>
  <c r="O56" i="1"/>
  <c r="O45" i="1"/>
  <c r="O36" i="1"/>
  <c r="O34" i="1"/>
  <c r="O46" i="1"/>
  <c r="O37" i="1"/>
  <c r="O59" i="1"/>
  <c r="O52" i="1"/>
  <c r="O28" i="1"/>
  <c r="O41" i="1"/>
  <c r="O35" i="1"/>
  <c r="O43" i="1"/>
  <c r="O49" i="1"/>
  <c r="O30" i="1"/>
  <c r="O22" i="1"/>
  <c r="O31" i="1"/>
  <c r="O57" i="1"/>
  <c r="K50" i="1"/>
  <c r="C18" i="1" l="1"/>
</calcChain>
</file>

<file path=xl/sharedStrings.xml><?xml version="1.0" encoding="utf-8"?>
<sst xmlns="http://schemas.openxmlformats.org/spreadsheetml/2006/main" count="120" uniqueCount="66">
  <si>
    <t>VSB-66</t>
  </si>
  <si>
    <t>VSB-063</t>
  </si>
  <si>
    <t>V</t>
  </si>
  <si>
    <t>IBVS 6244</t>
  </si>
  <si>
    <t>0.0009</t>
  </si>
  <si>
    <t>RHN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</si>
  <si>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</si>
  <si>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</si>
  <si>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</si>
  <si>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</si>
  <si>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</si>
  <si>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</si>
  <si>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</si>
  <si>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</si>
  <si>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</si>
  <si>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</si>
  <si>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</si>
  <si>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</si>
  <si>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</si>
  <si>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</si>
  <si>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</si>
  <si>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</si>
  <si>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</si>
  <si>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</si>
  <si>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</si>
  <si>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</si>
  <si>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</si>
  <si>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</si>
  <si>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</si>
  <si>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</si>
  <si>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</si>
  <si>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</si>
  <si>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</si>
  <si>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</si>
  <si>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</si>
  <si>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</si>
  <si>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</si>
  <si>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</si>
  <si>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</si>
  <si>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</si>
  <si>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</si>
  <si>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</si>
  <si>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</si>
  <si>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</si>
  <si>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</si>
  <si>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</si>
  <si>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IBVS 5713</t>
  </si>
  <si>
    <t>IBVS 5781</t>
  </si>
  <si>
    <t>I</t>
  </si>
  <si>
    <t>II</t>
  </si>
  <si>
    <t>IBVS 5875</t>
  </si>
  <si>
    <t>IBVS 5920</t>
  </si>
  <si>
    <t>Add cycle</t>
  </si>
  <si>
    <t>Old Cycle</t>
  </si>
  <si>
    <t xml:space="preserve">IK Boo / GSC 2013-0288 </t>
  </si>
  <si>
    <t>IBVS 6050</t>
  </si>
  <si>
    <t>IBVS 6070</t>
  </si>
  <si>
    <t>IBVS 6149</t>
  </si>
  <si>
    <t>vis</t>
  </si>
  <si>
    <t>OEJV 0179</t>
  </si>
  <si>
    <t>JAVSO..44…69</t>
  </si>
  <si>
    <t>JAVSO..45..121</t>
  </si>
  <si>
    <t>IBVS 6261</t>
  </si>
  <si>
    <t>JAVSO..46..184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</si>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</sst>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1-4BDA-880C-927ABFC0C4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1-4BDA-880C-927ABFC0C4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-3.0000000042491592E-3</c:v>
                </c:pt>
                <c:pt idx="2">
                  <c:v>5.6700000277487561E-4</c:v>
                </c:pt>
                <c:pt idx="3">
                  <c:v>1.8074999970849603E-3</c:v>
                </c:pt>
                <c:pt idx="4">
                  <c:v>5.5865000031189993E-3</c:v>
                </c:pt>
                <c:pt idx="5">
                  <c:v>-5.0000016926787794E-6</c:v>
                </c:pt>
                <c:pt idx="6">
                  <c:v>2.8354999958537519E-3</c:v>
                </c:pt>
                <c:pt idx="7">
                  <c:v>-1.9220000031054951E-3</c:v>
                </c:pt>
                <c:pt idx="8">
                  <c:v>3.1849999504629523E-4</c:v>
                </c:pt>
                <c:pt idx="9">
                  <c:v>3.204500004358124E-3</c:v>
                </c:pt>
                <c:pt idx="10">
                  <c:v>1.3450000042212196E-3</c:v>
                </c:pt>
                <c:pt idx="18">
                  <c:v>-1.2815999994927552E-2</c:v>
                </c:pt>
                <c:pt idx="19">
                  <c:v>-1.8359500005317386E-2</c:v>
                </c:pt>
                <c:pt idx="20">
                  <c:v>-1.8119000000297092E-2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1-4BDA-880C-927ABFC0C4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0</c:v>
                </c:pt>
                <c:pt idx="11">
                  <c:v>-6.9129999974393286E-3</c:v>
                </c:pt>
                <c:pt idx="12">
                  <c:v>-3.328000006149523E-3</c:v>
                </c:pt>
                <c:pt idx="13">
                  <c:v>-4.4875000021420419E-3</c:v>
                </c:pt>
                <c:pt idx="14">
                  <c:v>-4.078989899426233E-3</c:v>
                </c:pt>
                <c:pt idx="15">
                  <c:v>-5.5935000054887496E-3</c:v>
                </c:pt>
                <c:pt idx="16">
                  <c:v>-6.3529999970342033E-3</c:v>
                </c:pt>
                <c:pt idx="17">
                  <c:v>-9.8130000042147003E-3</c:v>
                </c:pt>
                <c:pt idx="21">
                  <c:v>-2.3354500001005363E-2</c:v>
                </c:pt>
                <c:pt idx="22">
                  <c:v>-2.7697000004991423E-2</c:v>
                </c:pt>
                <c:pt idx="23">
                  <c:v>-2.9176000003644731E-2</c:v>
                </c:pt>
                <c:pt idx="24">
                  <c:v>-2.7345499998773448E-2</c:v>
                </c:pt>
                <c:pt idx="25">
                  <c:v>-2.9427499997837003E-2</c:v>
                </c:pt>
                <c:pt idx="26">
                  <c:v>-3.1087000003026333E-2</c:v>
                </c:pt>
                <c:pt idx="27">
                  <c:v>-3.0443999996350612E-2</c:v>
                </c:pt>
                <c:pt idx="28">
                  <c:v>-3.0644999998912681E-2</c:v>
                </c:pt>
                <c:pt idx="29">
                  <c:v>-3.0187000003934372E-2</c:v>
                </c:pt>
                <c:pt idx="30">
                  <c:v>-3.1182999999145977E-2</c:v>
                </c:pt>
                <c:pt idx="31">
                  <c:v>-3.1542500000796281E-2</c:v>
                </c:pt>
                <c:pt idx="32">
                  <c:v>-3.3519999997224659E-2</c:v>
                </c:pt>
                <c:pt idx="33">
                  <c:v>-3.8300000000162981E-2</c:v>
                </c:pt>
                <c:pt idx="34">
                  <c:v>-3.8691000096150674E-2</c:v>
                </c:pt>
                <c:pt idx="35">
                  <c:v>-4.5441999995091464E-2</c:v>
                </c:pt>
                <c:pt idx="36">
                  <c:v>-5.11910000059288E-2</c:v>
                </c:pt>
                <c:pt idx="37">
                  <c:v>-5.6707000003370922E-2</c:v>
                </c:pt>
                <c:pt idx="38">
                  <c:v>-5.7366500004718546E-2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1-4BDA-880C-927ABFC0C4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1-4BDA-880C-927ABFC0C4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1-4BDA-880C-927ABFC0C4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1-4BDA-880C-927ABFC0C4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3.946571477526245E-2</c:v>
                </c:pt>
                <c:pt idx="1">
                  <c:v>3.946571477526245E-2</c:v>
                </c:pt>
                <c:pt idx="2">
                  <c:v>3.8446545483201554E-2</c:v>
                </c:pt>
                <c:pt idx="3">
                  <c:v>3.8444083721626526E-2</c:v>
                </c:pt>
                <c:pt idx="4">
                  <c:v>3.8153595855773416E-2</c:v>
                </c:pt>
                <c:pt idx="5">
                  <c:v>3.7520923130991653E-2</c:v>
                </c:pt>
                <c:pt idx="6">
                  <c:v>3.7518461369416625E-2</c:v>
                </c:pt>
                <c:pt idx="7">
                  <c:v>3.7309211635539387E-2</c:v>
                </c:pt>
                <c:pt idx="8">
                  <c:v>3.7306749873964359E-2</c:v>
                </c:pt>
                <c:pt idx="9">
                  <c:v>3.7277208735064044E-2</c:v>
                </c:pt>
                <c:pt idx="10">
                  <c:v>3.7274746973489023E-2</c:v>
                </c:pt>
                <c:pt idx="11">
                  <c:v>3.0470437980116255E-2</c:v>
                </c:pt>
                <c:pt idx="12">
                  <c:v>2.6605472307324921E-2</c:v>
                </c:pt>
                <c:pt idx="13">
                  <c:v>2.6603010545749897E-2</c:v>
                </c:pt>
                <c:pt idx="14">
                  <c:v>1.9370355038322549E-2</c:v>
                </c:pt>
                <c:pt idx="15">
                  <c:v>1.2945157327503839E-2</c:v>
                </c:pt>
                <c:pt idx="16">
                  <c:v>1.2942695565928811E-2</c:v>
                </c:pt>
                <c:pt idx="17">
                  <c:v>-2.0248148102312499E-3</c:v>
                </c:pt>
                <c:pt idx="18">
                  <c:v>-4.1763944268042585E-3</c:v>
                </c:pt>
                <c:pt idx="19">
                  <c:v>-1.5187853951897014E-2</c:v>
                </c:pt>
                <c:pt idx="20">
                  <c:v>-1.5190315713472041E-2</c:v>
                </c:pt>
                <c:pt idx="21">
                  <c:v>-2.0825287958707306E-2</c:v>
                </c:pt>
                <c:pt idx="22">
                  <c:v>-2.2388506558849018E-2</c:v>
                </c:pt>
                <c:pt idx="23">
                  <c:v>-2.6036837213038039E-2</c:v>
                </c:pt>
                <c:pt idx="24">
                  <c:v>-2.6187004669114639E-2</c:v>
                </c:pt>
                <c:pt idx="25">
                  <c:v>-2.6866450863821903E-2</c:v>
                </c:pt>
                <c:pt idx="26">
                  <c:v>-2.6868912625396937E-2</c:v>
                </c:pt>
                <c:pt idx="27">
                  <c:v>-2.7376035509852362E-2</c:v>
                </c:pt>
                <c:pt idx="28">
                  <c:v>-2.7764993838706523E-2</c:v>
                </c:pt>
                <c:pt idx="29">
                  <c:v>-2.785361725540747E-2</c:v>
                </c:pt>
                <c:pt idx="30">
                  <c:v>-3.2698364035059269E-2</c:v>
                </c:pt>
                <c:pt idx="31">
                  <c:v>-3.2700825796634303E-2</c:v>
                </c:pt>
                <c:pt idx="32">
                  <c:v>-3.330395738251575E-2</c:v>
                </c:pt>
                <c:pt idx="33">
                  <c:v>-3.8325950995569458E-2</c:v>
                </c:pt>
                <c:pt idx="34">
                  <c:v>-3.9256496870929414E-2</c:v>
                </c:pt>
                <c:pt idx="35">
                  <c:v>-4.5307506822344121E-2</c:v>
                </c:pt>
                <c:pt idx="36">
                  <c:v>-5.1072952431055779E-2</c:v>
                </c:pt>
                <c:pt idx="37">
                  <c:v>-5.6803933377717053E-2</c:v>
                </c:pt>
                <c:pt idx="38">
                  <c:v>-5.6806395139292087E-2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1-4BDA-880C-927ABFC0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3432"/>
        <c:axId val="1"/>
      </c:scatterChart>
      <c:valAx>
        <c:axId val="51362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7495AB5-C7B0-3B2C-393F-FDB3E7541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35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H67" sqref="H67"/>
    </sheetView>
  </sheetViews>
  <sheetFormatPr defaultColWidth="10.28515625" defaultRowHeight="12.75" x14ac:dyDescent="0.2"/>
  <cols>
    <col min="1" max="1" width="15.5703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32</v>
      </c>
      <c r="B2" s="1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28" t="s">
        <v>44</v>
      </c>
      <c r="C4" s="8">
        <v>53382.626400000001</v>
      </c>
      <c r="D4" s="9">
        <v>0.30311900000000003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>
        <f>+C4</f>
        <v>53382.626400000001</v>
      </c>
    </row>
    <row r="8" spans="1:6" x14ac:dyDescent="0.2">
      <c r="A8" t="s">
        <v>12</v>
      </c>
      <c r="C8">
        <f>+D4</f>
        <v>0.30311900000000003</v>
      </c>
    </row>
    <row r="9" spans="1:6" x14ac:dyDescent="0.2">
      <c r="A9" s="26" t="s">
        <v>42</v>
      </c>
      <c r="B9" s="27">
        <v>50</v>
      </c>
      <c r="C9" s="24" t="str">
        <f>"F"&amp;B9</f>
        <v>F50</v>
      </c>
      <c r="D9" s="25" t="str">
        <f>"G"&amp;B9</f>
        <v>G50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INTERCEPT(INDIRECT($D$9):G989,INDIRECT($C$9):F989)</f>
        <v>3.946571477526245E-2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SLOPE(INDIRECT($D$9):G989,INDIRECT($C$9):F989)</f>
        <v>-4.9235231500526523E-6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(C7+C11)+(C8+C12)*INT(MAX(F21:F3530))</f>
        <v>59309.455403066626</v>
      </c>
      <c r="E15" s="16" t="s">
        <v>52</v>
      </c>
      <c r="F15" s="13">
        <v>1</v>
      </c>
    </row>
    <row r="16" spans="1:6" x14ac:dyDescent="0.2">
      <c r="A16" s="18" t="s">
        <v>13</v>
      </c>
      <c r="B16" s="12"/>
      <c r="C16" s="19">
        <f ca="1">+C8+C12</f>
        <v>0.30311407647684996</v>
      </c>
      <c r="E16" s="16" t="s">
        <v>39</v>
      </c>
      <c r="F16" s="17">
        <f ca="1">NOW()+15018.5+$C$5/24</f>
        <v>59970.781216435185</v>
      </c>
    </row>
    <row r="17" spans="1:17" ht="13.5" thickBot="1" x14ac:dyDescent="0.25">
      <c r="A17" s="16" t="s">
        <v>36</v>
      </c>
      <c r="B17" s="12"/>
      <c r="C17" s="12">
        <f>COUNT(C21:C2188)</f>
        <v>39</v>
      </c>
      <c r="E17" s="16" t="s">
        <v>53</v>
      </c>
      <c r="F17" s="17">
        <f ca="1">ROUND(2*(F16-$C$7)/$C$8,0)/2+F15</f>
        <v>21735.5</v>
      </c>
    </row>
    <row r="18" spans="1:17" ht="14.25" thickTop="1" thickBot="1" x14ac:dyDescent="0.25">
      <c r="A18" s="18" t="s">
        <v>14</v>
      </c>
      <c r="B18" s="12"/>
      <c r="C18" s="21">
        <f ca="1">+C15</f>
        <v>59309.455403066626</v>
      </c>
      <c r="D18" s="22">
        <f ca="1">+C16</f>
        <v>0.30311407647684996</v>
      </c>
      <c r="E18" s="16" t="s">
        <v>40</v>
      </c>
      <c r="F18" s="25">
        <f ca="1">ROUND(2*(F16-$C$15)/$C$16,0)/2+F15</f>
        <v>2183</v>
      </c>
    </row>
    <row r="19" spans="1:17" ht="13.5" thickTop="1" x14ac:dyDescent="0.2">
      <c r="E19" s="16" t="s">
        <v>41</v>
      </c>
      <c r="F19" s="20">
        <f ca="1">+$C$15+$C$16*F18-15018.5-$C$5/24</f>
        <v>44953.049265348927</v>
      </c>
    </row>
    <row r="20" spans="1:17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9</v>
      </c>
      <c r="I20" s="7" t="s">
        <v>58</v>
      </c>
      <c r="J20" s="7" t="s">
        <v>6</v>
      </c>
      <c r="K20" s="7" t="s">
        <v>8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 x14ac:dyDescent="0.2">
      <c r="A21" s="41" t="s">
        <v>46</v>
      </c>
      <c r="B21" s="42" t="s">
        <v>48</v>
      </c>
      <c r="C21" s="41">
        <v>53382.623399999997</v>
      </c>
      <c r="D21" s="41">
        <v>8.0000000000000004E-4</v>
      </c>
      <c r="E21">
        <f t="shared" ref="E21:E59" si="0">+(C21-C$7)/C$8</f>
        <v>-9.8971031319355068E-3</v>
      </c>
      <c r="F21">
        <f t="shared" ref="F21:F59" si="1">ROUND(2*E21,0)/2</f>
        <v>0</v>
      </c>
      <c r="G21">
        <f t="shared" ref="G21:G59" si="2">+C21-(C$7+F21*C$8)</f>
        <v>-3.0000000042491592E-3</v>
      </c>
      <c r="J21">
        <f>+G21</f>
        <v>-3.0000000042491592E-3</v>
      </c>
      <c r="O21">
        <f t="shared" ref="O21:O59" ca="1" si="3">+C$11+C$12*$F21</f>
        <v>3.946571477526245E-2</v>
      </c>
      <c r="Q21" s="2">
        <f t="shared" ref="Q21:Q59" si="4">+C21-15018.5</f>
        <v>38364.123399999997</v>
      </c>
    </row>
    <row r="22" spans="1:17" x14ac:dyDescent="0.2">
      <c r="A22" s="29" t="s">
        <v>45</v>
      </c>
      <c r="C22" s="10">
        <v>53382.626400000001</v>
      </c>
      <c r="D22" s="10" t="s">
        <v>22</v>
      </c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3.946571477526245E-2</v>
      </c>
      <c r="Q22" s="2">
        <f t="shared" si="4"/>
        <v>38364.126400000001</v>
      </c>
    </row>
    <row r="23" spans="1:17" x14ac:dyDescent="0.2">
      <c r="A23" s="41" t="s">
        <v>46</v>
      </c>
      <c r="B23" s="42" t="s">
        <v>48</v>
      </c>
      <c r="C23" s="41">
        <v>53445.372600000002</v>
      </c>
      <c r="D23" s="41">
        <v>1E-3</v>
      </c>
      <c r="E23">
        <f t="shared" si="0"/>
        <v>207.00187055249393</v>
      </c>
      <c r="F23">
        <f t="shared" si="1"/>
        <v>207</v>
      </c>
      <c r="G23">
        <f t="shared" si="2"/>
        <v>5.6700000277487561E-4</v>
      </c>
      <c r="J23">
        <f t="shared" ref="J23:J31" si="5">+G23</f>
        <v>5.6700000277487561E-4</v>
      </c>
      <c r="O23">
        <f t="shared" ca="1" si="3"/>
        <v>3.8446545483201554E-2</v>
      </c>
      <c r="Q23" s="2">
        <f t="shared" si="4"/>
        <v>38426.872600000002</v>
      </c>
    </row>
    <row r="24" spans="1:17" x14ac:dyDescent="0.2">
      <c r="A24" s="41" t="s">
        <v>46</v>
      </c>
      <c r="B24" s="42" t="s">
        <v>49</v>
      </c>
      <c r="C24" s="41">
        <v>53445.525399999999</v>
      </c>
      <c r="D24" s="41">
        <v>1.6999999999999999E-3</v>
      </c>
      <c r="E24">
        <f t="shared" si="0"/>
        <v>207.50596300462064</v>
      </c>
      <c r="F24">
        <f t="shared" si="1"/>
        <v>207.5</v>
      </c>
      <c r="G24">
        <f t="shared" si="2"/>
        <v>1.8074999970849603E-3</v>
      </c>
      <c r="J24">
        <f t="shared" si="5"/>
        <v>1.8074999970849603E-3</v>
      </c>
      <c r="O24">
        <f t="shared" ca="1" si="3"/>
        <v>3.8444083721626526E-2</v>
      </c>
      <c r="Q24" s="2">
        <f t="shared" si="4"/>
        <v>38427.025399999999</v>
      </c>
    </row>
    <row r="25" spans="1:17" x14ac:dyDescent="0.2">
      <c r="A25" s="41" t="s">
        <v>46</v>
      </c>
      <c r="B25" s="42" t="s">
        <v>49</v>
      </c>
      <c r="C25" s="41">
        <v>53463.413200000003</v>
      </c>
      <c r="D25" s="41">
        <v>8.0000000000000004E-4</v>
      </c>
      <c r="E25">
        <f t="shared" si="0"/>
        <v>266.51843005552826</v>
      </c>
      <c r="F25">
        <f t="shared" si="1"/>
        <v>266.5</v>
      </c>
      <c r="G25">
        <f t="shared" si="2"/>
        <v>5.5865000031189993E-3</v>
      </c>
      <c r="J25">
        <f t="shared" si="5"/>
        <v>5.5865000031189993E-3</v>
      </c>
      <c r="O25">
        <f t="shared" ca="1" si="3"/>
        <v>3.8153595855773416E-2</v>
      </c>
      <c r="Q25" s="2">
        <f t="shared" si="4"/>
        <v>38444.913200000003</v>
      </c>
    </row>
    <row r="26" spans="1:17" x14ac:dyDescent="0.2">
      <c r="A26" s="41" t="s">
        <v>46</v>
      </c>
      <c r="B26" s="42" t="s">
        <v>48</v>
      </c>
      <c r="C26" s="41">
        <v>53502.358399999997</v>
      </c>
      <c r="D26" s="41">
        <v>4.0000000000000002E-4</v>
      </c>
      <c r="E26">
        <f t="shared" si="0"/>
        <v>394.99998350481599</v>
      </c>
      <c r="F26">
        <f t="shared" si="1"/>
        <v>395</v>
      </c>
      <c r="G26">
        <f t="shared" si="2"/>
        <v>-5.0000016926787794E-6</v>
      </c>
      <c r="J26">
        <f t="shared" si="5"/>
        <v>-5.0000016926787794E-6</v>
      </c>
      <c r="O26">
        <f t="shared" ca="1" si="3"/>
        <v>3.7520923130991653E-2</v>
      </c>
      <c r="Q26" s="2">
        <f t="shared" si="4"/>
        <v>38483.858399999997</v>
      </c>
    </row>
    <row r="27" spans="1:17" x14ac:dyDescent="0.2">
      <c r="A27" s="41" t="s">
        <v>46</v>
      </c>
      <c r="B27" s="42" t="s">
        <v>49</v>
      </c>
      <c r="C27" s="41">
        <v>53502.512799999997</v>
      </c>
      <c r="D27" s="41">
        <v>6.9999999999999999E-4</v>
      </c>
      <c r="E27">
        <f t="shared" si="0"/>
        <v>395.50935441194963</v>
      </c>
      <c r="F27">
        <f t="shared" si="1"/>
        <v>395.5</v>
      </c>
      <c r="G27">
        <f t="shared" si="2"/>
        <v>2.8354999958537519E-3</v>
      </c>
      <c r="J27">
        <f t="shared" si="5"/>
        <v>2.8354999958537519E-3</v>
      </c>
      <c r="O27">
        <f t="shared" ca="1" si="3"/>
        <v>3.7518461369416625E-2</v>
      </c>
      <c r="Q27" s="2">
        <f t="shared" si="4"/>
        <v>38484.012799999997</v>
      </c>
    </row>
    <row r="28" spans="1:17" x14ac:dyDescent="0.2">
      <c r="A28" s="41" t="s">
        <v>46</v>
      </c>
      <c r="B28" s="42" t="s">
        <v>48</v>
      </c>
      <c r="C28" s="41">
        <v>53515.390599999999</v>
      </c>
      <c r="D28" s="41">
        <v>1.9E-3</v>
      </c>
      <c r="E28">
        <f t="shared" si="0"/>
        <v>437.99365925592849</v>
      </c>
      <c r="F28">
        <f t="shared" si="1"/>
        <v>438</v>
      </c>
      <c r="G28">
        <f t="shared" si="2"/>
        <v>-1.9220000031054951E-3</v>
      </c>
      <c r="J28">
        <f t="shared" si="5"/>
        <v>-1.9220000031054951E-3</v>
      </c>
      <c r="O28">
        <f t="shared" ca="1" si="3"/>
        <v>3.7309211635539387E-2</v>
      </c>
      <c r="Q28" s="2">
        <f t="shared" si="4"/>
        <v>38496.890599999999</v>
      </c>
    </row>
    <row r="29" spans="1:17" x14ac:dyDescent="0.2">
      <c r="A29" s="41" t="s">
        <v>46</v>
      </c>
      <c r="B29" s="42" t="s">
        <v>49</v>
      </c>
      <c r="C29" s="41">
        <v>53515.544399999999</v>
      </c>
      <c r="D29" s="41">
        <v>5.9999999999999995E-4</v>
      </c>
      <c r="E29">
        <f t="shared" si="0"/>
        <v>438.50105074244055</v>
      </c>
      <c r="F29">
        <f t="shared" si="1"/>
        <v>438.5</v>
      </c>
      <c r="G29">
        <f t="shared" si="2"/>
        <v>3.1849999504629523E-4</v>
      </c>
      <c r="J29">
        <f t="shared" si="5"/>
        <v>3.1849999504629523E-4</v>
      </c>
      <c r="O29">
        <f t="shared" ca="1" si="3"/>
        <v>3.7306749873964359E-2</v>
      </c>
      <c r="Q29" s="2">
        <f t="shared" si="4"/>
        <v>38497.044399999999</v>
      </c>
    </row>
    <row r="30" spans="1:17" x14ac:dyDescent="0.2">
      <c r="A30" s="41" t="s">
        <v>46</v>
      </c>
      <c r="B30" s="42" t="s">
        <v>49</v>
      </c>
      <c r="C30" s="41">
        <v>53517.366000000002</v>
      </c>
      <c r="D30" s="41">
        <v>1.9E-3</v>
      </c>
      <c r="E30">
        <f t="shared" si="0"/>
        <v>444.51057175564972</v>
      </c>
      <c r="F30">
        <f t="shared" si="1"/>
        <v>444.5</v>
      </c>
      <c r="G30">
        <f t="shared" si="2"/>
        <v>3.204500004358124E-3</v>
      </c>
      <c r="J30">
        <f t="shared" si="5"/>
        <v>3.204500004358124E-3</v>
      </c>
      <c r="O30">
        <f t="shared" ca="1" si="3"/>
        <v>3.7277208735064044E-2</v>
      </c>
      <c r="Q30" s="2">
        <f t="shared" si="4"/>
        <v>38498.866000000002</v>
      </c>
    </row>
    <row r="31" spans="1:17" x14ac:dyDescent="0.2">
      <c r="A31" s="41" t="s">
        <v>46</v>
      </c>
      <c r="B31" s="42" t="s">
        <v>48</v>
      </c>
      <c r="C31" s="41">
        <v>53517.515700000004</v>
      </c>
      <c r="D31" s="41">
        <v>1.1000000000000001E-3</v>
      </c>
      <c r="E31">
        <f t="shared" si="0"/>
        <v>445.00443720123957</v>
      </c>
      <c r="F31">
        <f t="shared" si="1"/>
        <v>445</v>
      </c>
      <c r="G31">
        <f t="shared" si="2"/>
        <v>1.3450000042212196E-3</v>
      </c>
      <c r="J31">
        <f t="shared" si="5"/>
        <v>1.3450000042212196E-3</v>
      </c>
      <c r="O31">
        <f t="shared" ca="1" si="3"/>
        <v>3.7274746973489023E-2</v>
      </c>
      <c r="Q31" s="2">
        <f t="shared" si="4"/>
        <v>38499.015700000004</v>
      </c>
    </row>
    <row r="32" spans="1:17" x14ac:dyDescent="0.2">
      <c r="A32" s="41" t="s">
        <v>47</v>
      </c>
      <c r="B32" s="42" t="s">
        <v>48</v>
      </c>
      <c r="C32" s="41">
        <v>53936.4179</v>
      </c>
      <c r="D32" s="41">
        <v>1.6999999999999999E-3</v>
      </c>
      <c r="E32">
        <f t="shared" si="0"/>
        <v>1826.9771937753796</v>
      </c>
      <c r="F32">
        <f t="shared" si="1"/>
        <v>1827</v>
      </c>
      <c r="G32">
        <f t="shared" si="2"/>
        <v>-6.9129999974393286E-3</v>
      </c>
      <c r="K32">
        <f t="shared" ref="K32:K38" si="6">+G32</f>
        <v>-6.9129999974393286E-3</v>
      </c>
      <c r="O32">
        <f t="shared" ca="1" si="3"/>
        <v>3.0470437980116255E-2</v>
      </c>
      <c r="Q32" s="2">
        <f t="shared" si="4"/>
        <v>38917.9179</v>
      </c>
    </row>
    <row r="33" spans="1:17" x14ac:dyDescent="0.2">
      <c r="A33" s="41" t="s">
        <v>47</v>
      </c>
      <c r="B33" s="42" t="s">
        <v>48</v>
      </c>
      <c r="C33" s="41">
        <v>54174.369899999998</v>
      </c>
      <c r="D33" s="41">
        <v>6.9999999999999999E-4</v>
      </c>
      <c r="E33">
        <f t="shared" si="0"/>
        <v>2611.9890208135971</v>
      </c>
      <c r="F33">
        <f t="shared" si="1"/>
        <v>2612</v>
      </c>
      <c r="G33">
        <f t="shared" si="2"/>
        <v>-3.328000006149523E-3</v>
      </c>
      <c r="K33">
        <f t="shared" si="6"/>
        <v>-3.328000006149523E-3</v>
      </c>
      <c r="O33">
        <f t="shared" ca="1" si="3"/>
        <v>2.6605472307324921E-2</v>
      </c>
      <c r="Q33" s="2">
        <f t="shared" si="4"/>
        <v>39155.869899999998</v>
      </c>
    </row>
    <row r="34" spans="1:17" x14ac:dyDescent="0.2">
      <c r="A34" s="41" t="s">
        <v>47</v>
      </c>
      <c r="B34" s="42" t="s">
        <v>49</v>
      </c>
      <c r="C34" s="41">
        <v>54174.520299999996</v>
      </c>
      <c r="D34" s="41">
        <v>8.0000000000000004E-4</v>
      </c>
      <c r="E34">
        <f t="shared" si="0"/>
        <v>2612.4851955832378</v>
      </c>
      <c r="F34">
        <f t="shared" si="1"/>
        <v>2612.5</v>
      </c>
      <c r="G34">
        <f t="shared" si="2"/>
        <v>-4.4875000021420419E-3</v>
      </c>
      <c r="K34">
        <f t="shared" si="6"/>
        <v>-4.4875000021420419E-3</v>
      </c>
      <c r="O34">
        <f t="shared" ca="1" si="3"/>
        <v>2.6603010545749897E-2</v>
      </c>
      <c r="Q34" s="2">
        <f t="shared" si="4"/>
        <v>39156.020299999996</v>
      </c>
    </row>
    <row r="35" spans="1:17" x14ac:dyDescent="0.2">
      <c r="A35" s="31" t="s">
        <v>50</v>
      </c>
      <c r="B35" s="32"/>
      <c r="C35" s="30">
        <v>54619.8025195101</v>
      </c>
      <c r="D35" s="30">
        <v>2.0000000000000001E-4</v>
      </c>
      <c r="E35">
        <f t="shared" si="0"/>
        <v>4081.4865432721103</v>
      </c>
      <c r="F35">
        <f t="shared" si="1"/>
        <v>4081.5</v>
      </c>
      <c r="G35">
        <f t="shared" si="2"/>
        <v>-4.078989899426233E-3</v>
      </c>
      <c r="K35">
        <f t="shared" si="6"/>
        <v>-4.078989899426233E-3</v>
      </c>
      <c r="O35">
        <f t="shared" ca="1" si="3"/>
        <v>1.9370355038322549E-2</v>
      </c>
      <c r="Q35" s="2">
        <f t="shared" si="4"/>
        <v>39601.3025195101</v>
      </c>
    </row>
    <row r="36" spans="1:17" x14ac:dyDescent="0.2">
      <c r="A36" s="33" t="s">
        <v>51</v>
      </c>
      <c r="B36" s="34" t="s">
        <v>49</v>
      </c>
      <c r="C36" s="33">
        <v>55015.371299999999</v>
      </c>
      <c r="D36" s="33">
        <v>1E-3</v>
      </c>
      <c r="E36">
        <f t="shared" si="0"/>
        <v>5386.4815468512288</v>
      </c>
      <c r="F36">
        <f t="shared" si="1"/>
        <v>5386.5</v>
      </c>
      <c r="G36">
        <f t="shared" si="2"/>
        <v>-5.5935000054887496E-3</v>
      </c>
      <c r="K36">
        <f t="shared" si="6"/>
        <v>-5.5935000054887496E-3</v>
      </c>
      <c r="O36">
        <f t="shared" ca="1" si="3"/>
        <v>1.2945157327503839E-2</v>
      </c>
      <c r="Q36" s="2">
        <f t="shared" si="4"/>
        <v>39996.871299999999</v>
      </c>
    </row>
    <row r="37" spans="1:17" x14ac:dyDescent="0.2">
      <c r="A37" s="33" t="s">
        <v>51</v>
      </c>
      <c r="B37" s="34" t="s">
        <v>48</v>
      </c>
      <c r="C37" s="33">
        <v>55015.522100000002</v>
      </c>
      <c r="D37" s="33">
        <v>8.0000000000000004E-4</v>
      </c>
      <c r="E37">
        <f t="shared" si="0"/>
        <v>5386.9790412346329</v>
      </c>
      <c r="F37">
        <f t="shared" si="1"/>
        <v>5387</v>
      </c>
      <c r="G37">
        <f t="shared" si="2"/>
        <v>-6.3529999970342033E-3</v>
      </c>
      <c r="K37">
        <f t="shared" si="6"/>
        <v>-6.3529999970342033E-3</v>
      </c>
      <c r="O37">
        <f t="shared" ca="1" si="3"/>
        <v>1.2942695565928811E-2</v>
      </c>
      <c r="Q37" s="2">
        <f t="shared" si="4"/>
        <v>39997.022100000002</v>
      </c>
    </row>
    <row r="38" spans="1:17" x14ac:dyDescent="0.2">
      <c r="A38" s="35" t="s">
        <v>55</v>
      </c>
      <c r="B38" s="32"/>
      <c r="C38" s="30">
        <v>55937.000399999997</v>
      </c>
      <c r="D38" s="30">
        <v>2.0000000000000001E-4</v>
      </c>
      <c r="E38">
        <f t="shared" si="0"/>
        <v>8426.967626575688</v>
      </c>
      <c r="F38">
        <f t="shared" si="1"/>
        <v>8427</v>
      </c>
      <c r="G38">
        <f t="shared" si="2"/>
        <v>-9.8130000042147003E-3</v>
      </c>
      <c r="K38">
        <f t="shared" si="6"/>
        <v>-9.8130000042147003E-3</v>
      </c>
      <c r="O38">
        <f t="shared" ca="1" si="3"/>
        <v>-2.0248148102312499E-3</v>
      </c>
      <c r="Q38" s="2">
        <f t="shared" si="4"/>
        <v>40918.500399999997</v>
      </c>
    </row>
    <row r="39" spans="1:17" x14ac:dyDescent="0.2">
      <c r="A39" s="43" t="s">
        <v>56</v>
      </c>
      <c r="B39" s="42" t="s">
        <v>48</v>
      </c>
      <c r="C39" s="41">
        <v>56069.460400000004</v>
      </c>
      <c r="D39" s="41">
        <v>2E-3</v>
      </c>
      <c r="E39">
        <f t="shared" si="0"/>
        <v>8863.9577195754882</v>
      </c>
      <c r="F39">
        <f t="shared" si="1"/>
        <v>8864</v>
      </c>
      <c r="G39">
        <f t="shared" si="2"/>
        <v>-1.2815999994927552E-2</v>
      </c>
      <c r="J39">
        <f>+G39</f>
        <v>-1.2815999994927552E-2</v>
      </c>
      <c r="O39">
        <f t="shared" ca="1" si="3"/>
        <v>-4.1763944268042585E-3</v>
      </c>
      <c r="Q39" s="2">
        <f t="shared" si="4"/>
        <v>41050.960400000004</v>
      </c>
    </row>
    <row r="40" spans="1:17" x14ac:dyDescent="0.2">
      <c r="A40" s="44" t="s">
        <v>57</v>
      </c>
      <c r="B40" s="45" t="s">
        <v>48</v>
      </c>
      <c r="C40" s="44">
        <v>56747.380499999999</v>
      </c>
      <c r="D40" s="44">
        <v>5.9999999999999995E-4</v>
      </c>
      <c r="E40">
        <f t="shared" si="0"/>
        <v>11100.439431378429</v>
      </c>
      <c r="F40">
        <f t="shared" si="1"/>
        <v>11100.5</v>
      </c>
      <c r="G40">
        <f t="shared" si="2"/>
        <v>-1.8359500005317386E-2</v>
      </c>
      <c r="J40">
        <f>+G40</f>
        <v>-1.8359500005317386E-2</v>
      </c>
      <c r="O40">
        <f t="shared" ca="1" si="3"/>
        <v>-1.5187853951897014E-2</v>
      </c>
      <c r="Q40" s="2">
        <f t="shared" si="4"/>
        <v>41728.880499999999</v>
      </c>
    </row>
    <row r="41" spans="1:17" x14ac:dyDescent="0.2">
      <c r="A41" s="54" t="s">
        <v>57</v>
      </c>
      <c r="B41" s="55" t="s">
        <v>48</v>
      </c>
      <c r="C41" s="54">
        <v>56747.532299999999</v>
      </c>
      <c r="D41" s="54">
        <v>2.3E-3</v>
      </c>
      <c r="E41">
        <f t="shared" si="0"/>
        <v>11100.940224796193</v>
      </c>
      <c r="F41">
        <f t="shared" si="1"/>
        <v>11101</v>
      </c>
      <c r="G41">
        <f t="shared" si="2"/>
        <v>-1.8119000000297092E-2</v>
      </c>
      <c r="J41">
        <f>+G41</f>
        <v>-1.8119000000297092E-2</v>
      </c>
      <c r="O41">
        <f t="shared" ca="1" si="3"/>
        <v>-1.5190315713472041E-2</v>
      </c>
      <c r="Q41" s="2">
        <f t="shared" si="4"/>
        <v>41729.032299999999</v>
      </c>
    </row>
    <row r="42" spans="1:17" x14ac:dyDescent="0.2">
      <c r="A42" s="38" t="s">
        <v>59</v>
      </c>
      <c r="B42" s="39" t="s">
        <v>49</v>
      </c>
      <c r="C42" s="40">
        <v>57094.446759999999</v>
      </c>
      <c r="D42" s="40">
        <v>2.0000000000000001E-4</v>
      </c>
      <c r="E42">
        <f t="shared" si="0"/>
        <v>12245.422952701736</v>
      </c>
      <c r="F42">
        <f t="shared" si="1"/>
        <v>12245.5</v>
      </c>
      <c r="G42">
        <f t="shared" si="2"/>
        <v>-2.3354500001005363E-2</v>
      </c>
      <c r="K42">
        <f t="shared" ref="K42:K59" si="7">+G42</f>
        <v>-2.3354500001005363E-2</v>
      </c>
      <c r="O42">
        <f t="shared" ca="1" si="3"/>
        <v>-2.0825287958707306E-2</v>
      </c>
      <c r="Q42" s="2">
        <f t="shared" si="4"/>
        <v>42075.946759999999</v>
      </c>
    </row>
    <row r="43" spans="1:17" x14ac:dyDescent="0.2">
      <c r="A43" s="47" t="s">
        <v>60</v>
      </c>
      <c r="B43" s="48" t="s">
        <v>48</v>
      </c>
      <c r="C43" s="49">
        <v>57190.682699999998</v>
      </c>
      <c r="D43" s="49">
        <v>1E-4</v>
      </c>
      <c r="E43">
        <f t="shared" si="0"/>
        <v>12562.908626644969</v>
      </c>
      <c r="F43">
        <f t="shared" si="1"/>
        <v>12563</v>
      </c>
      <c r="G43">
        <f t="shared" si="2"/>
        <v>-2.7697000004991423E-2</v>
      </c>
      <c r="K43">
        <f t="shared" si="7"/>
        <v>-2.7697000004991423E-2</v>
      </c>
      <c r="O43">
        <f t="shared" ca="1" si="3"/>
        <v>-2.2388506558849018E-2</v>
      </c>
      <c r="Q43" s="2">
        <f t="shared" si="4"/>
        <v>42172.182699999998</v>
      </c>
    </row>
    <row r="44" spans="1:17" x14ac:dyDescent="0.2">
      <c r="A44" s="56" t="s">
        <v>1</v>
      </c>
      <c r="B44" s="57" t="s">
        <v>48</v>
      </c>
      <c r="C44" s="56">
        <v>57415.292399999998</v>
      </c>
      <c r="D44" s="56" t="s">
        <v>2</v>
      </c>
      <c r="E44">
        <f t="shared" si="0"/>
        <v>13303.903747373135</v>
      </c>
      <c r="F44">
        <f t="shared" si="1"/>
        <v>13304</v>
      </c>
      <c r="G44">
        <f t="shared" si="2"/>
        <v>-2.9176000003644731E-2</v>
      </c>
      <c r="K44">
        <f t="shared" si="7"/>
        <v>-2.9176000003644731E-2</v>
      </c>
      <c r="O44">
        <f t="shared" ca="1" si="3"/>
        <v>-2.6036837213038039E-2</v>
      </c>
      <c r="Q44" s="2">
        <f t="shared" si="4"/>
        <v>42396.792399999998</v>
      </c>
    </row>
    <row r="45" spans="1:17" x14ac:dyDescent="0.2">
      <c r="A45" s="58" t="s">
        <v>59</v>
      </c>
      <c r="B45" s="59" t="s">
        <v>49</v>
      </c>
      <c r="C45" s="60">
        <v>57424.539360000002</v>
      </c>
      <c r="D45" s="60">
        <v>2.9999999999999997E-4</v>
      </c>
      <c r="E45">
        <f t="shared" si="0"/>
        <v>13334.409786255566</v>
      </c>
      <c r="F45">
        <f t="shared" si="1"/>
        <v>13334.5</v>
      </c>
      <c r="G45">
        <f t="shared" si="2"/>
        <v>-2.7345499998773448E-2</v>
      </c>
      <c r="K45">
        <f t="shared" si="7"/>
        <v>-2.7345499998773448E-2</v>
      </c>
      <c r="O45">
        <f t="shared" ca="1" si="3"/>
        <v>-2.6187004669114639E-2</v>
      </c>
      <c r="Q45" s="2">
        <f t="shared" si="4"/>
        <v>42406.039360000002</v>
      </c>
    </row>
    <row r="46" spans="1:17" x14ac:dyDescent="0.2">
      <c r="A46" s="50" t="s">
        <v>7</v>
      </c>
      <c r="B46" s="51" t="s">
        <v>48</v>
      </c>
      <c r="C46" s="52">
        <v>57466.367700000003</v>
      </c>
      <c r="D46" s="52">
        <v>3.8999999999999998E-3</v>
      </c>
      <c r="E46">
        <f t="shared" si="0"/>
        <v>13472.402917666002</v>
      </c>
      <c r="F46">
        <f t="shared" si="1"/>
        <v>13472.5</v>
      </c>
      <c r="G46">
        <f t="shared" si="2"/>
        <v>-2.9427499997837003E-2</v>
      </c>
      <c r="K46">
        <f t="shared" si="7"/>
        <v>-2.9427499997837003E-2</v>
      </c>
      <c r="O46">
        <f t="shared" ca="1" si="3"/>
        <v>-2.6866450863821903E-2</v>
      </c>
      <c r="Q46" s="2">
        <f t="shared" si="4"/>
        <v>42447.867700000003</v>
      </c>
    </row>
    <row r="47" spans="1:17" x14ac:dyDescent="0.2">
      <c r="A47" s="50" t="s">
        <v>7</v>
      </c>
      <c r="B47" s="51" t="s">
        <v>48</v>
      </c>
      <c r="C47" s="52">
        <v>57466.517599999999</v>
      </c>
      <c r="D47" s="52" t="s">
        <v>4</v>
      </c>
      <c r="E47">
        <f t="shared" si="0"/>
        <v>13472.897442918451</v>
      </c>
      <c r="F47">
        <f t="shared" si="1"/>
        <v>13473</v>
      </c>
      <c r="G47">
        <f t="shared" si="2"/>
        <v>-3.1087000003026333E-2</v>
      </c>
      <c r="K47">
        <f t="shared" si="7"/>
        <v>-3.1087000003026333E-2</v>
      </c>
      <c r="O47">
        <f t="shared" ca="1" si="3"/>
        <v>-2.6868912625396937E-2</v>
      </c>
      <c r="Q47" s="2">
        <f t="shared" si="4"/>
        <v>42448.017599999999</v>
      </c>
    </row>
    <row r="48" spans="1:17" x14ac:dyDescent="0.2">
      <c r="A48" s="36" t="s">
        <v>5</v>
      </c>
      <c r="B48" s="37"/>
      <c r="C48" s="36">
        <v>57497.739500000003</v>
      </c>
      <c r="D48" s="36">
        <v>2.0000000000000001E-4</v>
      </c>
      <c r="E48">
        <f t="shared" si="0"/>
        <v>13575.899564197565</v>
      </c>
      <c r="F48">
        <f t="shared" si="1"/>
        <v>13576</v>
      </c>
      <c r="G48">
        <f t="shared" si="2"/>
        <v>-3.0443999996350612E-2</v>
      </c>
      <c r="K48">
        <f t="shared" si="7"/>
        <v>-3.0443999996350612E-2</v>
      </c>
      <c r="O48">
        <f t="shared" ca="1" si="3"/>
        <v>-2.7376035509852362E-2</v>
      </c>
      <c r="Q48" s="2">
        <f t="shared" si="4"/>
        <v>42479.239500000003</v>
      </c>
    </row>
    <row r="49" spans="1:17" x14ac:dyDescent="0.2">
      <c r="A49" s="47" t="s">
        <v>61</v>
      </c>
      <c r="B49" s="48" t="s">
        <v>48</v>
      </c>
      <c r="C49" s="49">
        <v>57521.685700000002</v>
      </c>
      <c r="D49" s="49">
        <v>1E-4</v>
      </c>
      <c r="E49">
        <f t="shared" si="0"/>
        <v>13654.898901091652</v>
      </c>
      <c r="F49">
        <f t="shared" si="1"/>
        <v>13655</v>
      </c>
      <c r="G49">
        <f t="shared" si="2"/>
        <v>-3.0644999998912681E-2</v>
      </c>
      <c r="K49">
        <f t="shared" si="7"/>
        <v>-3.0644999998912681E-2</v>
      </c>
      <c r="O49">
        <f t="shared" ca="1" si="3"/>
        <v>-2.7764993838706523E-2</v>
      </c>
      <c r="Q49" s="2">
        <f t="shared" si="4"/>
        <v>42503.185700000002</v>
      </c>
    </row>
    <row r="50" spans="1:17" x14ac:dyDescent="0.2">
      <c r="A50" s="56" t="s">
        <v>1</v>
      </c>
      <c r="B50" s="57" t="s">
        <v>48</v>
      </c>
      <c r="C50" s="56">
        <v>57527.1423</v>
      </c>
      <c r="D50" s="56" t="s">
        <v>2</v>
      </c>
      <c r="E50">
        <f t="shared" si="0"/>
        <v>13672.900412049386</v>
      </c>
      <c r="F50">
        <f t="shared" si="1"/>
        <v>13673</v>
      </c>
      <c r="G50">
        <f t="shared" si="2"/>
        <v>-3.0187000003934372E-2</v>
      </c>
      <c r="K50">
        <f t="shared" si="7"/>
        <v>-3.0187000003934372E-2</v>
      </c>
      <c r="O50">
        <f t="shared" ca="1" si="3"/>
        <v>-2.785361725540747E-2</v>
      </c>
      <c r="Q50" s="2">
        <f t="shared" si="4"/>
        <v>42508.6423</v>
      </c>
    </row>
    <row r="51" spans="1:17" x14ac:dyDescent="0.2">
      <c r="A51" s="53" t="s">
        <v>3</v>
      </c>
      <c r="B51" s="51" t="s">
        <v>48</v>
      </c>
      <c r="C51" s="52">
        <v>57825.410400000001</v>
      </c>
      <c r="D51" s="52">
        <v>8.0000000000000004E-4</v>
      </c>
      <c r="E51">
        <f t="shared" si="0"/>
        <v>14656.897126211155</v>
      </c>
      <c r="F51">
        <f t="shared" si="1"/>
        <v>14657</v>
      </c>
      <c r="G51">
        <f t="shared" si="2"/>
        <v>-3.1182999999145977E-2</v>
      </c>
      <c r="K51">
        <f t="shared" si="7"/>
        <v>-3.1182999999145977E-2</v>
      </c>
      <c r="O51">
        <f t="shared" ca="1" si="3"/>
        <v>-3.2698364035059269E-2</v>
      </c>
      <c r="Q51" s="2">
        <f t="shared" si="4"/>
        <v>42806.910400000001</v>
      </c>
    </row>
    <row r="52" spans="1:17" x14ac:dyDescent="0.2">
      <c r="A52" s="53" t="s">
        <v>3</v>
      </c>
      <c r="B52" s="51" t="s">
        <v>48</v>
      </c>
      <c r="C52" s="52">
        <v>57825.561600000001</v>
      </c>
      <c r="D52" s="52">
        <v>5.9999999999999995E-4</v>
      </c>
      <c r="E52">
        <f t="shared" si="0"/>
        <v>14657.3959402083</v>
      </c>
      <c r="F52">
        <f t="shared" si="1"/>
        <v>14657.5</v>
      </c>
      <c r="G52">
        <f t="shared" si="2"/>
        <v>-3.1542500000796281E-2</v>
      </c>
      <c r="K52">
        <f t="shared" si="7"/>
        <v>-3.1542500000796281E-2</v>
      </c>
      <c r="O52">
        <f t="shared" ca="1" si="3"/>
        <v>-3.2700825796634303E-2</v>
      </c>
      <c r="Q52" s="2">
        <f t="shared" si="4"/>
        <v>42807.061600000001</v>
      </c>
    </row>
    <row r="53" spans="1:17" x14ac:dyDescent="0.2">
      <c r="A53" s="61" t="s">
        <v>63</v>
      </c>
      <c r="B53" s="62" t="s">
        <v>48</v>
      </c>
      <c r="C53" s="63">
        <v>57862.691700000003</v>
      </c>
      <c r="D53" s="63">
        <v>2.0000000000000001E-4</v>
      </c>
      <c r="E53">
        <f t="shared" si="0"/>
        <v>14779.889416367834</v>
      </c>
      <c r="F53">
        <f t="shared" si="1"/>
        <v>14780</v>
      </c>
      <c r="G53">
        <f t="shared" si="2"/>
        <v>-3.3519999997224659E-2</v>
      </c>
      <c r="K53">
        <f t="shared" si="7"/>
        <v>-3.3519999997224659E-2</v>
      </c>
      <c r="O53">
        <f t="shared" ca="1" si="3"/>
        <v>-3.330395738251575E-2</v>
      </c>
      <c r="Q53" s="2">
        <f t="shared" si="4"/>
        <v>42844.191700000003</v>
      </c>
    </row>
    <row r="54" spans="1:17" x14ac:dyDescent="0.2">
      <c r="A54" s="35" t="s">
        <v>62</v>
      </c>
      <c r="B54" s="46"/>
      <c r="C54" s="41">
        <v>58171.868300000002</v>
      </c>
      <c r="D54" s="41">
        <v>2.0000000000000001E-4</v>
      </c>
      <c r="E54">
        <f t="shared" si="0"/>
        <v>15799.873646983529</v>
      </c>
      <c r="F54">
        <f t="shared" si="1"/>
        <v>15800</v>
      </c>
      <c r="G54">
        <f t="shared" si="2"/>
        <v>-3.8300000000162981E-2</v>
      </c>
      <c r="K54">
        <f t="shared" si="7"/>
        <v>-3.8300000000162981E-2</v>
      </c>
      <c r="O54">
        <f t="shared" ca="1" si="3"/>
        <v>-3.8325950995569458E-2</v>
      </c>
      <c r="Q54" s="2">
        <f t="shared" si="4"/>
        <v>43153.368300000002</v>
      </c>
    </row>
    <row r="55" spans="1:17" ht="12" customHeight="1" x14ac:dyDescent="0.2">
      <c r="A55" s="36" t="s">
        <v>0</v>
      </c>
      <c r="B55" s="37" t="s">
        <v>48</v>
      </c>
      <c r="C55" s="36">
        <v>58229.157399999909</v>
      </c>
      <c r="D55" s="36" t="s">
        <v>22</v>
      </c>
      <c r="E55">
        <f t="shared" si="0"/>
        <v>15988.872357060784</v>
      </c>
      <c r="F55">
        <f t="shared" si="1"/>
        <v>15989</v>
      </c>
      <c r="G55">
        <f t="shared" si="2"/>
        <v>-3.8691000096150674E-2</v>
      </c>
      <c r="K55">
        <f t="shared" si="7"/>
        <v>-3.8691000096150674E-2</v>
      </c>
      <c r="O55">
        <f t="shared" ca="1" si="3"/>
        <v>-3.9256496870929414E-2</v>
      </c>
      <c r="Q55" s="2">
        <f t="shared" si="4"/>
        <v>43210.657399999909</v>
      </c>
    </row>
    <row r="56" spans="1:17" ht="12" customHeight="1" x14ac:dyDescent="0.2">
      <c r="A56" s="64" t="s">
        <v>64</v>
      </c>
      <c r="B56" s="65" t="s">
        <v>48</v>
      </c>
      <c r="C56" s="66">
        <v>58601.683900000004</v>
      </c>
      <c r="D56" s="66">
        <v>2.0000000000000001E-4</v>
      </c>
      <c r="E56">
        <f t="shared" si="0"/>
        <v>17217.850085280046</v>
      </c>
      <c r="F56">
        <f t="shared" si="1"/>
        <v>17218</v>
      </c>
      <c r="G56">
        <f t="shared" si="2"/>
        <v>-4.5441999995091464E-2</v>
      </c>
      <c r="K56">
        <f t="shared" si="7"/>
        <v>-4.5441999995091464E-2</v>
      </c>
      <c r="O56">
        <f t="shared" ca="1" si="3"/>
        <v>-4.5307506822344121E-2</v>
      </c>
      <c r="Q56" s="2">
        <f t="shared" si="4"/>
        <v>43583.183900000004</v>
      </c>
    </row>
    <row r="57" spans="1:17" ht="12" customHeight="1" x14ac:dyDescent="0.2">
      <c r="A57" s="64" t="s">
        <v>64</v>
      </c>
      <c r="B57" s="65" t="s">
        <v>48</v>
      </c>
      <c r="C57" s="66">
        <v>58956.630499999999</v>
      </c>
      <c r="D57" s="66">
        <v>5.9999999999999995E-4</v>
      </c>
      <c r="E57">
        <f t="shared" si="0"/>
        <v>18388.831119131424</v>
      </c>
      <c r="F57">
        <f t="shared" si="1"/>
        <v>18389</v>
      </c>
      <c r="G57">
        <f t="shared" si="2"/>
        <v>-5.11910000059288E-2</v>
      </c>
      <c r="K57">
        <f t="shared" si="7"/>
        <v>-5.11910000059288E-2</v>
      </c>
      <c r="O57">
        <f t="shared" ca="1" si="3"/>
        <v>-5.1072952431055779E-2</v>
      </c>
      <c r="Q57" s="2">
        <f t="shared" si="4"/>
        <v>43938.130499999999</v>
      </c>
    </row>
    <row r="58" spans="1:17" ht="12" customHeight="1" x14ac:dyDescent="0.2">
      <c r="A58" s="67" t="s">
        <v>65</v>
      </c>
      <c r="B58" s="68" t="s">
        <v>48</v>
      </c>
      <c r="C58" s="69">
        <v>59309.455499999996</v>
      </c>
      <c r="D58" s="67">
        <v>1.6999999999999999E-3</v>
      </c>
      <c r="E58">
        <f t="shared" si="0"/>
        <v>19552.812921657813</v>
      </c>
      <c r="F58">
        <f t="shared" si="1"/>
        <v>19553</v>
      </c>
      <c r="G58">
        <f t="shared" si="2"/>
        <v>-5.6707000003370922E-2</v>
      </c>
      <c r="K58">
        <f t="shared" si="7"/>
        <v>-5.6707000003370922E-2</v>
      </c>
      <c r="O58">
        <f t="shared" ca="1" si="3"/>
        <v>-5.6803933377717053E-2</v>
      </c>
      <c r="Q58" s="2">
        <f t="shared" si="4"/>
        <v>44290.955499999996</v>
      </c>
    </row>
    <row r="59" spans="1:17" ht="12" customHeight="1" x14ac:dyDescent="0.2">
      <c r="A59" s="67" t="s">
        <v>65</v>
      </c>
      <c r="B59" s="68" t="s">
        <v>48</v>
      </c>
      <c r="C59" s="69">
        <v>59309.606399999997</v>
      </c>
      <c r="D59" s="67">
        <v>1.6000000000000001E-3</v>
      </c>
      <c r="E59">
        <f t="shared" si="0"/>
        <v>19553.310745944647</v>
      </c>
      <c r="F59">
        <f t="shared" si="1"/>
        <v>19553.5</v>
      </c>
      <c r="G59">
        <f t="shared" si="2"/>
        <v>-5.7366500004718546E-2</v>
      </c>
      <c r="K59">
        <f t="shared" si="7"/>
        <v>-5.7366500004718546E-2</v>
      </c>
      <c r="O59">
        <f t="shared" ca="1" si="3"/>
        <v>-5.6806395139292087E-2</v>
      </c>
      <c r="Q59" s="2">
        <f t="shared" si="4"/>
        <v>44291.106399999997</v>
      </c>
    </row>
    <row r="60" spans="1:17" ht="12" customHeight="1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rotectedRanges>
    <protectedRange sqref="A55:D56" name="Range1"/>
  </protectedRanges>
  <sortState xmlns:xlrd2="http://schemas.microsoft.com/office/spreadsheetml/2017/richdata2" ref="A21:Q59">
    <sortCondition ref="C21:C59"/>
  </sortState>
  <phoneticPr fontId="8" type="noConversion"/>
  <hyperlinks>
    <hyperlink ref="H2898" r:id="rId1" display="http://vsolj.cetus-net.org/bulletin.html" xr:uid="{00000000-0004-0000-0000-000000000000}"/>
    <hyperlink ref="H64717" r:id="rId2" display="http://vsolj.cetus-net.org/bulletin.html" xr:uid="{00000000-0004-0000-0000-000001000000}"/>
    <hyperlink ref="H64710" r:id="rId3" display="https://www.aavso.org/ejaavso" xr:uid="{00000000-0004-0000-0000-000002000000}"/>
    <hyperlink ref="AP1568" r:id="rId4" display="http://cdsbib.u-strasbg.fr/cgi-bin/cdsbib?1990RMxAA..21..381G" xr:uid="{00000000-0004-0000-0000-000003000000}"/>
    <hyperlink ref="AP1565" r:id="rId5" display="http://cdsbib.u-strasbg.fr/cgi-bin/cdsbib?1990RMxAA..21..381G" xr:uid="{00000000-0004-0000-0000-000004000000}"/>
    <hyperlink ref="AP1567" r:id="rId6" display="http://cdsbib.u-strasbg.fr/cgi-bin/cdsbib?1990RMxAA..21..381G" xr:uid="{00000000-0004-0000-0000-000005000000}"/>
    <hyperlink ref="AP1543" r:id="rId7" display="http://cdsbib.u-strasbg.fr/cgi-bin/cdsbib?1990RMxAA..21..381G" xr:uid="{00000000-0004-0000-0000-000006000000}"/>
    <hyperlink ref="I64717" r:id="rId8" display="http://vsolj.cetus-net.org/bulletin.html" xr:uid="{00000000-0004-0000-0000-000007000000}"/>
    <hyperlink ref="AQ1704" r:id="rId9" display="http://cdsbib.u-strasbg.fr/cgi-bin/cdsbib?1990RMxAA..21..381G" xr:uid="{00000000-0004-0000-0000-000008000000}"/>
    <hyperlink ref="AQ3348" r:id="rId10" display="http://cdsbib.u-strasbg.fr/cgi-bin/cdsbib?1990RMxAA..21..381G" xr:uid="{00000000-0004-0000-0000-000009000000}"/>
    <hyperlink ref="AQ1705" r:id="rId11" display="http://cdsbib.u-strasbg.fr/cgi-bin/cdsbib?1990RMxAA..21..381G" xr:uid="{00000000-0004-0000-0000-00000A000000}"/>
    <hyperlink ref="H64714" r:id="rId12" display="https://www.aavso.org/ejaavso" xr:uid="{00000000-0004-0000-0000-00000B000000}"/>
    <hyperlink ref="H2555" r:id="rId13" display="http://vsolj.cetus-net.org/bulletin.html" xr:uid="{00000000-0004-0000-0000-00000C000000}"/>
    <hyperlink ref="AP5793" r:id="rId14" display="http://cdsbib.u-strasbg.fr/cgi-bin/cdsbib?1990RMxAA..21..381G" xr:uid="{00000000-0004-0000-0000-00000D000000}"/>
    <hyperlink ref="AP5796" r:id="rId15" display="http://cdsbib.u-strasbg.fr/cgi-bin/cdsbib?1990RMxAA..21..381G" xr:uid="{00000000-0004-0000-0000-00000E000000}"/>
    <hyperlink ref="AP5794" r:id="rId16" display="http://cdsbib.u-strasbg.fr/cgi-bin/cdsbib?1990RMxAA..21..381G" xr:uid="{00000000-0004-0000-0000-00000F000000}"/>
    <hyperlink ref="AP5772" r:id="rId17" display="http://cdsbib.u-strasbg.fr/cgi-bin/cdsbib?1990RMxAA..21..381G" xr:uid="{00000000-0004-0000-0000-000010000000}"/>
    <hyperlink ref="I2555" r:id="rId18" display="http://vsolj.cetus-net.org/bulletin.html" xr:uid="{00000000-0004-0000-0000-000011000000}"/>
    <hyperlink ref="AQ5906" r:id="rId19" display="http://cdsbib.u-strasbg.fr/cgi-bin/cdsbib?1990RMxAA..21..381G" xr:uid="{00000000-0004-0000-0000-000012000000}"/>
    <hyperlink ref="AQ458" r:id="rId20" display="http://cdsbib.u-strasbg.fr/cgi-bin/cdsbib?1990RMxAA..21..381G" xr:uid="{00000000-0004-0000-0000-000013000000}"/>
    <hyperlink ref="AQ5907" r:id="rId21" display="http://cdsbib.u-strasbg.fr/cgi-bin/cdsbib?1990RMxAA..21..381G" xr:uid="{00000000-0004-0000-0000-000014000000}"/>
    <hyperlink ref="H64848" r:id="rId22" display="http://vsolj.cetus-net.org/bulletin.html" xr:uid="{00000000-0004-0000-0000-000015000000}"/>
    <hyperlink ref="H64841" r:id="rId23" display="https://www.aavso.org/ejaavso" xr:uid="{00000000-0004-0000-0000-000016000000}"/>
    <hyperlink ref="I64848" r:id="rId24" display="http://vsolj.cetus-net.org/bulletin.html" xr:uid="{00000000-0004-0000-0000-000017000000}"/>
    <hyperlink ref="AQ58499" r:id="rId25" display="http://cdsbib.u-strasbg.fr/cgi-bin/cdsbib?1990RMxAA..21..381G" xr:uid="{00000000-0004-0000-0000-000018000000}"/>
    <hyperlink ref="H64845" r:id="rId26" display="https://www.aavso.org/ejaavso" xr:uid="{00000000-0004-0000-0000-000019000000}"/>
    <hyperlink ref="AP5863" r:id="rId27" display="http://cdsbib.u-strasbg.fr/cgi-bin/cdsbib?1990RMxAA..21..381G" xr:uid="{00000000-0004-0000-0000-00001A000000}"/>
    <hyperlink ref="AP5866" r:id="rId28" display="http://cdsbib.u-strasbg.fr/cgi-bin/cdsbib?1990RMxAA..21..381G" xr:uid="{00000000-0004-0000-0000-00001B000000}"/>
    <hyperlink ref="AP5864" r:id="rId29" display="http://cdsbib.u-strasbg.fr/cgi-bin/cdsbib?1990RMxAA..21..381G" xr:uid="{00000000-0004-0000-0000-00001C000000}"/>
    <hyperlink ref="AP5848" r:id="rId30" display="http://cdsbib.u-strasbg.fr/cgi-bin/cdsbib?1990RMxAA..21..381G" xr:uid="{00000000-0004-0000-0000-00001D000000}"/>
    <hyperlink ref="AQ6077" r:id="rId31" display="http://cdsbib.u-strasbg.fr/cgi-bin/cdsbib?1990RMxAA..21..381G" xr:uid="{00000000-0004-0000-0000-00001E000000}"/>
    <hyperlink ref="AQ6081" r:id="rId32" display="http://cdsbib.u-strasbg.fr/cgi-bin/cdsbib?1990RMxAA..21..381G" xr:uid="{00000000-0004-0000-0000-00001F000000}"/>
    <hyperlink ref="AQ225" r:id="rId33" display="http://cdsbib.u-strasbg.fr/cgi-bin/cdsbib?1990RMxAA..21..381G" xr:uid="{00000000-0004-0000-0000-000020000000}"/>
    <hyperlink ref="I2969" r:id="rId34" display="http://vsolj.cetus-net.org/bulletin.html" xr:uid="{00000000-0004-0000-0000-000021000000}"/>
    <hyperlink ref="H2969" r:id="rId35" display="http://vsolj.cetus-net.org/bulletin.html" xr:uid="{00000000-0004-0000-0000-000022000000}"/>
    <hyperlink ref="AQ886" r:id="rId36" display="http://cdsbib.u-strasbg.fr/cgi-bin/cdsbib?1990RMxAA..21..381G" xr:uid="{00000000-0004-0000-0000-000023000000}"/>
    <hyperlink ref="AQ885" r:id="rId37" display="http://cdsbib.u-strasbg.fr/cgi-bin/cdsbib?1990RMxAA..21..381G" xr:uid="{00000000-0004-0000-0000-000024000000}"/>
    <hyperlink ref="AP4139" r:id="rId38" display="http://cdsbib.u-strasbg.fr/cgi-bin/cdsbib?1990RMxAA..21..381G" xr:uid="{00000000-0004-0000-0000-000025000000}"/>
    <hyperlink ref="AP4157" r:id="rId39" display="http://cdsbib.u-strasbg.fr/cgi-bin/cdsbib?1990RMxAA..21..381G" xr:uid="{00000000-0004-0000-0000-000026000000}"/>
    <hyperlink ref="AP4158" r:id="rId40" display="http://cdsbib.u-strasbg.fr/cgi-bin/cdsbib?1990RMxAA..21..381G" xr:uid="{00000000-0004-0000-0000-000027000000}"/>
    <hyperlink ref="AP4154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2023-01-26T05:44:57Z</dcterms:modified>
</cp:coreProperties>
</file>