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F998A5B-76C6-43FC-93AE-677630E072F2}" xr6:coauthVersionLast="47" xr6:coauthVersionMax="47" xr10:uidLastSave="{00000000-0000-0000-0000-000000000000}"/>
  <bookViews>
    <workbookView xWindow="14190" yWindow="765" windowWidth="1327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/>
  <c r="G60" i="1" s="1"/>
  <c r="K60" i="1" s="1"/>
  <c r="Q60" i="1"/>
  <c r="E61" i="1"/>
  <c r="F61" i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/>
  <c r="G53" i="1" s="1"/>
  <c r="K53" i="1" s="1"/>
  <c r="Q53" i="1"/>
  <c r="E39" i="1"/>
  <c r="F39" i="1" s="1"/>
  <c r="G39" i="1" s="1"/>
  <c r="K39" i="1" s="1"/>
  <c r="E40" i="1"/>
  <c r="F40" i="1" s="1"/>
  <c r="G40" i="1" s="1"/>
  <c r="K40" i="1" s="1"/>
  <c r="E41" i="1"/>
  <c r="F41" i="1" s="1"/>
  <c r="G41" i="1" s="1"/>
  <c r="K41" i="1" s="1"/>
  <c r="E42" i="1"/>
  <c r="F42" i="1" s="1"/>
  <c r="G42" i="1" s="1"/>
  <c r="K42" i="1" s="1"/>
  <c r="E43" i="1"/>
  <c r="F43" i="1" s="1"/>
  <c r="G43" i="1" s="1"/>
  <c r="K43" i="1" s="1"/>
  <c r="E50" i="1"/>
  <c r="F50" i="1" s="1"/>
  <c r="G50" i="1" s="1"/>
  <c r="K50" i="1" s="1"/>
  <c r="E34" i="1"/>
  <c r="F34" i="1" s="1"/>
  <c r="G34" i="1" s="1"/>
  <c r="K34" i="1" s="1"/>
  <c r="E35" i="1"/>
  <c r="F35" i="1"/>
  <c r="G35" i="1" s="1"/>
  <c r="K35" i="1" s="1"/>
  <c r="E36" i="1"/>
  <c r="F36" i="1" s="1"/>
  <c r="G36" i="1" s="1"/>
  <c r="K36" i="1" s="1"/>
  <c r="E37" i="1"/>
  <c r="F37" i="1"/>
  <c r="G37" i="1" s="1"/>
  <c r="K37" i="1" s="1"/>
  <c r="E38" i="1"/>
  <c r="F38" i="1" s="1"/>
  <c r="G38" i="1" s="1"/>
  <c r="K38" i="1" s="1"/>
  <c r="E44" i="1"/>
  <c r="F44" i="1"/>
  <c r="G44" i="1" s="1"/>
  <c r="K44" i="1" s="1"/>
  <c r="E45" i="1"/>
  <c r="F45" i="1" s="1"/>
  <c r="G45" i="1" s="1"/>
  <c r="K45" i="1" s="1"/>
  <c r="E46" i="1"/>
  <c r="F46" i="1"/>
  <c r="G46" i="1" s="1"/>
  <c r="K46" i="1" s="1"/>
  <c r="E47" i="1"/>
  <c r="F47" i="1" s="1"/>
  <c r="G47" i="1" s="1"/>
  <c r="K47" i="1" s="1"/>
  <c r="E48" i="1"/>
  <c r="F48" i="1"/>
  <c r="G48" i="1" s="1"/>
  <c r="K48" i="1" s="1"/>
  <c r="E49" i="1"/>
  <c r="F49" i="1" s="1"/>
  <c r="G49" i="1" s="1"/>
  <c r="K49" i="1" s="1"/>
  <c r="Q39" i="1"/>
  <c r="Q40" i="1"/>
  <c r="Q41" i="1"/>
  <c r="Q42" i="1"/>
  <c r="Q43" i="1"/>
  <c r="Q50" i="1"/>
  <c r="Q38" i="1"/>
  <c r="Q44" i="1"/>
  <c r="Q45" i="1"/>
  <c r="Q46" i="1"/>
  <c r="Q47" i="1"/>
  <c r="Q48" i="1"/>
  <c r="Q49" i="1"/>
  <c r="Q37" i="1"/>
  <c r="E28" i="1"/>
  <c r="F28" i="1"/>
  <c r="G28" i="1" s="1"/>
  <c r="K28" i="1" s="1"/>
  <c r="E33" i="1"/>
  <c r="F33" i="1"/>
  <c r="G33" i="1"/>
  <c r="K33" i="1" s="1"/>
  <c r="C21" i="1"/>
  <c r="Q21" i="1"/>
  <c r="E21" i="1"/>
  <c r="F21" i="1"/>
  <c r="G21" i="1" s="1"/>
  <c r="I21" i="1" s="1"/>
  <c r="Q28" i="1"/>
  <c r="Q33" i="1"/>
  <c r="Q34" i="1"/>
  <c r="Q35" i="1"/>
  <c r="Q36" i="1"/>
  <c r="E29" i="1"/>
  <c r="F29" i="1"/>
  <c r="G29" i="1" s="1"/>
  <c r="J29" i="1" s="1"/>
  <c r="E30" i="1"/>
  <c r="F30" i="1" s="1"/>
  <c r="G30" i="1" s="1"/>
  <c r="J30" i="1" s="1"/>
  <c r="E31" i="1"/>
  <c r="F31" i="1"/>
  <c r="G31" i="1" s="1"/>
  <c r="J31" i="1" s="1"/>
  <c r="E32" i="1"/>
  <c r="F32" i="1" s="1"/>
  <c r="G32" i="1" s="1"/>
  <c r="J32" i="1" s="1"/>
  <c r="D9" i="1"/>
  <c r="C9" i="1"/>
  <c r="E22" i="1"/>
  <c r="F22" i="1"/>
  <c r="G22" i="1"/>
  <c r="K22" i="1" s="1"/>
  <c r="E23" i="1"/>
  <c r="F23" i="1"/>
  <c r="G23" i="1" s="1"/>
  <c r="K23" i="1" s="1"/>
  <c r="E24" i="1"/>
  <c r="F24" i="1"/>
  <c r="G24" i="1"/>
  <c r="J24" i="1" s="1"/>
  <c r="E25" i="1"/>
  <c r="F25" i="1"/>
  <c r="G25" i="1" s="1"/>
  <c r="J25" i="1" s="1"/>
  <c r="E26" i="1"/>
  <c r="F26" i="1"/>
  <c r="G26" i="1"/>
  <c r="J26" i="1" s="1"/>
  <c r="E27" i="1"/>
  <c r="F27" i="1"/>
  <c r="G27" i="1" s="1"/>
  <c r="J27" i="1" s="1"/>
  <c r="Q29" i="1"/>
  <c r="Q30" i="1"/>
  <c r="Q31" i="1"/>
  <c r="Q32" i="1"/>
  <c r="Q24" i="1"/>
  <c r="Q25" i="1"/>
  <c r="Q26" i="1"/>
  <c r="Q27" i="1"/>
  <c r="Q22" i="1"/>
  <c r="Q23" i="1"/>
  <c r="F16" i="1"/>
  <c r="F17" i="1" s="1"/>
  <c r="C17" i="1"/>
  <c r="C11" i="1"/>
  <c r="C12" i="1"/>
  <c r="O56" i="1" l="1"/>
  <c r="O60" i="1"/>
  <c r="O55" i="1"/>
  <c r="O59" i="1"/>
  <c r="O63" i="1"/>
  <c r="O54" i="1"/>
  <c r="O58" i="1"/>
  <c r="O62" i="1"/>
  <c r="O57" i="1"/>
  <c r="O61" i="1"/>
  <c r="O53" i="1"/>
  <c r="O52" i="1"/>
  <c r="O51" i="1"/>
  <c r="C16" i="1"/>
  <c r="D18" i="1" s="1"/>
  <c r="C15" i="1"/>
  <c r="O43" i="1"/>
  <c r="O47" i="1"/>
  <c r="O36" i="1"/>
  <c r="O33" i="1"/>
  <c r="O49" i="1"/>
  <c r="O30" i="1"/>
  <c r="O21" i="1"/>
  <c r="O44" i="1"/>
  <c r="O26" i="1"/>
  <c r="O25" i="1"/>
  <c r="O45" i="1"/>
  <c r="O40" i="1"/>
  <c r="O28" i="1"/>
  <c r="O37" i="1"/>
  <c r="O42" i="1"/>
  <c r="O46" i="1"/>
  <c r="O32" i="1"/>
  <c r="O24" i="1"/>
  <c r="O48" i="1"/>
  <c r="O34" i="1"/>
  <c r="O31" i="1"/>
  <c r="O29" i="1"/>
  <c r="O50" i="1"/>
  <c r="O39" i="1"/>
  <c r="O41" i="1"/>
  <c r="O38" i="1"/>
  <c r="O22" i="1"/>
  <c r="O35" i="1"/>
  <c r="O27" i="1"/>
  <c r="O23" i="1"/>
  <c r="C18" i="1" l="1"/>
  <c r="F18" i="1"/>
  <c r="F19" i="1" s="1"/>
</calcChain>
</file>

<file path=xl/sharedStrings.xml><?xml version="1.0" encoding="utf-8"?>
<sst xmlns="http://schemas.openxmlformats.org/spreadsheetml/2006/main" count="129" uniqueCount="55">
  <si>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</si>
  <si>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</si>
  <si>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</si>
  <si>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</si>
  <si>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</si>
  <si>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</si>
  <si>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</si>
  <si>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</si>
  <si>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</si>
  <si>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</si>
  <si>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</si>
  <si>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</si>
  <si>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</si>
  <si>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</si>
  <si>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</si>
  <si>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</si>
  <si>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</si>
  <si>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</si>
  <si>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</si>
  <si>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</si>
  <si>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</si>
  <si>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</si>
  <si>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</si>
  <si>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</si>
  <si>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</si>
  <si>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</si>
  <si>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</si>
  <si>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</si>
  <si>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</si>
  <si>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</si>
  <si>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</si>
  <si>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</si>
  <si>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</si>
  <si>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</si>
  <si>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</si>
  <si>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</si>
  <si>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</si>
  <si>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</si>
  <si>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</si>
  <si>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</si>
  <si>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</si>
  <si>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</si>
  <si>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</si>
  <si>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QQ Boo / GSC 3483-1409</t>
  </si>
  <si>
    <t>EW</t>
  </si>
  <si>
    <t>IBVS 6029</t>
  </si>
  <si>
    <t>I</t>
  </si>
  <si>
    <t>II</t>
  </si>
  <si>
    <t>IBVS 6149</t>
  </si>
  <si>
    <t>IBVS 6157</t>
  </si>
  <si>
    <t>vis</t>
  </si>
  <si>
    <t>OEJV 0179</t>
  </si>
  <si>
    <t>OEJV 0211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</si>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</sst>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9" fillId="24" borderId="0" xfId="0" applyFont="1" applyFill="1" applyAlignme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65" fontId="32" fillId="0" borderId="0" xfId="0" applyNumberFormat="1" applyFont="1" applyAlignment="1">
      <alignment vertical="center" wrapText="1"/>
    </xf>
    <xf numFmtId="165" fontId="5" fillId="0" borderId="0" xfId="42" applyNumberFormat="1" applyFont="1" applyAlignment="1">
      <alignment horizontal="left" wrapText="1"/>
    </xf>
    <xf numFmtId="165" fontId="16" fillId="0" borderId="0" xfId="41" applyNumberFormat="1" applyFont="1" applyAlignment="1">
      <alignment horizontal="left"/>
    </xf>
    <xf numFmtId="165" fontId="32" fillId="0" borderId="0" xfId="0" applyNumberFormat="1" applyFont="1" applyAlignment="1" applyProtection="1">
      <alignment vertical="center" wrapText="1"/>
      <protection locked="0"/>
    </xf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QQ Boo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0FF-42E5-8915-3909F0045C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FF-42E5-8915-3909F0045C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3">
                  <c:v>-6.0939999995753169E-2</c:v>
                </c:pt>
                <c:pt idx="4">
                  <c:v>-6.1879999993834645E-2</c:v>
                </c:pt>
                <c:pt idx="5">
                  <c:v>-6.2859999998181593E-2</c:v>
                </c:pt>
                <c:pt idx="6">
                  <c:v>-5.9300000000803266E-2</c:v>
                </c:pt>
                <c:pt idx="8">
                  <c:v>-6.6299999998591375E-2</c:v>
                </c:pt>
                <c:pt idx="9">
                  <c:v>-6.3639999993029051E-2</c:v>
                </c:pt>
                <c:pt idx="10">
                  <c:v>-6.5880000001925509E-2</c:v>
                </c:pt>
                <c:pt idx="11">
                  <c:v>-6.4420000002428424E-2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0FF-42E5-8915-3909F0045C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-5.4359999994630925E-2</c:v>
                </c:pt>
                <c:pt idx="2">
                  <c:v>-5.7099999998172279E-2</c:v>
                </c:pt>
                <c:pt idx="7">
                  <c:v>-6.2440000001515727E-2</c:v>
                </c:pt>
                <c:pt idx="12">
                  <c:v>-6.3009999998030253E-2</c:v>
                </c:pt>
                <c:pt idx="13">
                  <c:v>-6.7729999995208345E-2</c:v>
                </c:pt>
                <c:pt idx="14">
                  <c:v>-6.4379999996162951E-2</c:v>
                </c:pt>
                <c:pt idx="15">
                  <c:v>-6.5259999995760154E-2</c:v>
                </c:pt>
                <c:pt idx="16">
                  <c:v>-6.9620000002032612E-2</c:v>
                </c:pt>
                <c:pt idx="17">
                  <c:v>-7.4479999995674007E-2</c:v>
                </c:pt>
                <c:pt idx="18">
                  <c:v>-7.5419999906443991E-2</c:v>
                </c:pt>
                <c:pt idx="19">
                  <c:v>-7.4969999972381629E-2</c:v>
                </c:pt>
                <c:pt idx="20">
                  <c:v>-7.3580000098445453E-2</c:v>
                </c:pt>
                <c:pt idx="21">
                  <c:v>-7.7170000193291344E-2</c:v>
                </c:pt>
                <c:pt idx="22">
                  <c:v>-7.3840000208292622E-2</c:v>
                </c:pt>
                <c:pt idx="23">
                  <c:v>-7.6359999991836958E-2</c:v>
                </c:pt>
                <c:pt idx="24">
                  <c:v>-7.5199999992037192E-2</c:v>
                </c:pt>
                <c:pt idx="25">
                  <c:v>-7.6339999999618158E-2</c:v>
                </c:pt>
                <c:pt idx="26">
                  <c:v>-7.527999999729218E-2</c:v>
                </c:pt>
                <c:pt idx="27">
                  <c:v>-7.5599999996484257E-2</c:v>
                </c:pt>
                <c:pt idx="28">
                  <c:v>-7.6739999996789265E-2</c:v>
                </c:pt>
                <c:pt idx="29">
                  <c:v>-7.553000019834144E-2</c:v>
                </c:pt>
                <c:pt idx="30">
                  <c:v>-9.4799999998940621E-2</c:v>
                </c:pt>
                <c:pt idx="31">
                  <c:v>-9.4619999996211845E-2</c:v>
                </c:pt>
                <c:pt idx="32">
                  <c:v>-9.4999999993888196E-2</c:v>
                </c:pt>
                <c:pt idx="33">
                  <c:v>-9.8619999997026753E-2</c:v>
                </c:pt>
                <c:pt idx="34">
                  <c:v>-9.825999999884516E-2</c:v>
                </c:pt>
                <c:pt idx="35">
                  <c:v>-9.900000000197906E-2</c:v>
                </c:pt>
                <c:pt idx="36">
                  <c:v>-0.1055999999953201</c:v>
                </c:pt>
                <c:pt idx="37">
                  <c:v>-0.10253999999986263</c:v>
                </c:pt>
                <c:pt idx="38">
                  <c:v>-0.10538000000087777</c:v>
                </c:pt>
                <c:pt idx="39">
                  <c:v>-0.10654000000067754</c:v>
                </c:pt>
                <c:pt idx="40">
                  <c:v>-0.1055999999953201</c:v>
                </c:pt>
                <c:pt idx="41">
                  <c:v>-0.10783999999694061</c:v>
                </c:pt>
                <c:pt idx="42">
                  <c:v>-0.10739999999350403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0FF-42E5-8915-3909F0045C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0FF-42E5-8915-3909F0045C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0FF-42E5-8915-3909F0045C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5.0000000000000001E-4</c:v>
                  </c:pt>
                  <c:pt idx="3">
                    <c:v>1.6000000000000001E-3</c:v>
                  </c:pt>
                  <c:pt idx="4">
                    <c:v>8.0000000000000004E-4</c:v>
                  </c:pt>
                  <c:pt idx="5">
                    <c:v>1.1000000000000001E-3</c:v>
                  </c:pt>
                  <c:pt idx="6">
                    <c:v>1.4E-3</c:v>
                  </c:pt>
                  <c:pt idx="7">
                    <c:v>2.9999999999999997E-4</c:v>
                  </c:pt>
                  <c:pt idx="8">
                    <c:v>2.5000000000000001E-3</c:v>
                  </c:pt>
                  <c:pt idx="9">
                    <c:v>8.0000000000000004E-4</c:v>
                  </c:pt>
                  <c:pt idx="10">
                    <c:v>6.9999999999999999E-4</c:v>
                  </c:pt>
                  <c:pt idx="11">
                    <c:v>6.9999999999999999E-4</c:v>
                  </c:pt>
                  <c:pt idx="12">
                    <c:v>1E-4</c:v>
                  </c:pt>
                  <c:pt idx="13">
                    <c:v>1E-4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2.0000000000000001E-4</c:v>
                  </c:pt>
                  <c:pt idx="17">
                    <c:v>2.9999999999999997E-4</c:v>
                  </c:pt>
                  <c:pt idx="18">
                    <c:v>6.9999999999999999E-4</c:v>
                  </c:pt>
                  <c:pt idx="19">
                    <c:v>4.0000000000000002E-4</c:v>
                  </c:pt>
                  <c:pt idx="20">
                    <c:v>2.0000000000000001E-4</c:v>
                  </c:pt>
                  <c:pt idx="21">
                    <c:v>2.9999999999999997E-4</c:v>
                  </c:pt>
                  <c:pt idx="22">
                    <c:v>4.0000000000000002E-4</c:v>
                  </c:pt>
                  <c:pt idx="23">
                    <c:v>2.9999999999999997E-4</c:v>
                  </c:pt>
                  <c:pt idx="24">
                    <c:v>5.9999999999999995E-4</c:v>
                  </c:pt>
                  <c:pt idx="25">
                    <c:v>1.6000000000000001E-3</c:v>
                  </c:pt>
                  <c:pt idx="26">
                    <c:v>8.9999999999999998E-4</c:v>
                  </c:pt>
                  <c:pt idx="27">
                    <c:v>2.0000000000000001E-4</c:v>
                  </c:pt>
                  <c:pt idx="28">
                    <c:v>5.9999999999999995E-4</c:v>
                  </c:pt>
                  <c:pt idx="29">
                    <c:v>2.0000000000000001E-4</c:v>
                  </c:pt>
                  <c:pt idx="30">
                    <c:v>3.5000000000000001E-3</c:v>
                  </c:pt>
                  <c:pt idx="31">
                    <c:v>3.5000000000000001E-3</c:v>
                  </c:pt>
                  <c:pt idx="32">
                    <c:v>3.5000000000000001E-3</c:v>
                  </c:pt>
                  <c:pt idx="33">
                    <c:v>3.5000000000000001E-3</c:v>
                  </c:pt>
                  <c:pt idx="34">
                    <c:v>3.5000000000000001E-3</c:v>
                  </c:pt>
                  <c:pt idx="35">
                    <c:v>3.5000000000000001E-3</c:v>
                  </c:pt>
                  <c:pt idx="36">
                    <c:v>3.5000000000000001E-3</c:v>
                  </c:pt>
                  <c:pt idx="37">
                    <c:v>3.5000000000000001E-3</c:v>
                  </c:pt>
                  <c:pt idx="38">
                    <c:v>3.5000000000000001E-3</c:v>
                  </c:pt>
                  <c:pt idx="39">
                    <c:v>3.5000000000000001E-3</c:v>
                  </c:pt>
                  <c:pt idx="40">
                    <c:v>3.5000000000000001E-3</c:v>
                  </c:pt>
                  <c:pt idx="41">
                    <c:v>3.5000000000000001E-3</c:v>
                  </c:pt>
                  <c:pt idx="4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0FF-42E5-8915-3909F0045C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9.7205817298852276E-3</c:v>
                </c:pt>
                <c:pt idx="1">
                  <c:v>-5.2522467651692752E-2</c:v>
                </c:pt>
                <c:pt idx="2">
                  <c:v>-5.2524334905829119E-2</c:v>
                </c:pt>
                <c:pt idx="3">
                  <c:v>-6.2039861984743178E-2</c:v>
                </c:pt>
                <c:pt idx="4">
                  <c:v>-6.2041729238879545E-2</c:v>
                </c:pt>
                <c:pt idx="5">
                  <c:v>-6.2269534243516028E-2</c:v>
                </c:pt>
                <c:pt idx="6">
                  <c:v>-6.2271401497652396E-2</c:v>
                </c:pt>
                <c:pt idx="7">
                  <c:v>-6.2741949540016273E-2</c:v>
                </c:pt>
                <c:pt idx="8">
                  <c:v>-6.7023563274700326E-2</c:v>
                </c:pt>
                <c:pt idx="9">
                  <c:v>-6.7025430528836694E-2</c:v>
                </c:pt>
                <c:pt idx="10">
                  <c:v>-6.7064642865700352E-2</c:v>
                </c:pt>
                <c:pt idx="11">
                  <c:v>-6.706651011983672E-2</c:v>
                </c:pt>
                <c:pt idx="12">
                  <c:v>-6.7348465494427773E-2</c:v>
                </c:pt>
                <c:pt idx="13">
                  <c:v>-6.7779801199927991E-2</c:v>
                </c:pt>
                <c:pt idx="14">
                  <c:v>-6.7781668454064359E-2</c:v>
                </c:pt>
                <c:pt idx="15">
                  <c:v>-6.7875031160882587E-2</c:v>
                </c:pt>
                <c:pt idx="16">
                  <c:v>-7.2602918634157784E-2</c:v>
                </c:pt>
                <c:pt idx="17">
                  <c:v>-7.6942417247069142E-2</c:v>
                </c:pt>
                <c:pt idx="18">
                  <c:v>-7.7046983478705561E-2</c:v>
                </c:pt>
                <c:pt idx="19">
                  <c:v>-7.7048850732841928E-2</c:v>
                </c:pt>
                <c:pt idx="20">
                  <c:v>-7.7074992290751029E-2</c:v>
                </c:pt>
                <c:pt idx="21">
                  <c:v>-7.7076859544887397E-2</c:v>
                </c:pt>
                <c:pt idx="22">
                  <c:v>-7.7116071881751055E-2</c:v>
                </c:pt>
                <c:pt idx="23">
                  <c:v>-7.7170222251705625E-2</c:v>
                </c:pt>
                <c:pt idx="24">
                  <c:v>-7.7172089505841993E-2</c:v>
                </c:pt>
                <c:pt idx="25">
                  <c:v>-7.730466454952388E-2</c:v>
                </c:pt>
                <c:pt idx="26">
                  <c:v>-7.7306531803660247E-2</c:v>
                </c:pt>
                <c:pt idx="27">
                  <c:v>-7.735881491947845E-2</c:v>
                </c:pt>
                <c:pt idx="28">
                  <c:v>-7.7360682173614817E-2</c:v>
                </c:pt>
                <c:pt idx="29">
                  <c:v>-7.7749071033978656E-2</c:v>
                </c:pt>
                <c:pt idx="30">
                  <c:v>-9.286636052198656E-2</c:v>
                </c:pt>
                <c:pt idx="31">
                  <c:v>-9.3012006344623005E-2</c:v>
                </c:pt>
                <c:pt idx="32">
                  <c:v>-9.3053085935623017E-2</c:v>
                </c:pt>
                <c:pt idx="33">
                  <c:v>-9.7456071189170781E-2</c:v>
                </c:pt>
                <c:pt idx="34">
                  <c:v>-9.7457938443307135E-2</c:v>
                </c:pt>
                <c:pt idx="35">
                  <c:v>-9.7459805697443502E-2</c:v>
                </c:pt>
                <c:pt idx="36">
                  <c:v>-0.10230533018130968</c:v>
                </c:pt>
                <c:pt idx="37">
                  <c:v>-0.10230719743544604</c:v>
                </c:pt>
                <c:pt idx="38">
                  <c:v>-0.1023090646895824</c:v>
                </c:pt>
                <c:pt idx="39">
                  <c:v>-0.10252193166112797</c:v>
                </c:pt>
                <c:pt idx="40">
                  <c:v>-0.10257608203108254</c:v>
                </c:pt>
                <c:pt idx="41">
                  <c:v>-0.10257794928521891</c:v>
                </c:pt>
                <c:pt idx="42">
                  <c:v>-0.10294019658767364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0FF-42E5-8915-3909F0045C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16667</c:v>
                </c:pt>
                <c:pt idx="2">
                  <c:v>16667.5</c:v>
                </c:pt>
                <c:pt idx="3">
                  <c:v>19215.5</c:v>
                </c:pt>
                <c:pt idx="4">
                  <c:v>19216</c:v>
                </c:pt>
                <c:pt idx="5">
                  <c:v>19277</c:v>
                </c:pt>
                <c:pt idx="6">
                  <c:v>19277.5</c:v>
                </c:pt>
                <c:pt idx="7">
                  <c:v>19403.5</c:v>
                </c:pt>
                <c:pt idx="8">
                  <c:v>20550</c:v>
                </c:pt>
                <c:pt idx="9">
                  <c:v>20550.5</c:v>
                </c:pt>
                <c:pt idx="10">
                  <c:v>20561</c:v>
                </c:pt>
                <c:pt idx="11">
                  <c:v>20561.5</c:v>
                </c:pt>
                <c:pt idx="12">
                  <c:v>20637</c:v>
                </c:pt>
                <c:pt idx="13">
                  <c:v>20752.5</c:v>
                </c:pt>
                <c:pt idx="14">
                  <c:v>20753</c:v>
                </c:pt>
                <c:pt idx="15">
                  <c:v>20778</c:v>
                </c:pt>
                <c:pt idx="16">
                  <c:v>22044</c:v>
                </c:pt>
                <c:pt idx="17">
                  <c:v>23206</c:v>
                </c:pt>
                <c:pt idx="18">
                  <c:v>23234</c:v>
                </c:pt>
                <c:pt idx="19">
                  <c:v>23234.5</c:v>
                </c:pt>
                <c:pt idx="20">
                  <c:v>23241.5</c:v>
                </c:pt>
                <c:pt idx="21">
                  <c:v>23242</c:v>
                </c:pt>
                <c:pt idx="22">
                  <c:v>23252.5</c:v>
                </c:pt>
                <c:pt idx="23">
                  <c:v>23267</c:v>
                </c:pt>
                <c:pt idx="24">
                  <c:v>23267.5</c:v>
                </c:pt>
                <c:pt idx="25">
                  <c:v>23303</c:v>
                </c:pt>
                <c:pt idx="26">
                  <c:v>23303.5</c:v>
                </c:pt>
                <c:pt idx="27">
                  <c:v>23317.5</c:v>
                </c:pt>
                <c:pt idx="28">
                  <c:v>23318</c:v>
                </c:pt>
                <c:pt idx="29">
                  <c:v>23422</c:v>
                </c:pt>
                <c:pt idx="30">
                  <c:v>27470</c:v>
                </c:pt>
                <c:pt idx="31">
                  <c:v>27509</c:v>
                </c:pt>
                <c:pt idx="32">
                  <c:v>27520</c:v>
                </c:pt>
                <c:pt idx="33">
                  <c:v>28699</c:v>
                </c:pt>
                <c:pt idx="34">
                  <c:v>28699.5</c:v>
                </c:pt>
                <c:pt idx="35">
                  <c:v>28700</c:v>
                </c:pt>
                <c:pt idx="36">
                  <c:v>29997.5</c:v>
                </c:pt>
                <c:pt idx="37">
                  <c:v>29998</c:v>
                </c:pt>
                <c:pt idx="38">
                  <c:v>29998.5</c:v>
                </c:pt>
                <c:pt idx="39">
                  <c:v>30055.5</c:v>
                </c:pt>
                <c:pt idx="40">
                  <c:v>30070</c:v>
                </c:pt>
                <c:pt idx="41">
                  <c:v>30070.5</c:v>
                </c:pt>
                <c:pt idx="42">
                  <c:v>30167.5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0FF-42E5-8915-3909F0045C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78024"/>
        <c:axId val="1"/>
      </c:scatterChart>
      <c:valAx>
        <c:axId val="840778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78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7BFA63-5416-400C-A430-D27A2900BD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9"/>
  <sheetViews>
    <sheetView tabSelected="1" workbookViewId="0">
      <pane xSplit="14" ySplit="21" topLeftCell="O46" activePane="bottomRight" state="frozen"/>
      <selection pane="topRight" activeCell="O1" sqref="O1"/>
      <selection pane="bottomLeft" activeCell="A22" sqref="A22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51415.775999999998</v>
      </c>
      <c r="D7" s="29" t="s">
        <v>42</v>
      </c>
    </row>
    <row r="8" spans="1:6" x14ac:dyDescent="0.2">
      <c r="A8" t="s">
        <v>7</v>
      </c>
      <c r="C8" s="8">
        <v>0.27648</v>
      </c>
      <c r="D8" s="29" t="s">
        <v>42</v>
      </c>
    </row>
    <row r="9" spans="1:6" x14ac:dyDescent="0.2">
      <c r="A9" s="24" t="s">
        <v>36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9.7205817298852276E-3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-3.7345082727292241E-6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59756.245221670666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0.27647626549172727</v>
      </c>
      <c r="E16" s="14" t="s">
        <v>34</v>
      </c>
      <c r="F16" s="15">
        <f ca="1">NOW()+15018.5+$C$5/24</f>
        <v>60170.559026504627</v>
      </c>
    </row>
    <row r="17" spans="1:21" ht="13.5" thickBot="1" x14ac:dyDescent="0.25">
      <c r="A17" s="14" t="s">
        <v>31</v>
      </c>
      <c r="B17" s="10"/>
      <c r="C17" s="10">
        <f>COUNT(C21:C2190)</f>
        <v>43</v>
      </c>
      <c r="E17" s="14" t="s">
        <v>39</v>
      </c>
      <c r="F17" s="15">
        <f ca="1">ROUND(2*(F16-$C$7)/$C$8,0)/2+F15</f>
        <v>31666</v>
      </c>
    </row>
    <row r="18" spans="1:21" ht="14.25" thickTop="1" thickBot="1" x14ac:dyDescent="0.25">
      <c r="A18" s="16" t="s">
        <v>9</v>
      </c>
      <c r="B18" s="10"/>
      <c r="C18" s="19">
        <f ca="1">+C15</f>
        <v>59756.245221670666</v>
      </c>
      <c r="D18" s="20">
        <f ca="1">+C16</f>
        <v>0.27647626549172727</v>
      </c>
      <c r="E18" s="14" t="s">
        <v>40</v>
      </c>
      <c r="F18" s="23">
        <f ca="1">ROUND(2*(F16-$C$15)/$C$16,0)/2+F15</f>
        <v>1499.5</v>
      </c>
    </row>
    <row r="19" spans="1:21" ht="13.5" thickTop="1" x14ac:dyDescent="0.2">
      <c r="E19" s="14" t="s">
        <v>35</v>
      </c>
      <c r="F19" s="18">
        <f ca="1">+$C$15+$C$16*F18-15018.5-$C$5/24</f>
        <v>45152.717215108845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51415.775999999998</v>
      </c>
      <c r="D21" s="8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9.7205817298852276E-3</v>
      </c>
      <c r="Q21" s="2">
        <f>+C21-15018.5</f>
        <v>36397.275999999998</v>
      </c>
    </row>
    <row r="22" spans="1:21" x14ac:dyDescent="0.2">
      <c r="A22" s="30" t="s">
        <v>45</v>
      </c>
      <c r="B22" s="31" t="s">
        <v>46</v>
      </c>
      <c r="C22" s="30">
        <v>56023.813800000004</v>
      </c>
      <c r="D22" s="30">
        <v>8.9999999999999998E-4</v>
      </c>
      <c r="E22">
        <f>+(C22-C$7)/C$8</f>
        <v>16666.803385416686</v>
      </c>
      <c r="F22">
        <f>ROUND(2*E22,0)/2</f>
        <v>16667</v>
      </c>
      <c r="G22">
        <f>+C22-(C$7+F22*C$8)</f>
        <v>-5.4359999994630925E-2</v>
      </c>
      <c r="K22">
        <f>+G22</f>
        <v>-5.4359999994630925E-2</v>
      </c>
      <c r="O22">
        <f ca="1">+C$11+C$12*$F22</f>
        <v>-5.2522467651692752E-2</v>
      </c>
      <c r="Q22" s="2">
        <f>+C22-15018.5</f>
        <v>41005.313800000004</v>
      </c>
    </row>
    <row r="23" spans="1:21" x14ac:dyDescent="0.2">
      <c r="A23" s="30" t="s">
        <v>45</v>
      </c>
      <c r="B23" s="31" t="s">
        <v>47</v>
      </c>
      <c r="C23" s="30">
        <v>56023.9493</v>
      </c>
      <c r="D23" s="30">
        <v>5.0000000000000001E-4</v>
      </c>
      <c r="E23">
        <f>+(C23-C$7)/C$8</f>
        <v>16667.293475115748</v>
      </c>
      <c r="F23">
        <f>ROUND(2*E23,0)/2</f>
        <v>16667.5</v>
      </c>
      <c r="G23">
        <f>+C23-(C$7+F23*C$8)</f>
        <v>-5.7099999998172279E-2</v>
      </c>
      <c r="K23">
        <f>+G23</f>
        <v>-5.7099999998172279E-2</v>
      </c>
      <c r="O23">
        <f ca="1">+C$11+C$12*$F23</f>
        <v>-5.2524334905829119E-2</v>
      </c>
      <c r="Q23" s="2">
        <f>+C23-15018.5</f>
        <v>41005.4493</v>
      </c>
    </row>
    <row r="24" spans="1:21" x14ac:dyDescent="0.2">
      <c r="A24" s="32" t="s">
        <v>48</v>
      </c>
      <c r="B24" s="33" t="s">
        <v>46</v>
      </c>
      <c r="C24" s="32">
        <v>56728.416499999999</v>
      </c>
      <c r="D24" s="32">
        <v>1.6000000000000001E-3</v>
      </c>
      <c r="E24">
        <f>+(C24-C$7)/C$8</f>
        <v>19215.279586226858</v>
      </c>
      <c r="F24">
        <f>ROUND(2*E24,0)/2</f>
        <v>19215.5</v>
      </c>
      <c r="G24">
        <f>+C24-(C$7+F24*C$8)</f>
        <v>-6.0939999995753169E-2</v>
      </c>
      <c r="J24">
        <f>+G24</f>
        <v>-6.0939999995753169E-2</v>
      </c>
      <c r="O24">
        <f ca="1">+C$11+C$12*$F24</f>
        <v>-6.2039861984743178E-2</v>
      </c>
      <c r="Q24" s="2">
        <f>+C24-15018.5</f>
        <v>41709.916499999999</v>
      </c>
    </row>
    <row r="25" spans="1:21" x14ac:dyDescent="0.2">
      <c r="A25" s="32" t="s">
        <v>48</v>
      </c>
      <c r="B25" s="33" t="s">
        <v>46</v>
      </c>
      <c r="C25" s="32">
        <v>56728.553800000002</v>
      </c>
      <c r="D25" s="32">
        <v>8.0000000000000004E-4</v>
      </c>
      <c r="E25">
        <f>+(C25-C$7)/C$8</f>
        <v>19215.776186342606</v>
      </c>
      <c r="F25">
        <f>ROUND(2*E25,0)/2</f>
        <v>19216</v>
      </c>
      <c r="G25">
        <f>+C25-(C$7+F25*C$8)</f>
        <v>-6.1879999993834645E-2</v>
      </c>
      <c r="J25">
        <f>+G25</f>
        <v>-6.1879999993834645E-2</v>
      </c>
      <c r="O25">
        <f ca="1">+C$11+C$12*$F25</f>
        <v>-6.2041729238879545E-2</v>
      </c>
      <c r="Q25" s="2">
        <f>+C25-15018.5</f>
        <v>41710.053800000002</v>
      </c>
    </row>
    <row r="26" spans="1:21" x14ac:dyDescent="0.2">
      <c r="A26" s="32" t="s">
        <v>48</v>
      </c>
      <c r="B26" s="33" t="s">
        <v>46</v>
      </c>
      <c r="C26" s="32">
        <v>56745.418100000003</v>
      </c>
      <c r="D26" s="32">
        <v>1.1000000000000001E-3</v>
      </c>
      <c r="E26">
        <f>+(C26-C$7)/C$8</f>
        <v>19276.772641782423</v>
      </c>
      <c r="F26">
        <f>ROUND(2*E26,0)/2</f>
        <v>19277</v>
      </c>
      <c r="G26">
        <f>+C26-(C$7+F26*C$8)</f>
        <v>-6.2859999998181593E-2</v>
      </c>
      <c r="J26">
        <f>+G26</f>
        <v>-6.2859999998181593E-2</v>
      </c>
      <c r="O26">
        <f ca="1">+C$11+C$12*$F26</f>
        <v>-6.2269534243516028E-2</v>
      </c>
      <c r="Q26" s="2">
        <f>+C26-15018.5</f>
        <v>41726.918100000003</v>
      </c>
    </row>
    <row r="27" spans="1:21" x14ac:dyDescent="0.2">
      <c r="A27" s="32" t="s">
        <v>48</v>
      </c>
      <c r="B27" s="33" t="s">
        <v>46</v>
      </c>
      <c r="C27" s="32">
        <v>56745.5599</v>
      </c>
      <c r="D27" s="32">
        <v>1.4E-3</v>
      </c>
      <c r="E27">
        <f>+(C27-C$7)/C$8</f>
        <v>19277.285517939821</v>
      </c>
      <c r="F27">
        <f>ROUND(2*E27,0)/2</f>
        <v>19277.5</v>
      </c>
      <c r="G27">
        <f>+C27-(C$7+F27*C$8)</f>
        <v>-5.9300000000803266E-2</v>
      </c>
      <c r="J27">
        <f>+G27</f>
        <v>-5.9300000000803266E-2</v>
      </c>
      <c r="O27">
        <f ca="1">+C$11+C$12*$F27</f>
        <v>-6.2271401497652396E-2</v>
      </c>
      <c r="Q27" s="2">
        <f>+C27-15018.5</f>
        <v>41727.0599</v>
      </c>
    </row>
    <row r="28" spans="1:21" x14ac:dyDescent="0.2">
      <c r="A28" s="34" t="s">
        <v>51</v>
      </c>
      <c r="B28" s="35" t="s">
        <v>47</v>
      </c>
      <c r="C28" s="36">
        <v>56780.393239999998</v>
      </c>
      <c r="D28" s="36">
        <v>2.9999999999999997E-4</v>
      </c>
      <c r="E28">
        <f>+(C28-C$7)/C$8</f>
        <v>19403.274160879628</v>
      </c>
      <c r="F28">
        <f>ROUND(2*E28,0)/2</f>
        <v>19403.5</v>
      </c>
      <c r="G28">
        <f>+C28-(C$7+F28*C$8)</f>
        <v>-6.2440000001515727E-2</v>
      </c>
      <c r="K28">
        <f>+G28</f>
        <v>-6.2440000001515727E-2</v>
      </c>
      <c r="O28">
        <f ca="1">+C$11+C$12*$F28</f>
        <v>-6.2741949540016273E-2</v>
      </c>
      <c r="Q28" s="2">
        <f>+C28-15018.5</f>
        <v>41761.893239999998</v>
      </c>
    </row>
    <row r="29" spans="1:21" x14ac:dyDescent="0.2">
      <c r="A29" s="30" t="s">
        <v>49</v>
      </c>
      <c r="B29" s="31"/>
      <c r="C29" s="30">
        <v>57097.373699999996</v>
      </c>
      <c r="D29" s="30">
        <v>2.5000000000000001E-3</v>
      </c>
      <c r="E29">
        <f>+(C29-C$7)/C$8</f>
        <v>20549.76019965277</v>
      </c>
      <c r="F29">
        <f>ROUND(2*E29,0)/2</f>
        <v>20550</v>
      </c>
      <c r="G29">
        <f>+C29-(C$7+F29*C$8)</f>
        <v>-6.6299999998591375E-2</v>
      </c>
      <c r="J29">
        <f>+G29</f>
        <v>-6.6299999998591375E-2</v>
      </c>
      <c r="O29">
        <f ca="1">+C$11+C$12*$F29</f>
        <v>-6.7023563274700326E-2</v>
      </c>
      <c r="Q29" s="2">
        <f>+C29-15018.5</f>
        <v>42078.873699999996</v>
      </c>
    </row>
    <row r="30" spans="1:21" x14ac:dyDescent="0.2">
      <c r="A30" s="30" t="s">
        <v>49</v>
      </c>
      <c r="B30" s="31"/>
      <c r="C30" s="30">
        <v>57097.514600000002</v>
      </c>
      <c r="D30" s="30">
        <v>8.0000000000000004E-4</v>
      </c>
      <c r="E30">
        <f>+(C30-C$7)/C$8</f>
        <v>20550.269820601869</v>
      </c>
      <c r="F30">
        <f>ROUND(2*E30,0)/2</f>
        <v>20550.5</v>
      </c>
      <c r="G30">
        <f>+C30-(C$7+F30*C$8)</f>
        <v>-6.3639999993029051E-2</v>
      </c>
      <c r="J30">
        <f>+G30</f>
        <v>-6.3639999993029051E-2</v>
      </c>
      <c r="O30">
        <f ca="1">+C$11+C$12*$F30</f>
        <v>-6.7025430528836694E-2</v>
      </c>
      <c r="Q30" s="2">
        <f>+C30-15018.5</f>
        <v>42079.014600000002</v>
      </c>
    </row>
    <row r="31" spans="1:21" x14ac:dyDescent="0.2">
      <c r="A31" s="30" t="s">
        <v>49</v>
      </c>
      <c r="B31" s="31"/>
      <c r="C31" s="30">
        <v>57100.415399999998</v>
      </c>
      <c r="D31" s="30">
        <v>6.9999999999999999E-4</v>
      </c>
      <c r="E31">
        <f>+(C31-C$7)/C$8</f>
        <v>20560.76171875</v>
      </c>
      <c r="F31">
        <f>ROUND(2*E31,0)/2</f>
        <v>20561</v>
      </c>
      <c r="G31">
        <f>+C31-(C$7+F31*C$8)</f>
        <v>-6.5880000001925509E-2</v>
      </c>
      <c r="J31">
        <f>+G31</f>
        <v>-6.5880000001925509E-2</v>
      </c>
      <c r="O31">
        <f ca="1">+C$11+C$12*$F31</f>
        <v>-6.7064642865700352E-2</v>
      </c>
      <c r="Q31" s="2">
        <f>+C31-15018.5</f>
        <v>42081.915399999998</v>
      </c>
    </row>
    <row r="32" spans="1:21" x14ac:dyDescent="0.2">
      <c r="A32" s="30" t="s">
        <v>49</v>
      </c>
      <c r="B32" s="31"/>
      <c r="C32" s="30">
        <v>57100.555099999998</v>
      </c>
      <c r="D32" s="30">
        <v>6.9999999999999999E-4</v>
      </c>
      <c r="E32">
        <f>+(C32-C$7)/C$8</f>
        <v>20561.266999421296</v>
      </c>
      <c r="F32">
        <f>ROUND(2*E32,0)/2</f>
        <v>20561.5</v>
      </c>
      <c r="G32">
        <f>+C32-(C$7+F32*C$8)</f>
        <v>-6.4420000002428424E-2</v>
      </c>
      <c r="J32">
        <f>+G32</f>
        <v>-6.4420000002428424E-2</v>
      </c>
      <c r="O32">
        <f ca="1">+C$11+C$12*$F32</f>
        <v>-6.706651011983672E-2</v>
      </c>
      <c r="Q32" s="2">
        <f>+C32-15018.5</f>
        <v>42082.055099999998</v>
      </c>
    </row>
    <row r="33" spans="1:17" x14ac:dyDescent="0.2">
      <c r="A33" s="34" t="s">
        <v>51</v>
      </c>
      <c r="B33" s="35" t="s">
        <v>46</v>
      </c>
      <c r="C33" s="36">
        <v>57121.43075</v>
      </c>
      <c r="D33" s="36">
        <v>1E-4</v>
      </c>
      <c r="E33">
        <f>+(C33-C$7)/C$8</f>
        <v>20636.77209924769</v>
      </c>
      <c r="F33">
        <f>ROUND(2*E33,0)/2</f>
        <v>20637</v>
      </c>
      <c r="G33">
        <f>+C33-(C$7+F33*C$8)</f>
        <v>-6.3009999998030253E-2</v>
      </c>
      <c r="K33">
        <f>+G33</f>
        <v>-6.3009999998030253E-2</v>
      </c>
      <c r="O33">
        <f ca="1">+C$11+C$12*$F33</f>
        <v>-6.7348465494427773E-2</v>
      </c>
      <c r="Q33" s="2">
        <f>+C33-15018.5</f>
        <v>42102.93075</v>
      </c>
    </row>
    <row r="34" spans="1:17" x14ac:dyDescent="0.2">
      <c r="A34" s="34" t="s">
        <v>51</v>
      </c>
      <c r="B34" s="35" t="s">
        <v>47</v>
      </c>
      <c r="C34" s="36">
        <v>57153.359470000003</v>
      </c>
      <c r="D34" s="36">
        <v>1E-4</v>
      </c>
      <c r="E34">
        <f>+(C34-C$7)/C$8</f>
        <v>20752.255027488445</v>
      </c>
      <c r="F34">
        <f>ROUND(2*E34,0)/2</f>
        <v>20752.5</v>
      </c>
      <c r="G34">
        <f>+C34-(C$7+F34*C$8)</f>
        <v>-6.7729999995208345E-2</v>
      </c>
      <c r="K34">
        <f>+G34</f>
        <v>-6.7729999995208345E-2</v>
      </c>
      <c r="O34">
        <f ca="1">+C$11+C$12*$F34</f>
        <v>-6.7779801199927991E-2</v>
      </c>
      <c r="Q34" s="2">
        <f>+C34-15018.5</f>
        <v>42134.859470000003</v>
      </c>
    </row>
    <row r="35" spans="1:17" x14ac:dyDescent="0.2">
      <c r="A35" s="34" t="s">
        <v>51</v>
      </c>
      <c r="B35" s="35" t="s">
        <v>46</v>
      </c>
      <c r="C35" s="36">
        <v>57153.501060000002</v>
      </c>
      <c r="D35" s="36">
        <v>2.0000000000000001E-4</v>
      </c>
      <c r="E35">
        <f>+(C35-C$7)/C$8</f>
        <v>20752.767144097237</v>
      </c>
      <c r="F35">
        <f>ROUND(2*E35,0)/2</f>
        <v>20753</v>
      </c>
      <c r="G35">
        <f>+C35-(C$7+F35*C$8)</f>
        <v>-6.4379999996162951E-2</v>
      </c>
      <c r="K35">
        <f>+G35</f>
        <v>-6.4379999996162951E-2</v>
      </c>
      <c r="O35">
        <f ca="1">+C$11+C$12*$F35</f>
        <v>-6.7781668454064359E-2</v>
      </c>
      <c r="Q35" s="2">
        <f>+C35-15018.5</f>
        <v>42135.001060000002</v>
      </c>
    </row>
    <row r="36" spans="1:17" x14ac:dyDescent="0.2">
      <c r="A36" s="34" t="s">
        <v>51</v>
      </c>
      <c r="B36" s="35" t="s">
        <v>46</v>
      </c>
      <c r="C36" s="36">
        <v>57160.412179999999</v>
      </c>
      <c r="D36" s="36">
        <v>5.0000000000000001E-4</v>
      </c>
      <c r="E36">
        <f>+(C36-C$7)/C$8</f>
        <v>20777.763961226858</v>
      </c>
      <c r="F36">
        <f>ROUND(2*E36,0)/2</f>
        <v>20778</v>
      </c>
      <c r="G36">
        <f>+C36-(C$7+F36*C$8)</f>
        <v>-6.5259999995760154E-2</v>
      </c>
      <c r="K36">
        <f>+G36</f>
        <v>-6.5259999995760154E-2</v>
      </c>
      <c r="O36">
        <f ca="1">+C$11+C$12*$F36</f>
        <v>-6.7875031160882587E-2</v>
      </c>
      <c r="Q36" s="2">
        <f>+C36-15018.5</f>
        <v>42141.912179999999</v>
      </c>
    </row>
    <row r="37" spans="1:17" x14ac:dyDescent="0.2">
      <c r="A37" s="34" t="s">
        <v>0</v>
      </c>
      <c r="B37" s="38" t="s">
        <v>46</v>
      </c>
      <c r="C37" s="39">
        <v>57510.431499999999</v>
      </c>
      <c r="D37" s="39">
        <v>2.0000000000000001E-4</v>
      </c>
      <c r="E37">
        <f>+(C37-C$7)/C$8</f>
        <v>22043.748191550927</v>
      </c>
      <c r="F37" s="37">
        <f>ROUND(2*E37,0)/2+0.5</f>
        <v>22044</v>
      </c>
      <c r="G37">
        <f>+C37-(C$7+F37*C$8)</f>
        <v>-6.9620000002032612E-2</v>
      </c>
      <c r="K37">
        <f>+G37</f>
        <v>-6.9620000002032612E-2</v>
      </c>
      <c r="O37">
        <f ca="1">+C$11+C$12*$F37</f>
        <v>-7.2602918634157784E-2</v>
      </c>
      <c r="Q37" s="2">
        <f>+C37-15018.5</f>
        <v>42491.931499999999</v>
      </c>
    </row>
    <row r="38" spans="1:17" x14ac:dyDescent="0.2">
      <c r="A38" s="34" t="s">
        <v>0</v>
      </c>
      <c r="B38" s="38" t="s">
        <v>46</v>
      </c>
      <c r="C38" s="39">
        <v>57831.696400000001</v>
      </c>
      <c r="D38" s="39">
        <v>2.9999999999999997E-4</v>
      </c>
      <c r="E38">
        <f>+(C38-C$7)/C$8</f>
        <v>23205.730613425934</v>
      </c>
      <c r="F38" s="37">
        <f>ROUND(2*E38,0)/2+0.5</f>
        <v>23206</v>
      </c>
      <c r="G38">
        <f>+C38-(C$7+F38*C$8)</f>
        <v>-7.4479999995674007E-2</v>
      </c>
      <c r="K38">
        <f>+G38</f>
        <v>-7.4479999995674007E-2</v>
      </c>
      <c r="O38">
        <f ca="1">+C$11+C$12*$F38</f>
        <v>-7.6942417247069142E-2</v>
      </c>
      <c r="Q38" s="2">
        <f>+C38-15018.5</f>
        <v>42813.196400000001</v>
      </c>
    </row>
    <row r="39" spans="1:17" x14ac:dyDescent="0.2">
      <c r="A39" s="40" t="s">
        <v>52</v>
      </c>
      <c r="B39" s="41" t="s">
        <v>46</v>
      </c>
      <c r="C39" s="42">
        <v>57839.436900000088</v>
      </c>
      <c r="D39" s="42">
        <v>6.9999999999999999E-4</v>
      </c>
      <c r="E39">
        <f>+(C39-C$7)/C$8</f>
        <v>23233.727213541992</v>
      </c>
      <c r="F39" s="37">
        <f>ROUND(2*E39,0)/2+0.5</f>
        <v>23234</v>
      </c>
      <c r="G39">
        <f>+C39-(C$7+F39*C$8)</f>
        <v>-7.5419999906443991E-2</v>
      </c>
      <c r="K39">
        <f>+G39</f>
        <v>-7.5419999906443991E-2</v>
      </c>
      <c r="O39">
        <f ca="1">+C$11+C$12*$F39</f>
        <v>-7.7046983478705561E-2</v>
      </c>
      <c r="Q39" s="2">
        <f>+C39-15018.5</f>
        <v>42820.936900000088</v>
      </c>
    </row>
    <row r="40" spans="1:17" x14ac:dyDescent="0.2">
      <c r="A40" s="40" t="s">
        <v>52</v>
      </c>
      <c r="B40" s="41" t="s">
        <v>47</v>
      </c>
      <c r="C40" s="42">
        <v>57839.575590000022</v>
      </c>
      <c r="D40" s="42">
        <v>4.0000000000000002E-4</v>
      </c>
      <c r="E40">
        <f>+(C40-C$7)/C$8</f>
        <v>23234.228841145919</v>
      </c>
      <c r="F40" s="37">
        <f>ROUND(2*E40,0)/2+0.5</f>
        <v>23234.5</v>
      </c>
      <c r="G40">
        <f>+C40-(C$7+F40*C$8)</f>
        <v>-7.4969999972381629E-2</v>
      </c>
      <c r="K40">
        <f>+G40</f>
        <v>-7.4969999972381629E-2</v>
      </c>
      <c r="O40">
        <f ca="1">+C$11+C$12*$F40</f>
        <v>-7.7048850732841928E-2</v>
      </c>
      <c r="Q40" s="2">
        <f>+C40-15018.5</f>
        <v>42821.075590000022</v>
      </c>
    </row>
    <row r="41" spans="1:17" x14ac:dyDescent="0.2">
      <c r="A41" s="40" t="s">
        <v>52</v>
      </c>
      <c r="B41" s="41" t="s">
        <v>47</v>
      </c>
      <c r="C41" s="42">
        <v>57841.512339999899</v>
      </c>
      <c r="D41" s="42">
        <v>2.0000000000000001E-4</v>
      </c>
      <c r="E41">
        <f>+(C41-C$7)/C$8</f>
        <v>23241.233868633903</v>
      </c>
      <c r="F41" s="37">
        <f>ROUND(2*E41,0)/2+0.5</f>
        <v>23241.5</v>
      </c>
      <c r="G41">
        <f>+C41-(C$7+F41*C$8)</f>
        <v>-7.3580000098445453E-2</v>
      </c>
      <c r="K41">
        <f>+G41</f>
        <v>-7.3580000098445453E-2</v>
      </c>
      <c r="O41">
        <f ca="1">+C$11+C$12*$F41</f>
        <v>-7.7074992290751029E-2</v>
      </c>
      <c r="Q41" s="2">
        <f>+C41-15018.5</f>
        <v>42823.012339999899</v>
      </c>
    </row>
    <row r="42" spans="1:17" x14ac:dyDescent="0.2">
      <c r="A42" s="40" t="s">
        <v>52</v>
      </c>
      <c r="B42" s="41" t="s">
        <v>46</v>
      </c>
      <c r="C42" s="42">
        <v>57841.646989999805</v>
      </c>
      <c r="D42" s="42">
        <v>2.9999999999999997E-4</v>
      </c>
      <c r="E42">
        <f>+(C42-C$7)/C$8</f>
        <v>23241.720883969207</v>
      </c>
      <c r="F42" s="37">
        <f>ROUND(2*E42,0)/2+0.5</f>
        <v>23242</v>
      </c>
      <c r="G42">
        <f>+C42-(C$7+F42*C$8)</f>
        <v>-7.7170000193291344E-2</v>
      </c>
      <c r="K42">
        <f>+G42</f>
        <v>-7.7170000193291344E-2</v>
      </c>
      <c r="O42">
        <f ca="1">+C$11+C$12*$F42</f>
        <v>-7.7076859544887397E-2</v>
      </c>
      <c r="Q42" s="2">
        <f>+C42-15018.5</f>
        <v>42823.146989999805</v>
      </c>
    </row>
    <row r="43" spans="1:17" x14ac:dyDescent="0.2">
      <c r="A43" s="40" t="s">
        <v>52</v>
      </c>
      <c r="B43" s="41" t="s">
        <v>47</v>
      </c>
      <c r="C43" s="42">
        <v>57844.553359999787</v>
      </c>
      <c r="D43" s="42">
        <v>4.0000000000000002E-4</v>
      </c>
      <c r="E43">
        <f>+(C43-C$7)/C$8</f>
        <v>23252.232928239977</v>
      </c>
      <c r="F43" s="37">
        <f>ROUND(2*E43,0)/2+0.5</f>
        <v>23252.5</v>
      </c>
      <c r="G43">
        <f>+C43-(C$7+F43*C$8)</f>
        <v>-7.3840000208292622E-2</v>
      </c>
      <c r="K43">
        <f>+G43</f>
        <v>-7.3840000208292622E-2</v>
      </c>
      <c r="O43">
        <f ca="1">+C$11+C$12*$F43</f>
        <v>-7.7116071881751055E-2</v>
      </c>
      <c r="Q43" s="2">
        <f>+C43-15018.5</f>
        <v>42826.053359999787</v>
      </c>
    </row>
    <row r="44" spans="1:17" x14ac:dyDescent="0.2">
      <c r="A44" s="34" t="s">
        <v>0</v>
      </c>
      <c r="B44" s="38" t="s">
        <v>46</v>
      </c>
      <c r="C44" s="39">
        <v>57848.559800000003</v>
      </c>
      <c r="D44" s="39">
        <v>2.9999999999999997E-4</v>
      </c>
      <c r="E44">
        <f>+(C44-C$7)/C$8</f>
        <v>23266.723813657423</v>
      </c>
      <c r="F44" s="37">
        <f>ROUND(2*E44,0)/2+0.5</f>
        <v>23267</v>
      </c>
      <c r="G44">
        <f>+C44-(C$7+F44*C$8)</f>
        <v>-7.6359999991836958E-2</v>
      </c>
      <c r="K44">
        <f>+G44</f>
        <v>-7.6359999991836958E-2</v>
      </c>
      <c r="O44">
        <f ca="1">+C$11+C$12*$F44</f>
        <v>-7.7170222251705625E-2</v>
      </c>
      <c r="Q44" s="2">
        <f>+C44-15018.5</f>
        <v>42830.059800000003</v>
      </c>
    </row>
    <row r="45" spans="1:17" x14ac:dyDescent="0.2">
      <c r="A45" s="34" t="s">
        <v>0</v>
      </c>
      <c r="B45" s="38" t="s">
        <v>46</v>
      </c>
      <c r="C45" s="39">
        <v>57848.699200000003</v>
      </c>
      <c r="D45" s="39">
        <v>5.9999999999999995E-4</v>
      </c>
      <c r="E45">
        <f>+(C45-C$7)/C$8</f>
        <v>23267.228009259277</v>
      </c>
      <c r="F45" s="37">
        <f>ROUND(2*E45,0)/2+0.5</f>
        <v>23267.5</v>
      </c>
      <c r="G45">
        <f>+C45-(C$7+F45*C$8)</f>
        <v>-7.5199999992037192E-2</v>
      </c>
      <c r="K45">
        <f>+G45</f>
        <v>-7.5199999992037192E-2</v>
      </c>
      <c r="O45">
        <f ca="1">+C$11+C$12*$F45</f>
        <v>-7.7172089505841993E-2</v>
      </c>
      <c r="Q45" s="2">
        <f>+C45-15018.5</f>
        <v>42830.199200000003</v>
      </c>
    </row>
    <row r="46" spans="1:17" x14ac:dyDescent="0.2">
      <c r="A46" s="34" t="s">
        <v>0</v>
      </c>
      <c r="B46" s="38" t="s">
        <v>46</v>
      </c>
      <c r="C46" s="46">
        <v>57858.513099999996</v>
      </c>
      <c r="D46" s="39">
        <v>1.6000000000000001E-3</v>
      </c>
      <c r="E46">
        <f>+(C46-C$7)/C$8</f>
        <v>23302.723885995365</v>
      </c>
      <c r="F46" s="37">
        <f>ROUND(2*E46,0)/2+0.5</f>
        <v>23303</v>
      </c>
      <c r="G46">
        <f>+C46-(C$7+F46*C$8)</f>
        <v>-7.6339999999618158E-2</v>
      </c>
      <c r="K46">
        <f>+G46</f>
        <v>-7.6339999999618158E-2</v>
      </c>
      <c r="O46">
        <f ca="1">+C$11+C$12*$F46</f>
        <v>-7.730466454952388E-2</v>
      </c>
      <c r="Q46" s="2">
        <f>+C46-15018.5</f>
        <v>42840.013099999996</v>
      </c>
    </row>
    <row r="47" spans="1:17" x14ac:dyDescent="0.2">
      <c r="A47" s="34" t="s">
        <v>0</v>
      </c>
      <c r="B47" s="38" t="s">
        <v>46</v>
      </c>
      <c r="C47" s="46">
        <v>57858.652399999999</v>
      </c>
      <c r="D47" s="39">
        <v>8.9999999999999998E-4</v>
      </c>
      <c r="E47">
        <f>+(C47-C$7)/C$8</f>
        <v>23303.227719907412</v>
      </c>
      <c r="F47" s="37">
        <f>ROUND(2*E47,0)/2+0.5</f>
        <v>23303.5</v>
      </c>
      <c r="G47">
        <f>+C47-(C$7+F47*C$8)</f>
        <v>-7.527999999729218E-2</v>
      </c>
      <c r="K47">
        <f>+G47</f>
        <v>-7.527999999729218E-2</v>
      </c>
      <c r="O47">
        <f ca="1">+C$11+C$12*$F47</f>
        <v>-7.7306531803660247E-2</v>
      </c>
      <c r="Q47" s="2">
        <f>+C47-15018.5</f>
        <v>42840.152399999999</v>
      </c>
    </row>
    <row r="48" spans="1:17" x14ac:dyDescent="0.2">
      <c r="A48" s="34" t="s">
        <v>0</v>
      </c>
      <c r="B48" s="38" t="s">
        <v>46</v>
      </c>
      <c r="C48" s="46">
        <v>57862.522799999999</v>
      </c>
      <c r="D48" s="39">
        <v>2.0000000000000001E-4</v>
      </c>
      <c r="E48">
        <f>+(C48-C$7)/C$8</f>
        <v>23317.226562500004</v>
      </c>
      <c r="F48" s="37">
        <f>ROUND(2*E48,0)/2+0.5</f>
        <v>23317.5</v>
      </c>
      <c r="G48">
        <f>+C48-(C$7+F48*C$8)</f>
        <v>-7.5599999996484257E-2</v>
      </c>
      <c r="K48">
        <f>+G48</f>
        <v>-7.5599999996484257E-2</v>
      </c>
      <c r="O48">
        <f ca="1">+C$11+C$12*$F48</f>
        <v>-7.735881491947845E-2</v>
      </c>
      <c r="Q48" s="2">
        <f>+C48-15018.5</f>
        <v>42844.022799999999</v>
      </c>
    </row>
    <row r="49" spans="1:17" x14ac:dyDescent="0.2">
      <c r="A49" s="34" t="s">
        <v>0</v>
      </c>
      <c r="B49" s="38" t="s">
        <v>46</v>
      </c>
      <c r="C49" s="46">
        <v>57862.659899999999</v>
      </c>
      <c r="D49" s="39">
        <v>5.9999999999999995E-4</v>
      </c>
      <c r="E49">
        <f>+(C49-C$7)/C$8</f>
        <v>23317.722439236113</v>
      </c>
      <c r="F49" s="37">
        <f>ROUND(2*E49,0)/2+0.5</f>
        <v>23318</v>
      </c>
      <c r="G49">
        <f>+C49-(C$7+F49*C$8)</f>
        <v>-7.6739999996789265E-2</v>
      </c>
      <c r="K49">
        <f>+G49</f>
        <v>-7.6739999996789265E-2</v>
      </c>
      <c r="O49">
        <f ca="1">+C$11+C$12*$F49</f>
        <v>-7.7360682173614817E-2</v>
      </c>
      <c r="Q49" s="2">
        <f>+C49-15018.5</f>
        <v>42844.159899999999</v>
      </c>
    </row>
    <row r="50" spans="1:17" x14ac:dyDescent="0.2">
      <c r="A50" s="40" t="s">
        <v>52</v>
      </c>
      <c r="B50" s="41" t="s">
        <v>46</v>
      </c>
      <c r="C50" s="47">
        <v>57891.4150299998</v>
      </c>
      <c r="D50" s="42">
        <v>2.0000000000000001E-4</v>
      </c>
      <c r="E50">
        <f>+(C50-C$7)/C$8</f>
        <v>23421.726815682156</v>
      </c>
      <c r="F50" s="37">
        <f>ROUND(2*E50,0)/2+0.5</f>
        <v>23422</v>
      </c>
      <c r="G50">
        <f>+C50-(C$7+F50*C$8)</f>
        <v>-7.553000019834144E-2</v>
      </c>
      <c r="K50">
        <f>+G50</f>
        <v>-7.553000019834144E-2</v>
      </c>
      <c r="O50">
        <f ca="1">+C$11+C$12*$F50</f>
        <v>-7.7749071033978656E-2</v>
      </c>
      <c r="Q50" s="2">
        <f>+C50-15018.5</f>
        <v>42872.9150299998</v>
      </c>
    </row>
    <row r="51" spans="1:17" x14ac:dyDescent="0.2">
      <c r="A51" s="43" t="s">
        <v>53</v>
      </c>
      <c r="B51" s="44" t="s">
        <v>46</v>
      </c>
      <c r="C51" s="45">
        <v>59010.586799999997</v>
      </c>
      <c r="D51" s="43">
        <v>3.5000000000000001E-3</v>
      </c>
      <c r="E51">
        <f>+(C51-C$7)/C$8</f>
        <v>27469.657118055551</v>
      </c>
      <c r="F51" s="49">
        <f>ROUND(2*E51,0)/2+0.5</f>
        <v>27470</v>
      </c>
      <c r="G51">
        <f>+C51-(C$7+F51*C$8)</f>
        <v>-9.4799999998940621E-2</v>
      </c>
      <c r="K51">
        <f>+G51</f>
        <v>-9.4799999998940621E-2</v>
      </c>
      <c r="O51">
        <f ca="1">+C$11+C$12*$F51</f>
        <v>-9.286636052198656E-2</v>
      </c>
      <c r="Q51" s="2">
        <f>+C51-15018.5</f>
        <v>43992.086799999997</v>
      </c>
    </row>
    <row r="52" spans="1:17" x14ac:dyDescent="0.2">
      <c r="A52" s="43" t="s">
        <v>53</v>
      </c>
      <c r="B52" s="44" t="s">
        <v>46</v>
      </c>
      <c r="C52" s="45">
        <v>59021.369700000003</v>
      </c>
      <c r="D52" s="43">
        <v>3.5000000000000001E-3</v>
      </c>
      <c r="E52">
        <f>+(C52-C$7)/C$8</f>
        <v>27508.657769097241</v>
      </c>
      <c r="F52" s="49">
        <f>ROUND(2*E52,0)/2+0.5</f>
        <v>27509</v>
      </c>
      <c r="G52">
        <f>+C52-(C$7+F52*C$8)</f>
        <v>-9.4619999996211845E-2</v>
      </c>
      <c r="K52">
        <f>+G52</f>
        <v>-9.4619999996211845E-2</v>
      </c>
      <c r="O52">
        <f ca="1">+C$11+C$12*$F52</f>
        <v>-9.3012006344623005E-2</v>
      </c>
      <c r="Q52" s="2">
        <f>+C52-15018.5</f>
        <v>44002.869700000003</v>
      </c>
    </row>
    <row r="53" spans="1:17" x14ac:dyDescent="0.2">
      <c r="A53" s="43" t="s">
        <v>53</v>
      </c>
      <c r="B53" s="44" t="s">
        <v>46</v>
      </c>
      <c r="C53" s="45">
        <v>59024.410600000003</v>
      </c>
      <c r="D53" s="43">
        <v>3.5000000000000001E-3</v>
      </c>
      <c r="E53">
        <f>+(C53-C$7)/C$8</f>
        <v>27519.656394675942</v>
      </c>
      <c r="F53" s="49">
        <f>ROUND(2*E53,0)/2+0.5</f>
        <v>27520</v>
      </c>
      <c r="G53">
        <f>+C53-(C$7+F53*C$8)</f>
        <v>-9.4999999993888196E-2</v>
      </c>
      <c r="K53">
        <f>+G53</f>
        <v>-9.4999999993888196E-2</v>
      </c>
      <c r="O53">
        <f ca="1">+C$11+C$12*$F53</f>
        <v>-9.3053085935623017E-2</v>
      </c>
      <c r="Q53" s="2">
        <f>+C53-15018.5</f>
        <v>44005.910600000003</v>
      </c>
    </row>
    <row r="54" spans="1:17" x14ac:dyDescent="0.2">
      <c r="A54" s="43" t="s">
        <v>54</v>
      </c>
      <c r="B54" s="44" t="s">
        <v>46</v>
      </c>
      <c r="C54" s="48">
        <v>59350.376900000003</v>
      </c>
      <c r="D54" s="43">
        <v>3.5000000000000001E-3</v>
      </c>
      <c r="E54">
        <f>+(C54-C$7)/C$8</f>
        <v>28698.643301504646</v>
      </c>
      <c r="F54" s="49">
        <f>ROUND(2*E54,0)/2+0.5</f>
        <v>28699</v>
      </c>
      <c r="G54">
        <f>+C54-(C$7+F54*C$8)</f>
        <v>-9.8619999997026753E-2</v>
      </c>
      <c r="K54">
        <f>+G54</f>
        <v>-9.8619999997026753E-2</v>
      </c>
      <c r="O54">
        <f ca="1">+C$11+C$12*$F54</f>
        <v>-9.7456071189170781E-2</v>
      </c>
      <c r="Q54" s="2">
        <f>+C54-15018.5</f>
        <v>44331.876900000003</v>
      </c>
    </row>
    <row r="55" spans="1:17" x14ac:dyDescent="0.2">
      <c r="A55" s="43" t="s">
        <v>54</v>
      </c>
      <c r="B55" s="44" t="s">
        <v>46</v>
      </c>
      <c r="C55" s="48">
        <v>59350.515500000001</v>
      </c>
      <c r="D55" s="43">
        <v>3.5000000000000001E-3</v>
      </c>
      <c r="E55">
        <f>+(C55-C$7)/C$8</f>
        <v>28699.144603587974</v>
      </c>
      <c r="F55" s="49">
        <f>ROUND(2*E55,0)/2+0.5</f>
        <v>28699.5</v>
      </c>
      <c r="G55">
        <f>+C55-(C$7+F55*C$8)</f>
        <v>-9.825999999884516E-2</v>
      </c>
      <c r="K55">
        <f>+G55</f>
        <v>-9.825999999884516E-2</v>
      </c>
      <c r="O55">
        <f ca="1">+C$11+C$12*$F55</f>
        <v>-9.7457938443307135E-2</v>
      </c>
      <c r="Q55" s="2">
        <f>+C55-15018.5</f>
        <v>44332.015500000001</v>
      </c>
    </row>
    <row r="56" spans="1:17" x14ac:dyDescent="0.2">
      <c r="A56" s="43" t="s">
        <v>54</v>
      </c>
      <c r="B56" s="44" t="s">
        <v>46</v>
      </c>
      <c r="C56" s="48">
        <v>59350.652999999998</v>
      </c>
      <c r="D56" s="43">
        <v>3.5000000000000001E-3</v>
      </c>
      <c r="E56">
        <f>+(C56-C$7)/C$8</f>
        <v>28699.641927083336</v>
      </c>
      <c r="F56" s="49">
        <f>ROUND(2*E56,0)/2+0.5</f>
        <v>28700</v>
      </c>
      <c r="G56">
        <f>+C56-(C$7+F56*C$8)</f>
        <v>-9.900000000197906E-2</v>
      </c>
      <c r="K56">
        <f>+G56</f>
        <v>-9.900000000197906E-2</v>
      </c>
      <c r="O56">
        <f ca="1">+C$11+C$12*$F56</f>
        <v>-9.7459805697443502E-2</v>
      </c>
      <c r="Q56" s="2">
        <f>+C56-15018.5</f>
        <v>44332.152999999998</v>
      </c>
    </row>
    <row r="57" spans="1:17" x14ac:dyDescent="0.2">
      <c r="A57" s="43" t="s">
        <v>54</v>
      </c>
      <c r="B57" s="44" t="s">
        <v>46</v>
      </c>
      <c r="C57" s="48">
        <v>59709.379200000003</v>
      </c>
      <c r="D57" s="43">
        <v>3.5000000000000001E-3</v>
      </c>
      <c r="E57">
        <f>+(C57-C$7)/C$8</f>
        <v>29997.118055555573</v>
      </c>
      <c r="F57" s="49">
        <f>ROUND(2*E57,0)/2+0.5</f>
        <v>29997.5</v>
      </c>
      <c r="G57">
        <f>+C57-(C$7+F57*C$8)</f>
        <v>-0.1055999999953201</v>
      </c>
      <c r="K57">
        <f>+G57</f>
        <v>-0.1055999999953201</v>
      </c>
      <c r="O57">
        <f ca="1">+C$11+C$12*$F57</f>
        <v>-0.10230533018130968</v>
      </c>
      <c r="Q57" s="2">
        <f>+C57-15018.5</f>
        <v>44690.879200000003</v>
      </c>
    </row>
    <row r="58" spans="1:17" x14ac:dyDescent="0.2">
      <c r="A58" s="43" t="s">
        <v>54</v>
      </c>
      <c r="B58" s="44" t="s">
        <v>46</v>
      </c>
      <c r="C58" s="48">
        <v>59709.520499999999</v>
      </c>
      <c r="D58" s="43">
        <v>3.5000000000000001E-3</v>
      </c>
      <c r="E58">
        <f>+(C58-C$7)/C$8</f>
        <v>29997.629123263891</v>
      </c>
      <c r="F58" s="49">
        <f>ROUND(2*E58,0)/2+0.5</f>
        <v>29998</v>
      </c>
      <c r="G58">
        <f>+C58-(C$7+F58*C$8)</f>
        <v>-0.10253999999986263</v>
      </c>
      <c r="K58">
        <f>+G58</f>
        <v>-0.10253999999986263</v>
      </c>
      <c r="O58">
        <f ca="1">+C$11+C$12*$F58</f>
        <v>-0.10230719743544604</v>
      </c>
      <c r="Q58" s="2">
        <f>+C58-15018.5</f>
        <v>44691.020499999999</v>
      </c>
    </row>
    <row r="59" spans="1:17" x14ac:dyDescent="0.2">
      <c r="A59" s="43" t="s">
        <v>54</v>
      </c>
      <c r="B59" s="44" t="s">
        <v>46</v>
      </c>
      <c r="C59" s="48">
        <v>59709.655899999998</v>
      </c>
      <c r="D59" s="43">
        <v>3.5000000000000001E-3</v>
      </c>
      <c r="E59">
        <f>+(C59-C$7)/C$8</f>
        <v>29998.118851273146</v>
      </c>
      <c r="F59" s="49">
        <f>ROUND(2*E59,0)/2+0.5</f>
        <v>29998.5</v>
      </c>
      <c r="G59">
        <f>+C59-(C$7+F59*C$8)</f>
        <v>-0.10538000000087777</v>
      </c>
      <c r="K59">
        <f>+G59</f>
        <v>-0.10538000000087777</v>
      </c>
      <c r="O59">
        <f ca="1">+C$11+C$12*$F59</f>
        <v>-0.1023090646895824</v>
      </c>
      <c r="Q59" s="2">
        <f>+C59-15018.5</f>
        <v>44691.155899999998</v>
      </c>
    </row>
    <row r="60" spans="1:17" x14ac:dyDescent="0.2">
      <c r="A60" s="43" t="s">
        <v>54</v>
      </c>
      <c r="B60" s="44" t="s">
        <v>46</v>
      </c>
      <c r="C60" s="48">
        <v>59725.414100000002</v>
      </c>
      <c r="D60" s="43">
        <v>3.5000000000000001E-3</v>
      </c>
      <c r="E60">
        <f>+(C60-C$7)/C$8</f>
        <v>30055.11465567131</v>
      </c>
      <c r="F60" s="49">
        <f>ROUND(2*E60,0)/2+0.5</f>
        <v>30055.5</v>
      </c>
      <c r="G60">
        <f>+C60-(C$7+F60*C$8)</f>
        <v>-0.10654000000067754</v>
      </c>
      <c r="K60">
        <f>+G60</f>
        <v>-0.10654000000067754</v>
      </c>
      <c r="O60">
        <f ca="1">+C$11+C$12*$F60</f>
        <v>-0.10252193166112797</v>
      </c>
      <c r="Q60" s="2">
        <f>+C60-15018.5</f>
        <v>44706.914100000002</v>
      </c>
    </row>
    <row r="61" spans="1:17" x14ac:dyDescent="0.2">
      <c r="A61" s="43" t="s">
        <v>54</v>
      </c>
      <c r="B61" s="44" t="s">
        <v>46</v>
      </c>
      <c r="C61" s="48">
        <v>59729.423999999999</v>
      </c>
      <c r="D61" s="43">
        <v>3.5000000000000001E-3</v>
      </c>
      <c r="E61">
        <f>+(C61-C$7)/C$8</f>
        <v>30069.618055555558</v>
      </c>
      <c r="F61" s="49">
        <f>ROUND(2*E61,0)/2+0.5</f>
        <v>30070</v>
      </c>
      <c r="G61">
        <f>+C61-(C$7+F61*C$8)</f>
        <v>-0.1055999999953201</v>
      </c>
      <c r="K61">
        <f>+G61</f>
        <v>-0.1055999999953201</v>
      </c>
      <c r="O61">
        <f ca="1">+C$11+C$12*$F61</f>
        <v>-0.10257608203108254</v>
      </c>
      <c r="Q61" s="2">
        <f>+C61-15018.5</f>
        <v>44710.923999999999</v>
      </c>
    </row>
    <row r="62" spans="1:17" x14ac:dyDescent="0.2">
      <c r="A62" s="43" t="s">
        <v>54</v>
      </c>
      <c r="B62" s="44" t="s">
        <v>46</v>
      </c>
      <c r="C62" s="48">
        <v>59729.56</v>
      </c>
      <c r="D62" s="43">
        <v>3.5000000000000001E-3</v>
      </c>
      <c r="E62">
        <f>+(C62-C$7)/C$8</f>
        <v>30070.109953703701</v>
      </c>
      <c r="F62" s="49">
        <f>ROUND(2*E62,0)/2+0.5</f>
        <v>30070.5</v>
      </c>
      <c r="G62">
        <f>+C62-(C$7+F62*C$8)</f>
        <v>-0.10783999999694061</v>
      </c>
      <c r="K62">
        <f>+G62</f>
        <v>-0.10783999999694061</v>
      </c>
      <c r="O62">
        <f ca="1">+C$11+C$12*$F62</f>
        <v>-0.10257794928521891</v>
      </c>
      <c r="Q62" s="2">
        <f>+C62-15018.5</f>
        <v>44711.06</v>
      </c>
    </row>
    <row r="63" spans="1:17" x14ac:dyDescent="0.2">
      <c r="A63" s="43" t="s">
        <v>54</v>
      </c>
      <c r="B63" s="44" t="s">
        <v>46</v>
      </c>
      <c r="C63" s="48">
        <v>59756.379000000001</v>
      </c>
      <c r="D63" s="43">
        <v>3.5000000000000001E-3</v>
      </c>
      <c r="E63">
        <f>+(C63-C$7)/C$8</f>
        <v>30167.111545138898</v>
      </c>
      <c r="F63" s="49">
        <f>ROUND(2*E63,0)/2+0.5</f>
        <v>30167.5</v>
      </c>
      <c r="G63">
        <f>+C63-(C$7+F63*C$8)</f>
        <v>-0.10739999999350403</v>
      </c>
      <c r="K63">
        <f>+G63</f>
        <v>-0.10739999999350403</v>
      </c>
      <c r="O63">
        <f ca="1">+C$11+C$12*$F63</f>
        <v>-0.10294019658767364</v>
      </c>
      <c r="Q63" s="2">
        <f>+C63-15018.5</f>
        <v>44737.879000000001</v>
      </c>
    </row>
    <row r="64" spans="1:17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45:D50" name="Range1"/>
  </protectedRanges>
  <sortState xmlns:xlrd2="http://schemas.microsoft.com/office/spreadsheetml/2017/richdata2" ref="A21:U97">
    <sortCondition ref="C21:C97"/>
  </sortState>
  <phoneticPr fontId="8" type="noConversion"/>
  <hyperlinks>
    <hyperlink ref="H2814" r:id="rId1" display="http://vsolj.cetus-net.org/bulletin.html" xr:uid="{00000000-0004-0000-0000-000000000000}"/>
    <hyperlink ref="H64690" r:id="rId2" display="http://vsolj.cetus-net.org/bulletin.html" xr:uid="{00000000-0004-0000-0000-000001000000}"/>
    <hyperlink ref="H64683" r:id="rId3" display="https://www.aavso.org/ejaavso" xr:uid="{00000000-0004-0000-0000-000002000000}"/>
    <hyperlink ref="AP1541" r:id="rId4" display="http://cdsbib.u-strasbg.fr/cgi-bin/cdsbib?1990RMxAA..21..381G" xr:uid="{00000000-0004-0000-0000-000003000000}"/>
    <hyperlink ref="AP1538" r:id="rId5" display="http://cdsbib.u-strasbg.fr/cgi-bin/cdsbib?1990RMxAA..21..381G" xr:uid="{00000000-0004-0000-0000-000004000000}"/>
    <hyperlink ref="AP1540" r:id="rId6" display="http://cdsbib.u-strasbg.fr/cgi-bin/cdsbib?1990RMxAA..21..381G" xr:uid="{00000000-0004-0000-0000-000005000000}"/>
    <hyperlink ref="AP1516" r:id="rId7" display="http://cdsbib.u-strasbg.fr/cgi-bin/cdsbib?1990RMxAA..21..381G" xr:uid="{00000000-0004-0000-0000-000006000000}"/>
    <hyperlink ref="I64690" r:id="rId8" display="http://vsolj.cetus-net.org/bulletin.html" xr:uid="{00000000-0004-0000-0000-000007000000}"/>
    <hyperlink ref="AQ1677" r:id="rId9" display="http://cdsbib.u-strasbg.fr/cgi-bin/cdsbib?1990RMxAA..21..381G" xr:uid="{00000000-0004-0000-0000-000008000000}"/>
    <hyperlink ref="AQ3321" r:id="rId10" display="http://cdsbib.u-strasbg.fr/cgi-bin/cdsbib?1990RMxAA..21..381G" xr:uid="{00000000-0004-0000-0000-000009000000}"/>
    <hyperlink ref="AQ1678" r:id="rId11" display="http://cdsbib.u-strasbg.fr/cgi-bin/cdsbib?1990RMxAA..21..381G" xr:uid="{00000000-0004-0000-0000-00000A000000}"/>
    <hyperlink ref="H64687" r:id="rId12" display="https://www.aavso.org/ejaavso" xr:uid="{00000000-0004-0000-0000-00000B000000}"/>
    <hyperlink ref="H2528" r:id="rId13" display="http://vsolj.cetus-net.org/bulletin.html" xr:uid="{00000000-0004-0000-0000-00000C000000}"/>
    <hyperlink ref="AP5766" r:id="rId14" display="http://cdsbib.u-strasbg.fr/cgi-bin/cdsbib?1990RMxAA..21..381G" xr:uid="{00000000-0004-0000-0000-00000D000000}"/>
    <hyperlink ref="AP5769" r:id="rId15" display="http://cdsbib.u-strasbg.fr/cgi-bin/cdsbib?1990RMxAA..21..381G" xr:uid="{00000000-0004-0000-0000-00000E000000}"/>
    <hyperlink ref="AP5767" r:id="rId16" display="http://cdsbib.u-strasbg.fr/cgi-bin/cdsbib?1990RMxAA..21..381G" xr:uid="{00000000-0004-0000-0000-00000F000000}"/>
    <hyperlink ref="AP5745" r:id="rId17" display="http://cdsbib.u-strasbg.fr/cgi-bin/cdsbib?1990RMxAA..21..381G" xr:uid="{00000000-0004-0000-0000-000010000000}"/>
    <hyperlink ref="I2528" r:id="rId18" display="http://vsolj.cetus-net.org/bulletin.html" xr:uid="{00000000-0004-0000-0000-000011000000}"/>
    <hyperlink ref="AQ5879" r:id="rId19" display="http://cdsbib.u-strasbg.fr/cgi-bin/cdsbib?1990RMxAA..21..381G" xr:uid="{00000000-0004-0000-0000-000012000000}"/>
    <hyperlink ref="AQ431" r:id="rId20" display="http://cdsbib.u-strasbg.fr/cgi-bin/cdsbib?1990RMxAA..21..381G" xr:uid="{00000000-0004-0000-0000-000013000000}"/>
    <hyperlink ref="AQ5880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2023-08-14T01:24:59Z</dcterms:modified>
</cp:coreProperties>
</file>