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968BB4C-ADA1-4ED7-83A7-DBA8AF706EBF}" xr6:coauthVersionLast="47" xr6:coauthVersionMax="47" xr10:uidLastSave="{00000000-0000-0000-0000-000000000000}"/>
  <bookViews>
    <workbookView xWindow="14175" yWindow="1275" windowWidth="1327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I25" i="1" s="1"/>
  <c r="Q25" i="1"/>
  <c r="E26" i="1"/>
  <c r="F26" i="1" s="1"/>
  <c r="G26" i="1" s="1"/>
  <c r="I26" i="1" s="1"/>
  <c r="Q26" i="1"/>
  <c r="E27" i="1"/>
  <c r="F27" i="1" s="1"/>
  <c r="G27" i="1" s="1"/>
  <c r="I27" i="1" s="1"/>
  <c r="Q27" i="1"/>
  <c r="E24" i="1"/>
  <c r="F24" i="1" s="1"/>
  <c r="G24" i="1" s="1"/>
  <c r="I24" i="1" s="1"/>
  <c r="Q24" i="1"/>
  <c r="E22" i="1"/>
  <c r="F22" i="1" s="1"/>
  <c r="G22" i="1" s="1"/>
  <c r="I22" i="1" s="1"/>
  <c r="Q22" i="1"/>
  <c r="E23" i="1"/>
  <c r="F23" i="1" s="1"/>
  <c r="G23" i="1" s="1"/>
  <c r="I23" i="1" s="1"/>
  <c r="Q23" i="1"/>
  <c r="B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7" i="1" l="1"/>
  <c r="O26" i="1"/>
  <c r="O25" i="1"/>
  <c r="O24" i="1"/>
  <c r="O23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<sst xmlns="http://schemas.openxmlformats.org/spreadsheetml/2006/main" count="59" uniqueCount="51">
  <si>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</si>
  <si>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</si>
  <si>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</si>
  <si>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</si>
  <si>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</si>
  <si>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</si>
  <si>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</si>
  <si>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</si>
  <si>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</si>
  <si>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</si>
  <si>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</si>
  <si>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</si>
  <si>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</si>
  <si>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</si>
  <si>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</si>
  <si>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</si>
  <si>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</si>
  <si>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</si>
  <si>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</si>
  <si>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</si>
  <si>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</si>
  <si>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</si>
  <si>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</si>
  <si>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</si>
  <si>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</si>
  <si>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</si>
  <si>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</si>
  <si>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</si>
  <si>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</si>
  <si>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</si>
  <si>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</si>
  <si>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</si>
  <si>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</si>
  <si>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</si>
  <si>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</si>
  <si>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</si>
  <si>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</si>
  <si>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</si>
  <si>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</si>
  <si>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</si>
  <si>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</si>
  <si>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</si>
  <si>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</si>
  <si>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</si>
  <si>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VSX</t>
  </si>
  <si>
    <t>JAVSO, 48, 256</t>
  </si>
  <si>
    <t>I</t>
  </si>
  <si>
    <t>JBAV, 55</t>
  </si>
  <si>
    <t>II</t>
  </si>
  <si>
    <t>JBAV, 79</t>
  </si>
  <si>
    <t>i Boo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</si>
</sst>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dd/mm/yyyy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9" fillId="0" borderId="0" applyFon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43" fontId="18" fillId="0" borderId="0" xfId="8" applyFont="1" applyBorder="1"/>
    <xf numFmtId="167" fontId="18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 Boo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74166.5</c:v>
                </c:pt>
                <c:pt idx="5">
                  <c:v>74167</c:v>
                </c:pt>
                <c:pt idx="6">
                  <c:v>74275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74166.5</c:v>
                </c:pt>
                <c:pt idx="5">
                  <c:v>74167</c:v>
                </c:pt>
                <c:pt idx="6">
                  <c:v>74275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2.3454000038327649E-3</c:v>
                </c:pt>
                <c:pt idx="2">
                  <c:v>3.6360998055897653E-3</c:v>
                </c:pt>
                <c:pt idx="3">
                  <c:v>4.7281500446842983E-3</c:v>
                </c:pt>
                <c:pt idx="4">
                  <c:v>3.7526498272200115E-3</c:v>
                </c:pt>
                <c:pt idx="5">
                  <c:v>3.844699909677729E-3</c:v>
                </c:pt>
                <c:pt idx="6">
                  <c:v>6.7275000474182889E-3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74166.5</c:v>
                </c:pt>
                <c:pt idx="5">
                  <c:v>74167</c:v>
                </c:pt>
                <c:pt idx="6">
                  <c:v>74275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74166.5</c:v>
                </c:pt>
                <c:pt idx="5">
                  <c:v>74167</c:v>
                </c:pt>
                <c:pt idx="6">
                  <c:v>74275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74166.5</c:v>
                </c:pt>
                <c:pt idx="5">
                  <c:v>74167</c:v>
                </c:pt>
                <c:pt idx="6">
                  <c:v>74275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74166.5</c:v>
                </c:pt>
                <c:pt idx="5">
                  <c:v>74167</c:v>
                </c:pt>
                <c:pt idx="6">
                  <c:v>74275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4.0000000000000001E-3</c:v>
                  </c:pt>
                  <c:pt idx="5">
                    <c:v>4.0000000000000001E-3</c:v>
                  </c:pt>
                  <c:pt idx="6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74166.5</c:v>
                </c:pt>
                <c:pt idx="5">
                  <c:v>74167</c:v>
                </c:pt>
                <c:pt idx="6">
                  <c:v>74275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74166.5</c:v>
                </c:pt>
                <c:pt idx="5">
                  <c:v>74167</c:v>
                </c:pt>
                <c:pt idx="6">
                  <c:v>74275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-6.5008385922537062E-5</c:v>
                </c:pt>
                <c:pt idx="1">
                  <c:v>4.0809845930703421E-3</c:v>
                </c:pt>
                <c:pt idx="2">
                  <c:v>4.152139282767719E-3</c:v>
                </c:pt>
                <c:pt idx="3">
                  <c:v>4.1521682781587932E-3</c:v>
                </c:pt>
                <c:pt idx="4">
                  <c:v>4.2359649583647505E-3</c:v>
                </c:pt>
                <c:pt idx="5">
                  <c:v>4.2359939537558256E-3</c:v>
                </c:pt>
                <c:pt idx="6">
                  <c:v>4.2422569582279664E-3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74166.5</c:v>
                </c:pt>
                <c:pt idx="5">
                  <c:v>74167</c:v>
                </c:pt>
                <c:pt idx="6">
                  <c:v>74275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50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>
        <f>O1</f>
        <v>0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39852.490299999998</v>
      </c>
      <c r="D7" s="29"/>
    </row>
    <row r="8" spans="1:15" x14ac:dyDescent="0.2">
      <c r="A8" t="s">
        <v>3</v>
      </c>
      <c r="C8" s="8">
        <v>0.2678159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-6.5008385922537062E-5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5.7990782149451409E-8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59744.52051475695</v>
      </c>
      <c r="E15" s="14" t="s">
        <v>30</v>
      </c>
      <c r="F15" s="33">
        <f ca="1">NOW()+15018.5+$C$5/24</f>
        <v>60170.553171412037</v>
      </c>
    </row>
    <row r="16" spans="1:15" x14ac:dyDescent="0.2">
      <c r="A16" s="16" t="s">
        <v>4</v>
      </c>
      <c r="B16" s="10"/>
      <c r="C16" s="17">
        <f ca="1">+C8+C12</f>
        <v>0.26781595799078217</v>
      </c>
      <c r="E16" s="14" t="s">
        <v>35</v>
      </c>
      <c r="F16" s="15">
        <f ca="1">ROUND(2*(F15-$C$7)/$C$8,0)/2+F14</f>
        <v>75867</v>
      </c>
    </row>
    <row r="17" spans="1:21" ht="13.5" thickBot="1" x14ac:dyDescent="0.25">
      <c r="A17" s="14" t="s">
        <v>27</v>
      </c>
      <c r="B17" s="10"/>
      <c r="C17" s="10">
        <f>COUNT(C21:C2191)</f>
        <v>7</v>
      </c>
      <c r="E17" s="14" t="s">
        <v>36</v>
      </c>
      <c r="F17" s="23">
        <f ca="1">ROUND(2*(F15-$C$15)/$C$16,0)/2+F14</f>
        <v>1592</v>
      </c>
    </row>
    <row r="18" spans="1:21" ht="14.25" thickTop="1" thickBot="1" x14ac:dyDescent="0.25">
      <c r="A18" s="16" t="s">
        <v>5</v>
      </c>
      <c r="B18" s="10"/>
      <c r="C18" s="19">
        <f ca="1">+C15</f>
        <v>59744.52051475695</v>
      </c>
      <c r="D18" s="20">
        <f ca="1">+C16</f>
        <v>0.26781595799078217</v>
      </c>
      <c r="E18" s="14" t="s">
        <v>31</v>
      </c>
      <c r="F18" s="18">
        <f ca="1">+$C$15+$C$16*F17-15018.5-$C$5/24</f>
        <v>45152.779353211612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44</v>
      </c>
      <c r="C21" s="8">
        <v>39852.490299999998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-6.5008385922537062E-5</v>
      </c>
      <c r="Q21" s="43">
        <f>+C21-15018.5</f>
        <v>24833.990299999998</v>
      </c>
    </row>
    <row r="22" spans="1:21" ht="12" customHeight="1" x14ac:dyDescent="0.2">
      <c r="A22" s="45" t="s">
        <v>45</v>
      </c>
      <c r="B22" s="46" t="s">
        <v>46</v>
      </c>
      <c r="C22" s="47">
        <v>58999.722600000001</v>
      </c>
      <c r="D22" s="45">
        <v>2.0000000000000001E-4</v>
      </c>
      <c r="E22">
        <f t="shared" ref="E22:E23" si="0">+(C22-C$7)/C$8</f>
        <v>71494.008757508433</v>
      </c>
      <c r="F22">
        <f t="shared" ref="F22:F23" si="1">ROUND(2*E22,0)/2</f>
        <v>71494</v>
      </c>
      <c r="G22">
        <f t="shared" ref="G22:G23" si="2">+C22-(C$7+F22*C$8)</f>
        <v>2.3454000038327649E-3</v>
      </c>
      <c r="I22">
        <f t="shared" ref="I22:I23" si="3">+G22</f>
        <v>2.3454000038327649E-3</v>
      </c>
      <c r="O22">
        <f t="shared" ref="O22:O23" ca="1" si="4">+C$11+C$12*$F22</f>
        <v>4.0809845930703421E-3</v>
      </c>
      <c r="Q22" s="43">
        <f t="shared" ref="Q22:Q23" si="5">+C22-15018.5</f>
        <v>43981.222600000001</v>
      </c>
    </row>
    <row r="23" spans="1:21" ht="12" customHeight="1" x14ac:dyDescent="0.2">
      <c r="A23" s="45" t="s">
        <v>47</v>
      </c>
      <c r="B23" s="46" t="s">
        <v>48</v>
      </c>
      <c r="C23" s="47">
        <v>59328.333999999799</v>
      </c>
      <c r="D23" s="45">
        <v>3.0000000000000001E-3</v>
      </c>
      <c r="E23">
        <f t="shared" si="0"/>
        <v>72721.013576863072</v>
      </c>
      <c r="F23">
        <f t="shared" si="1"/>
        <v>72721</v>
      </c>
      <c r="G23">
        <f t="shared" si="2"/>
        <v>3.6360998055897653E-3</v>
      </c>
      <c r="I23">
        <f t="shared" si="3"/>
        <v>3.6360998055897653E-3</v>
      </c>
      <c r="O23">
        <f t="shared" ca="1" si="4"/>
        <v>4.152139282767719E-3</v>
      </c>
      <c r="Q23" s="43">
        <f t="shared" si="5"/>
        <v>44309.833999999799</v>
      </c>
    </row>
    <row r="24" spans="1:21" x14ac:dyDescent="0.2">
      <c r="A24" s="45" t="s">
        <v>47</v>
      </c>
      <c r="B24" s="46" t="s">
        <v>46</v>
      </c>
      <c r="C24" s="47">
        <v>59328.469000000041</v>
      </c>
      <c r="D24" s="45">
        <v>0.01</v>
      </c>
      <c r="E24">
        <f t="shared" ref="E24" si="6">+(C24-C$7)/C$8</f>
        <v>72721.517654478477</v>
      </c>
      <c r="F24">
        <f t="shared" ref="F24" si="7">ROUND(2*E24,0)/2</f>
        <v>72721.5</v>
      </c>
      <c r="G24">
        <f t="shared" ref="G24" si="8">+C24-(C$7+F24*C$8)</f>
        <v>4.7281500446842983E-3</v>
      </c>
      <c r="I24">
        <f t="shared" ref="I24" si="9">+G24</f>
        <v>4.7281500446842983E-3</v>
      </c>
      <c r="O24">
        <f t="shared" ref="O24" ca="1" si="10">+C$11+C$12*$F24</f>
        <v>4.1521682781587932E-3</v>
      </c>
      <c r="Q24" s="43">
        <f t="shared" ref="Q24" si="11">+C24-15018.5</f>
        <v>44309.969000000041</v>
      </c>
    </row>
    <row r="25" spans="1:21" x14ac:dyDescent="0.2">
      <c r="A25" s="48" t="s">
        <v>49</v>
      </c>
      <c r="B25" s="48" t="s">
        <v>46</v>
      </c>
      <c r="C25" s="49">
        <v>59715.461999999825</v>
      </c>
      <c r="D25" s="45">
        <v>4.0000000000000001E-3</v>
      </c>
      <c r="E25">
        <f t="shared" ref="E25:E27" si="12">+(C25-C$7)/C$8</f>
        <v>74166.514012050175</v>
      </c>
      <c r="F25">
        <f t="shared" ref="F25:F27" si="13">ROUND(2*E25,0)/2</f>
        <v>74166.5</v>
      </c>
      <c r="G25">
        <f t="shared" ref="G25:G27" si="14">+C25-(C$7+F25*C$8)</f>
        <v>3.7526498272200115E-3</v>
      </c>
      <c r="I25">
        <f t="shared" ref="I25:I27" si="15">+G25</f>
        <v>3.7526498272200115E-3</v>
      </c>
      <c r="O25">
        <f t="shared" ref="O25:O27" ca="1" si="16">+C$11+C$12*$F25</f>
        <v>4.2359649583647505E-3</v>
      </c>
      <c r="Q25" s="43">
        <f t="shared" ref="Q25:Q27" si="17">+C25-15018.5</f>
        <v>44696.961999999825</v>
      </c>
    </row>
    <row r="26" spans="1:21" x14ac:dyDescent="0.2">
      <c r="A26" s="48" t="s">
        <v>49</v>
      </c>
      <c r="B26" s="48" t="s">
        <v>48</v>
      </c>
      <c r="C26" s="49">
        <v>59715.595999999903</v>
      </c>
      <c r="D26" s="45">
        <v>4.0000000000000001E-3</v>
      </c>
      <c r="E26">
        <f t="shared" si="12"/>
        <v>74167.014355756721</v>
      </c>
      <c r="F26">
        <f t="shared" si="13"/>
        <v>74167</v>
      </c>
      <c r="G26">
        <f t="shared" si="14"/>
        <v>3.844699909677729E-3</v>
      </c>
      <c r="I26">
        <f t="shared" si="15"/>
        <v>3.844699909677729E-3</v>
      </c>
      <c r="O26">
        <f t="shared" ca="1" si="16"/>
        <v>4.2359939537558256E-3</v>
      </c>
      <c r="Q26" s="43">
        <f t="shared" si="17"/>
        <v>44697.095999999903</v>
      </c>
    </row>
    <row r="27" spans="1:21" x14ac:dyDescent="0.2">
      <c r="A27" s="48" t="s">
        <v>49</v>
      </c>
      <c r="B27" s="48" t="s">
        <v>48</v>
      </c>
      <c r="C27" s="49">
        <v>59744.523000000045</v>
      </c>
      <c r="D27" s="45">
        <v>7.0000000000000001E-3</v>
      </c>
      <c r="E27">
        <f t="shared" si="12"/>
        <v>74275.025119867962</v>
      </c>
      <c r="F27">
        <f t="shared" si="13"/>
        <v>74275</v>
      </c>
      <c r="G27">
        <f t="shared" si="14"/>
        <v>6.7275000474182889E-3</v>
      </c>
      <c r="I27">
        <f t="shared" si="15"/>
        <v>6.7275000474182889E-3</v>
      </c>
      <c r="O27">
        <f t="shared" ca="1" si="16"/>
        <v>4.2422569582279664E-3</v>
      </c>
      <c r="Q27" s="43">
        <f t="shared" si="17"/>
        <v>44726.023000000045</v>
      </c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2023-08-14T01:16:34Z</dcterms:modified>
</cp:coreProperties>
</file>