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2DED8C5-B142-40FB-B4A3-2F981D7F9251}" xr6:coauthVersionLast="47" xr6:coauthVersionMax="47" xr10:uidLastSave="{00000000-0000-0000-0000-000000000000}"/>
  <bookViews>
    <workbookView xWindow="14595" yWindow="60" windowWidth="13995" windowHeight="14310" tabRatio="773" xr2:uid="{00000000-000D-0000-FFFF-FFFF00000000}"/>
  </bookViews>
  <sheets>
    <sheet name="Active" sheetId="4" r:id="rId1"/>
    <sheet name="A (old)" sheetId="1" r:id="rId2"/>
    <sheet name="Q_fit (1)" sheetId="7" r:id="rId3"/>
    <sheet name="Q_fit" sheetId="2" r:id="rId4"/>
    <sheet name="A (5)" sheetId="12" r:id="rId5"/>
    <sheet name="Q_fit (5)" sheetId="14" r:id="rId6"/>
    <sheet name="A (6)" sheetId="6" r:id="rId7"/>
    <sheet name="Q_fit (6)" sheetId="9" r:id="rId8"/>
    <sheet name="A (7)" sheetId="10" r:id="rId9"/>
    <sheet name="Q_fit (7)" sheetId="11" r:id="rId10"/>
    <sheet name="BAV" sheetId="15" r:id="rId11"/>
    <sheet name="O-C Gateway" sheetId="16" r:id="rId12"/>
  </sheets>
  <definedNames>
    <definedName name="solver_adj" localSheetId="4" hidden="1">'A (5)'!$E$11:$E$13</definedName>
    <definedName name="solver_adj" localSheetId="6" hidden="1">'A (6)'!$E$11:$E$13</definedName>
    <definedName name="solver_adj" localSheetId="8" hidden="1">'A (7)'!$E$11:$E$13</definedName>
    <definedName name="solver_adj" localSheetId="1" hidden="1">'A (old)'!$E$11:$E$13</definedName>
    <definedName name="solver_adj" localSheetId="0" hidden="1">Active!$E$11:$E$13</definedName>
    <definedName name="solver_cvg" localSheetId="4" hidden="1">0.0001</definedName>
    <definedName name="solver_cvg" localSheetId="6" hidden="1">0.0001</definedName>
    <definedName name="solver_cvg" localSheetId="8" hidden="1">0.0001</definedName>
    <definedName name="solver_cvg" localSheetId="1" hidden="1">0.0001</definedName>
    <definedName name="solver_cvg" localSheetId="0" hidden="1">0.0001</definedName>
    <definedName name="solver_drv" localSheetId="4" hidden="1">1</definedName>
    <definedName name="solver_drv" localSheetId="6" hidden="1">1</definedName>
    <definedName name="solver_drv" localSheetId="8" hidden="1">1</definedName>
    <definedName name="solver_drv" localSheetId="1" hidden="1">1</definedName>
    <definedName name="solver_drv" localSheetId="0" hidden="1">1</definedName>
    <definedName name="solver_est" localSheetId="4" hidden="1">1</definedName>
    <definedName name="solver_est" localSheetId="6" hidden="1">1</definedName>
    <definedName name="solver_est" localSheetId="8" hidden="1">1</definedName>
    <definedName name="solver_est" localSheetId="1" hidden="1">1</definedName>
    <definedName name="solver_est" localSheetId="0" hidden="1">1</definedName>
    <definedName name="solver_itr" localSheetId="4" hidden="1">100</definedName>
    <definedName name="solver_itr" localSheetId="6" hidden="1">100</definedName>
    <definedName name="solver_itr" localSheetId="8" hidden="1">100</definedName>
    <definedName name="solver_itr" localSheetId="1" hidden="1">100</definedName>
    <definedName name="solver_itr" localSheetId="0" hidden="1">100</definedName>
    <definedName name="solver_lin" localSheetId="4" hidden="1">2</definedName>
    <definedName name="solver_lin" localSheetId="6" hidden="1">2</definedName>
    <definedName name="solver_lin" localSheetId="8" hidden="1">2</definedName>
    <definedName name="solver_lin" localSheetId="1" hidden="1">2</definedName>
    <definedName name="solver_lin" localSheetId="0" hidden="1">2</definedName>
    <definedName name="solver_neg" localSheetId="4" hidden="1">2</definedName>
    <definedName name="solver_neg" localSheetId="6" hidden="1">2</definedName>
    <definedName name="solver_neg" localSheetId="8" hidden="1">2</definedName>
    <definedName name="solver_neg" localSheetId="1" hidden="1">2</definedName>
    <definedName name="solver_neg" localSheetId="0" hidden="1">2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num" localSheetId="1" hidden="1">0</definedName>
    <definedName name="solver_num" localSheetId="0" hidden="1">0</definedName>
    <definedName name="solver_nwt" localSheetId="4" hidden="1">1</definedName>
    <definedName name="solver_nwt" localSheetId="6" hidden="1">1</definedName>
    <definedName name="solver_nwt" localSheetId="8" hidden="1">1</definedName>
    <definedName name="solver_nwt" localSheetId="1" hidden="1">1</definedName>
    <definedName name="solver_nwt" localSheetId="0" hidden="1">1</definedName>
    <definedName name="solver_opt" localSheetId="4" hidden="1">'A (5)'!$E$14</definedName>
    <definedName name="solver_opt" localSheetId="6" hidden="1">'A (6)'!$E$14</definedName>
    <definedName name="solver_opt" localSheetId="8" hidden="1">'A (7)'!$E$14</definedName>
    <definedName name="solver_opt" localSheetId="1" hidden="1">'A (old)'!$E$14</definedName>
    <definedName name="solver_opt" localSheetId="0" hidden="1">Active!$E$14</definedName>
    <definedName name="solver_pre" localSheetId="4" hidden="1">0.000001</definedName>
    <definedName name="solver_pre" localSheetId="6" hidden="1">0.000001</definedName>
    <definedName name="solver_pre" localSheetId="8" hidden="1">0.000001</definedName>
    <definedName name="solver_pre" localSheetId="1" hidden="1">0.000001</definedName>
    <definedName name="solver_pre" localSheetId="0" hidden="1">0.000001</definedName>
    <definedName name="solver_scl" localSheetId="4" hidden="1">2</definedName>
    <definedName name="solver_scl" localSheetId="6" hidden="1">2</definedName>
    <definedName name="solver_scl" localSheetId="8" hidden="1">2</definedName>
    <definedName name="solver_scl" localSheetId="1" hidden="1">2</definedName>
    <definedName name="solver_scl" localSheetId="0" hidden="1">2</definedName>
    <definedName name="solver_sho" localSheetId="4" hidden="1">2</definedName>
    <definedName name="solver_sho" localSheetId="6" hidden="1">2</definedName>
    <definedName name="solver_sho" localSheetId="8" hidden="1">2</definedName>
    <definedName name="solver_sho" localSheetId="1" hidden="1">2</definedName>
    <definedName name="solver_sho" localSheetId="0" hidden="1">2</definedName>
    <definedName name="solver_tim" localSheetId="4" hidden="1">100</definedName>
    <definedName name="solver_tim" localSheetId="6" hidden="1">100</definedName>
    <definedName name="solver_tim" localSheetId="8" hidden="1">100</definedName>
    <definedName name="solver_tim" localSheetId="1" hidden="1">100</definedName>
    <definedName name="solver_tim" localSheetId="0" hidden="1">100</definedName>
    <definedName name="solver_tol" localSheetId="4" hidden="1">0.05</definedName>
    <definedName name="solver_tol" localSheetId="6" hidden="1">0.05</definedName>
    <definedName name="solver_tol" localSheetId="8" hidden="1">0.05</definedName>
    <definedName name="solver_tol" localSheetId="1" hidden="1">0.05</definedName>
    <definedName name="solver_tol" localSheetId="0" hidden="1">0.05</definedName>
    <definedName name="solver_typ" localSheetId="4" hidden="1">2</definedName>
    <definedName name="solver_typ" localSheetId="6" hidden="1">2</definedName>
    <definedName name="solver_typ" localSheetId="8" hidden="1">2</definedName>
    <definedName name="solver_typ" localSheetId="1" hidden="1">2</definedName>
    <definedName name="solver_typ" localSheetId="0" hidden="1">2</definedName>
    <definedName name="solver_val" localSheetId="4" hidden="1">0</definedName>
    <definedName name="solver_val" localSheetId="6" hidden="1">0</definedName>
    <definedName name="solver_val" localSheetId="8" hidden="1">0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7" i="4" l="1"/>
  <c r="F137" i="4" s="1"/>
  <c r="Q137" i="4"/>
  <c r="E138" i="4"/>
  <c r="F138" i="4" s="1"/>
  <c r="Q138" i="4"/>
  <c r="E131" i="4"/>
  <c r="F131" i="4" s="1"/>
  <c r="Q131" i="4"/>
  <c r="E132" i="4"/>
  <c r="F132" i="4"/>
  <c r="G132" i="4" s="1"/>
  <c r="K132" i="4" s="1"/>
  <c r="Q132" i="4"/>
  <c r="E133" i="4"/>
  <c r="F133" i="4" s="1"/>
  <c r="Q133" i="4"/>
  <c r="E134" i="4"/>
  <c r="F134" i="4"/>
  <c r="G134" i="4"/>
  <c r="K134" i="4"/>
  <c r="Q134" i="4"/>
  <c r="E135" i="4"/>
  <c r="F135" i="4"/>
  <c r="G135" i="4"/>
  <c r="K135" i="4" s="1"/>
  <c r="Q135" i="4"/>
  <c r="E136" i="4"/>
  <c r="F136" i="4"/>
  <c r="Q136" i="4"/>
  <c r="E128" i="4"/>
  <c r="F128" i="4"/>
  <c r="G128" i="4"/>
  <c r="K128" i="4"/>
  <c r="Q128" i="4"/>
  <c r="E126" i="4"/>
  <c r="F126" i="4"/>
  <c r="G126" i="4"/>
  <c r="K126" i="4"/>
  <c r="E125" i="4"/>
  <c r="F125" i="4"/>
  <c r="G125" i="4"/>
  <c r="K125" i="4"/>
  <c r="E115" i="4"/>
  <c r="F115" i="4"/>
  <c r="E116" i="4"/>
  <c r="F116" i="4"/>
  <c r="G116" i="4"/>
  <c r="K116" i="4"/>
  <c r="E117" i="4"/>
  <c r="F117" i="4"/>
  <c r="G117" i="4"/>
  <c r="K117" i="4"/>
  <c r="E118" i="4"/>
  <c r="F118" i="4"/>
  <c r="G118" i="4"/>
  <c r="K118" i="4"/>
  <c r="E119" i="4"/>
  <c r="F119" i="4"/>
  <c r="G119" i="4"/>
  <c r="I119" i="4"/>
  <c r="E120" i="4"/>
  <c r="F120" i="4"/>
  <c r="G120" i="4"/>
  <c r="K120" i="4"/>
  <c r="E121" i="4"/>
  <c r="F121" i="4"/>
  <c r="E122" i="4"/>
  <c r="F122" i="4"/>
  <c r="G122" i="4"/>
  <c r="K122" i="4"/>
  <c r="E123" i="4"/>
  <c r="F123" i="4"/>
  <c r="G123" i="4"/>
  <c r="K123" i="4"/>
  <c r="E124" i="4"/>
  <c r="F124" i="4"/>
  <c r="E127" i="4"/>
  <c r="F127" i="4"/>
  <c r="E129" i="4"/>
  <c r="F129" i="4"/>
  <c r="G129" i="4"/>
  <c r="K129" i="4"/>
  <c r="E130" i="4"/>
  <c r="F130" i="4"/>
  <c r="G130" i="4"/>
  <c r="K130" i="4"/>
  <c r="Q125" i="4"/>
  <c r="Q126" i="4"/>
  <c r="D11" i="4"/>
  <c r="D12" i="4"/>
  <c r="D13" i="4"/>
  <c r="Q130" i="4"/>
  <c r="D9" i="4"/>
  <c r="C9" i="4"/>
  <c r="E90" i="4"/>
  <c r="F90" i="4"/>
  <c r="G90" i="4"/>
  <c r="K90" i="4"/>
  <c r="E91" i="4"/>
  <c r="F91" i="4"/>
  <c r="G91" i="4"/>
  <c r="K91" i="4"/>
  <c r="E92" i="4"/>
  <c r="F92" i="4"/>
  <c r="G92" i="4"/>
  <c r="K92" i="4"/>
  <c r="E93" i="4"/>
  <c r="F93" i="4"/>
  <c r="G93" i="4"/>
  <c r="K93" i="4"/>
  <c r="E94" i="4"/>
  <c r="F94" i="4"/>
  <c r="G94" i="4"/>
  <c r="E95" i="4"/>
  <c r="F95" i="4"/>
  <c r="G95" i="4"/>
  <c r="K95" i="4"/>
  <c r="E96" i="4"/>
  <c r="F96" i="4"/>
  <c r="G96" i="4"/>
  <c r="K96" i="4"/>
  <c r="E97" i="4"/>
  <c r="F97" i="4"/>
  <c r="G97" i="4"/>
  <c r="K97" i="4"/>
  <c r="E99" i="4"/>
  <c r="F99" i="4"/>
  <c r="G99" i="4"/>
  <c r="K99" i="4"/>
  <c r="E100" i="4"/>
  <c r="F100" i="4"/>
  <c r="G100" i="4"/>
  <c r="K100" i="4"/>
  <c r="E101" i="4"/>
  <c r="F101" i="4"/>
  <c r="G101" i="4"/>
  <c r="K101" i="4"/>
  <c r="E102" i="4"/>
  <c r="F102" i="4"/>
  <c r="G102" i="4"/>
  <c r="K102" i="4"/>
  <c r="E103" i="4"/>
  <c r="F103" i="4"/>
  <c r="G103" i="4"/>
  <c r="E104" i="4"/>
  <c r="F104" i="4"/>
  <c r="G104" i="4"/>
  <c r="K104" i="4"/>
  <c r="E106" i="4"/>
  <c r="F106" i="4"/>
  <c r="G106" i="4"/>
  <c r="K106" i="4"/>
  <c r="E107" i="4"/>
  <c r="F107" i="4"/>
  <c r="G107" i="4"/>
  <c r="J107" i="4"/>
  <c r="E108" i="4"/>
  <c r="F108" i="4"/>
  <c r="G108" i="4"/>
  <c r="J108" i="4"/>
  <c r="E109" i="4"/>
  <c r="F109" i="4"/>
  <c r="E110" i="4"/>
  <c r="F110" i="4"/>
  <c r="G110" i="4"/>
  <c r="K110" i="4"/>
  <c r="E111" i="4"/>
  <c r="F111" i="4"/>
  <c r="E112" i="4"/>
  <c r="F112" i="4"/>
  <c r="G112" i="4"/>
  <c r="K112" i="4"/>
  <c r="E113" i="4"/>
  <c r="F113" i="4"/>
  <c r="E114" i="4"/>
  <c r="F114" i="4"/>
  <c r="E98" i="4"/>
  <c r="F98" i="4"/>
  <c r="E105" i="4"/>
  <c r="F105" i="4"/>
  <c r="U105" i="4"/>
  <c r="Q120" i="4"/>
  <c r="Q123" i="4"/>
  <c r="Q124" i="4"/>
  <c r="Q129" i="4"/>
  <c r="Q121" i="4"/>
  <c r="Q122" i="4"/>
  <c r="Q114" i="4"/>
  <c r="Q115" i="4"/>
  <c r="Q116" i="4"/>
  <c r="Q117" i="4"/>
  <c r="Q127" i="4"/>
  <c r="Q113" i="4"/>
  <c r="Q112" i="4"/>
  <c r="Q119" i="4"/>
  <c r="Q111" i="4"/>
  <c r="Q110" i="4"/>
  <c r="Q109" i="4"/>
  <c r="E74" i="4"/>
  <c r="F74" i="4"/>
  <c r="G74" i="4"/>
  <c r="K74" i="4"/>
  <c r="E75" i="4"/>
  <c r="F75" i="4"/>
  <c r="G75" i="4"/>
  <c r="K75" i="4"/>
  <c r="E21" i="4"/>
  <c r="F21" i="4"/>
  <c r="G21" i="4"/>
  <c r="K21" i="4"/>
  <c r="E71" i="4"/>
  <c r="F71" i="4"/>
  <c r="G71" i="4"/>
  <c r="K71" i="4"/>
  <c r="E83" i="4"/>
  <c r="F83" i="4"/>
  <c r="G83" i="4"/>
  <c r="K83" i="4"/>
  <c r="E86" i="4"/>
  <c r="F86" i="4"/>
  <c r="G86" i="4"/>
  <c r="K86" i="4"/>
  <c r="E87" i="4"/>
  <c r="F87" i="4"/>
  <c r="G87" i="4"/>
  <c r="K87" i="4"/>
  <c r="E88" i="4"/>
  <c r="F88" i="4"/>
  <c r="G88" i="4"/>
  <c r="K88" i="4"/>
  <c r="E89" i="4"/>
  <c r="F89" i="4"/>
  <c r="G89" i="4"/>
  <c r="K89" i="4"/>
  <c r="K103" i="4"/>
  <c r="E72" i="4"/>
  <c r="F72" i="4"/>
  <c r="G72" i="4"/>
  <c r="K72" i="4"/>
  <c r="E58" i="4"/>
  <c r="F58" i="4"/>
  <c r="G58" i="4"/>
  <c r="I58" i="4"/>
  <c r="E76" i="4"/>
  <c r="F76" i="4"/>
  <c r="G76" i="4"/>
  <c r="K76" i="4"/>
  <c r="E77" i="4"/>
  <c r="F77" i="4"/>
  <c r="G77" i="4"/>
  <c r="K77" i="4"/>
  <c r="E78" i="4"/>
  <c r="F78" i="4"/>
  <c r="G78" i="4"/>
  <c r="K78" i="4"/>
  <c r="E79" i="4"/>
  <c r="F79" i="4"/>
  <c r="G79" i="4"/>
  <c r="K79" i="4"/>
  <c r="E80" i="4"/>
  <c r="F80" i="4"/>
  <c r="G80" i="4"/>
  <c r="K80" i="4"/>
  <c r="E84" i="4"/>
  <c r="F84" i="4"/>
  <c r="G84" i="4"/>
  <c r="K84" i="4"/>
  <c r="E70" i="4"/>
  <c r="F70" i="4"/>
  <c r="G70" i="4"/>
  <c r="K70" i="4"/>
  <c r="E54" i="4"/>
  <c r="F54" i="4"/>
  <c r="G54" i="4"/>
  <c r="J54" i="4"/>
  <c r="E55" i="4"/>
  <c r="F55" i="4"/>
  <c r="G55" i="4"/>
  <c r="J55" i="4"/>
  <c r="E56" i="4"/>
  <c r="F56" i="4"/>
  <c r="G56" i="4"/>
  <c r="J56" i="4"/>
  <c r="E57" i="4"/>
  <c r="F57" i="4"/>
  <c r="G57" i="4"/>
  <c r="J57" i="4"/>
  <c r="E59" i="4"/>
  <c r="F59" i="4"/>
  <c r="G59" i="4"/>
  <c r="J59" i="4"/>
  <c r="E29" i="4"/>
  <c r="F29" i="4"/>
  <c r="G29" i="4"/>
  <c r="J29" i="4"/>
  <c r="E30" i="4"/>
  <c r="F30" i="4"/>
  <c r="G30" i="4"/>
  <c r="J30" i="4"/>
  <c r="E31" i="4"/>
  <c r="F31" i="4"/>
  <c r="G31" i="4"/>
  <c r="J31" i="4"/>
  <c r="E32" i="4"/>
  <c r="F32" i="4"/>
  <c r="G32" i="4"/>
  <c r="J32" i="4"/>
  <c r="E33" i="4"/>
  <c r="F33" i="4"/>
  <c r="G33" i="4"/>
  <c r="J33" i="4"/>
  <c r="E34" i="4"/>
  <c r="F34" i="4"/>
  <c r="G34" i="4"/>
  <c r="J34" i="4"/>
  <c r="E36" i="4"/>
  <c r="F36" i="4"/>
  <c r="G36" i="4"/>
  <c r="J36" i="4"/>
  <c r="E37" i="4"/>
  <c r="F37" i="4"/>
  <c r="G37" i="4"/>
  <c r="J37" i="4"/>
  <c r="E62" i="4"/>
  <c r="F62" i="4"/>
  <c r="G62" i="4"/>
  <c r="J62" i="4"/>
  <c r="E65" i="4"/>
  <c r="F65" i="4"/>
  <c r="G65" i="4"/>
  <c r="J65" i="4"/>
  <c r="E66" i="4"/>
  <c r="F66" i="4"/>
  <c r="G66" i="4"/>
  <c r="J66" i="4"/>
  <c r="E67" i="4"/>
  <c r="F67" i="4"/>
  <c r="G67" i="4"/>
  <c r="J67" i="4"/>
  <c r="E68" i="4"/>
  <c r="F68" i="4"/>
  <c r="G68" i="4"/>
  <c r="J68" i="4"/>
  <c r="E69" i="4"/>
  <c r="F69" i="4"/>
  <c r="G69" i="4"/>
  <c r="J69" i="4"/>
  <c r="E81" i="4"/>
  <c r="F81" i="4"/>
  <c r="G81" i="4"/>
  <c r="J81" i="4"/>
  <c r="E73" i="4"/>
  <c r="F73" i="4"/>
  <c r="G73" i="4"/>
  <c r="J73" i="4"/>
  <c r="E82" i="4"/>
  <c r="F82" i="4"/>
  <c r="G82" i="4"/>
  <c r="K82" i="4"/>
  <c r="E85" i="4"/>
  <c r="F85" i="4"/>
  <c r="G85" i="4"/>
  <c r="K85" i="4"/>
  <c r="K94" i="4"/>
  <c r="U98" i="4"/>
  <c r="E60" i="4"/>
  <c r="F60" i="4"/>
  <c r="G60" i="4"/>
  <c r="J60" i="4"/>
  <c r="E61" i="4"/>
  <c r="F61" i="4"/>
  <c r="G61" i="4"/>
  <c r="J61" i="4"/>
  <c r="E63" i="4"/>
  <c r="F63" i="4"/>
  <c r="G63" i="4"/>
  <c r="J63" i="4"/>
  <c r="E27" i="4"/>
  <c r="F27" i="4"/>
  <c r="G27" i="4"/>
  <c r="J27" i="4"/>
  <c r="E23" i="4"/>
  <c r="F23" i="4"/>
  <c r="G23" i="4"/>
  <c r="J23" i="4"/>
  <c r="E24" i="4"/>
  <c r="F24" i="4"/>
  <c r="G24" i="4"/>
  <c r="J24" i="4"/>
  <c r="E25" i="4"/>
  <c r="F25" i="4"/>
  <c r="G25" i="4"/>
  <c r="J25" i="4"/>
  <c r="E26" i="4"/>
  <c r="F26" i="4"/>
  <c r="G26" i="4"/>
  <c r="J26" i="4"/>
  <c r="E28" i="4"/>
  <c r="F28" i="4"/>
  <c r="G28" i="4"/>
  <c r="J28" i="4"/>
  <c r="E35" i="4"/>
  <c r="F35" i="4"/>
  <c r="G35" i="4"/>
  <c r="J35" i="4"/>
  <c r="E38" i="4"/>
  <c r="F38" i="4"/>
  <c r="G38" i="4"/>
  <c r="J38" i="4"/>
  <c r="E39" i="4"/>
  <c r="F39" i="4"/>
  <c r="G39" i="4"/>
  <c r="J39" i="4"/>
  <c r="E43" i="4"/>
  <c r="F43" i="4"/>
  <c r="G43" i="4"/>
  <c r="J43" i="4"/>
  <c r="E44" i="4"/>
  <c r="F44" i="4"/>
  <c r="G44" i="4"/>
  <c r="J44" i="4"/>
  <c r="E48" i="4"/>
  <c r="F48" i="4"/>
  <c r="G48" i="4"/>
  <c r="J48" i="4"/>
  <c r="E49" i="4"/>
  <c r="F49" i="4"/>
  <c r="G49" i="4"/>
  <c r="J49" i="4"/>
  <c r="E50" i="4"/>
  <c r="F50" i="4"/>
  <c r="G50" i="4"/>
  <c r="J50" i="4"/>
  <c r="E51" i="4"/>
  <c r="F51" i="4"/>
  <c r="G51" i="4"/>
  <c r="J51" i="4"/>
  <c r="E52" i="4"/>
  <c r="F52" i="4"/>
  <c r="G52" i="4"/>
  <c r="J52" i="4"/>
  <c r="E53" i="4"/>
  <c r="F53" i="4"/>
  <c r="G53" i="4"/>
  <c r="J53" i="4"/>
  <c r="E40" i="4"/>
  <c r="F40" i="4"/>
  <c r="G40" i="4"/>
  <c r="J40" i="4"/>
  <c r="E41" i="4"/>
  <c r="F41" i="4"/>
  <c r="G41" i="4"/>
  <c r="J41" i="4"/>
  <c r="E42" i="4"/>
  <c r="F42" i="4"/>
  <c r="G42" i="4"/>
  <c r="J42" i="4"/>
  <c r="E45" i="4"/>
  <c r="F45" i="4"/>
  <c r="G45" i="4"/>
  <c r="J45" i="4"/>
  <c r="E46" i="4"/>
  <c r="F46" i="4"/>
  <c r="G46" i="4"/>
  <c r="J46" i="4"/>
  <c r="E47" i="4"/>
  <c r="F47" i="4"/>
  <c r="G47" i="4"/>
  <c r="J47" i="4"/>
  <c r="E64" i="4"/>
  <c r="F64" i="4"/>
  <c r="G64" i="4"/>
  <c r="J64" i="4"/>
  <c r="E22" i="4"/>
  <c r="F22" i="4"/>
  <c r="G22" i="4"/>
  <c r="J22" i="4"/>
  <c r="A11" i="16"/>
  <c r="B11" i="16"/>
  <c r="C11" i="16"/>
  <c r="D11" i="16"/>
  <c r="E11" i="16"/>
  <c r="A12" i="16"/>
  <c r="B12" i="16"/>
  <c r="C12" i="16"/>
  <c r="D12" i="16"/>
  <c r="E12" i="16"/>
  <c r="A13" i="16"/>
  <c r="B13" i="16"/>
  <c r="C13" i="16"/>
  <c r="E13" i="16"/>
  <c r="D13" i="16"/>
  <c r="A14" i="16"/>
  <c r="B14" i="16"/>
  <c r="C14" i="16"/>
  <c r="E14" i="16"/>
  <c r="K14" i="16"/>
  <c r="D14" i="16"/>
  <c r="A15" i="16"/>
  <c r="B15" i="16"/>
  <c r="C15" i="16"/>
  <c r="D15" i="16"/>
  <c r="E15" i="16"/>
  <c r="A16" i="16"/>
  <c r="B16" i="16"/>
  <c r="C16" i="16"/>
  <c r="E16" i="16"/>
  <c r="D16" i="16"/>
  <c r="A17" i="16"/>
  <c r="B17" i="16"/>
  <c r="C17" i="16"/>
  <c r="E17" i="16"/>
  <c r="D17" i="16"/>
  <c r="A18" i="16"/>
  <c r="B18" i="16"/>
  <c r="C18" i="16"/>
  <c r="D18" i="16"/>
  <c r="E18" i="16"/>
  <c r="A19" i="16"/>
  <c r="B19" i="16"/>
  <c r="C19" i="16"/>
  <c r="D19" i="16"/>
  <c r="E19" i="16"/>
  <c r="A20" i="16"/>
  <c r="B20" i="16"/>
  <c r="C20" i="16"/>
  <c r="E20" i="16"/>
  <c r="D20" i="16"/>
  <c r="A21" i="16"/>
  <c r="B21" i="16"/>
  <c r="C21" i="16"/>
  <c r="E21" i="16"/>
  <c r="D21" i="16"/>
  <c r="A22" i="16"/>
  <c r="B22" i="16"/>
  <c r="C22" i="16"/>
  <c r="D22" i="16"/>
  <c r="E22" i="16"/>
  <c r="A23" i="16"/>
  <c r="B23" i="16"/>
  <c r="C23" i="16"/>
  <c r="D23" i="16"/>
  <c r="E23" i="16"/>
  <c r="A24" i="16"/>
  <c r="B24" i="16"/>
  <c r="C24" i="16"/>
  <c r="E24" i="16"/>
  <c r="D24" i="16"/>
  <c r="A25" i="16"/>
  <c r="B25" i="16"/>
  <c r="C25" i="16"/>
  <c r="E25" i="16"/>
  <c r="D25" i="16"/>
  <c r="A26" i="16"/>
  <c r="B26" i="16"/>
  <c r="C26" i="16"/>
  <c r="D26" i="16"/>
  <c r="E26" i="16"/>
  <c r="A27" i="16"/>
  <c r="B27" i="16"/>
  <c r="C27" i="16"/>
  <c r="D27" i="16"/>
  <c r="E27" i="16"/>
  <c r="A28" i="16"/>
  <c r="B28" i="16"/>
  <c r="C28" i="16"/>
  <c r="E28" i="16"/>
  <c r="D28" i="16"/>
  <c r="A29" i="16"/>
  <c r="B29" i="16"/>
  <c r="C29" i="16"/>
  <c r="E29" i="16"/>
  <c r="D29" i="16"/>
  <c r="A30" i="16"/>
  <c r="B30" i="16"/>
  <c r="C30" i="16"/>
  <c r="D30" i="16"/>
  <c r="E30" i="16"/>
  <c r="A31" i="16"/>
  <c r="B31" i="16"/>
  <c r="C31" i="16"/>
  <c r="D31" i="16"/>
  <c r="E31" i="16"/>
  <c r="A32" i="16"/>
  <c r="B32" i="16"/>
  <c r="C32" i="16"/>
  <c r="E32" i="16"/>
  <c r="D32" i="16"/>
  <c r="A33" i="16"/>
  <c r="B33" i="16"/>
  <c r="C33" i="16"/>
  <c r="E33" i="16"/>
  <c r="D33" i="16"/>
  <c r="A34" i="16"/>
  <c r="B34" i="16"/>
  <c r="C34" i="16"/>
  <c r="D34" i="16"/>
  <c r="E34" i="16"/>
  <c r="A35" i="16"/>
  <c r="B35" i="16"/>
  <c r="C35" i="16"/>
  <c r="D35" i="16"/>
  <c r="E35" i="16"/>
  <c r="A36" i="16"/>
  <c r="B36" i="16"/>
  <c r="C36" i="16"/>
  <c r="E36" i="16"/>
  <c r="D36" i="16"/>
  <c r="A37" i="16"/>
  <c r="B37" i="16"/>
  <c r="C37" i="16"/>
  <c r="E37" i="16"/>
  <c r="D37" i="16"/>
  <c r="A38" i="16"/>
  <c r="B38" i="16"/>
  <c r="C38" i="16"/>
  <c r="D38" i="16"/>
  <c r="E38" i="16"/>
  <c r="A39" i="16"/>
  <c r="B39" i="16"/>
  <c r="C39" i="16"/>
  <c r="D39" i="16"/>
  <c r="E39" i="16"/>
  <c r="A40" i="16"/>
  <c r="B40" i="16"/>
  <c r="C40" i="16"/>
  <c r="E40" i="16"/>
  <c r="D40" i="16"/>
  <c r="A41" i="16"/>
  <c r="B41" i="16"/>
  <c r="C41" i="16"/>
  <c r="E41" i="16"/>
  <c r="D41" i="16"/>
  <c r="A42" i="16"/>
  <c r="B42" i="16"/>
  <c r="C42" i="16"/>
  <c r="D42" i="16"/>
  <c r="E42" i="16"/>
  <c r="A43" i="16"/>
  <c r="B43" i="16"/>
  <c r="C43" i="16"/>
  <c r="D43" i="16"/>
  <c r="E43" i="16"/>
  <c r="A44" i="16"/>
  <c r="B44" i="16"/>
  <c r="C44" i="16"/>
  <c r="E44" i="16"/>
  <c r="D44" i="16"/>
  <c r="A45" i="16"/>
  <c r="B45" i="16"/>
  <c r="C45" i="16"/>
  <c r="E45" i="16"/>
  <c r="D45" i="16"/>
  <c r="A46" i="16"/>
  <c r="B46" i="16"/>
  <c r="C46" i="16"/>
  <c r="D46" i="16"/>
  <c r="E46" i="16"/>
  <c r="A47" i="16"/>
  <c r="B47" i="16"/>
  <c r="C47" i="16"/>
  <c r="D47" i="16"/>
  <c r="E47" i="16"/>
  <c r="A48" i="16"/>
  <c r="B48" i="16"/>
  <c r="C48" i="16"/>
  <c r="E48" i="16"/>
  <c r="D48" i="16"/>
  <c r="A49" i="16"/>
  <c r="B49" i="16"/>
  <c r="C49" i="16"/>
  <c r="E49" i="16"/>
  <c r="D49" i="16"/>
  <c r="A50" i="16"/>
  <c r="B50" i="16"/>
  <c r="C50" i="16"/>
  <c r="D50" i="16"/>
  <c r="E50" i="16"/>
  <c r="A51" i="16"/>
  <c r="B51" i="16"/>
  <c r="C51" i="16"/>
  <c r="D51" i="16"/>
  <c r="E51" i="16"/>
  <c r="A52" i="16"/>
  <c r="B52" i="16"/>
  <c r="C52" i="16"/>
  <c r="E52" i="16"/>
  <c r="D52" i="16"/>
  <c r="A53" i="16"/>
  <c r="B53" i="16"/>
  <c r="C53" i="16"/>
  <c r="E53" i="16"/>
  <c r="D53" i="16"/>
  <c r="A54" i="16"/>
  <c r="B54" i="16"/>
  <c r="C54" i="16"/>
  <c r="D54" i="16"/>
  <c r="E54" i="16"/>
  <c r="A55" i="16"/>
  <c r="B55" i="16"/>
  <c r="C55" i="16"/>
  <c r="D55" i="16"/>
  <c r="E55" i="16"/>
  <c r="A56" i="16"/>
  <c r="B56" i="16"/>
  <c r="C56" i="16"/>
  <c r="E56" i="16"/>
  <c r="D56" i="16"/>
  <c r="A57" i="16"/>
  <c r="B57" i="16"/>
  <c r="C57" i="16"/>
  <c r="E57" i="16"/>
  <c r="D57" i="16"/>
  <c r="A58" i="16"/>
  <c r="B58" i="16"/>
  <c r="C58" i="16"/>
  <c r="D58" i="16"/>
  <c r="E58" i="16"/>
  <c r="A59" i="16"/>
  <c r="B59" i="16"/>
  <c r="C59" i="16"/>
  <c r="D59" i="16"/>
  <c r="E59" i="16"/>
  <c r="A60" i="16"/>
  <c r="B60" i="16"/>
  <c r="C60" i="16"/>
  <c r="E60" i="16"/>
  <c r="D60" i="16"/>
  <c r="A61" i="16"/>
  <c r="B61" i="16"/>
  <c r="C61" i="16"/>
  <c r="E61" i="16"/>
  <c r="D61" i="16"/>
  <c r="A62" i="16"/>
  <c r="B62" i="16"/>
  <c r="C62" i="16"/>
  <c r="D62" i="16"/>
  <c r="E62" i="16"/>
  <c r="A63" i="16"/>
  <c r="B63" i="16"/>
  <c r="C63" i="16"/>
  <c r="D63" i="16"/>
  <c r="E63" i="16"/>
  <c r="A64" i="16"/>
  <c r="B64" i="16"/>
  <c r="C64" i="16"/>
  <c r="E64" i="16"/>
  <c r="D64" i="16"/>
  <c r="A65" i="16"/>
  <c r="B65" i="16"/>
  <c r="C65" i="16"/>
  <c r="E65" i="16"/>
  <c r="D65" i="16"/>
  <c r="A66" i="16"/>
  <c r="B66" i="16"/>
  <c r="C66" i="16"/>
  <c r="D66" i="16"/>
  <c r="E66" i="16"/>
  <c r="A67" i="16"/>
  <c r="B67" i="16"/>
  <c r="C67" i="16"/>
  <c r="D67" i="16"/>
  <c r="E67" i="16"/>
  <c r="A68" i="16"/>
  <c r="B68" i="16"/>
  <c r="C68" i="16"/>
  <c r="E68" i="16"/>
  <c r="D68" i="16"/>
  <c r="A69" i="16"/>
  <c r="B69" i="16"/>
  <c r="C69" i="16"/>
  <c r="E69" i="16"/>
  <c r="D69" i="16"/>
  <c r="A70" i="16"/>
  <c r="B70" i="16"/>
  <c r="C70" i="16"/>
  <c r="D70" i="16"/>
  <c r="E70" i="16"/>
  <c r="A71" i="16"/>
  <c r="B71" i="16"/>
  <c r="C71" i="16"/>
  <c r="D71" i="16"/>
  <c r="E71" i="16"/>
  <c r="A72" i="16"/>
  <c r="B72" i="16"/>
  <c r="C72" i="16"/>
  <c r="E72" i="16"/>
  <c r="D72" i="16"/>
  <c r="A73" i="16"/>
  <c r="B73" i="16"/>
  <c r="C73" i="16"/>
  <c r="E73" i="16"/>
  <c r="D73" i="16"/>
  <c r="A74" i="16"/>
  <c r="B74" i="16"/>
  <c r="C74" i="16"/>
  <c r="D74" i="16"/>
  <c r="E74" i="16"/>
  <c r="A75" i="16"/>
  <c r="B75" i="16"/>
  <c r="C75" i="16"/>
  <c r="D75" i="16"/>
  <c r="E75" i="16"/>
  <c r="A76" i="16"/>
  <c r="B76" i="16"/>
  <c r="C76" i="16"/>
  <c r="E76" i="16"/>
  <c r="D76" i="16"/>
  <c r="A77" i="16"/>
  <c r="B77" i="16"/>
  <c r="C77" i="16"/>
  <c r="E77" i="16"/>
  <c r="D77" i="16"/>
  <c r="A78" i="16"/>
  <c r="B78" i="16"/>
  <c r="C78" i="16"/>
  <c r="D78" i="16"/>
  <c r="E78" i="16"/>
  <c r="A79" i="16"/>
  <c r="B79" i="16"/>
  <c r="C79" i="16"/>
  <c r="D79" i="16"/>
  <c r="E79" i="16"/>
  <c r="A80" i="16"/>
  <c r="B80" i="16"/>
  <c r="C80" i="16"/>
  <c r="E80" i="16"/>
  <c r="D80" i="16"/>
  <c r="A81" i="16"/>
  <c r="B81" i="16"/>
  <c r="C81" i="16"/>
  <c r="E81" i="16"/>
  <c r="D81" i="16"/>
  <c r="A82" i="16"/>
  <c r="B82" i="16"/>
  <c r="C82" i="16"/>
  <c r="D82" i="16"/>
  <c r="E82" i="16"/>
  <c r="A83" i="16"/>
  <c r="B83" i="16"/>
  <c r="C83" i="16"/>
  <c r="D83" i="16"/>
  <c r="E83" i="16"/>
  <c r="A84" i="16"/>
  <c r="B84" i="16"/>
  <c r="C84" i="16"/>
  <c r="E84" i="16"/>
  <c r="D84" i="16"/>
  <c r="A85" i="16"/>
  <c r="B85" i="16"/>
  <c r="C85" i="16"/>
  <c r="E85" i="16"/>
  <c r="D85" i="16"/>
  <c r="A86" i="16"/>
  <c r="B86" i="16"/>
  <c r="C86" i="16"/>
  <c r="K86" i="16"/>
  <c r="D86" i="16"/>
  <c r="E86" i="16"/>
  <c r="A87" i="16"/>
  <c r="B87" i="16"/>
  <c r="C87" i="16"/>
  <c r="E87" i="16"/>
  <c r="D87" i="16"/>
  <c r="A88" i="16"/>
  <c r="B88" i="16"/>
  <c r="C88" i="16"/>
  <c r="E88" i="16"/>
  <c r="D88" i="16"/>
  <c r="A89" i="16"/>
  <c r="B89" i="16"/>
  <c r="C89" i="16"/>
  <c r="K89" i="16"/>
  <c r="D89" i="16"/>
  <c r="E89" i="16"/>
  <c r="A90" i="16"/>
  <c r="B90" i="16"/>
  <c r="C90" i="16"/>
  <c r="E90" i="16"/>
  <c r="K90" i="16"/>
  <c r="D90" i="16"/>
  <c r="A91" i="16"/>
  <c r="B91" i="16"/>
  <c r="C91" i="16"/>
  <c r="D91" i="16"/>
  <c r="E91" i="16"/>
  <c r="A92" i="16"/>
  <c r="B92" i="16"/>
  <c r="C92" i="16"/>
  <c r="D92" i="16"/>
  <c r="E92" i="16"/>
  <c r="A11" i="15"/>
  <c r="C11" i="15"/>
  <c r="E11" i="15"/>
  <c r="D11" i="15"/>
  <c r="G11" i="15"/>
  <c r="H11" i="15"/>
  <c r="B11" i="15"/>
  <c r="A12" i="15"/>
  <c r="D12" i="15"/>
  <c r="G12" i="15"/>
  <c r="C12" i="15"/>
  <c r="E12" i="15"/>
  <c r="H12" i="15"/>
  <c r="B12" i="15"/>
  <c r="A13" i="15"/>
  <c r="B13" i="15"/>
  <c r="D13" i="15"/>
  <c r="E13" i="15"/>
  <c r="G13" i="15"/>
  <c r="C13" i="15"/>
  <c r="H13" i="15"/>
  <c r="A14" i="15"/>
  <c r="B14" i="15"/>
  <c r="D14" i="15"/>
  <c r="G14" i="15"/>
  <c r="C14" i="15"/>
  <c r="E14" i="15"/>
  <c r="H14" i="15"/>
  <c r="A15" i="15"/>
  <c r="C15" i="15"/>
  <c r="E15" i="15"/>
  <c r="D15" i="15"/>
  <c r="G15" i="15"/>
  <c r="H15" i="15"/>
  <c r="B15" i="15"/>
  <c r="A16" i="15"/>
  <c r="D16" i="15"/>
  <c r="E16" i="15"/>
  <c r="G16" i="15"/>
  <c r="C16" i="15"/>
  <c r="H16" i="15"/>
  <c r="B16" i="15"/>
  <c r="A17" i="15"/>
  <c r="B17" i="15"/>
  <c r="D17" i="15"/>
  <c r="G17" i="15"/>
  <c r="C17" i="15"/>
  <c r="E17" i="15"/>
  <c r="H17" i="15"/>
  <c r="A18" i="15"/>
  <c r="B18" i="15"/>
  <c r="C18" i="15"/>
  <c r="E18" i="15"/>
  <c r="D18" i="15"/>
  <c r="G18" i="15"/>
  <c r="H18" i="15"/>
  <c r="A19" i="15"/>
  <c r="C19" i="15"/>
  <c r="E19" i="15"/>
  <c r="D19" i="15"/>
  <c r="G19" i="15"/>
  <c r="H19" i="15"/>
  <c r="B19" i="15"/>
  <c r="A20" i="15"/>
  <c r="D20" i="15"/>
  <c r="G20" i="15"/>
  <c r="C20" i="15"/>
  <c r="E20" i="15"/>
  <c r="H20" i="15"/>
  <c r="B20" i="15"/>
  <c r="A21" i="15"/>
  <c r="B21" i="15"/>
  <c r="D21" i="15"/>
  <c r="E21" i="15"/>
  <c r="G21" i="15"/>
  <c r="C21" i="15"/>
  <c r="H21" i="15"/>
  <c r="A22" i="15"/>
  <c r="B22" i="15"/>
  <c r="D22" i="15"/>
  <c r="G22" i="15"/>
  <c r="C22" i="15"/>
  <c r="E22" i="15"/>
  <c r="H22" i="15"/>
  <c r="A23" i="15"/>
  <c r="C23" i="15"/>
  <c r="E23" i="15"/>
  <c r="D23" i="15"/>
  <c r="G23" i="15"/>
  <c r="H23" i="15"/>
  <c r="B23" i="15"/>
  <c r="A24" i="15"/>
  <c r="D24" i="15"/>
  <c r="E24" i="15"/>
  <c r="G24" i="15"/>
  <c r="C24" i="15"/>
  <c r="H24" i="15"/>
  <c r="B24" i="15"/>
  <c r="A25" i="15"/>
  <c r="B25" i="15"/>
  <c r="D25" i="15"/>
  <c r="G25" i="15"/>
  <c r="C25" i="15"/>
  <c r="E25" i="15"/>
  <c r="H25" i="15"/>
  <c r="A26" i="15"/>
  <c r="C26" i="15"/>
  <c r="E26" i="15"/>
  <c r="D26" i="15"/>
  <c r="G26" i="15"/>
  <c r="H26" i="15"/>
  <c r="B26" i="15"/>
  <c r="A27" i="15"/>
  <c r="C27" i="15"/>
  <c r="E27" i="15"/>
  <c r="D27" i="15"/>
  <c r="G27" i="15"/>
  <c r="H27" i="15"/>
  <c r="B27" i="15"/>
  <c r="A28" i="15"/>
  <c r="B28" i="15"/>
  <c r="D28" i="15"/>
  <c r="E28" i="15"/>
  <c r="G28" i="15"/>
  <c r="C28" i="15"/>
  <c r="H28" i="15"/>
  <c r="A29" i="15"/>
  <c r="B29" i="15"/>
  <c r="D29" i="15"/>
  <c r="G29" i="15"/>
  <c r="C29" i="15"/>
  <c r="E29" i="15"/>
  <c r="H29" i="15"/>
  <c r="A30" i="15"/>
  <c r="C30" i="15"/>
  <c r="E30" i="15"/>
  <c r="D30" i="15"/>
  <c r="G30" i="15"/>
  <c r="H30" i="15"/>
  <c r="B30" i="15"/>
  <c r="A31" i="15"/>
  <c r="C31" i="15"/>
  <c r="E31" i="15"/>
  <c r="D31" i="15"/>
  <c r="G31" i="15"/>
  <c r="H31" i="15"/>
  <c r="B31" i="15"/>
  <c r="A32" i="15"/>
  <c r="D32" i="15"/>
  <c r="E32" i="15"/>
  <c r="G32" i="15"/>
  <c r="C32" i="15"/>
  <c r="H32" i="15"/>
  <c r="B32" i="15"/>
  <c r="A33" i="15"/>
  <c r="D33" i="15"/>
  <c r="G33" i="15"/>
  <c r="C33" i="15"/>
  <c r="E33" i="15"/>
  <c r="H33" i="15"/>
  <c r="B33" i="15"/>
  <c r="A34" i="15"/>
  <c r="D34" i="15"/>
  <c r="G34" i="15"/>
  <c r="C34" i="15"/>
  <c r="E34" i="15"/>
  <c r="H34" i="15"/>
  <c r="B34" i="15"/>
  <c r="A35" i="15"/>
  <c r="C35" i="15"/>
  <c r="E35" i="15"/>
  <c r="D35" i="15"/>
  <c r="G35" i="15"/>
  <c r="H35" i="15"/>
  <c r="B35" i="15"/>
  <c r="A36" i="15"/>
  <c r="D36" i="15"/>
  <c r="E36" i="15"/>
  <c r="G36" i="15"/>
  <c r="C36" i="15"/>
  <c r="H36" i="15"/>
  <c r="B36" i="15"/>
  <c r="A37" i="15"/>
  <c r="B37" i="15"/>
  <c r="D37" i="15"/>
  <c r="G37" i="15"/>
  <c r="C37" i="15"/>
  <c r="E37" i="15"/>
  <c r="H37" i="15"/>
  <c r="A38" i="15"/>
  <c r="C38" i="15"/>
  <c r="E38" i="15"/>
  <c r="D38" i="15"/>
  <c r="G38" i="15"/>
  <c r="H38" i="15"/>
  <c r="B38" i="15"/>
  <c r="A39" i="15"/>
  <c r="B39" i="15"/>
  <c r="D39" i="15"/>
  <c r="G39" i="15"/>
  <c r="C39" i="15"/>
  <c r="E39" i="15"/>
  <c r="H39" i="15"/>
  <c r="A40" i="15"/>
  <c r="C40" i="15"/>
  <c r="E40" i="15"/>
  <c r="D40" i="15"/>
  <c r="G40" i="15"/>
  <c r="H40" i="15"/>
  <c r="B40" i="15"/>
  <c r="A41" i="15"/>
  <c r="D41" i="15"/>
  <c r="E41" i="15"/>
  <c r="G41" i="15"/>
  <c r="C41" i="15"/>
  <c r="H41" i="15"/>
  <c r="B41" i="15"/>
  <c r="A42" i="15"/>
  <c r="B42" i="15"/>
  <c r="D42" i="15"/>
  <c r="G42" i="15"/>
  <c r="C42" i="15"/>
  <c r="E42" i="15"/>
  <c r="H42" i="15"/>
  <c r="A43" i="15"/>
  <c r="C43" i="15"/>
  <c r="E43" i="15"/>
  <c r="D43" i="15"/>
  <c r="G43" i="15"/>
  <c r="H43" i="15"/>
  <c r="B43" i="15"/>
  <c r="A44" i="15"/>
  <c r="D44" i="15"/>
  <c r="G44" i="15"/>
  <c r="C44" i="15"/>
  <c r="E44" i="15"/>
  <c r="H44" i="15"/>
  <c r="B44" i="15"/>
  <c r="A45" i="15"/>
  <c r="B45" i="15"/>
  <c r="D45" i="15"/>
  <c r="G45" i="15"/>
  <c r="C45" i="15"/>
  <c r="E45" i="15"/>
  <c r="H45" i="15"/>
  <c r="A46" i="15"/>
  <c r="B46" i="15"/>
  <c r="D46" i="15"/>
  <c r="G46" i="15"/>
  <c r="C46" i="15"/>
  <c r="E46" i="15"/>
  <c r="H46" i="15"/>
  <c r="A47" i="15"/>
  <c r="C47" i="15"/>
  <c r="E47" i="15"/>
  <c r="D47" i="15"/>
  <c r="G47" i="15"/>
  <c r="H47" i="15"/>
  <c r="B47" i="15"/>
  <c r="A48" i="15"/>
  <c r="C48" i="15"/>
  <c r="D48" i="15"/>
  <c r="E48" i="15"/>
  <c r="G48" i="15"/>
  <c r="H48" i="15"/>
  <c r="B48" i="15"/>
  <c r="A49" i="15"/>
  <c r="B49" i="15"/>
  <c r="D49" i="15"/>
  <c r="G49" i="15"/>
  <c r="C49" i="15"/>
  <c r="E49" i="15"/>
  <c r="H49" i="15"/>
  <c r="A50" i="15"/>
  <c r="D50" i="15"/>
  <c r="G50" i="15"/>
  <c r="C50" i="15"/>
  <c r="E50" i="15"/>
  <c r="H50" i="15"/>
  <c r="B50" i="15"/>
  <c r="A51" i="15"/>
  <c r="C51" i="15"/>
  <c r="E51" i="15"/>
  <c r="D51" i="15"/>
  <c r="G51" i="15"/>
  <c r="H51" i="15"/>
  <c r="B51" i="15"/>
  <c r="A52" i="15"/>
  <c r="D52" i="15"/>
  <c r="G52" i="15"/>
  <c r="C52" i="15"/>
  <c r="E52" i="15"/>
  <c r="H52" i="15"/>
  <c r="B52" i="15"/>
  <c r="A53" i="15"/>
  <c r="B53" i="15"/>
  <c r="D53" i="15"/>
  <c r="G53" i="15"/>
  <c r="C53" i="15"/>
  <c r="E53" i="15"/>
  <c r="H53" i="15"/>
  <c r="A54" i="15"/>
  <c r="B54" i="15"/>
  <c r="C54" i="15"/>
  <c r="E54" i="15"/>
  <c r="D54" i="15"/>
  <c r="G54" i="15"/>
  <c r="H54" i="15"/>
  <c r="A55" i="15"/>
  <c r="C55" i="15"/>
  <c r="E55" i="15"/>
  <c r="D55" i="15"/>
  <c r="G55" i="15"/>
  <c r="H55" i="15"/>
  <c r="B55" i="15"/>
  <c r="A56" i="15"/>
  <c r="C56" i="15"/>
  <c r="D56" i="15"/>
  <c r="E56" i="15"/>
  <c r="G56" i="15"/>
  <c r="H56" i="15"/>
  <c r="B56" i="15"/>
  <c r="A57" i="15"/>
  <c r="B57" i="15"/>
  <c r="D57" i="15"/>
  <c r="G57" i="15"/>
  <c r="C57" i="15"/>
  <c r="E57" i="15"/>
  <c r="H57" i="15"/>
  <c r="A58" i="15"/>
  <c r="D58" i="15"/>
  <c r="G58" i="15"/>
  <c r="C58" i="15"/>
  <c r="E58" i="15"/>
  <c r="H58" i="15"/>
  <c r="B58" i="15"/>
  <c r="A59" i="15"/>
  <c r="C59" i="15"/>
  <c r="E59" i="15"/>
  <c r="D59" i="15"/>
  <c r="G59" i="15"/>
  <c r="H59" i="15"/>
  <c r="B59" i="15"/>
  <c r="A60" i="15"/>
  <c r="D60" i="15"/>
  <c r="G60" i="15"/>
  <c r="C60" i="15"/>
  <c r="E60" i="15"/>
  <c r="H60" i="15"/>
  <c r="B60" i="15"/>
  <c r="A61" i="15"/>
  <c r="B61" i="15"/>
  <c r="D61" i="15"/>
  <c r="G61" i="15"/>
  <c r="C61" i="15"/>
  <c r="E61" i="15"/>
  <c r="H61" i="15"/>
  <c r="A62" i="15"/>
  <c r="B62" i="15"/>
  <c r="C62" i="15"/>
  <c r="E62" i="15"/>
  <c r="D62" i="15"/>
  <c r="G62" i="15"/>
  <c r="H62" i="15"/>
  <c r="A63" i="15"/>
  <c r="C63" i="15"/>
  <c r="E63" i="15"/>
  <c r="D63" i="15"/>
  <c r="G63" i="15"/>
  <c r="H63" i="15"/>
  <c r="B63" i="15"/>
  <c r="A64" i="15"/>
  <c r="C64" i="15"/>
  <c r="D64" i="15"/>
  <c r="E64" i="15"/>
  <c r="F64" i="15"/>
  <c r="G64" i="15"/>
  <c r="H64" i="15"/>
  <c r="B64" i="15"/>
  <c r="A65" i="15"/>
  <c r="C65" i="15"/>
  <c r="D65" i="15"/>
  <c r="E65" i="15"/>
  <c r="F65" i="15"/>
  <c r="G65" i="15"/>
  <c r="H65" i="15"/>
  <c r="B65" i="15"/>
  <c r="A66" i="15"/>
  <c r="C66" i="15"/>
  <c r="D66" i="15"/>
  <c r="E66" i="15"/>
  <c r="G66" i="15"/>
  <c r="H66" i="15"/>
  <c r="B66" i="15"/>
  <c r="A67" i="15"/>
  <c r="B67" i="15"/>
  <c r="D67" i="15"/>
  <c r="G67" i="15"/>
  <c r="C67" i="15"/>
  <c r="E67" i="15"/>
  <c r="H67" i="15"/>
  <c r="A68" i="15"/>
  <c r="D68" i="15"/>
  <c r="G68" i="15"/>
  <c r="C68" i="15"/>
  <c r="E68" i="15"/>
  <c r="H68" i="15"/>
  <c r="B68" i="15"/>
  <c r="A69" i="15"/>
  <c r="C69" i="15"/>
  <c r="E69" i="15"/>
  <c r="D69" i="15"/>
  <c r="G69" i="15"/>
  <c r="H69" i="15"/>
  <c r="B69" i="15"/>
  <c r="A70" i="15"/>
  <c r="C70" i="15"/>
  <c r="D70" i="15"/>
  <c r="E70" i="15"/>
  <c r="G70" i="15"/>
  <c r="H70" i="15"/>
  <c r="B70" i="15"/>
  <c r="A71" i="15"/>
  <c r="B71" i="15"/>
  <c r="D71" i="15"/>
  <c r="G71" i="15"/>
  <c r="C71" i="15"/>
  <c r="E71" i="15"/>
  <c r="H71" i="15"/>
  <c r="A72" i="15"/>
  <c r="B72" i="15"/>
  <c r="C72" i="15"/>
  <c r="E72" i="15"/>
  <c r="D72" i="15"/>
  <c r="G72" i="15"/>
  <c r="H72" i="15"/>
  <c r="A73" i="15"/>
  <c r="C73" i="15"/>
  <c r="E73" i="15"/>
  <c r="D73" i="15"/>
  <c r="G73" i="15"/>
  <c r="H73" i="15"/>
  <c r="B73" i="15"/>
  <c r="A74" i="15"/>
  <c r="C74" i="15"/>
  <c r="D74" i="15"/>
  <c r="E74" i="15"/>
  <c r="G74" i="15"/>
  <c r="H74" i="15"/>
  <c r="B74" i="15"/>
  <c r="A75" i="15"/>
  <c r="B75" i="15"/>
  <c r="D75" i="15"/>
  <c r="G75" i="15"/>
  <c r="C75" i="15"/>
  <c r="E75" i="15"/>
  <c r="H75" i="15"/>
  <c r="A76" i="15"/>
  <c r="D76" i="15"/>
  <c r="G76" i="15"/>
  <c r="C76" i="15"/>
  <c r="E76" i="15"/>
  <c r="H76" i="15"/>
  <c r="B76" i="15"/>
  <c r="A77" i="15"/>
  <c r="C77" i="15"/>
  <c r="E77" i="15"/>
  <c r="D77" i="15"/>
  <c r="G77" i="15"/>
  <c r="H77" i="15"/>
  <c r="B77" i="15"/>
  <c r="A78" i="15"/>
  <c r="C78" i="15"/>
  <c r="D78" i="15"/>
  <c r="E78" i="15"/>
  <c r="G78" i="15"/>
  <c r="H78" i="15"/>
  <c r="B78" i="15"/>
  <c r="A79" i="15"/>
  <c r="B79" i="15"/>
  <c r="D79" i="15"/>
  <c r="G79" i="15"/>
  <c r="C79" i="15"/>
  <c r="E79" i="15"/>
  <c r="H79" i="15"/>
  <c r="A80" i="15"/>
  <c r="B80" i="15"/>
  <c r="C80" i="15"/>
  <c r="E80" i="15"/>
  <c r="D80" i="15"/>
  <c r="G80" i="15"/>
  <c r="H80" i="15"/>
  <c r="A81" i="15"/>
  <c r="C81" i="15"/>
  <c r="E81" i="15"/>
  <c r="D81" i="15"/>
  <c r="G81" i="15"/>
  <c r="H81" i="15"/>
  <c r="B81" i="15"/>
  <c r="A82" i="15"/>
  <c r="C82" i="15"/>
  <c r="D82" i="15"/>
  <c r="E82" i="15"/>
  <c r="G82" i="15"/>
  <c r="H82" i="15"/>
  <c r="B82" i="15"/>
  <c r="A83" i="15"/>
  <c r="B83" i="15"/>
  <c r="D83" i="15"/>
  <c r="G83" i="15"/>
  <c r="C83" i="15"/>
  <c r="E83" i="15"/>
  <c r="H83" i="15"/>
  <c r="A84" i="15"/>
  <c r="B84" i="15"/>
  <c r="F84" i="15"/>
  <c r="D84" i="15"/>
  <c r="G84" i="15"/>
  <c r="C84" i="15"/>
  <c r="E84" i="15"/>
  <c r="H84" i="15"/>
  <c r="A85" i="15"/>
  <c r="B85" i="15"/>
  <c r="F85" i="15"/>
  <c r="D85" i="15"/>
  <c r="G85" i="15"/>
  <c r="C85" i="15"/>
  <c r="E85" i="15"/>
  <c r="H85" i="15"/>
  <c r="A86" i="15"/>
  <c r="B86" i="15"/>
  <c r="F86" i="15"/>
  <c r="D86" i="15"/>
  <c r="G86" i="15"/>
  <c r="C86" i="15"/>
  <c r="E86" i="15"/>
  <c r="H86" i="15"/>
  <c r="A87" i="15"/>
  <c r="D87" i="15"/>
  <c r="G87" i="15"/>
  <c r="C87" i="15"/>
  <c r="E87" i="15"/>
  <c r="H87" i="15"/>
  <c r="B87" i="15"/>
  <c r="A88" i="15"/>
  <c r="C88" i="15"/>
  <c r="E88" i="15"/>
  <c r="D88" i="15"/>
  <c r="G88" i="15"/>
  <c r="H88" i="15"/>
  <c r="B88" i="15"/>
  <c r="A89" i="15"/>
  <c r="C89" i="15"/>
  <c r="D89" i="15"/>
  <c r="E89" i="15"/>
  <c r="G89" i="15"/>
  <c r="H89" i="15"/>
  <c r="B89" i="15"/>
  <c r="A90" i="15"/>
  <c r="B90" i="15"/>
  <c r="D90" i="15"/>
  <c r="G90" i="15"/>
  <c r="C90" i="15"/>
  <c r="E90" i="15"/>
  <c r="H90" i="15"/>
  <c r="A91" i="15"/>
  <c r="B91" i="15"/>
  <c r="C91" i="15"/>
  <c r="E91" i="15"/>
  <c r="D91" i="15"/>
  <c r="G91" i="15"/>
  <c r="H91" i="15"/>
  <c r="A92" i="15"/>
  <c r="C92" i="15"/>
  <c r="E92" i="15"/>
  <c r="D92" i="15"/>
  <c r="G92" i="15"/>
  <c r="H92" i="15"/>
  <c r="B92" i="15"/>
  <c r="A93" i="15"/>
  <c r="C93" i="15"/>
  <c r="D93" i="15"/>
  <c r="E93" i="15"/>
  <c r="G93" i="15"/>
  <c r="H93" i="15"/>
  <c r="B93" i="15"/>
  <c r="A9" i="11"/>
  <c r="C9" i="11" s="1"/>
  <c r="D21" i="11"/>
  <c r="H21" i="11" s="1"/>
  <c r="D22" i="11"/>
  <c r="J22" i="11" s="1"/>
  <c r="D23" i="11"/>
  <c r="F23" i="11" s="1"/>
  <c r="D24" i="11"/>
  <c r="D25" i="11"/>
  <c r="D26" i="11"/>
  <c r="D27" i="11"/>
  <c r="K27" i="11" s="1"/>
  <c r="D28" i="11"/>
  <c r="H28" i="11"/>
  <c r="D29" i="11"/>
  <c r="H29" i="11" s="1"/>
  <c r="D30" i="11"/>
  <c r="D31" i="11"/>
  <c r="D32" i="11"/>
  <c r="H32" i="11" s="1"/>
  <c r="D33" i="11"/>
  <c r="L33" i="11" s="1"/>
  <c r="D34" i="11"/>
  <c r="J34" i="11" s="1"/>
  <c r="D35" i="11"/>
  <c r="H35" i="11" s="1"/>
  <c r="D36" i="11"/>
  <c r="L36" i="11" s="1"/>
  <c r="D37" i="11"/>
  <c r="K37" i="11" s="1"/>
  <c r="D38" i="11"/>
  <c r="D39" i="11"/>
  <c r="H39" i="11" s="1"/>
  <c r="D40" i="11"/>
  <c r="H40" i="11" s="1"/>
  <c r="D41" i="11"/>
  <c r="H41" i="11"/>
  <c r="D42" i="11"/>
  <c r="D43" i="11"/>
  <c r="H43" i="11" s="1"/>
  <c r="D44" i="11"/>
  <c r="D45" i="11"/>
  <c r="I45" i="11" s="1"/>
  <c r="D46" i="11"/>
  <c r="D47" i="11"/>
  <c r="H47" i="11" s="1"/>
  <c r="D48" i="11"/>
  <c r="H48" i="11" s="1"/>
  <c r="D49" i="11"/>
  <c r="J49" i="11" s="1"/>
  <c r="D50" i="11"/>
  <c r="D51" i="11"/>
  <c r="K51" i="11" s="1"/>
  <c r="D52" i="11"/>
  <c r="H52" i="11" s="1"/>
  <c r="D53" i="11"/>
  <c r="I53" i="11" s="1"/>
  <c r="H53" i="11"/>
  <c r="D54" i="11"/>
  <c r="I54" i="11" s="1"/>
  <c r="D55" i="11"/>
  <c r="H55" i="11" s="1"/>
  <c r="D56" i="11"/>
  <c r="H56" i="11" s="1"/>
  <c r="D57" i="11"/>
  <c r="D58" i="11"/>
  <c r="K58" i="11" s="1"/>
  <c r="D59" i="11"/>
  <c r="I59" i="11" s="1"/>
  <c r="D60" i="11"/>
  <c r="D61" i="11"/>
  <c r="H61" i="11" s="1"/>
  <c r="D62" i="11"/>
  <c r="D63" i="11"/>
  <c r="J63" i="11" s="1"/>
  <c r="D64" i="11"/>
  <c r="H64" i="11"/>
  <c r="D65" i="11"/>
  <c r="H65" i="11" s="1"/>
  <c r="D66" i="11"/>
  <c r="J66" i="11" s="1"/>
  <c r="D67" i="11"/>
  <c r="D68" i="11"/>
  <c r="L68" i="11" s="1"/>
  <c r="D69" i="11"/>
  <c r="D70" i="11"/>
  <c r="D71" i="11"/>
  <c r="D72" i="11"/>
  <c r="L72" i="11" s="1"/>
  <c r="D73" i="11"/>
  <c r="J73" i="11" s="1"/>
  <c r="D74" i="11"/>
  <c r="D75" i="11"/>
  <c r="H75" i="11" s="1"/>
  <c r="D76" i="11"/>
  <c r="D77" i="11"/>
  <c r="H77" i="11" s="1"/>
  <c r="D78" i="11"/>
  <c r="D79" i="11"/>
  <c r="H79" i="11"/>
  <c r="D80" i="11"/>
  <c r="D81" i="11"/>
  <c r="H81" i="11" s="1"/>
  <c r="D82" i="11"/>
  <c r="J82" i="11" s="1"/>
  <c r="D83" i="11"/>
  <c r="I83" i="11" s="1"/>
  <c r="D84" i="11"/>
  <c r="D85" i="11"/>
  <c r="H85" i="11"/>
  <c r="D86" i="11"/>
  <c r="H86" i="11"/>
  <c r="D87" i="11"/>
  <c r="H87" i="11"/>
  <c r="J21" i="11"/>
  <c r="J25" i="11"/>
  <c r="J29" i="11"/>
  <c r="J35" i="11"/>
  <c r="J38" i="11"/>
  <c r="J41" i="11"/>
  <c r="J43" i="11"/>
  <c r="J45" i="11"/>
  <c r="J47" i="11"/>
  <c r="J50" i="11"/>
  <c r="J53" i="11"/>
  <c r="J54" i="11"/>
  <c r="J55" i="11"/>
  <c r="J61" i="11"/>
  <c r="J70" i="11"/>
  <c r="J77" i="11"/>
  <c r="J79" i="11"/>
  <c r="J81" i="11"/>
  <c r="J85" i="11"/>
  <c r="J86" i="11"/>
  <c r="J87" i="11"/>
  <c r="I21" i="11"/>
  <c r="I23" i="11"/>
  <c r="I29" i="11"/>
  <c r="I30" i="11"/>
  <c r="I31" i="11"/>
  <c r="I35" i="11"/>
  <c r="I38" i="11"/>
  <c r="I39" i="11"/>
  <c r="I41" i="11"/>
  <c r="I43" i="11"/>
  <c r="I47" i="11"/>
  <c r="I49" i="11"/>
  <c r="I50" i="11"/>
  <c r="I55" i="11"/>
  <c r="I61" i="11"/>
  <c r="I62" i="11"/>
  <c r="I65" i="11"/>
  <c r="I70" i="11"/>
  <c r="I73" i="11"/>
  <c r="I75" i="11"/>
  <c r="I77" i="11"/>
  <c r="I79" i="11"/>
  <c r="I81" i="11"/>
  <c r="I82" i="11"/>
  <c r="I85" i="11"/>
  <c r="I86" i="11"/>
  <c r="I87" i="11"/>
  <c r="F21" i="11"/>
  <c r="F28" i="11"/>
  <c r="F29" i="11"/>
  <c r="F31" i="11"/>
  <c r="F32" i="11"/>
  <c r="F35" i="11"/>
  <c r="F39" i="11"/>
  <c r="F41" i="11"/>
  <c r="F43" i="11"/>
  <c r="F47" i="11"/>
  <c r="F48" i="11"/>
  <c r="F49" i="11"/>
  <c r="F52" i="11"/>
  <c r="F53" i="11"/>
  <c r="F55" i="11"/>
  <c r="F56" i="11"/>
  <c r="F61" i="11"/>
  <c r="F64" i="11"/>
  <c r="F65" i="11"/>
  <c r="F71" i="11"/>
  <c r="F72" i="11"/>
  <c r="F75" i="11"/>
  <c r="F76" i="11"/>
  <c r="F77" i="11"/>
  <c r="F79" i="11"/>
  <c r="F81" i="11"/>
  <c r="F83" i="11"/>
  <c r="F85" i="11"/>
  <c r="F86" i="11"/>
  <c r="F87" i="11"/>
  <c r="E21" i="11"/>
  <c r="G21" i="11"/>
  <c r="E22" i="11"/>
  <c r="G22" i="11"/>
  <c r="E23" i="11"/>
  <c r="E24" i="11"/>
  <c r="G24" i="11"/>
  <c r="E25" i="11"/>
  <c r="L25" i="11"/>
  <c r="E26" i="11"/>
  <c r="G26" i="11"/>
  <c r="E27" i="11"/>
  <c r="E28" i="11"/>
  <c r="K28" i="11"/>
  <c r="G28" i="11"/>
  <c r="E29" i="11"/>
  <c r="G29" i="11"/>
  <c r="E30" i="11"/>
  <c r="G30" i="11"/>
  <c r="E31" i="11"/>
  <c r="E32" i="11"/>
  <c r="G32" i="11"/>
  <c r="E33" i="11"/>
  <c r="G33" i="11"/>
  <c r="E34" i="11"/>
  <c r="G34" i="11"/>
  <c r="E35" i="11"/>
  <c r="E36" i="11"/>
  <c r="G36" i="11"/>
  <c r="E37" i="11"/>
  <c r="G37" i="11"/>
  <c r="E38" i="11"/>
  <c r="G38" i="11"/>
  <c r="E39" i="11"/>
  <c r="E40" i="11"/>
  <c r="G40" i="11"/>
  <c r="E41" i="11"/>
  <c r="E42" i="11"/>
  <c r="G42" i="11"/>
  <c r="E43" i="11"/>
  <c r="E44" i="11"/>
  <c r="E45" i="11"/>
  <c r="G45" i="11"/>
  <c r="E46" i="11"/>
  <c r="G46" i="11"/>
  <c r="E47" i="11"/>
  <c r="E48" i="11"/>
  <c r="K48" i="11"/>
  <c r="G48" i="11"/>
  <c r="E49" i="11"/>
  <c r="G49" i="11"/>
  <c r="E50" i="11"/>
  <c r="G50" i="11"/>
  <c r="E51" i="11"/>
  <c r="E52" i="11"/>
  <c r="E53" i="11"/>
  <c r="G53" i="11"/>
  <c r="E54" i="11"/>
  <c r="E55" i="11"/>
  <c r="E56" i="11"/>
  <c r="K56" i="11"/>
  <c r="G56" i="11"/>
  <c r="E57" i="11"/>
  <c r="G57" i="11"/>
  <c r="E58" i="11"/>
  <c r="G58" i="11"/>
  <c r="E59" i="11"/>
  <c r="E60" i="11"/>
  <c r="E61" i="11"/>
  <c r="E62" i="11"/>
  <c r="G62" i="11"/>
  <c r="E63" i="11"/>
  <c r="E64" i="11"/>
  <c r="K64" i="11"/>
  <c r="G64" i="11"/>
  <c r="E65" i="11"/>
  <c r="E66" i="11"/>
  <c r="G66" i="11"/>
  <c r="E67" i="11"/>
  <c r="E68" i="11"/>
  <c r="K68" i="11"/>
  <c r="G68" i="11"/>
  <c r="E69" i="11"/>
  <c r="E70" i="11"/>
  <c r="L70" i="11"/>
  <c r="G70" i="11"/>
  <c r="E71" i="11"/>
  <c r="G71" i="11"/>
  <c r="E72" i="11"/>
  <c r="E73" i="11"/>
  <c r="G73" i="11"/>
  <c r="E74" i="11"/>
  <c r="G74" i="11"/>
  <c r="E75" i="11"/>
  <c r="G75" i="11"/>
  <c r="E76" i="11"/>
  <c r="E77" i="11"/>
  <c r="E78" i="11"/>
  <c r="G78" i="11"/>
  <c r="E79" i="11"/>
  <c r="E80" i="11"/>
  <c r="G80" i="11"/>
  <c r="E81" i="11"/>
  <c r="G81" i="11"/>
  <c r="E82" i="11"/>
  <c r="G82" i="11"/>
  <c r="E83" i="11"/>
  <c r="G83" i="11"/>
  <c r="E84" i="11"/>
  <c r="K21" i="11"/>
  <c r="K23" i="11"/>
  <c r="K26" i="11"/>
  <c r="K29" i="11"/>
  <c r="K30" i="11"/>
  <c r="K35" i="11"/>
  <c r="K38" i="11"/>
  <c r="K39" i="11"/>
  <c r="K42" i="11"/>
  <c r="K43" i="11"/>
  <c r="K47" i="11"/>
  <c r="K50" i="11"/>
  <c r="K53" i="11"/>
  <c r="K55" i="11"/>
  <c r="K57" i="11"/>
  <c r="K61" i="11"/>
  <c r="K62" i="11"/>
  <c r="K69" i="11"/>
  <c r="K70" i="11"/>
  <c r="K79" i="11"/>
  <c r="K81" i="11"/>
  <c r="K82" i="11"/>
  <c r="K85" i="11"/>
  <c r="L21" i="11"/>
  <c r="L26" i="11"/>
  <c r="L28" i="11"/>
  <c r="L30" i="11"/>
  <c r="L34" i="11"/>
  <c r="L38" i="11"/>
  <c r="L42" i="11"/>
  <c r="L45" i="11"/>
  <c r="L48" i="11"/>
  <c r="L52" i="11"/>
  <c r="L53" i="11"/>
  <c r="L56" i="11"/>
  <c r="L62" i="11"/>
  <c r="L64" i="11"/>
  <c r="L66" i="11"/>
  <c r="L77" i="11"/>
  <c r="L81" i="11"/>
  <c r="L82" i="11"/>
  <c r="L83" i="11"/>
  <c r="L85" i="11"/>
  <c r="G4" i="11"/>
  <c r="G5" i="11"/>
  <c r="G6" i="11"/>
  <c r="G7" i="11"/>
  <c r="B10" i="11"/>
  <c r="G12" i="11"/>
  <c r="K12" i="11"/>
  <c r="O12" i="11"/>
  <c r="C15" i="11"/>
  <c r="C12" i="11"/>
  <c r="E15" i="11"/>
  <c r="F15" i="11"/>
  <c r="I15" i="11"/>
  <c r="K15" i="11"/>
  <c r="N15" i="11"/>
  <c r="P15" i="11"/>
  <c r="C16" i="11"/>
  <c r="D16" i="11"/>
  <c r="D15" i="11"/>
  <c r="E16" i="11"/>
  <c r="F16" i="11"/>
  <c r="G16" i="11"/>
  <c r="G15" i="11"/>
  <c r="H16" i="11"/>
  <c r="H15" i="11"/>
  <c r="I16" i="11"/>
  <c r="J16" i="11"/>
  <c r="J15" i="11"/>
  <c r="K16" i="11"/>
  <c r="L16" i="11"/>
  <c r="L15" i="11"/>
  <c r="M16" i="11"/>
  <c r="M15" i="11"/>
  <c r="N16" i="11"/>
  <c r="O16" i="11"/>
  <c r="O15" i="11"/>
  <c r="P16" i="11"/>
  <c r="Q16" i="11"/>
  <c r="Q15" i="11"/>
  <c r="E85" i="11"/>
  <c r="G85" i="11"/>
  <c r="E86" i="11"/>
  <c r="K86" i="11"/>
  <c r="G86" i="11"/>
  <c r="E87" i="11"/>
  <c r="G87" i="11"/>
  <c r="D88" i="11"/>
  <c r="E88" i="11"/>
  <c r="F88" i="11"/>
  <c r="H88" i="11"/>
  <c r="I88" i="11"/>
  <c r="J88" i="11"/>
  <c r="L88" i="11"/>
  <c r="D89" i="11"/>
  <c r="E89" i="11"/>
  <c r="F89" i="11"/>
  <c r="G89" i="11"/>
  <c r="H89" i="11"/>
  <c r="I89" i="11"/>
  <c r="J89" i="11"/>
  <c r="K89" i="11"/>
  <c r="D90" i="11"/>
  <c r="E90" i="11"/>
  <c r="I90" i="11"/>
  <c r="J90" i="11"/>
  <c r="D91" i="11"/>
  <c r="E91" i="11"/>
  <c r="L91" i="11"/>
  <c r="F91" i="11"/>
  <c r="G91" i="11"/>
  <c r="H91" i="11"/>
  <c r="I91" i="11"/>
  <c r="J91" i="11"/>
  <c r="K91" i="11"/>
  <c r="D92" i="11"/>
  <c r="E92" i="11"/>
  <c r="F92" i="11"/>
  <c r="G92" i="11"/>
  <c r="H92" i="11"/>
  <c r="I92" i="11"/>
  <c r="J92" i="11"/>
  <c r="K92" i="11"/>
  <c r="L92" i="11"/>
  <c r="D93" i="11"/>
  <c r="F93" i="11"/>
  <c r="E93" i="11"/>
  <c r="G93" i="11"/>
  <c r="H93" i="11"/>
  <c r="I93" i="11"/>
  <c r="K93" i="11"/>
  <c r="L93" i="11"/>
  <c r="D94" i="11"/>
  <c r="E94" i="11"/>
  <c r="F94" i="11"/>
  <c r="H94" i="11"/>
  <c r="I94" i="11"/>
  <c r="J94" i="11"/>
  <c r="K94" i="11"/>
  <c r="L94" i="11"/>
  <c r="D95" i="11"/>
  <c r="H95" i="11"/>
  <c r="E95" i="11"/>
  <c r="F95" i="11"/>
  <c r="I95" i="11"/>
  <c r="J95" i="11"/>
  <c r="D96" i="11"/>
  <c r="H96" i="11"/>
  <c r="E96" i="11"/>
  <c r="D97" i="11"/>
  <c r="E97" i="11"/>
  <c r="F97" i="11"/>
  <c r="G97" i="11"/>
  <c r="L97" i="11"/>
  <c r="D98" i="11"/>
  <c r="H98" i="11"/>
  <c r="E98" i="11"/>
  <c r="F98" i="11"/>
  <c r="G98" i="11"/>
  <c r="I98" i="11"/>
  <c r="J98" i="11"/>
  <c r="L98" i="11"/>
  <c r="D99" i="11"/>
  <c r="E99" i="11"/>
  <c r="F99" i="11"/>
  <c r="H99" i="11"/>
  <c r="I99" i="11"/>
  <c r="J99" i="11"/>
  <c r="K99" i="11"/>
  <c r="D100" i="11"/>
  <c r="E100" i="11"/>
  <c r="F100" i="11"/>
  <c r="G100" i="11"/>
  <c r="H100" i="11"/>
  <c r="I100" i="11"/>
  <c r="J100" i="11"/>
  <c r="K100" i="11"/>
  <c r="L100" i="11"/>
  <c r="D101" i="11"/>
  <c r="F101" i="11"/>
  <c r="E101" i="11"/>
  <c r="D102" i="11"/>
  <c r="H102" i="11"/>
  <c r="E102" i="11"/>
  <c r="G102" i="11"/>
  <c r="I102" i="11"/>
  <c r="K102" i="11"/>
  <c r="D103" i="11"/>
  <c r="E103" i="11"/>
  <c r="L103" i="11"/>
  <c r="F103" i="11"/>
  <c r="G103" i="11"/>
  <c r="H103" i="11"/>
  <c r="I103" i="11"/>
  <c r="J103" i="11"/>
  <c r="K103" i="11"/>
  <c r="D104" i="11"/>
  <c r="E104" i="11"/>
  <c r="F104" i="11"/>
  <c r="G104" i="11"/>
  <c r="H104" i="11"/>
  <c r="K104" i="11"/>
  <c r="L104" i="11"/>
  <c r="D105" i="11"/>
  <c r="H105" i="11"/>
  <c r="E105" i="11"/>
  <c r="G105" i="11"/>
  <c r="D106" i="11"/>
  <c r="E106" i="11"/>
  <c r="F106" i="11"/>
  <c r="H106" i="11"/>
  <c r="I106" i="11"/>
  <c r="J106" i="11"/>
  <c r="D107" i="11"/>
  <c r="H107" i="11"/>
  <c r="E107" i="11"/>
  <c r="F107" i="11"/>
  <c r="G107" i="11"/>
  <c r="I107" i="11"/>
  <c r="J107" i="11"/>
  <c r="K107" i="11"/>
  <c r="L107" i="11"/>
  <c r="D108" i="11"/>
  <c r="E108" i="11"/>
  <c r="K108" i="11"/>
  <c r="G108" i="11"/>
  <c r="H108" i="11"/>
  <c r="J108" i="11"/>
  <c r="L108" i="11"/>
  <c r="D109" i="11"/>
  <c r="J109" i="11"/>
  <c r="E109" i="11"/>
  <c r="K109" i="11"/>
  <c r="H109" i="11"/>
  <c r="I109" i="11"/>
  <c r="D110" i="11"/>
  <c r="H110" i="11"/>
  <c r="E110" i="11"/>
  <c r="G110" i="11"/>
  <c r="D111" i="11"/>
  <c r="E111" i="11"/>
  <c r="L111" i="11"/>
  <c r="F111" i="11"/>
  <c r="H111" i="11"/>
  <c r="I111" i="11"/>
  <c r="J111" i="11"/>
  <c r="D112" i="11"/>
  <c r="J112" i="11"/>
  <c r="E112" i="11"/>
  <c r="G112" i="11"/>
  <c r="L112" i="11"/>
  <c r="D113" i="11"/>
  <c r="F113" i="11"/>
  <c r="E113" i="11"/>
  <c r="K113" i="11"/>
  <c r="H113" i="11"/>
  <c r="I113" i="11"/>
  <c r="D114" i="11"/>
  <c r="E114" i="11"/>
  <c r="F114" i="11"/>
  <c r="H114" i="11"/>
  <c r="I114" i="11"/>
  <c r="J114" i="11"/>
  <c r="D115" i="11"/>
  <c r="H115" i="11"/>
  <c r="E115" i="11"/>
  <c r="G115" i="11"/>
  <c r="I115" i="11"/>
  <c r="D116" i="11"/>
  <c r="H116" i="11"/>
  <c r="E116" i="11"/>
  <c r="L116" i="11"/>
  <c r="D117" i="11"/>
  <c r="J117" i="11"/>
  <c r="E117" i="11"/>
  <c r="L117" i="11"/>
  <c r="F117" i="11"/>
  <c r="I117" i="11"/>
  <c r="K117" i="11"/>
  <c r="D118" i="11"/>
  <c r="H118" i="11"/>
  <c r="E118" i="11"/>
  <c r="K118" i="11"/>
  <c r="F118" i="11"/>
  <c r="I118" i="11"/>
  <c r="J118" i="11"/>
  <c r="D119" i="11"/>
  <c r="E119" i="11"/>
  <c r="L119" i="11"/>
  <c r="F119" i="11"/>
  <c r="G119" i="11"/>
  <c r="H119" i="11"/>
  <c r="I119" i="11"/>
  <c r="J119" i="11"/>
  <c r="K119" i="11"/>
  <c r="D120" i="11"/>
  <c r="J120" i="11"/>
  <c r="E120" i="11"/>
  <c r="G120" i="11"/>
  <c r="D121" i="11"/>
  <c r="F121" i="11"/>
  <c r="E121" i="11"/>
  <c r="K121" i="11"/>
  <c r="G121" i="11"/>
  <c r="I121" i="11"/>
  <c r="J121" i="11"/>
  <c r="D122" i="11"/>
  <c r="E122" i="11"/>
  <c r="F122" i="11"/>
  <c r="H122" i="11"/>
  <c r="I122" i="11"/>
  <c r="J122" i="11"/>
  <c r="D123" i="11"/>
  <c r="H123" i="11"/>
  <c r="E123" i="11"/>
  <c r="F123" i="11"/>
  <c r="G123" i="11"/>
  <c r="I123" i="11"/>
  <c r="J123" i="11"/>
  <c r="K123" i="11"/>
  <c r="D124" i="11"/>
  <c r="E124" i="11"/>
  <c r="K124" i="11"/>
  <c r="D125" i="11"/>
  <c r="J125" i="11"/>
  <c r="E125" i="11"/>
  <c r="F125" i="11"/>
  <c r="H125" i="11"/>
  <c r="K125" i="11"/>
  <c r="L125" i="11"/>
  <c r="D126" i="11"/>
  <c r="H126" i="11"/>
  <c r="E126" i="11"/>
  <c r="F126" i="11"/>
  <c r="G126" i="11"/>
  <c r="D127" i="11"/>
  <c r="E127" i="11"/>
  <c r="L127" i="11"/>
  <c r="F127" i="11"/>
  <c r="G127" i="11"/>
  <c r="H127" i="11"/>
  <c r="I127" i="11"/>
  <c r="J127" i="11"/>
  <c r="K127" i="11"/>
  <c r="D128" i="11"/>
  <c r="J128" i="11"/>
  <c r="E128" i="11"/>
  <c r="F128" i="11"/>
  <c r="G128" i="11"/>
  <c r="H128" i="11"/>
  <c r="I128" i="11"/>
  <c r="K128" i="11"/>
  <c r="L128" i="11"/>
  <c r="D129" i="11"/>
  <c r="F129" i="11"/>
  <c r="E129" i="11"/>
  <c r="K129" i="11"/>
  <c r="G129" i="11"/>
  <c r="H129" i="11"/>
  <c r="J129" i="11"/>
  <c r="L129" i="11"/>
  <c r="D130" i="11"/>
  <c r="E130" i="11"/>
  <c r="L130" i="11"/>
  <c r="F130" i="11"/>
  <c r="H130" i="11"/>
  <c r="I130" i="11"/>
  <c r="J130" i="11"/>
  <c r="D131" i="11"/>
  <c r="H131" i="11"/>
  <c r="E131" i="11"/>
  <c r="G131" i="11"/>
  <c r="F131" i="11"/>
  <c r="I131" i="11"/>
  <c r="J131" i="11"/>
  <c r="D132" i="11"/>
  <c r="J132" i="11"/>
  <c r="E132" i="11"/>
  <c r="K132" i="11"/>
  <c r="G132" i="11"/>
  <c r="L132" i="11"/>
  <c r="D133" i="11"/>
  <c r="E133" i="11"/>
  <c r="F133" i="11"/>
  <c r="G133" i="11"/>
  <c r="D134" i="11"/>
  <c r="J134" i="11"/>
  <c r="E134" i="11"/>
  <c r="G134" i="11"/>
  <c r="F134" i="11"/>
  <c r="H134" i="11"/>
  <c r="I134" i="11"/>
  <c r="D135" i="11"/>
  <c r="H135" i="11"/>
  <c r="E135" i="11"/>
  <c r="K135" i="11"/>
  <c r="F135" i="11"/>
  <c r="G135" i="11"/>
  <c r="I135" i="11"/>
  <c r="J135" i="11"/>
  <c r="D136" i="11"/>
  <c r="I136" i="11"/>
  <c r="E136" i="11"/>
  <c r="F136" i="11"/>
  <c r="G136" i="11"/>
  <c r="H136" i="11"/>
  <c r="J136" i="11"/>
  <c r="K136" i="11"/>
  <c r="L136" i="11"/>
  <c r="D137" i="11"/>
  <c r="I137" i="11"/>
  <c r="E137" i="11"/>
  <c r="G137" i="11"/>
  <c r="H137" i="11"/>
  <c r="D138" i="11"/>
  <c r="E138" i="11"/>
  <c r="L138" i="11"/>
  <c r="I138" i="11"/>
  <c r="J138" i="11"/>
  <c r="D139" i="11"/>
  <c r="E139" i="11"/>
  <c r="F139" i="11"/>
  <c r="H139" i="11"/>
  <c r="I139" i="11"/>
  <c r="J139" i="11"/>
  <c r="K139" i="11"/>
  <c r="D140" i="11"/>
  <c r="F140" i="11"/>
  <c r="E140" i="11"/>
  <c r="G140" i="11"/>
  <c r="D141" i="11"/>
  <c r="H141" i="11"/>
  <c r="E141" i="11"/>
  <c r="G141" i="11"/>
  <c r="D142" i="11"/>
  <c r="J142" i="11"/>
  <c r="E142" i="11"/>
  <c r="F142" i="11"/>
  <c r="H142" i="11"/>
  <c r="I142" i="11"/>
  <c r="D143" i="11"/>
  <c r="H143" i="11"/>
  <c r="E143" i="11"/>
  <c r="K143" i="11"/>
  <c r="F143" i="11"/>
  <c r="G143" i="11"/>
  <c r="I143" i="11"/>
  <c r="J143" i="11"/>
  <c r="D144" i="11"/>
  <c r="I144" i="11"/>
  <c r="E144" i="11"/>
  <c r="F144" i="11"/>
  <c r="G144" i="11"/>
  <c r="H144" i="11"/>
  <c r="J144" i="11"/>
  <c r="K144" i="11"/>
  <c r="L144" i="11"/>
  <c r="D145" i="11"/>
  <c r="E145" i="11"/>
  <c r="G145" i="11"/>
  <c r="H145" i="11"/>
  <c r="I145" i="11"/>
  <c r="K145" i="11"/>
  <c r="L145" i="11"/>
  <c r="D146" i="11"/>
  <c r="I146" i="11"/>
  <c r="E146" i="11"/>
  <c r="L146" i="11"/>
  <c r="D147" i="11"/>
  <c r="E147" i="11"/>
  <c r="F147" i="11"/>
  <c r="H147" i="11"/>
  <c r="I147" i="11"/>
  <c r="J147" i="11"/>
  <c r="D148" i="11"/>
  <c r="F148" i="11"/>
  <c r="E148" i="11"/>
  <c r="G148" i="11"/>
  <c r="K148" i="11"/>
  <c r="D149" i="11"/>
  <c r="E149" i="11"/>
  <c r="G149" i="11"/>
  <c r="H149" i="11"/>
  <c r="L149" i="11"/>
  <c r="D150" i="11"/>
  <c r="J150" i="11"/>
  <c r="E150" i="11"/>
  <c r="F150" i="11"/>
  <c r="H150" i="11"/>
  <c r="I150" i="11"/>
  <c r="D151" i="11"/>
  <c r="H151" i="11"/>
  <c r="E151" i="11"/>
  <c r="K151" i="11"/>
  <c r="F151" i="11"/>
  <c r="G151" i="11"/>
  <c r="I151" i="11"/>
  <c r="J151" i="11"/>
  <c r="D152" i="11"/>
  <c r="I152" i="11"/>
  <c r="E152" i="11"/>
  <c r="F152" i="11"/>
  <c r="G152" i="11"/>
  <c r="H152" i="11"/>
  <c r="J152" i="11"/>
  <c r="K152" i="11"/>
  <c r="L152" i="11"/>
  <c r="D153" i="11"/>
  <c r="H153" i="11"/>
  <c r="E153" i="11"/>
  <c r="G153" i="11"/>
  <c r="K153" i="11"/>
  <c r="L153" i="11"/>
  <c r="D154" i="11"/>
  <c r="I154" i="11"/>
  <c r="E154" i="11"/>
  <c r="D155" i="11"/>
  <c r="E155" i="11"/>
  <c r="F155" i="11"/>
  <c r="H155" i="11"/>
  <c r="I155" i="11"/>
  <c r="J155" i="11"/>
  <c r="D156" i="11"/>
  <c r="E156" i="11"/>
  <c r="F156" i="11"/>
  <c r="G156" i="11"/>
  <c r="L156" i="11"/>
  <c r="D157" i="11"/>
  <c r="E157" i="11"/>
  <c r="G157" i="11"/>
  <c r="H157" i="11"/>
  <c r="D158" i="11"/>
  <c r="J158" i="11"/>
  <c r="E158" i="11"/>
  <c r="F158" i="11"/>
  <c r="H158" i="11"/>
  <c r="I158" i="11"/>
  <c r="L158" i="11"/>
  <c r="D159" i="11"/>
  <c r="H159" i="11"/>
  <c r="E159" i="11"/>
  <c r="F159" i="11"/>
  <c r="I159" i="11"/>
  <c r="J159" i="11"/>
  <c r="D160" i="11"/>
  <c r="I160" i="11"/>
  <c r="E160" i="11"/>
  <c r="F160" i="11"/>
  <c r="G160" i="11"/>
  <c r="H160" i="11"/>
  <c r="J160" i="11"/>
  <c r="K160" i="11"/>
  <c r="L160" i="11"/>
  <c r="D161" i="11"/>
  <c r="E161" i="11"/>
  <c r="G161" i="11"/>
  <c r="I161" i="11"/>
  <c r="K161" i="11"/>
  <c r="L161" i="11"/>
  <c r="D162" i="11"/>
  <c r="F162" i="11"/>
  <c r="E162" i="11"/>
  <c r="I162" i="11"/>
  <c r="D163" i="11"/>
  <c r="E163" i="11"/>
  <c r="F163" i="11"/>
  <c r="H163" i="11"/>
  <c r="I163" i="11"/>
  <c r="J163" i="11"/>
  <c r="D164" i="11"/>
  <c r="I164" i="11"/>
  <c r="E164" i="11"/>
  <c r="F164" i="11"/>
  <c r="G164" i="11"/>
  <c r="H164" i="11"/>
  <c r="J164" i="11"/>
  <c r="K164" i="11"/>
  <c r="L164" i="11"/>
  <c r="D165" i="11"/>
  <c r="H165" i="11"/>
  <c r="E165" i="11"/>
  <c r="G165" i="11"/>
  <c r="D166" i="11"/>
  <c r="I166" i="11"/>
  <c r="E166" i="11"/>
  <c r="F166" i="11"/>
  <c r="H166" i="11"/>
  <c r="J166" i="11"/>
  <c r="L166" i="11"/>
  <c r="D167" i="11"/>
  <c r="H167" i="11"/>
  <c r="E167" i="11"/>
  <c r="L167" i="11"/>
  <c r="F167" i="11"/>
  <c r="I167" i="11"/>
  <c r="J167" i="11"/>
  <c r="K167" i="11"/>
  <c r="D168" i="11"/>
  <c r="I168" i="11"/>
  <c r="E168" i="11"/>
  <c r="F168" i="11"/>
  <c r="G168" i="11"/>
  <c r="J168" i="11"/>
  <c r="K168" i="11"/>
  <c r="D169" i="11"/>
  <c r="E169" i="11"/>
  <c r="K169" i="11"/>
  <c r="G169" i="11"/>
  <c r="H169" i="11"/>
  <c r="I169" i="11"/>
  <c r="L169" i="11"/>
  <c r="D170" i="11"/>
  <c r="J170" i="11"/>
  <c r="E170" i="11"/>
  <c r="H170" i="11"/>
  <c r="I170" i="11"/>
  <c r="L170" i="11"/>
  <c r="D171" i="11"/>
  <c r="E171" i="11"/>
  <c r="L171" i="11"/>
  <c r="F171" i="11"/>
  <c r="G171" i="11"/>
  <c r="H171" i="11"/>
  <c r="I171" i="11"/>
  <c r="J171" i="11"/>
  <c r="K171" i="11"/>
  <c r="D172" i="11"/>
  <c r="I172" i="11"/>
  <c r="E172" i="11"/>
  <c r="F172" i="11"/>
  <c r="G172" i="11"/>
  <c r="J172" i="11"/>
  <c r="K172" i="11"/>
  <c r="D173" i="11"/>
  <c r="E173" i="11"/>
  <c r="K173" i="11"/>
  <c r="G173" i="11"/>
  <c r="H173" i="11"/>
  <c r="I173" i="11"/>
  <c r="D174" i="11"/>
  <c r="J174" i="11"/>
  <c r="E174" i="11"/>
  <c r="H174" i="11"/>
  <c r="I174" i="11"/>
  <c r="L174" i="11"/>
  <c r="D175" i="11"/>
  <c r="H175" i="11"/>
  <c r="E175" i="11"/>
  <c r="L175" i="11"/>
  <c r="F175" i="11"/>
  <c r="G175" i="11"/>
  <c r="I175" i="11"/>
  <c r="J175" i="11"/>
  <c r="K175" i="11"/>
  <c r="D176" i="11"/>
  <c r="I176" i="11"/>
  <c r="E176" i="11"/>
  <c r="G176" i="11"/>
  <c r="H176" i="11"/>
  <c r="K176" i="11"/>
  <c r="L176" i="11"/>
  <c r="D177" i="11"/>
  <c r="I177" i="11"/>
  <c r="E177" i="11"/>
  <c r="G177" i="11"/>
  <c r="H177" i="11"/>
  <c r="D178" i="11"/>
  <c r="I178" i="11"/>
  <c r="E178" i="11"/>
  <c r="D179" i="11"/>
  <c r="E179" i="11"/>
  <c r="L179" i="11"/>
  <c r="F179" i="11"/>
  <c r="H179" i="11"/>
  <c r="I179" i="11"/>
  <c r="J179" i="11"/>
  <c r="D180" i="11"/>
  <c r="I180" i="11"/>
  <c r="E180" i="11"/>
  <c r="G180" i="11"/>
  <c r="H180" i="11"/>
  <c r="K180" i="11"/>
  <c r="L180" i="11"/>
  <c r="D181" i="11"/>
  <c r="I181" i="11"/>
  <c r="E181" i="11"/>
  <c r="L181" i="11"/>
  <c r="G181" i="11"/>
  <c r="H181" i="11"/>
  <c r="D182" i="11"/>
  <c r="I182" i="11"/>
  <c r="E182" i="11"/>
  <c r="D183" i="11"/>
  <c r="H183" i="11"/>
  <c r="E183" i="11"/>
  <c r="L183" i="11"/>
  <c r="F183" i="11"/>
  <c r="I183" i="11"/>
  <c r="J183" i="11"/>
  <c r="D184" i="11"/>
  <c r="I184" i="11"/>
  <c r="E184" i="11"/>
  <c r="G184" i="11"/>
  <c r="D185" i="11"/>
  <c r="E185" i="11"/>
  <c r="G185" i="11"/>
  <c r="H185" i="11"/>
  <c r="I185" i="11"/>
  <c r="D186" i="11"/>
  <c r="J186" i="11"/>
  <c r="E186" i="11"/>
  <c r="D187" i="11"/>
  <c r="E187" i="11"/>
  <c r="L187" i="11"/>
  <c r="F187" i="11"/>
  <c r="H187" i="11"/>
  <c r="I187" i="11"/>
  <c r="J187" i="11"/>
  <c r="D188" i="11"/>
  <c r="I188" i="11"/>
  <c r="E188" i="11"/>
  <c r="G188" i="11"/>
  <c r="D189" i="11"/>
  <c r="E189" i="11"/>
  <c r="G189" i="11"/>
  <c r="H189" i="11"/>
  <c r="I189" i="11"/>
  <c r="D190" i="11"/>
  <c r="J190" i="11"/>
  <c r="E190" i="11"/>
  <c r="D191" i="11"/>
  <c r="H191" i="11"/>
  <c r="E191" i="11"/>
  <c r="L191" i="11"/>
  <c r="F191" i="11"/>
  <c r="I191" i="11"/>
  <c r="J191" i="11"/>
  <c r="D192" i="11"/>
  <c r="I192" i="11"/>
  <c r="E192" i="11"/>
  <c r="G192" i="11"/>
  <c r="K192" i="11"/>
  <c r="D193" i="11"/>
  <c r="E193" i="11"/>
  <c r="L193" i="11"/>
  <c r="G193" i="11"/>
  <c r="H193" i="11"/>
  <c r="I193" i="11"/>
  <c r="K193" i="11"/>
  <c r="D194" i="11"/>
  <c r="I194" i="11"/>
  <c r="E194" i="11"/>
  <c r="J194" i="11"/>
  <c r="D195" i="11"/>
  <c r="E195" i="11"/>
  <c r="L195" i="11"/>
  <c r="F195" i="11"/>
  <c r="G195" i="11"/>
  <c r="H195" i="11"/>
  <c r="I195" i="11"/>
  <c r="J195" i="11"/>
  <c r="K195" i="11"/>
  <c r="D196" i="11"/>
  <c r="E196" i="11"/>
  <c r="F196" i="11"/>
  <c r="G196" i="11"/>
  <c r="H196" i="11"/>
  <c r="I196" i="11"/>
  <c r="J196" i="11"/>
  <c r="K196" i="11"/>
  <c r="L196" i="11"/>
  <c r="D197" i="11"/>
  <c r="F197" i="11"/>
  <c r="E197" i="11"/>
  <c r="H197" i="11"/>
  <c r="I197" i="11"/>
  <c r="K197" i="11"/>
  <c r="L197" i="11"/>
  <c r="D198" i="11"/>
  <c r="I198" i="11"/>
  <c r="E198" i="11"/>
  <c r="J198" i="11"/>
  <c r="D199" i="11"/>
  <c r="I199" i="11"/>
  <c r="E199" i="11"/>
  <c r="F199" i="11"/>
  <c r="H199" i="11"/>
  <c r="J199" i="11"/>
  <c r="K199" i="11"/>
  <c r="D200" i="11"/>
  <c r="E200" i="11"/>
  <c r="G200" i="11"/>
  <c r="D201" i="11"/>
  <c r="F201" i="11"/>
  <c r="E201" i="11"/>
  <c r="H201" i="11"/>
  <c r="D202" i="11"/>
  <c r="E202" i="11"/>
  <c r="G202" i="11"/>
  <c r="F202" i="11"/>
  <c r="H202" i="11"/>
  <c r="I202" i="11"/>
  <c r="J202" i="11"/>
  <c r="D203" i="11"/>
  <c r="H203" i="11"/>
  <c r="E203" i="11"/>
  <c r="F203" i="11"/>
  <c r="G203" i="11"/>
  <c r="I203" i="11"/>
  <c r="J203" i="11"/>
  <c r="K203" i="11"/>
  <c r="L203" i="11"/>
  <c r="D204" i="11"/>
  <c r="I204" i="11"/>
  <c r="E204" i="11"/>
  <c r="G204" i="11"/>
  <c r="H204" i="11"/>
  <c r="J204" i="11"/>
  <c r="K204" i="11"/>
  <c r="L204" i="11"/>
  <c r="D205" i="11"/>
  <c r="I205" i="11"/>
  <c r="E205" i="11"/>
  <c r="D206" i="11"/>
  <c r="I206" i="11"/>
  <c r="E206" i="11"/>
  <c r="J206" i="11"/>
  <c r="D207" i="11"/>
  <c r="I207" i="11"/>
  <c r="E207" i="11"/>
  <c r="F207" i="11"/>
  <c r="H207" i="11"/>
  <c r="J207" i="11"/>
  <c r="K207" i="11"/>
  <c r="D208" i="11"/>
  <c r="L208" i="11"/>
  <c r="E208" i="11"/>
  <c r="G208" i="11"/>
  <c r="D209" i="11"/>
  <c r="F209" i="11"/>
  <c r="E209" i="11"/>
  <c r="H209" i="11"/>
  <c r="D210" i="11"/>
  <c r="E210" i="11"/>
  <c r="G210" i="11"/>
  <c r="F210" i="11"/>
  <c r="H210" i="11"/>
  <c r="I210" i="11"/>
  <c r="J210" i="11"/>
  <c r="D211" i="11"/>
  <c r="H211" i="11"/>
  <c r="E211" i="11"/>
  <c r="F211" i="11"/>
  <c r="G211" i="11"/>
  <c r="I211" i="11"/>
  <c r="J211" i="11"/>
  <c r="K211" i="11"/>
  <c r="L211" i="11"/>
  <c r="D212" i="11"/>
  <c r="I212" i="11"/>
  <c r="E212" i="11"/>
  <c r="G212" i="11"/>
  <c r="H212" i="11"/>
  <c r="J212" i="11"/>
  <c r="K212" i="11"/>
  <c r="L212" i="11"/>
  <c r="D213" i="11"/>
  <c r="I213" i="11"/>
  <c r="E213" i="11"/>
  <c r="L213" i="11"/>
  <c r="D214" i="11"/>
  <c r="I214" i="11"/>
  <c r="E214" i="11"/>
  <c r="J214" i="11"/>
  <c r="L214" i="11"/>
  <c r="D215" i="11"/>
  <c r="I215" i="11"/>
  <c r="E215" i="11"/>
  <c r="G215" i="11"/>
  <c r="F215" i="11"/>
  <c r="H215" i="11"/>
  <c r="J215" i="11"/>
  <c r="D216" i="11"/>
  <c r="E216" i="11"/>
  <c r="F216" i="11"/>
  <c r="G216" i="11"/>
  <c r="L216" i="11"/>
  <c r="D217" i="11"/>
  <c r="E217" i="11"/>
  <c r="G217" i="11"/>
  <c r="I217" i="11"/>
  <c r="L217" i="11"/>
  <c r="D218" i="11"/>
  <c r="E218" i="11"/>
  <c r="F218" i="11"/>
  <c r="H218" i="11"/>
  <c r="I218" i="11"/>
  <c r="J218" i="11"/>
  <c r="D219" i="11"/>
  <c r="H219" i="11"/>
  <c r="E219" i="11"/>
  <c r="F219" i="11"/>
  <c r="G219" i="11"/>
  <c r="I219" i="11"/>
  <c r="J219" i="11"/>
  <c r="K219" i="11"/>
  <c r="L219" i="11"/>
  <c r="D220" i="11"/>
  <c r="E220" i="11"/>
  <c r="G220" i="11"/>
  <c r="H220" i="11"/>
  <c r="J220" i="11"/>
  <c r="D221" i="11"/>
  <c r="J221" i="11"/>
  <c r="E221" i="11"/>
  <c r="L221" i="11"/>
  <c r="D222" i="11"/>
  <c r="H222" i="11"/>
  <c r="E222" i="11"/>
  <c r="K222" i="11"/>
  <c r="F222" i="11"/>
  <c r="G222" i="11"/>
  <c r="J222" i="11"/>
  <c r="L222" i="11"/>
  <c r="D223" i="11"/>
  <c r="I223" i="11"/>
  <c r="E223" i="11"/>
  <c r="L223" i="11"/>
  <c r="F223" i="11"/>
  <c r="H223" i="11"/>
  <c r="J223" i="11"/>
  <c r="D224" i="11"/>
  <c r="J224" i="11"/>
  <c r="E224" i="11"/>
  <c r="F224" i="11"/>
  <c r="G224" i="11"/>
  <c r="I224" i="11"/>
  <c r="K224" i="11"/>
  <c r="L224" i="11"/>
  <c r="D225" i="11"/>
  <c r="F225" i="11"/>
  <c r="E225" i="11"/>
  <c r="K225" i="11"/>
  <c r="G225" i="11"/>
  <c r="H225" i="11"/>
  <c r="I225" i="11"/>
  <c r="J225" i="11"/>
  <c r="D226" i="11"/>
  <c r="E226" i="11"/>
  <c r="F226" i="11"/>
  <c r="H226" i="11"/>
  <c r="I226" i="11"/>
  <c r="J226" i="11"/>
  <c r="K226" i="11"/>
  <c r="D227" i="11"/>
  <c r="H227" i="11"/>
  <c r="E227" i="11"/>
  <c r="F227" i="11"/>
  <c r="G227" i="11"/>
  <c r="I227" i="11"/>
  <c r="J227" i="11"/>
  <c r="K227" i="11"/>
  <c r="L227" i="11"/>
  <c r="D228" i="11"/>
  <c r="E228" i="11"/>
  <c r="G228" i="11"/>
  <c r="H228" i="11"/>
  <c r="K228" i="11"/>
  <c r="L228" i="11"/>
  <c r="D229" i="11"/>
  <c r="J229" i="11"/>
  <c r="E229" i="11"/>
  <c r="D230" i="11"/>
  <c r="H230" i="11"/>
  <c r="E230" i="11"/>
  <c r="G230" i="11"/>
  <c r="J230" i="11"/>
  <c r="D231" i="11"/>
  <c r="I231" i="11"/>
  <c r="E231" i="11"/>
  <c r="L231" i="11"/>
  <c r="F231" i="11"/>
  <c r="H231" i="11"/>
  <c r="J231" i="11"/>
  <c r="D232" i="11"/>
  <c r="J232" i="11"/>
  <c r="E232" i="11"/>
  <c r="G232" i="11"/>
  <c r="I232" i="11"/>
  <c r="D233" i="11"/>
  <c r="F233" i="11"/>
  <c r="E233" i="11"/>
  <c r="K233" i="11"/>
  <c r="H233" i="11"/>
  <c r="I233" i="11"/>
  <c r="D234" i="11"/>
  <c r="E234" i="11"/>
  <c r="F234" i="11"/>
  <c r="H234" i="11"/>
  <c r="I234" i="11"/>
  <c r="J234" i="11"/>
  <c r="D235" i="11"/>
  <c r="H235" i="11"/>
  <c r="E235" i="11"/>
  <c r="G235" i="11"/>
  <c r="I235" i="11"/>
  <c r="D236" i="11"/>
  <c r="H236" i="11"/>
  <c r="E236" i="11"/>
  <c r="L236" i="11"/>
  <c r="K236" i="11"/>
  <c r="D237" i="11"/>
  <c r="J237" i="11"/>
  <c r="E237" i="11"/>
  <c r="L237" i="11"/>
  <c r="F237" i="11"/>
  <c r="I237" i="11"/>
  <c r="K237" i="11"/>
  <c r="D238" i="11"/>
  <c r="H238" i="11"/>
  <c r="E238" i="11"/>
  <c r="K238" i="11"/>
  <c r="F238" i="11"/>
  <c r="I238" i="11"/>
  <c r="J238" i="11"/>
  <c r="D239" i="11"/>
  <c r="I239" i="11"/>
  <c r="E239" i="11"/>
  <c r="L239" i="11"/>
  <c r="F239" i="11"/>
  <c r="G239" i="11"/>
  <c r="H239" i="11"/>
  <c r="J239" i="11"/>
  <c r="K239" i="11"/>
  <c r="D240" i="11"/>
  <c r="J240" i="11"/>
  <c r="E240" i="11"/>
  <c r="F240" i="11"/>
  <c r="G240" i="11"/>
  <c r="H240" i="11"/>
  <c r="I240" i="11"/>
  <c r="K240" i="11"/>
  <c r="L240" i="11"/>
  <c r="D241" i="11"/>
  <c r="F241" i="11"/>
  <c r="E241" i="11"/>
  <c r="K241" i="11"/>
  <c r="G241" i="11"/>
  <c r="H241" i="11"/>
  <c r="I241" i="11"/>
  <c r="J241" i="11"/>
  <c r="L241" i="11"/>
  <c r="D242" i="11"/>
  <c r="E242" i="11"/>
  <c r="F242" i="11"/>
  <c r="H242" i="11"/>
  <c r="I242" i="11"/>
  <c r="J242" i="11"/>
  <c r="D243" i="11"/>
  <c r="H243" i="11"/>
  <c r="E243" i="11"/>
  <c r="F243" i="11"/>
  <c r="G243" i="11"/>
  <c r="J243" i="11"/>
  <c r="K243" i="11"/>
  <c r="L243" i="11"/>
  <c r="D244" i="11"/>
  <c r="E244" i="11"/>
  <c r="L244" i="11"/>
  <c r="G244" i="11"/>
  <c r="H244" i="11"/>
  <c r="J244" i="11"/>
  <c r="D245" i="11"/>
  <c r="J245" i="11"/>
  <c r="E245" i="11"/>
  <c r="F245" i="11"/>
  <c r="H245" i="11"/>
  <c r="I245" i="11"/>
  <c r="L245" i="11"/>
  <c r="D246" i="11"/>
  <c r="H246" i="11"/>
  <c r="E246" i="11"/>
  <c r="K246" i="11"/>
  <c r="I246" i="11"/>
  <c r="D247" i="11"/>
  <c r="I247" i="11"/>
  <c r="E247" i="11"/>
  <c r="L247" i="11"/>
  <c r="F247" i="11"/>
  <c r="G247" i="11"/>
  <c r="H247" i="11"/>
  <c r="J247" i="11"/>
  <c r="D248" i="11"/>
  <c r="J248" i="11"/>
  <c r="E248" i="11"/>
  <c r="G248" i="11"/>
  <c r="H248" i="11"/>
  <c r="D249" i="11"/>
  <c r="F249" i="11"/>
  <c r="E249" i="11"/>
  <c r="G249" i="11"/>
  <c r="J249" i="11"/>
  <c r="D250" i="11"/>
  <c r="E250" i="11"/>
  <c r="F250" i="11"/>
  <c r="H250" i="11"/>
  <c r="I250" i="11"/>
  <c r="J250" i="11"/>
  <c r="D251" i="11"/>
  <c r="H251" i="11"/>
  <c r="E251" i="11"/>
  <c r="G251" i="11"/>
  <c r="J251" i="11"/>
  <c r="D252" i="11"/>
  <c r="E252" i="11"/>
  <c r="G252" i="11"/>
  <c r="H252" i="11"/>
  <c r="J252" i="11"/>
  <c r="D253" i="11"/>
  <c r="J253" i="11"/>
  <c r="E253" i="11"/>
  <c r="L253" i="11"/>
  <c r="D254" i="11"/>
  <c r="H254" i="11"/>
  <c r="E254" i="11"/>
  <c r="K254" i="11"/>
  <c r="F254" i="11"/>
  <c r="G254" i="11"/>
  <c r="J254" i="11"/>
  <c r="L254" i="11"/>
  <c r="D255" i="11"/>
  <c r="I255" i="11"/>
  <c r="E255" i="11"/>
  <c r="L255" i="11"/>
  <c r="F255" i="11"/>
  <c r="H255" i="11"/>
  <c r="J255" i="11"/>
  <c r="D256" i="11"/>
  <c r="J256" i="11"/>
  <c r="E256" i="11"/>
  <c r="F256" i="11"/>
  <c r="G256" i="11"/>
  <c r="I256" i="11"/>
  <c r="K256" i="11"/>
  <c r="L256" i="11"/>
  <c r="D257" i="11"/>
  <c r="F257" i="11"/>
  <c r="E257" i="11"/>
  <c r="K257" i="11"/>
  <c r="G257" i="11"/>
  <c r="H257" i="11"/>
  <c r="I257" i="11"/>
  <c r="J257" i="11"/>
  <c r="D258" i="11"/>
  <c r="E258" i="11"/>
  <c r="F258" i="11"/>
  <c r="H258" i="11"/>
  <c r="I258" i="11"/>
  <c r="J258" i="11"/>
  <c r="K258" i="11"/>
  <c r="D259" i="11"/>
  <c r="H259" i="11"/>
  <c r="E259" i="11"/>
  <c r="F259" i="11"/>
  <c r="G259" i="11"/>
  <c r="I259" i="11"/>
  <c r="J259" i="11"/>
  <c r="K259" i="11"/>
  <c r="L259" i="11"/>
  <c r="D260" i="11"/>
  <c r="E260" i="11"/>
  <c r="G260" i="11"/>
  <c r="H260" i="11"/>
  <c r="K260" i="11"/>
  <c r="L260" i="11"/>
  <c r="D261" i="11"/>
  <c r="J261" i="11"/>
  <c r="E261" i="11"/>
  <c r="D262" i="11"/>
  <c r="H262" i="11"/>
  <c r="E262" i="11"/>
  <c r="K262" i="11"/>
  <c r="G262" i="11"/>
  <c r="J262" i="11"/>
  <c r="D263" i="11"/>
  <c r="I263" i="11"/>
  <c r="E263" i="11"/>
  <c r="G263" i="11"/>
  <c r="D264" i="11"/>
  <c r="J264" i="11"/>
  <c r="E264" i="11"/>
  <c r="L264" i="11"/>
  <c r="F264" i="11"/>
  <c r="G264" i="11"/>
  <c r="I264" i="11"/>
  <c r="K264" i="11"/>
  <c r="D265" i="11"/>
  <c r="H265" i="11"/>
  <c r="E265" i="11"/>
  <c r="G265" i="11"/>
  <c r="I265" i="11"/>
  <c r="L265" i="11"/>
  <c r="D266" i="11"/>
  <c r="I266" i="11"/>
  <c r="E266" i="11"/>
  <c r="K266" i="11"/>
  <c r="J266" i="11"/>
  <c r="D267" i="11"/>
  <c r="E267" i="11"/>
  <c r="F267" i="11"/>
  <c r="H267" i="11"/>
  <c r="I267" i="11"/>
  <c r="J267" i="11"/>
  <c r="K267" i="11"/>
  <c r="D268" i="11"/>
  <c r="K268" i="11"/>
  <c r="E268" i="11"/>
  <c r="G268" i="11"/>
  <c r="L268" i="11"/>
  <c r="D269" i="11"/>
  <c r="F269" i="11"/>
  <c r="E269" i="11"/>
  <c r="L269" i="11"/>
  <c r="H269" i="11"/>
  <c r="D270" i="11"/>
  <c r="J270" i="11"/>
  <c r="E270" i="11"/>
  <c r="G270" i="11"/>
  <c r="F270" i="11"/>
  <c r="H270" i="11"/>
  <c r="I270" i="11"/>
  <c r="D271" i="11"/>
  <c r="H271" i="11"/>
  <c r="E271" i="11"/>
  <c r="K271" i="11"/>
  <c r="F271" i="11"/>
  <c r="G271" i="11"/>
  <c r="I271" i="11"/>
  <c r="J271" i="11"/>
  <c r="D272" i="11"/>
  <c r="I272" i="11"/>
  <c r="E272" i="11"/>
  <c r="F272" i="11"/>
  <c r="G272" i="11"/>
  <c r="H272" i="11"/>
  <c r="J272" i="11"/>
  <c r="K272" i="11"/>
  <c r="L272" i="11"/>
  <c r="D273" i="11"/>
  <c r="H273" i="11"/>
  <c r="E273" i="11"/>
  <c r="G273" i="11"/>
  <c r="I273" i="11"/>
  <c r="L273" i="11"/>
  <c r="D274" i="11"/>
  <c r="I274" i="11"/>
  <c r="E274" i="11"/>
  <c r="K274" i="11"/>
  <c r="J274" i="11"/>
  <c r="D275" i="11"/>
  <c r="E275" i="11"/>
  <c r="F275" i="11"/>
  <c r="H275" i="11"/>
  <c r="I275" i="11"/>
  <c r="J275" i="11"/>
  <c r="K275" i="11"/>
  <c r="D276" i="11"/>
  <c r="K276" i="11"/>
  <c r="E276" i="11"/>
  <c r="G276" i="11"/>
  <c r="L276" i="11"/>
  <c r="D277" i="11"/>
  <c r="F277" i="11"/>
  <c r="E277" i="11"/>
  <c r="H277" i="11"/>
  <c r="D278" i="11"/>
  <c r="J278" i="11"/>
  <c r="E278" i="11"/>
  <c r="G278" i="11"/>
  <c r="F278" i="11"/>
  <c r="H278" i="11"/>
  <c r="I278" i="11"/>
  <c r="D279" i="11"/>
  <c r="H279" i="11"/>
  <c r="E279" i="11"/>
  <c r="K279" i="11"/>
  <c r="F279" i="11"/>
  <c r="G279" i="11"/>
  <c r="I279" i="11"/>
  <c r="J279" i="11"/>
  <c r="D280" i="11"/>
  <c r="I280" i="11"/>
  <c r="E280" i="11"/>
  <c r="F280" i="11"/>
  <c r="G280" i="11"/>
  <c r="H280" i="11"/>
  <c r="J280" i="11"/>
  <c r="K280" i="11"/>
  <c r="L280" i="11"/>
  <c r="D281" i="11"/>
  <c r="E281" i="11"/>
  <c r="G281" i="11"/>
  <c r="I281" i="11"/>
  <c r="L281" i="11"/>
  <c r="D282" i="11"/>
  <c r="I282" i="11"/>
  <c r="E282" i="11"/>
  <c r="J282" i="11"/>
  <c r="D283" i="11"/>
  <c r="E283" i="11"/>
  <c r="F283" i="11"/>
  <c r="H283" i="11"/>
  <c r="I283" i="11"/>
  <c r="J283" i="11"/>
  <c r="K283" i="11"/>
  <c r="D284" i="11"/>
  <c r="L284" i="11"/>
  <c r="E284" i="11"/>
  <c r="G284" i="11"/>
  <c r="D285" i="11"/>
  <c r="F285" i="11"/>
  <c r="E285" i="11"/>
  <c r="H285" i="11"/>
  <c r="D286" i="11"/>
  <c r="J286" i="11"/>
  <c r="E286" i="11"/>
  <c r="G286" i="11"/>
  <c r="F286" i="11"/>
  <c r="H286" i="11"/>
  <c r="I286" i="11"/>
  <c r="D287" i="11"/>
  <c r="H287" i="11"/>
  <c r="E287" i="11"/>
  <c r="K287" i="11"/>
  <c r="F287" i="11"/>
  <c r="G287" i="11"/>
  <c r="I287" i="11"/>
  <c r="J287" i="11"/>
  <c r="D288" i="11"/>
  <c r="I288" i="11"/>
  <c r="E288" i="11"/>
  <c r="F288" i="11"/>
  <c r="G288" i="11"/>
  <c r="H288" i="11"/>
  <c r="J288" i="11"/>
  <c r="K288" i="11"/>
  <c r="L288" i="11"/>
  <c r="D289" i="11"/>
  <c r="I289" i="11"/>
  <c r="E289" i="11"/>
  <c r="G289" i="11"/>
  <c r="L289" i="11"/>
  <c r="D290" i="11"/>
  <c r="I290" i="11"/>
  <c r="E290" i="11"/>
  <c r="J290" i="11"/>
  <c r="D291" i="11"/>
  <c r="E291" i="11"/>
  <c r="F291" i="11"/>
  <c r="H291" i="11"/>
  <c r="I291" i="11"/>
  <c r="J291" i="11"/>
  <c r="K291" i="11"/>
  <c r="D292" i="11"/>
  <c r="E292" i="11"/>
  <c r="G292" i="11"/>
  <c r="L292" i="11"/>
  <c r="D293" i="11"/>
  <c r="F293" i="11"/>
  <c r="E293" i="11"/>
  <c r="H293" i="11"/>
  <c r="D294" i="11"/>
  <c r="J294" i="11"/>
  <c r="E294" i="11"/>
  <c r="G294" i="11"/>
  <c r="F294" i="11"/>
  <c r="H294" i="11"/>
  <c r="I294" i="11"/>
  <c r="L294" i="11"/>
  <c r="D295" i="11"/>
  <c r="H295" i="11"/>
  <c r="E295" i="11"/>
  <c r="K295" i="11"/>
  <c r="F295" i="11"/>
  <c r="G295" i="11"/>
  <c r="I295" i="11"/>
  <c r="J295" i="11"/>
  <c r="D296" i="11"/>
  <c r="I296" i="11"/>
  <c r="E296" i="11"/>
  <c r="F296" i="11"/>
  <c r="G296" i="11"/>
  <c r="H296" i="11"/>
  <c r="J296" i="11"/>
  <c r="K296" i="11"/>
  <c r="L296" i="11"/>
  <c r="D297" i="11"/>
  <c r="I297" i="11"/>
  <c r="E297" i="11"/>
  <c r="G297" i="11"/>
  <c r="K297" i="11"/>
  <c r="L297" i="11"/>
  <c r="D298" i="11"/>
  <c r="J298" i="11"/>
  <c r="E298" i="11"/>
  <c r="H298" i="11"/>
  <c r="L298" i="11"/>
  <c r="D299" i="11"/>
  <c r="E299" i="11"/>
  <c r="F299" i="11"/>
  <c r="H299" i="11"/>
  <c r="I299" i="11"/>
  <c r="J299" i="11"/>
  <c r="K299" i="11"/>
  <c r="D300" i="11"/>
  <c r="E300" i="11"/>
  <c r="F300" i="11"/>
  <c r="G300" i="11"/>
  <c r="D301" i="11"/>
  <c r="F301" i="11"/>
  <c r="E301" i="11"/>
  <c r="H301" i="11"/>
  <c r="D302" i="11"/>
  <c r="E302" i="11"/>
  <c r="D303" i="11"/>
  <c r="H303" i="11"/>
  <c r="E303" i="11"/>
  <c r="F303" i="11"/>
  <c r="I303" i="11"/>
  <c r="J303" i="11"/>
  <c r="D304" i="11"/>
  <c r="I304" i="11"/>
  <c r="E304" i="11"/>
  <c r="F304" i="11"/>
  <c r="G304" i="11"/>
  <c r="H304" i="11"/>
  <c r="J304" i="11"/>
  <c r="K304" i="11"/>
  <c r="L304" i="11"/>
  <c r="D305" i="11"/>
  <c r="H305" i="11"/>
  <c r="E305" i="11"/>
  <c r="G305" i="11"/>
  <c r="I305" i="11"/>
  <c r="K305" i="11"/>
  <c r="D306" i="11"/>
  <c r="L306" i="11"/>
  <c r="E306" i="11"/>
  <c r="H306" i="11"/>
  <c r="J306" i="11"/>
  <c r="D307" i="11"/>
  <c r="E307" i="11"/>
  <c r="F307" i="11"/>
  <c r="H307" i="11"/>
  <c r="I307" i="11"/>
  <c r="J307" i="11"/>
  <c r="D308" i="11"/>
  <c r="I308" i="11"/>
  <c r="E308" i="11"/>
  <c r="F308" i="11"/>
  <c r="G308" i="11"/>
  <c r="H308" i="11"/>
  <c r="J308" i="11"/>
  <c r="K308" i="11"/>
  <c r="L308" i="11"/>
  <c r="D309" i="11"/>
  <c r="E309" i="11"/>
  <c r="G309" i="11"/>
  <c r="D310" i="11"/>
  <c r="L310" i="11"/>
  <c r="E310" i="11"/>
  <c r="H310" i="11"/>
  <c r="J310" i="11"/>
  <c r="D311" i="11"/>
  <c r="H311" i="11"/>
  <c r="E311" i="11"/>
  <c r="F311" i="11"/>
  <c r="I311" i="11"/>
  <c r="J311" i="11"/>
  <c r="D312" i="11"/>
  <c r="I312" i="11"/>
  <c r="E312" i="11"/>
  <c r="G312" i="11"/>
  <c r="J312" i="11"/>
  <c r="D313" i="11"/>
  <c r="E313" i="11"/>
  <c r="H313" i="11"/>
  <c r="I313" i="11"/>
  <c r="D314" i="11"/>
  <c r="F314" i="11"/>
  <c r="E314" i="11"/>
  <c r="I314" i="11"/>
  <c r="L314" i="11"/>
  <c r="D315" i="11"/>
  <c r="E315" i="11"/>
  <c r="L315" i="11"/>
  <c r="F315" i="11"/>
  <c r="G315" i="11"/>
  <c r="H315" i="11"/>
  <c r="I315" i="11"/>
  <c r="J315" i="11"/>
  <c r="K315" i="11"/>
  <c r="D316" i="11"/>
  <c r="I316" i="11"/>
  <c r="E316" i="11"/>
  <c r="G316" i="11"/>
  <c r="J316" i="11"/>
  <c r="D317" i="11"/>
  <c r="E317" i="11"/>
  <c r="H317" i="11"/>
  <c r="I317" i="11"/>
  <c r="D318" i="11"/>
  <c r="F318" i="11"/>
  <c r="E318" i="11"/>
  <c r="I318" i="11"/>
  <c r="L318" i="11"/>
  <c r="D319" i="11"/>
  <c r="H319" i="11"/>
  <c r="E319" i="11"/>
  <c r="L319" i="11"/>
  <c r="F319" i="11"/>
  <c r="G319" i="11"/>
  <c r="I319" i="11"/>
  <c r="J319" i="11"/>
  <c r="K319" i="11"/>
  <c r="D320" i="11"/>
  <c r="I320" i="11"/>
  <c r="E320" i="11"/>
  <c r="G320" i="11"/>
  <c r="H320" i="11"/>
  <c r="K320" i="11"/>
  <c r="D321" i="11"/>
  <c r="E321" i="11"/>
  <c r="G321" i="11"/>
  <c r="K321" i="11"/>
  <c r="D322" i="11"/>
  <c r="E322" i="11"/>
  <c r="F322" i="11"/>
  <c r="H322" i="11"/>
  <c r="I322" i="11"/>
  <c r="J322" i="11"/>
  <c r="D323" i="11"/>
  <c r="E323" i="11"/>
  <c r="L323" i="11"/>
  <c r="F323" i="11"/>
  <c r="G323" i="11"/>
  <c r="H323" i="11"/>
  <c r="I323" i="11"/>
  <c r="J323" i="11"/>
  <c r="D324" i="11"/>
  <c r="I324" i="11"/>
  <c r="E324" i="11"/>
  <c r="G324" i="11"/>
  <c r="H324" i="11"/>
  <c r="K324" i="11"/>
  <c r="D325" i="11"/>
  <c r="E325" i="11"/>
  <c r="G325" i="11"/>
  <c r="K325" i="11"/>
  <c r="D326" i="11"/>
  <c r="E326" i="11"/>
  <c r="F326" i="11"/>
  <c r="H326" i="11"/>
  <c r="I326" i="11"/>
  <c r="J326" i="11"/>
  <c r="D327" i="11"/>
  <c r="H327" i="11"/>
  <c r="E327" i="11"/>
  <c r="L327" i="11"/>
  <c r="F327" i="11"/>
  <c r="G327" i="11"/>
  <c r="I327" i="11"/>
  <c r="J327" i="11"/>
  <c r="D328" i="11"/>
  <c r="I328" i="11"/>
  <c r="E328" i="11"/>
  <c r="F328" i="11"/>
  <c r="G328" i="11"/>
  <c r="H328" i="11"/>
  <c r="J328" i="11"/>
  <c r="L328" i="11"/>
  <c r="D329" i="11"/>
  <c r="E329" i="11"/>
  <c r="G329" i="11"/>
  <c r="H329" i="11"/>
  <c r="D330" i="11"/>
  <c r="E330" i="11"/>
  <c r="D331" i="11"/>
  <c r="E331" i="11"/>
  <c r="L331" i="11"/>
  <c r="F331" i="11"/>
  <c r="H331" i="11"/>
  <c r="I331" i="11"/>
  <c r="J331" i="11"/>
  <c r="K331" i="11"/>
  <c r="D332" i="11"/>
  <c r="I332" i="11"/>
  <c r="E332" i="11"/>
  <c r="F332" i="11"/>
  <c r="G332" i="11"/>
  <c r="H332" i="11"/>
  <c r="J332" i="11"/>
  <c r="L332" i="11"/>
  <c r="D333" i="11"/>
  <c r="E333" i="11"/>
  <c r="G333" i="11"/>
  <c r="H333" i="11"/>
  <c r="D334" i="11"/>
  <c r="E334" i="11"/>
  <c r="D335" i="11"/>
  <c r="H335" i="11"/>
  <c r="E335" i="11"/>
  <c r="L335" i="11"/>
  <c r="F335" i="11"/>
  <c r="I335" i="11"/>
  <c r="J335" i="11"/>
  <c r="K335" i="11"/>
  <c r="D336" i="11"/>
  <c r="E336" i="11"/>
  <c r="G336" i="11"/>
  <c r="D13" i="10"/>
  <c r="F1" i="10"/>
  <c r="D11" i="10"/>
  <c r="D12" i="10"/>
  <c r="G10" i="10"/>
  <c r="H10" i="10"/>
  <c r="C17" i="10"/>
  <c r="E21" i="10"/>
  <c r="F21" i="10"/>
  <c r="Q21" i="10"/>
  <c r="E22" i="10"/>
  <c r="F22" i="10"/>
  <c r="Q22" i="10"/>
  <c r="E23" i="10"/>
  <c r="F23" i="10"/>
  <c r="G23" i="10"/>
  <c r="N23" i="10"/>
  <c r="Q23" i="10"/>
  <c r="E24" i="10"/>
  <c r="F24" i="10"/>
  <c r="G24" i="10"/>
  <c r="N24" i="10"/>
  <c r="Q24" i="10"/>
  <c r="E25" i="10"/>
  <c r="F25" i="10"/>
  <c r="G25" i="10"/>
  <c r="N25" i="10"/>
  <c r="Q25" i="10"/>
  <c r="E26" i="10"/>
  <c r="F26" i="10"/>
  <c r="Q26" i="10"/>
  <c r="E27" i="10"/>
  <c r="F27" i="10"/>
  <c r="G27" i="10"/>
  <c r="N27" i="10"/>
  <c r="Q27" i="10"/>
  <c r="E28" i="10"/>
  <c r="F28" i="10"/>
  <c r="G28" i="10"/>
  <c r="I28" i="10"/>
  <c r="Q28" i="10"/>
  <c r="E29" i="10"/>
  <c r="F29" i="10"/>
  <c r="G29" i="10"/>
  <c r="I29" i="10"/>
  <c r="Q29" i="10"/>
  <c r="E30" i="10"/>
  <c r="F30" i="10"/>
  <c r="G30" i="10"/>
  <c r="I30" i="10"/>
  <c r="Q30" i="10"/>
  <c r="E31" i="10"/>
  <c r="F31" i="10"/>
  <c r="G31" i="10"/>
  <c r="I31" i="10"/>
  <c r="Q31" i="10"/>
  <c r="E32" i="10"/>
  <c r="F32" i="10"/>
  <c r="P32" i="10"/>
  <c r="R32" i="10" s="1"/>
  <c r="T32" i="10" s="1"/>
  <c r="G32" i="10"/>
  <c r="I32" i="10"/>
  <c r="Q32" i="10"/>
  <c r="E33" i="10"/>
  <c r="F33" i="10"/>
  <c r="G33" i="10"/>
  <c r="I33" i="10"/>
  <c r="Q33" i="10"/>
  <c r="E34" i="10"/>
  <c r="F34" i="10"/>
  <c r="Q34" i="10"/>
  <c r="E35" i="10"/>
  <c r="F35" i="10"/>
  <c r="G35" i="10"/>
  <c r="I35" i="10"/>
  <c r="Q35" i="10"/>
  <c r="E36" i="10"/>
  <c r="F36" i="10"/>
  <c r="G36" i="10"/>
  <c r="N36" i="10"/>
  <c r="Q36" i="10"/>
  <c r="E37" i="10"/>
  <c r="F37" i="10"/>
  <c r="G37" i="10"/>
  <c r="N37" i="10"/>
  <c r="Q37" i="10"/>
  <c r="E38" i="10"/>
  <c r="F38" i="10"/>
  <c r="Q38" i="10"/>
  <c r="E39" i="10"/>
  <c r="F39" i="10"/>
  <c r="Q39" i="10"/>
  <c r="E40" i="10"/>
  <c r="F40" i="10"/>
  <c r="Q40" i="10"/>
  <c r="E41" i="10"/>
  <c r="F41" i="10"/>
  <c r="Q41" i="10"/>
  <c r="E42" i="10"/>
  <c r="F42" i="10"/>
  <c r="Q42" i="10"/>
  <c r="E43" i="10"/>
  <c r="F43" i="10"/>
  <c r="G43" i="10"/>
  <c r="N43" i="10"/>
  <c r="Q43" i="10"/>
  <c r="E44" i="10"/>
  <c r="F44" i="10"/>
  <c r="G44" i="10"/>
  <c r="N44" i="10"/>
  <c r="Q44" i="10"/>
  <c r="E45" i="10"/>
  <c r="F45" i="10"/>
  <c r="G45" i="10"/>
  <c r="N45" i="10"/>
  <c r="Q45" i="10"/>
  <c r="E46" i="10"/>
  <c r="F46" i="10"/>
  <c r="Q46" i="10"/>
  <c r="E47" i="10"/>
  <c r="F47" i="10"/>
  <c r="Q47" i="10"/>
  <c r="E48" i="10"/>
  <c r="F48" i="10"/>
  <c r="Q48" i="10"/>
  <c r="E49" i="10"/>
  <c r="F49" i="10"/>
  <c r="Q49" i="10"/>
  <c r="E50" i="10"/>
  <c r="F50" i="10"/>
  <c r="Q50" i="10"/>
  <c r="E51" i="10"/>
  <c r="F51" i="10"/>
  <c r="G51" i="10"/>
  <c r="I51" i="10"/>
  <c r="Q51" i="10"/>
  <c r="E52" i="10"/>
  <c r="F52" i="10"/>
  <c r="G52" i="10"/>
  <c r="I52" i="10"/>
  <c r="Q52" i="10"/>
  <c r="E53" i="10"/>
  <c r="F53" i="10"/>
  <c r="Q53" i="10"/>
  <c r="E54" i="10"/>
  <c r="F54" i="10"/>
  <c r="Q54" i="10"/>
  <c r="E55" i="10"/>
  <c r="F55" i="10"/>
  <c r="Q55" i="10"/>
  <c r="E56" i="10"/>
  <c r="F56" i="10"/>
  <c r="G56" i="10"/>
  <c r="Q56" i="10"/>
  <c r="E57" i="10"/>
  <c r="F57" i="10"/>
  <c r="Q57" i="10"/>
  <c r="E58" i="10"/>
  <c r="F58" i="10"/>
  <c r="Q58" i="10"/>
  <c r="E59" i="10"/>
  <c r="F59" i="10"/>
  <c r="Q59" i="10"/>
  <c r="E60" i="10"/>
  <c r="F60" i="10"/>
  <c r="Q60" i="10"/>
  <c r="E61" i="10"/>
  <c r="F61" i="10"/>
  <c r="G61" i="10"/>
  <c r="N61" i="10"/>
  <c r="Q61" i="10"/>
  <c r="E62" i="10"/>
  <c r="F62" i="10"/>
  <c r="G62" i="10"/>
  <c r="I62" i="10"/>
  <c r="Q62" i="10"/>
  <c r="E63" i="10"/>
  <c r="F63" i="10"/>
  <c r="Q63" i="10"/>
  <c r="E64" i="10"/>
  <c r="F64" i="10"/>
  <c r="Q64" i="10"/>
  <c r="E65" i="10"/>
  <c r="F65" i="10"/>
  <c r="Q65" i="10"/>
  <c r="E66" i="10"/>
  <c r="F66" i="10"/>
  <c r="Q66" i="10"/>
  <c r="E67" i="10"/>
  <c r="F67" i="10"/>
  <c r="Q67" i="10"/>
  <c r="E68" i="10"/>
  <c r="F68" i="10"/>
  <c r="Q68" i="10"/>
  <c r="E69" i="10"/>
  <c r="F69" i="10"/>
  <c r="G69" i="10"/>
  <c r="N69" i="10"/>
  <c r="Q69" i="10"/>
  <c r="E70" i="10"/>
  <c r="F70" i="10"/>
  <c r="G70" i="10"/>
  <c r="N70" i="10"/>
  <c r="Q70" i="10"/>
  <c r="E71" i="10"/>
  <c r="F71" i="10"/>
  <c r="G71" i="10"/>
  <c r="N71" i="10"/>
  <c r="Q71" i="10"/>
  <c r="E72" i="10"/>
  <c r="F72" i="10"/>
  <c r="Q72" i="10"/>
  <c r="E73" i="10"/>
  <c r="F73" i="10"/>
  <c r="Q73" i="10"/>
  <c r="E74" i="10"/>
  <c r="F74" i="10"/>
  <c r="Q74" i="10"/>
  <c r="E75" i="10"/>
  <c r="F75" i="10"/>
  <c r="Q75" i="10"/>
  <c r="E76" i="10"/>
  <c r="F76" i="10"/>
  <c r="Q76" i="10"/>
  <c r="E77" i="10"/>
  <c r="F77" i="10"/>
  <c r="G77" i="10"/>
  <c r="N77" i="10"/>
  <c r="Q77" i="10"/>
  <c r="E78" i="10"/>
  <c r="F78" i="10"/>
  <c r="G78" i="10"/>
  <c r="J78" i="10"/>
  <c r="Q78" i="10"/>
  <c r="E79" i="10"/>
  <c r="F79" i="10"/>
  <c r="G79" i="10"/>
  <c r="N79" i="10"/>
  <c r="Q79" i="10"/>
  <c r="E80" i="10"/>
  <c r="F80" i="10"/>
  <c r="Q80" i="10"/>
  <c r="E81" i="10"/>
  <c r="F81" i="10"/>
  <c r="Q81" i="10"/>
  <c r="E82" i="10"/>
  <c r="F82" i="10"/>
  <c r="Q82" i="10"/>
  <c r="E83" i="10"/>
  <c r="F83" i="10"/>
  <c r="Q83" i="10"/>
  <c r="E84" i="10"/>
  <c r="F84" i="10"/>
  <c r="Q84" i="10"/>
  <c r="E85" i="10"/>
  <c r="F85" i="10"/>
  <c r="G85" i="10"/>
  <c r="J85" i="10"/>
  <c r="Q85" i="10"/>
  <c r="E86" i="10"/>
  <c r="F86" i="10"/>
  <c r="G86" i="10"/>
  <c r="N86" i="10"/>
  <c r="Q86" i="10"/>
  <c r="E87" i="10"/>
  <c r="F87" i="10"/>
  <c r="G87" i="10"/>
  <c r="N87" i="10"/>
  <c r="Q87" i="10"/>
  <c r="A9" i="9"/>
  <c r="C9" i="9" s="1"/>
  <c r="B15" i="9" s="1"/>
  <c r="D21" i="9"/>
  <c r="L21" i="9" s="1"/>
  <c r="D22" i="9"/>
  <c r="D23" i="9"/>
  <c r="D24" i="9"/>
  <c r="H24" i="9" s="1"/>
  <c r="D25" i="9"/>
  <c r="D26" i="9"/>
  <c r="J26" i="9" s="1"/>
  <c r="D27" i="9"/>
  <c r="H27" i="9" s="1"/>
  <c r="D28" i="9"/>
  <c r="H28" i="9"/>
  <c r="D29" i="9"/>
  <c r="D30" i="9"/>
  <c r="I30" i="9" s="1"/>
  <c r="D31" i="9"/>
  <c r="D32" i="9"/>
  <c r="H32" i="9" s="1"/>
  <c r="D33" i="9"/>
  <c r="F33" i="9" s="1"/>
  <c r="D34" i="9"/>
  <c r="F34" i="9" s="1"/>
  <c r="D35" i="9"/>
  <c r="D36" i="9"/>
  <c r="D37" i="9"/>
  <c r="J37" i="9"/>
  <c r="D38" i="9"/>
  <c r="I38" i="9"/>
  <c r="D39" i="9"/>
  <c r="K39" i="9" s="1"/>
  <c r="D40" i="9"/>
  <c r="D41" i="9"/>
  <c r="D42" i="9"/>
  <c r="D43" i="9"/>
  <c r="D44" i="9"/>
  <c r="H44" i="9"/>
  <c r="D45" i="9"/>
  <c r="D46" i="9"/>
  <c r="I46" i="9"/>
  <c r="D47" i="9"/>
  <c r="I47" i="9"/>
  <c r="D48" i="9"/>
  <c r="D49" i="9"/>
  <c r="D50" i="9"/>
  <c r="F50" i="9" s="1"/>
  <c r="D51" i="9"/>
  <c r="H51" i="9" s="1"/>
  <c r="J24" i="9"/>
  <c r="J28" i="9"/>
  <c r="J29" i="9"/>
  <c r="J33" i="9"/>
  <c r="J39" i="9"/>
  <c r="J42" i="9"/>
  <c r="J44" i="9"/>
  <c r="J45" i="9"/>
  <c r="J50" i="9"/>
  <c r="I24" i="9"/>
  <c r="I28" i="9"/>
  <c r="I33" i="9"/>
  <c r="I44" i="9"/>
  <c r="I51" i="9"/>
  <c r="F24" i="9"/>
  <c r="F28" i="9"/>
  <c r="F32" i="9"/>
  <c r="F38" i="9"/>
  <c r="F39" i="9"/>
  <c r="F42" i="9"/>
  <c r="F44" i="9"/>
  <c r="E21" i="9"/>
  <c r="G21" i="9"/>
  <c r="E22" i="9"/>
  <c r="G22" i="9"/>
  <c r="E23" i="9"/>
  <c r="K23" i="9"/>
  <c r="E24" i="9"/>
  <c r="K24" i="9"/>
  <c r="G24" i="9"/>
  <c r="E25" i="9"/>
  <c r="G25" i="9"/>
  <c r="E26" i="9"/>
  <c r="G26" i="9"/>
  <c r="E27" i="9"/>
  <c r="G27" i="9"/>
  <c r="E28" i="9"/>
  <c r="K28" i="9"/>
  <c r="E29" i="9"/>
  <c r="G29" i="9"/>
  <c r="E30" i="9"/>
  <c r="G30" i="9"/>
  <c r="E31" i="9"/>
  <c r="E32" i="9"/>
  <c r="K32" i="9"/>
  <c r="G32" i="9"/>
  <c r="E33" i="9"/>
  <c r="G33" i="9"/>
  <c r="E34" i="9"/>
  <c r="G34" i="9"/>
  <c r="E35" i="9"/>
  <c r="G35" i="9"/>
  <c r="E36" i="9"/>
  <c r="G36" i="9"/>
  <c r="E37" i="9"/>
  <c r="G37" i="9"/>
  <c r="E38" i="9"/>
  <c r="G38" i="9"/>
  <c r="E39" i="9"/>
  <c r="E40" i="9"/>
  <c r="G40" i="9"/>
  <c r="E41" i="9"/>
  <c r="G41" i="9"/>
  <c r="E42" i="9"/>
  <c r="G42" i="9"/>
  <c r="E43" i="9"/>
  <c r="G43" i="9"/>
  <c r="E44" i="9"/>
  <c r="K44" i="9"/>
  <c r="E45" i="9"/>
  <c r="G45" i="9"/>
  <c r="E46" i="9"/>
  <c r="G46" i="9"/>
  <c r="E47" i="9"/>
  <c r="L47" i="9"/>
  <c r="E48" i="9"/>
  <c r="K48" i="9"/>
  <c r="G48" i="9"/>
  <c r="E49" i="9"/>
  <c r="G49" i="9"/>
  <c r="E50" i="9"/>
  <c r="G50" i="9"/>
  <c r="E51" i="9"/>
  <c r="L51" i="9"/>
  <c r="G51" i="9"/>
  <c r="K26" i="9"/>
  <c r="K27" i="9"/>
  <c r="K29" i="9"/>
  <c r="K34" i="9"/>
  <c r="K35" i="9"/>
  <c r="K37" i="9"/>
  <c r="K45" i="9"/>
  <c r="L24" i="9"/>
  <c r="L29" i="9"/>
  <c r="L33" i="9"/>
  <c r="L35" i="9"/>
  <c r="L37" i="9"/>
  <c r="L42" i="9"/>
  <c r="L45" i="9"/>
  <c r="L50" i="9"/>
  <c r="G4" i="9"/>
  <c r="G5" i="9"/>
  <c r="G6" i="9"/>
  <c r="G7" i="9"/>
  <c r="B10" i="9"/>
  <c r="C16" i="9"/>
  <c r="C15" i="9"/>
  <c r="D16" i="9"/>
  <c r="D15" i="9"/>
  <c r="E16" i="9"/>
  <c r="E15" i="9"/>
  <c r="F16" i="9"/>
  <c r="F15" i="9"/>
  <c r="G16" i="9"/>
  <c r="G15" i="9"/>
  <c r="H16" i="9"/>
  <c r="H15" i="9"/>
  <c r="I16" i="9"/>
  <c r="I15" i="9"/>
  <c r="J16" i="9"/>
  <c r="J15" i="9"/>
  <c r="K16" i="9"/>
  <c r="K15" i="9"/>
  <c r="L16" i="9"/>
  <c r="L15" i="9"/>
  <c r="M16" i="9"/>
  <c r="M15" i="9"/>
  <c r="N16" i="9"/>
  <c r="N15" i="9"/>
  <c r="O16" i="9"/>
  <c r="O15" i="9"/>
  <c r="P16" i="9"/>
  <c r="P15" i="9"/>
  <c r="Q16" i="9"/>
  <c r="Q15" i="9"/>
  <c r="D52" i="9"/>
  <c r="J52" i="9" s="1"/>
  <c r="H52" i="9"/>
  <c r="E52" i="9"/>
  <c r="F52" i="9"/>
  <c r="D53" i="9"/>
  <c r="K53" i="9"/>
  <c r="E53" i="9"/>
  <c r="G53" i="9"/>
  <c r="L53" i="9"/>
  <c r="D54" i="9"/>
  <c r="L54" i="9" s="1"/>
  <c r="E54" i="9"/>
  <c r="D55" i="9"/>
  <c r="I55" i="9" s="1"/>
  <c r="E55" i="9"/>
  <c r="G55" i="9"/>
  <c r="H55" i="9"/>
  <c r="D56" i="9"/>
  <c r="J56" i="9" s="1"/>
  <c r="E56" i="9"/>
  <c r="G56" i="9"/>
  <c r="D57" i="9"/>
  <c r="K57" i="9" s="1"/>
  <c r="E57" i="9"/>
  <c r="G57" i="9"/>
  <c r="H57" i="9"/>
  <c r="J57" i="9"/>
  <c r="L57" i="9"/>
  <c r="D58" i="9"/>
  <c r="H58" i="9" s="1"/>
  <c r="E58" i="9"/>
  <c r="G58" i="9"/>
  <c r="L58" i="9"/>
  <c r="D59" i="9"/>
  <c r="K59" i="9" s="1"/>
  <c r="F59" i="9"/>
  <c r="E59" i="9"/>
  <c r="J59" i="9"/>
  <c r="D60" i="9"/>
  <c r="J60" i="9" s="1"/>
  <c r="E60" i="9"/>
  <c r="L60" i="9"/>
  <c r="F60" i="9"/>
  <c r="K60" i="9"/>
  <c r="D61" i="9"/>
  <c r="L61" i="9" s="1"/>
  <c r="E61" i="9"/>
  <c r="G61" i="9"/>
  <c r="D62" i="9"/>
  <c r="F62" i="9"/>
  <c r="E62" i="9"/>
  <c r="H62" i="9"/>
  <c r="D63" i="9"/>
  <c r="F63" i="9" s="1"/>
  <c r="E63" i="9"/>
  <c r="G63" i="9"/>
  <c r="D64" i="9"/>
  <c r="H64" i="9" s="1"/>
  <c r="E64" i="9"/>
  <c r="F64" i="9"/>
  <c r="G64" i="9"/>
  <c r="D65" i="9"/>
  <c r="H65" i="9" s="1"/>
  <c r="E65" i="9"/>
  <c r="G65" i="9"/>
  <c r="L65" i="9"/>
  <c r="D66" i="9"/>
  <c r="L66" i="9" s="1"/>
  <c r="E66" i="9"/>
  <c r="G66" i="9"/>
  <c r="D67" i="9"/>
  <c r="I67" i="9" s="1"/>
  <c r="F67" i="9"/>
  <c r="E67" i="9"/>
  <c r="J67" i="9"/>
  <c r="D68" i="9"/>
  <c r="J68" i="9" s="1"/>
  <c r="E68" i="9"/>
  <c r="F68" i="9"/>
  <c r="K68" i="9"/>
  <c r="D69" i="9"/>
  <c r="L69" i="9" s="1"/>
  <c r="E69" i="9"/>
  <c r="G69" i="9"/>
  <c r="D70" i="9"/>
  <c r="F70" i="9"/>
  <c r="E70" i="9"/>
  <c r="H70" i="9"/>
  <c r="D71" i="9"/>
  <c r="E71" i="9"/>
  <c r="G71" i="9"/>
  <c r="D72" i="9"/>
  <c r="H72" i="9" s="1"/>
  <c r="E72" i="9"/>
  <c r="F72" i="9"/>
  <c r="G72" i="9"/>
  <c r="D73" i="9"/>
  <c r="H73" i="9" s="1"/>
  <c r="E73" i="9"/>
  <c r="G73" i="9"/>
  <c r="D74" i="9"/>
  <c r="I74" i="9" s="1"/>
  <c r="E74" i="9"/>
  <c r="G74" i="9"/>
  <c r="D75" i="9"/>
  <c r="I75" i="9" s="1"/>
  <c r="F75" i="9"/>
  <c r="E75" i="9"/>
  <c r="J75" i="9"/>
  <c r="D76" i="9"/>
  <c r="J76" i="9" s="1"/>
  <c r="E76" i="9"/>
  <c r="F76" i="9"/>
  <c r="K76" i="9"/>
  <c r="D77" i="9"/>
  <c r="E77" i="9"/>
  <c r="G77" i="9"/>
  <c r="D78" i="9"/>
  <c r="H78" i="9" s="1"/>
  <c r="F78" i="9"/>
  <c r="E78" i="9"/>
  <c r="D79" i="9"/>
  <c r="F79" i="9" s="1"/>
  <c r="E79" i="9"/>
  <c r="G79" i="9"/>
  <c r="D80" i="9"/>
  <c r="H80" i="9" s="1"/>
  <c r="E80" i="9"/>
  <c r="F80" i="9"/>
  <c r="G80" i="9"/>
  <c r="I80" i="9"/>
  <c r="J80" i="9"/>
  <c r="D81" i="9"/>
  <c r="I81" i="9" s="1"/>
  <c r="E81" i="9"/>
  <c r="F81" i="9"/>
  <c r="G81" i="9"/>
  <c r="H81" i="9"/>
  <c r="J81" i="9"/>
  <c r="K81" i="9"/>
  <c r="L81" i="9"/>
  <c r="D82" i="9"/>
  <c r="E82" i="9"/>
  <c r="G82" i="9"/>
  <c r="D83" i="9"/>
  <c r="F83" i="9"/>
  <c r="E83" i="9"/>
  <c r="I83" i="9"/>
  <c r="J83" i="9"/>
  <c r="D84" i="9"/>
  <c r="J84" i="9" s="1"/>
  <c r="H84" i="9"/>
  <c r="E84" i="9"/>
  <c r="L84" i="9"/>
  <c r="F84" i="9"/>
  <c r="K84" i="9"/>
  <c r="D85" i="9"/>
  <c r="E85" i="9"/>
  <c r="G85" i="9"/>
  <c r="D86" i="9"/>
  <c r="H86" i="9"/>
  <c r="E86" i="9"/>
  <c r="D87" i="9"/>
  <c r="J87" i="9"/>
  <c r="E87" i="9"/>
  <c r="F87" i="9"/>
  <c r="H87" i="9"/>
  <c r="I87" i="9"/>
  <c r="D88" i="9"/>
  <c r="E88" i="9"/>
  <c r="K88" i="9"/>
  <c r="F88" i="9"/>
  <c r="G88" i="9"/>
  <c r="H88" i="9"/>
  <c r="I88" i="9"/>
  <c r="J88" i="9"/>
  <c r="D89" i="9"/>
  <c r="E89" i="9"/>
  <c r="F89" i="9"/>
  <c r="G89" i="9"/>
  <c r="H89" i="9"/>
  <c r="I89" i="9"/>
  <c r="J89" i="9"/>
  <c r="K89" i="9"/>
  <c r="L89" i="9"/>
  <c r="D90" i="9"/>
  <c r="I90" i="9"/>
  <c r="E90" i="9"/>
  <c r="G90" i="9"/>
  <c r="H90" i="9"/>
  <c r="K90" i="9"/>
  <c r="D91" i="9"/>
  <c r="E91" i="9"/>
  <c r="I91" i="9"/>
  <c r="J91" i="9"/>
  <c r="L91" i="9"/>
  <c r="D92" i="9"/>
  <c r="H92" i="9"/>
  <c r="E92" i="9"/>
  <c r="F92" i="9"/>
  <c r="J92" i="9"/>
  <c r="K92" i="9"/>
  <c r="D93" i="9"/>
  <c r="E93" i="9"/>
  <c r="F93" i="9"/>
  <c r="G93" i="9"/>
  <c r="K93" i="9"/>
  <c r="L93" i="9"/>
  <c r="D94" i="9"/>
  <c r="E94" i="9"/>
  <c r="G94" i="9"/>
  <c r="H94" i="9"/>
  <c r="L94" i="9"/>
  <c r="D95" i="9"/>
  <c r="J95" i="9"/>
  <c r="E95" i="9"/>
  <c r="F95" i="9"/>
  <c r="H95" i="9"/>
  <c r="I95" i="9"/>
  <c r="D96" i="9"/>
  <c r="E96" i="9"/>
  <c r="K96" i="9"/>
  <c r="F96" i="9"/>
  <c r="G96" i="9"/>
  <c r="H96" i="9"/>
  <c r="I96" i="9"/>
  <c r="J96" i="9"/>
  <c r="D97" i="9"/>
  <c r="E97" i="9"/>
  <c r="F97" i="9"/>
  <c r="G97" i="9"/>
  <c r="H97" i="9"/>
  <c r="I97" i="9"/>
  <c r="J97" i="9"/>
  <c r="K97" i="9"/>
  <c r="L97" i="9"/>
  <c r="D98" i="9"/>
  <c r="E98" i="9"/>
  <c r="G98" i="9"/>
  <c r="H98" i="9"/>
  <c r="I98" i="9"/>
  <c r="L98" i="9"/>
  <c r="D99" i="9"/>
  <c r="E99" i="9"/>
  <c r="I99" i="9"/>
  <c r="J99" i="9"/>
  <c r="D100" i="9"/>
  <c r="H100" i="9"/>
  <c r="E100" i="9"/>
  <c r="G100" i="9"/>
  <c r="F100" i="9"/>
  <c r="J100" i="9"/>
  <c r="D101" i="9"/>
  <c r="F101" i="9"/>
  <c r="E101" i="9"/>
  <c r="D102" i="9"/>
  <c r="E102" i="9"/>
  <c r="H102" i="9"/>
  <c r="D103" i="9"/>
  <c r="J103" i="9"/>
  <c r="E103" i="9"/>
  <c r="G103" i="9"/>
  <c r="F103" i="9"/>
  <c r="H103" i="9"/>
  <c r="I103" i="9"/>
  <c r="D104" i="9"/>
  <c r="E104" i="9"/>
  <c r="K104" i="9"/>
  <c r="F104" i="9"/>
  <c r="G104" i="9"/>
  <c r="H104" i="9"/>
  <c r="I104" i="9"/>
  <c r="J104" i="9"/>
  <c r="D105" i="9"/>
  <c r="E105" i="9"/>
  <c r="F105" i="9"/>
  <c r="G105" i="9"/>
  <c r="H105" i="9"/>
  <c r="I105" i="9"/>
  <c r="J105" i="9"/>
  <c r="K105" i="9"/>
  <c r="L105" i="9"/>
  <c r="D106" i="9"/>
  <c r="F106" i="9"/>
  <c r="E106" i="9"/>
  <c r="G106" i="9"/>
  <c r="I106" i="9"/>
  <c r="L106" i="9"/>
  <c r="D107" i="9"/>
  <c r="F107" i="9"/>
  <c r="E107" i="9"/>
  <c r="G107" i="9"/>
  <c r="I107" i="9"/>
  <c r="K107" i="9"/>
  <c r="D108" i="9"/>
  <c r="H108" i="9"/>
  <c r="E108" i="9"/>
  <c r="G108" i="9"/>
  <c r="D109" i="9"/>
  <c r="E109" i="9"/>
  <c r="G109" i="9"/>
  <c r="F109" i="9"/>
  <c r="J109" i="9"/>
  <c r="K109" i="9"/>
  <c r="L109" i="9"/>
  <c r="D110" i="9"/>
  <c r="E110" i="9"/>
  <c r="F110" i="9"/>
  <c r="G110" i="9"/>
  <c r="H110" i="9"/>
  <c r="D111" i="9"/>
  <c r="F111" i="9"/>
  <c r="E111" i="9"/>
  <c r="K111" i="9"/>
  <c r="H111" i="9"/>
  <c r="L111" i="9"/>
  <c r="D112" i="9"/>
  <c r="E112" i="9"/>
  <c r="L112" i="9"/>
  <c r="F112" i="9"/>
  <c r="H112" i="9"/>
  <c r="I112" i="9"/>
  <c r="J112" i="9"/>
  <c r="D113" i="9"/>
  <c r="J113" i="9"/>
  <c r="E113" i="9"/>
  <c r="G113" i="9"/>
  <c r="I113" i="9"/>
  <c r="L113" i="9"/>
  <c r="D114" i="9"/>
  <c r="F114" i="9"/>
  <c r="E114" i="9"/>
  <c r="G114" i="9"/>
  <c r="H114" i="9"/>
  <c r="I114" i="9"/>
  <c r="J114" i="9"/>
  <c r="K114" i="9"/>
  <c r="L114" i="9"/>
  <c r="D115" i="9"/>
  <c r="H115" i="9"/>
  <c r="E115" i="9"/>
  <c r="G115" i="9"/>
  <c r="D116" i="9"/>
  <c r="H116" i="9"/>
  <c r="E116" i="9"/>
  <c r="K116" i="9"/>
  <c r="G116" i="9"/>
  <c r="J116" i="9"/>
  <c r="D117" i="9"/>
  <c r="I117" i="9"/>
  <c r="E117" i="9"/>
  <c r="G117" i="9"/>
  <c r="K117" i="9"/>
  <c r="D118" i="9"/>
  <c r="J118" i="9"/>
  <c r="E118" i="9"/>
  <c r="G118" i="9"/>
  <c r="F118" i="9"/>
  <c r="D119" i="9"/>
  <c r="F119" i="9"/>
  <c r="E119" i="9"/>
  <c r="K119" i="9"/>
  <c r="H119" i="9"/>
  <c r="I119" i="9"/>
  <c r="J119" i="9"/>
  <c r="D120" i="9"/>
  <c r="E120" i="9"/>
  <c r="L120" i="9"/>
  <c r="F120" i="9"/>
  <c r="G120" i="9"/>
  <c r="H120" i="9"/>
  <c r="I120" i="9"/>
  <c r="J120" i="9"/>
  <c r="K120" i="9"/>
  <c r="D121" i="9"/>
  <c r="H121" i="9"/>
  <c r="E121" i="9"/>
  <c r="G121" i="9"/>
  <c r="L121" i="9"/>
  <c r="D122" i="9"/>
  <c r="H122" i="9"/>
  <c r="E122" i="9"/>
  <c r="F122" i="9"/>
  <c r="J122" i="9"/>
  <c r="D123" i="9"/>
  <c r="E123" i="9"/>
  <c r="F123" i="9"/>
  <c r="G123" i="9"/>
  <c r="H123" i="9"/>
  <c r="I123" i="9"/>
  <c r="J123" i="9"/>
  <c r="K123" i="9"/>
  <c r="D124" i="9"/>
  <c r="J124" i="9"/>
  <c r="E124" i="9"/>
  <c r="G124" i="9"/>
  <c r="I124" i="9"/>
  <c r="L124" i="9"/>
  <c r="D125" i="9"/>
  <c r="F125" i="9"/>
  <c r="E125" i="9"/>
  <c r="K125" i="9"/>
  <c r="H125" i="9"/>
  <c r="I125" i="9"/>
  <c r="J125" i="9"/>
  <c r="D126" i="9"/>
  <c r="E126" i="9"/>
  <c r="L126" i="9"/>
  <c r="F126" i="9"/>
  <c r="H126" i="9"/>
  <c r="I126" i="9"/>
  <c r="J126" i="9"/>
  <c r="K126" i="9"/>
  <c r="D127" i="9"/>
  <c r="F127" i="9"/>
  <c r="E127" i="9"/>
  <c r="G127" i="9"/>
  <c r="J127" i="9"/>
  <c r="L127" i="9"/>
  <c r="D128" i="9"/>
  <c r="F128" i="9"/>
  <c r="E128" i="9"/>
  <c r="G128" i="9"/>
  <c r="H128" i="9"/>
  <c r="K128" i="9"/>
  <c r="D129" i="9"/>
  <c r="H129" i="9"/>
  <c r="E129" i="9"/>
  <c r="G129" i="9"/>
  <c r="L129" i="9"/>
  <c r="D130" i="9"/>
  <c r="H130" i="9"/>
  <c r="E130" i="9"/>
  <c r="F130" i="9"/>
  <c r="J130" i="9"/>
  <c r="D131" i="9"/>
  <c r="E131" i="9"/>
  <c r="L131" i="9"/>
  <c r="F131" i="9"/>
  <c r="G131" i="9"/>
  <c r="H131" i="9"/>
  <c r="I131" i="9"/>
  <c r="J131" i="9"/>
  <c r="K131" i="9"/>
  <c r="D132" i="9"/>
  <c r="J132" i="9"/>
  <c r="E132" i="9"/>
  <c r="G132" i="9"/>
  <c r="I132" i="9"/>
  <c r="L132" i="9"/>
  <c r="D133" i="9"/>
  <c r="F133" i="9"/>
  <c r="E133" i="9"/>
  <c r="K133" i="9"/>
  <c r="H133" i="9"/>
  <c r="I133" i="9"/>
  <c r="J133" i="9"/>
  <c r="D134" i="9"/>
  <c r="E134" i="9"/>
  <c r="L134" i="9"/>
  <c r="F134" i="9"/>
  <c r="H134" i="9"/>
  <c r="I134" i="9"/>
  <c r="J134" i="9"/>
  <c r="K134" i="9"/>
  <c r="D135" i="9"/>
  <c r="F135" i="9"/>
  <c r="E135" i="9"/>
  <c r="G135" i="9"/>
  <c r="J135" i="9"/>
  <c r="L135" i="9"/>
  <c r="D136" i="9"/>
  <c r="F136" i="9"/>
  <c r="E136" i="9"/>
  <c r="G136" i="9"/>
  <c r="H136" i="9"/>
  <c r="K136" i="9"/>
  <c r="D137" i="9"/>
  <c r="E137" i="9"/>
  <c r="G137" i="9"/>
  <c r="F137" i="9"/>
  <c r="L137" i="9"/>
  <c r="D138" i="9"/>
  <c r="H138" i="9"/>
  <c r="E138" i="9"/>
  <c r="G138" i="9"/>
  <c r="F138" i="9"/>
  <c r="I138" i="9"/>
  <c r="J138" i="9"/>
  <c r="D139" i="9"/>
  <c r="E139" i="9"/>
  <c r="L139" i="9"/>
  <c r="F139" i="9"/>
  <c r="G139" i="9"/>
  <c r="H139" i="9"/>
  <c r="I139" i="9"/>
  <c r="J139" i="9"/>
  <c r="K139" i="9"/>
  <c r="D140" i="9"/>
  <c r="J140" i="9"/>
  <c r="E140" i="9"/>
  <c r="G140" i="9"/>
  <c r="I140" i="9"/>
  <c r="L140" i="9"/>
  <c r="D141" i="9"/>
  <c r="F141" i="9"/>
  <c r="E141" i="9"/>
  <c r="K141" i="9"/>
  <c r="H141" i="9"/>
  <c r="I141" i="9"/>
  <c r="J141" i="9"/>
  <c r="D142" i="9"/>
  <c r="E142" i="9"/>
  <c r="L142" i="9"/>
  <c r="F142" i="9"/>
  <c r="H142" i="9"/>
  <c r="I142" i="9"/>
  <c r="J142" i="9"/>
  <c r="K142" i="9"/>
  <c r="D143" i="9"/>
  <c r="E143" i="9"/>
  <c r="G143" i="9"/>
  <c r="L143" i="9"/>
  <c r="D144" i="9"/>
  <c r="F144" i="9"/>
  <c r="E144" i="9"/>
  <c r="H144" i="9"/>
  <c r="K144" i="9"/>
  <c r="D145" i="9"/>
  <c r="E145" i="9"/>
  <c r="G145" i="9"/>
  <c r="F145" i="9"/>
  <c r="L145" i="9"/>
  <c r="D146" i="9"/>
  <c r="H146" i="9"/>
  <c r="E146" i="9"/>
  <c r="G146" i="9"/>
  <c r="F146" i="9"/>
  <c r="I146" i="9"/>
  <c r="J146" i="9"/>
  <c r="D147" i="9"/>
  <c r="E147" i="9"/>
  <c r="L147" i="9"/>
  <c r="F147" i="9"/>
  <c r="G147" i="9"/>
  <c r="H147" i="9"/>
  <c r="I147" i="9"/>
  <c r="J147" i="9"/>
  <c r="K147" i="9"/>
  <c r="D148" i="9"/>
  <c r="J148" i="9"/>
  <c r="E148" i="9"/>
  <c r="G148" i="9"/>
  <c r="I148" i="9"/>
  <c r="L148" i="9"/>
  <c r="D149" i="9"/>
  <c r="F149" i="9"/>
  <c r="E149" i="9"/>
  <c r="K149" i="9"/>
  <c r="H149" i="9"/>
  <c r="I149" i="9"/>
  <c r="J149" i="9"/>
  <c r="D150" i="9"/>
  <c r="E150" i="9"/>
  <c r="L150" i="9"/>
  <c r="F150" i="9"/>
  <c r="H150" i="9"/>
  <c r="I150" i="9"/>
  <c r="J150" i="9"/>
  <c r="K150" i="9"/>
  <c r="D151" i="9"/>
  <c r="E151" i="9"/>
  <c r="G151" i="9"/>
  <c r="L151" i="9"/>
  <c r="D152" i="9"/>
  <c r="F152" i="9"/>
  <c r="E152" i="9"/>
  <c r="H152" i="9"/>
  <c r="K152" i="9"/>
  <c r="D153" i="9"/>
  <c r="E153" i="9"/>
  <c r="G153" i="9"/>
  <c r="F153" i="9"/>
  <c r="L153" i="9"/>
  <c r="D154" i="9"/>
  <c r="H154" i="9"/>
  <c r="E154" i="9"/>
  <c r="G154" i="9"/>
  <c r="F154" i="9"/>
  <c r="I154" i="9"/>
  <c r="J154" i="9"/>
  <c r="D155" i="9"/>
  <c r="E155" i="9"/>
  <c r="L155" i="9"/>
  <c r="F155" i="9"/>
  <c r="G155" i="9"/>
  <c r="H155" i="9"/>
  <c r="I155" i="9"/>
  <c r="J155" i="9"/>
  <c r="K155" i="9"/>
  <c r="D156" i="9"/>
  <c r="J156" i="9"/>
  <c r="E156" i="9"/>
  <c r="G156" i="9"/>
  <c r="I156" i="9"/>
  <c r="L156" i="9"/>
  <c r="D157" i="9"/>
  <c r="F157" i="9"/>
  <c r="E157" i="9"/>
  <c r="K157" i="9"/>
  <c r="H157" i="9"/>
  <c r="I157" i="9"/>
  <c r="J157" i="9"/>
  <c r="D158" i="9"/>
  <c r="E158" i="9"/>
  <c r="L158" i="9"/>
  <c r="F158" i="9"/>
  <c r="H158" i="9"/>
  <c r="I158" i="9"/>
  <c r="J158" i="9"/>
  <c r="K158" i="9"/>
  <c r="D159" i="9"/>
  <c r="E159" i="9"/>
  <c r="G159" i="9"/>
  <c r="L159" i="9"/>
  <c r="D160" i="9"/>
  <c r="F160" i="9"/>
  <c r="E160" i="9"/>
  <c r="H160" i="9"/>
  <c r="K160" i="9"/>
  <c r="D161" i="9"/>
  <c r="F161" i="9"/>
  <c r="E161" i="9"/>
  <c r="G161" i="9"/>
  <c r="L161" i="9"/>
  <c r="D162" i="9"/>
  <c r="H162" i="9"/>
  <c r="E162" i="9"/>
  <c r="G162" i="9"/>
  <c r="F162" i="9"/>
  <c r="I162" i="9"/>
  <c r="J162" i="9"/>
  <c r="D163" i="9"/>
  <c r="E163" i="9"/>
  <c r="L163" i="9"/>
  <c r="F163" i="9"/>
  <c r="G163" i="9"/>
  <c r="H163" i="9"/>
  <c r="I163" i="9"/>
  <c r="J163" i="9"/>
  <c r="K163" i="9"/>
  <c r="D164" i="9"/>
  <c r="E164" i="9"/>
  <c r="G164" i="9"/>
  <c r="I164" i="9"/>
  <c r="L164" i="9"/>
  <c r="D165" i="9"/>
  <c r="F165" i="9"/>
  <c r="E165" i="9"/>
  <c r="H165" i="9"/>
  <c r="I165" i="9"/>
  <c r="J165" i="9"/>
  <c r="D166" i="9"/>
  <c r="E166" i="9"/>
  <c r="L166" i="9"/>
  <c r="F166" i="9"/>
  <c r="H166" i="9"/>
  <c r="I166" i="9"/>
  <c r="J166" i="9"/>
  <c r="K166" i="9"/>
  <c r="D167" i="9"/>
  <c r="J167" i="9"/>
  <c r="E167" i="9"/>
  <c r="G167" i="9"/>
  <c r="D168" i="9"/>
  <c r="H168" i="9"/>
  <c r="E168" i="9"/>
  <c r="K168" i="9"/>
  <c r="D169" i="9"/>
  <c r="E169" i="9"/>
  <c r="L169" i="9"/>
  <c r="F169" i="9"/>
  <c r="I169" i="9"/>
  <c r="D170" i="9"/>
  <c r="H170" i="9"/>
  <c r="E170" i="9"/>
  <c r="G170" i="9"/>
  <c r="F170" i="9"/>
  <c r="I170" i="9"/>
  <c r="J170" i="9"/>
  <c r="D171" i="9"/>
  <c r="E171" i="9"/>
  <c r="L171" i="9"/>
  <c r="F171" i="9"/>
  <c r="G171" i="9"/>
  <c r="H171" i="9"/>
  <c r="I171" i="9"/>
  <c r="J171" i="9"/>
  <c r="K171" i="9"/>
  <c r="D172" i="9"/>
  <c r="E172" i="9"/>
  <c r="G172" i="9"/>
  <c r="I172" i="9"/>
  <c r="L172" i="9"/>
  <c r="D173" i="9"/>
  <c r="F173" i="9"/>
  <c r="E173" i="9"/>
  <c r="H173" i="9"/>
  <c r="I173" i="9"/>
  <c r="J173" i="9"/>
  <c r="D174" i="9"/>
  <c r="E174" i="9"/>
  <c r="L174" i="9"/>
  <c r="F174" i="9"/>
  <c r="H174" i="9"/>
  <c r="I174" i="9"/>
  <c r="J174" i="9"/>
  <c r="K174" i="9"/>
  <c r="D175" i="9"/>
  <c r="J175" i="9"/>
  <c r="E175" i="9"/>
  <c r="G175" i="9"/>
  <c r="D176" i="9"/>
  <c r="H176" i="9"/>
  <c r="E176" i="9"/>
  <c r="K176" i="9"/>
  <c r="D177" i="9"/>
  <c r="E177" i="9"/>
  <c r="L177" i="9"/>
  <c r="F177" i="9"/>
  <c r="I177" i="9"/>
  <c r="D178" i="9"/>
  <c r="H178" i="9"/>
  <c r="E178" i="9"/>
  <c r="G178" i="9"/>
  <c r="F178" i="9"/>
  <c r="I178" i="9"/>
  <c r="J178" i="9"/>
  <c r="D179" i="9"/>
  <c r="E179" i="9"/>
  <c r="L179" i="9"/>
  <c r="F179" i="9"/>
  <c r="G179" i="9"/>
  <c r="H179" i="9"/>
  <c r="I179" i="9"/>
  <c r="J179" i="9"/>
  <c r="K179" i="9"/>
  <c r="D180" i="9"/>
  <c r="E180" i="9"/>
  <c r="G180" i="9"/>
  <c r="I180" i="9"/>
  <c r="L180" i="9"/>
  <c r="D181" i="9"/>
  <c r="F181" i="9"/>
  <c r="E181" i="9"/>
  <c r="L181" i="9"/>
  <c r="I181" i="9"/>
  <c r="D182" i="9"/>
  <c r="E182" i="9"/>
  <c r="F182" i="9"/>
  <c r="H182" i="9"/>
  <c r="I182" i="9"/>
  <c r="J182" i="9"/>
  <c r="D183" i="9"/>
  <c r="F183" i="9"/>
  <c r="E183" i="9"/>
  <c r="G183" i="9"/>
  <c r="J183" i="9"/>
  <c r="L183" i="9"/>
  <c r="D184" i="9"/>
  <c r="E184" i="9"/>
  <c r="L184" i="9"/>
  <c r="G184" i="9"/>
  <c r="K184" i="9"/>
  <c r="D185" i="9"/>
  <c r="J185" i="9"/>
  <c r="E185" i="9"/>
  <c r="L185" i="9"/>
  <c r="H185" i="9"/>
  <c r="D186" i="9"/>
  <c r="H186" i="9"/>
  <c r="E186" i="9"/>
  <c r="K186" i="9"/>
  <c r="F186" i="9"/>
  <c r="I186" i="9"/>
  <c r="J186" i="9"/>
  <c r="D187" i="9"/>
  <c r="E187" i="9"/>
  <c r="L187" i="9"/>
  <c r="F187" i="9"/>
  <c r="G187" i="9"/>
  <c r="H187" i="9"/>
  <c r="I187" i="9"/>
  <c r="J187" i="9"/>
  <c r="K187" i="9"/>
  <c r="D188" i="9"/>
  <c r="J188" i="9"/>
  <c r="E188" i="9"/>
  <c r="G188" i="9"/>
  <c r="D189" i="9"/>
  <c r="F189" i="9"/>
  <c r="E189" i="9"/>
  <c r="K189" i="9"/>
  <c r="G189" i="9"/>
  <c r="I189" i="9"/>
  <c r="J189" i="9"/>
  <c r="D190" i="9"/>
  <c r="E190" i="9"/>
  <c r="F190" i="9"/>
  <c r="H190" i="9"/>
  <c r="I190" i="9"/>
  <c r="J190" i="9"/>
  <c r="K190" i="9"/>
  <c r="D191" i="9"/>
  <c r="H191" i="9"/>
  <c r="E191" i="9"/>
  <c r="F191" i="9"/>
  <c r="G191" i="9"/>
  <c r="I191" i="9"/>
  <c r="J191" i="9"/>
  <c r="K191" i="9"/>
  <c r="L191" i="9"/>
  <c r="D192" i="9"/>
  <c r="H192" i="9"/>
  <c r="E192" i="9"/>
  <c r="G192" i="9"/>
  <c r="D193" i="9"/>
  <c r="J193" i="9"/>
  <c r="E193" i="9"/>
  <c r="F193" i="9"/>
  <c r="H193" i="9"/>
  <c r="K193" i="9"/>
  <c r="L193" i="9"/>
  <c r="D194" i="9"/>
  <c r="H194" i="9"/>
  <c r="E194" i="9"/>
  <c r="F194" i="9"/>
  <c r="G194" i="9"/>
  <c r="D195" i="9"/>
  <c r="E195" i="9"/>
  <c r="L195" i="9"/>
  <c r="F195" i="9"/>
  <c r="G195" i="9"/>
  <c r="H195" i="9"/>
  <c r="I195" i="9"/>
  <c r="J195" i="9"/>
  <c r="K195" i="9"/>
  <c r="D196" i="9"/>
  <c r="J196" i="9"/>
  <c r="E196" i="9"/>
  <c r="F196" i="9"/>
  <c r="G196" i="9"/>
  <c r="H196" i="9"/>
  <c r="I196" i="9"/>
  <c r="K196" i="9"/>
  <c r="L196" i="9"/>
  <c r="D197" i="9"/>
  <c r="F197" i="9"/>
  <c r="E197" i="9"/>
  <c r="G197" i="9"/>
  <c r="H197" i="9"/>
  <c r="J197" i="9"/>
  <c r="K197" i="9"/>
  <c r="D198" i="9"/>
  <c r="J198" i="9"/>
  <c r="E198" i="9"/>
  <c r="G198" i="9"/>
  <c r="D199" i="9"/>
  <c r="H199" i="9"/>
  <c r="E199" i="9"/>
  <c r="G199" i="9"/>
  <c r="D200" i="9"/>
  <c r="I200" i="9"/>
  <c r="E200" i="9"/>
  <c r="G200" i="9"/>
  <c r="H200" i="9"/>
  <c r="K200" i="9"/>
  <c r="L200" i="9"/>
  <c r="D201" i="9"/>
  <c r="J201" i="9"/>
  <c r="E201" i="9"/>
  <c r="G201" i="9"/>
  <c r="F201" i="9"/>
  <c r="H201" i="9"/>
  <c r="I201" i="9"/>
  <c r="D202" i="9"/>
  <c r="E202" i="9"/>
  <c r="K202" i="9"/>
  <c r="F202" i="9"/>
  <c r="H202" i="9"/>
  <c r="I202" i="9"/>
  <c r="J202" i="9"/>
  <c r="D203" i="9"/>
  <c r="I203" i="9"/>
  <c r="E203" i="9"/>
  <c r="G203" i="9"/>
  <c r="H203" i="9"/>
  <c r="J203" i="9"/>
  <c r="K203" i="9"/>
  <c r="L203" i="9"/>
  <c r="D204" i="9"/>
  <c r="J204" i="9"/>
  <c r="E204" i="9"/>
  <c r="H204" i="9"/>
  <c r="I204" i="9"/>
  <c r="K204" i="9"/>
  <c r="L204" i="9"/>
  <c r="D205" i="9"/>
  <c r="I205" i="9"/>
  <c r="E205" i="9"/>
  <c r="K205" i="9"/>
  <c r="L205" i="9"/>
  <c r="D206" i="9"/>
  <c r="E206" i="9"/>
  <c r="F206" i="9"/>
  <c r="H206" i="9"/>
  <c r="I206" i="9"/>
  <c r="J206" i="9"/>
  <c r="D207" i="9"/>
  <c r="K207" i="9"/>
  <c r="E207" i="9"/>
  <c r="F207" i="9"/>
  <c r="G207" i="9"/>
  <c r="L207" i="9"/>
  <c r="D208" i="9"/>
  <c r="F208" i="9"/>
  <c r="E208" i="9"/>
  <c r="L208" i="9"/>
  <c r="G208" i="9"/>
  <c r="D209" i="9"/>
  <c r="E209" i="9"/>
  <c r="G209" i="9"/>
  <c r="F209" i="9"/>
  <c r="H209" i="9"/>
  <c r="I209" i="9"/>
  <c r="J209" i="9"/>
  <c r="D210" i="9"/>
  <c r="H210" i="9"/>
  <c r="E210" i="9"/>
  <c r="F210" i="9"/>
  <c r="G210" i="9"/>
  <c r="I210" i="9"/>
  <c r="J210" i="9"/>
  <c r="K210" i="9"/>
  <c r="L210" i="9"/>
  <c r="D211" i="9"/>
  <c r="I211" i="9"/>
  <c r="E211" i="9"/>
  <c r="G211" i="9"/>
  <c r="H211" i="9"/>
  <c r="J211" i="9"/>
  <c r="K211" i="9"/>
  <c r="L211" i="9"/>
  <c r="D212" i="9"/>
  <c r="J212" i="9"/>
  <c r="E212" i="9"/>
  <c r="H212" i="9"/>
  <c r="I212" i="9"/>
  <c r="K212" i="9"/>
  <c r="L212" i="9"/>
  <c r="D213" i="9"/>
  <c r="E213" i="9"/>
  <c r="K213" i="9"/>
  <c r="L213" i="9"/>
  <c r="D214" i="9"/>
  <c r="E214" i="9"/>
  <c r="F214" i="9"/>
  <c r="H214" i="9"/>
  <c r="I214" i="9"/>
  <c r="J214" i="9"/>
  <c r="D215" i="9"/>
  <c r="K215" i="9"/>
  <c r="E215" i="9"/>
  <c r="F215" i="9"/>
  <c r="G215" i="9"/>
  <c r="L215" i="9"/>
  <c r="D216" i="9"/>
  <c r="F216" i="9"/>
  <c r="E216" i="9"/>
  <c r="D217" i="9"/>
  <c r="E217" i="9"/>
  <c r="G217" i="9"/>
  <c r="F217" i="9"/>
  <c r="H217" i="9"/>
  <c r="I217" i="9"/>
  <c r="J217" i="9"/>
  <c r="D218" i="9"/>
  <c r="H218" i="9"/>
  <c r="E218" i="9"/>
  <c r="F218" i="9"/>
  <c r="G218" i="9"/>
  <c r="I218" i="9"/>
  <c r="J218" i="9"/>
  <c r="K218" i="9"/>
  <c r="L218" i="9"/>
  <c r="D219" i="9"/>
  <c r="I219" i="9"/>
  <c r="E219" i="9"/>
  <c r="G219" i="9"/>
  <c r="H219" i="9"/>
  <c r="J219" i="9"/>
  <c r="K219" i="9"/>
  <c r="L219" i="9"/>
  <c r="D220" i="9"/>
  <c r="J220" i="9"/>
  <c r="E220" i="9"/>
  <c r="H220" i="9"/>
  <c r="I220" i="9"/>
  <c r="K220" i="9"/>
  <c r="L220" i="9"/>
  <c r="D221" i="9"/>
  <c r="E221" i="9"/>
  <c r="K221" i="9"/>
  <c r="J221" i="9"/>
  <c r="L221" i="9"/>
  <c r="D222" i="9"/>
  <c r="E222" i="9"/>
  <c r="F222" i="9"/>
  <c r="H222" i="9"/>
  <c r="I222" i="9"/>
  <c r="J222" i="9"/>
  <c r="K222" i="9"/>
  <c r="D223" i="9"/>
  <c r="L223" i="9"/>
  <c r="E223" i="9"/>
  <c r="F223" i="9"/>
  <c r="G223" i="9"/>
  <c r="D224" i="9"/>
  <c r="F224" i="9"/>
  <c r="E224" i="9"/>
  <c r="G224" i="9"/>
  <c r="D225" i="9"/>
  <c r="E225" i="9"/>
  <c r="G225" i="9"/>
  <c r="F225" i="9"/>
  <c r="H225" i="9"/>
  <c r="I225" i="9"/>
  <c r="J225" i="9"/>
  <c r="D226" i="9"/>
  <c r="H226" i="9"/>
  <c r="E226" i="9"/>
  <c r="F226" i="9"/>
  <c r="G226" i="9"/>
  <c r="I226" i="9"/>
  <c r="J226" i="9"/>
  <c r="K226" i="9"/>
  <c r="L226" i="9"/>
  <c r="D227" i="9"/>
  <c r="I227" i="9"/>
  <c r="E227" i="9"/>
  <c r="G227" i="9"/>
  <c r="H227" i="9"/>
  <c r="J227" i="9"/>
  <c r="K227" i="9"/>
  <c r="L227" i="9"/>
  <c r="D228" i="9"/>
  <c r="J228" i="9"/>
  <c r="E228" i="9"/>
  <c r="H228" i="9"/>
  <c r="I228" i="9"/>
  <c r="K228" i="9"/>
  <c r="L228" i="9"/>
  <c r="D229" i="9"/>
  <c r="E229" i="9"/>
  <c r="D230" i="9"/>
  <c r="E230" i="9"/>
  <c r="F230" i="9"/>
  <c r="H230" i="9"/>
  <c r="I230" i="9"/>
  <c r="J230" i="9"/>
  <c r="K230" i="9"/>
  <c r="D231" i="9"/>
  <c r="F231" i="9"/>
  <c r="E231" i="9"/>
  <c r="G231" i="9"/>
  <c r="L231" i="9"/>
  <c r="D232" i="9"/>
  <c r="F232" i="9"/>
  <c r="E232" i="9"/>
  <c r="G232" i="9"/>
  <c r="D233" i="9"/>
  <c r="E233" i="9"/>
  <c r="G233" i="9"/>
  <c r="F233" i="9"/>
  <c r="H233" i="9"/>
  <c r="I233" i="9"/>
  <c r="J233" i="9"/>
  <c r="D234" i="9"/>
  <c r="H234" i="9"/>
  <c r="E234" i="9"/>
  <c r="F234" i="9"/>
  <c r="G234" i="9"/>
  <c r="I234" i="9"/>
  <c r="J234" i="9"/>
  <c r="K234" i="9"/>
  <c r="L234" i="9"/>
  <c r="D235" i="9"/>
  <c r="I235" i="9"/>
  <c r="E235" i="9"/>
  <c r="G235" i="9"/>
  <c r="H235" i="9"/>
  <c r="J235" i="9"/>
  <c r="K235" i="9"/>
  <c r="L235" i="9"/>
  <c r="D236" i="9"/>
  <c r="J236" i="9"/>
  <c r="E236" i="9"/>
  <c r="H236" i="9"/>
  <c r="I236" i="9"/>
  <c r="K236" i="9"/>
  <c r="L236" i="9"/>
  <c r="D237" i="9"/>
  <c r="J237" i="9"/>
  <c r="E237" i="9"/>
  <c r="K237" i="9"/>
  <c r="L237" i="9"/>
  <c r="D238" i="9"/>
  <c r="E238" i="9"/>
  <c r="F238" i="9"/>
  <c r="H238" i="9"/>
  <c r="I238" i="9"/>
  <c r="J238" i="9"/>
  <c r="D239" i="9"/>
  <c r="E239" i="9"/>
  <c r="F239" i="9"/>
  <c r="G239" i="9"/>
  <c r="L239" i="9"/>
  <c r="D240" i="9"/>
  <c r="E240" i="9"/>
  <c r="G240" i="9"/>
  <c r="L240" i="9"/>
  <c r="D241" i="9"/>
  <c r="E241" i="9"/>
  <c r="F241" i="9"/>
  <c r="H241" i="9"/>
  <c r="I241" i="9"/>
  <c r="J241" i="9"/>
  <c r="D242" i="9"/>
  <c r="H242" i="9"/>
  <c r="E242" i="9"/>
  <c r="F242" i="9"/>
  <c r="G242" i="9"/>
  <c r="I242" i="9"/>
  <c r="J242" i="9"/>
  <c r="K242" i="9"/>
  <c r="L242" i="9"/>
  <c r="D243" i="9"/>
  <c r="I243" i="9"/>
  <c r="E243" i="9"/>
  <c r="G243" i="9"/>
  <c r="H243" i="9"/>
  <c r="J243" i="9"/>
  <c r="K243" i="9"/>
  <c r="L243" i="9"/>
  <c r="D244" i="9"/>
  <c r="I244" i="9"/>
  <c r="E244" i="9"/>
  <c r="H244" i="9"/>
  <c r="L244" i="9"/>
  <c r="D245" i="9"/>
  <c r="J245" i="9"/>
  <c r="E245" i="9"/>
  <c r="I245" i="9"/>
  <c r="D246" i="9"/>
  <c r="E246" i="9"/>
  <c r="F246" i="9"/>
  <c r="H246" i="9"/>
  <c r="I246" i="9"/>
  <c r="J246" i="9"/>
  <c r="K246" i="9"/>
  <c r="D247" i="9"/>
  <c r="F247" i="9"/>
  <c r="E247" i="9"/>
  <c r="G247" i="9"/>
  <c r="K247" i="9"/>
  <c r="D248" i="9"/>
  <c r="E248" i="9"/>
  <c r="G248" i="9"/>
  <c r="H248" i="9"/>
  <c r="L248" i="9"/>
  <c r="D249" i="9"/>
  <c r="E249" i="9"/>
  <c r="F249" i="9"/>
  <c r="H249" i="9"/>
  <c r="I249" i="9"/>
  <c r="J249" i="9"/>
  <c r="D250" i="9"/>
  <c r="H250" i="9"/>
  <c r="E250" i="9"/>
  <c r="F250" i="9"/>
  <c r="G250" i="9"/>
  <c r="I250" i="9"/>
  <c r="J250" i="9"/>
  <c r="K250" i="9"/>
  <c r="L250" i="9"/>
  <c r="D251" i="9"/>
  <c r="E251" i="9"/>
  <c r="G251" i="9"/>
  <c r="H251" i="9"/>
  <c r="J251" i="9"/>
  <c r="D252" i="9"/>
  <c r="E252" i="9"/>
  <c r="D253" i="9"/>
  <c r="H253" i="9"/>
  <c r="E253" i="9"/>
  <c r="G253" i="9"/>
  <c r="F253" i="9"/>
  <c r="J253" i="9"/>
  <c r="L253" i="9"/>
  <c r="D254" i="9"/>
  <c r="E254" i="9"/>
  <c r="F254" i="9"/>
  <c r="H254" i="9"/>
  <c r="I254" i="9"/>
  <c r="J254" i="9"/>
  <c r="D255" i="9"/>
  <c r="J255" i="9"/>
  <c r="E255" i="9"/>
  <c r="G255" i="9"/>
  <c r="H255" i="9"/>
  <c r="I255" i="9"/>
  <c r="K255" i="9"/>
  <c r="L255" i="9"/>
  <c r="D256" i="9"/>
  <c r="E256" i="9"/>
  <c r="D257" i="9"/>
  <c r="E257" i="9"/>
  <c r="F257" i="9"/>
  <c r="H257" i="9"/>
  <c r="I257" i="9"/>
  <c r="J257" i="9"/>
  <c r="D258" i="9"/>
  <c r="E258" i="9"/>
  <c r="G258" i="9"/>
  <c r="D259" i="9"/>
  <c r="E259" i="9"/>
  <c r="L259" i="9"/>
  <c r="H259" i="9"/>
  <c r="J259" i="9"/>
  <c r="K259" i="9"/>
  <c r="D260" i="9"/>
  <c r="J260" i="9"/>
  <c r="E260" i="9"/>
  <c r="F260" i="9"/>
  <c r="I260" i="9"/>
  <c r="D261" i="9"/>
  <c r="H261" i="9"/>
  <c r="E261" i="9"/>
  <c r="K261" i="9"/>
  <c r="G261" i="9"/>
  <c r="J261" i="9"/>
  <c r="L261" i="9"/>
  <c r="D262" i="9"/>
  <c r="E262" i="9"/>
  <c r="L262" i="9"/>
  <c r="F262" i="9"/>
  <c r="G262" i="9"/>
  <c r="H262" i="9"/>
  <c r="I262" i="9"/>
  <c r="J262" i="9"/>
  <c r="K262" i="9"/>
  <c r="D263" i="9"/>
  <c r="J263" i="9"/>
  <c r="E263" i="9"/>
  <c r="F263" i="9"/>
  <c r="G263" i="9"/>
  <c r="I263" i="9"/>
  <c r="K263" i="9"/>
  <c r="D264" i="9"/>
  <c r="F264" i="9"/>
  <c r="E264" i="9"/>
  <c r="I264" i="9"/>
  <c r="D265" i="9"/>
  <c r="E265" i="9"/>
  <c r="F265" i="9"/>
  <c r="H265" i="9"/>
  <c r="I265" i="9"/>
  <c r="J265" i="9"/>
  <c r="K265" i="9"/>
  <c r="D266" i="9"/>
  <c r="H266" i="9"/>
  <c r="E266" i="9"/>
  <c r="F266" i="9"/>
  <c r="G266" i="9"/>
  <c r="I266" i="9"/>
  <c r="K266" i="9"/>
  <c r="D267" i="9"/>
  <c r="H267" i="9"/>
  <c r="E267" i="9"/>
  <c r="G267" i="9"/>
  <c r="K267" i="9"/>
  <c r="L267" i="9"/>
  <c r="D268" i="9"/>
  <c r="J268" i="9"/>
  <c r="E268" i="9"/>
  <c r="F268" i="9"/>
  <c r="H268" i="9"/>
  <c r="I268" i="9"/>
  <c r="K268" i="9"/>
  <c r="D269" i="9"/>
  <c r="H269" i="9"/>
  <c r="E269" i="9"/>
  <c r="G269" i="9"/>
  <c r="D270" i="9"/>
  <c r="E270" i="9"/>
  <c r="L270" i="9"/>
  <c r="F270" i="9"/>
  <c r="G270" i="9"/>
  <c r="H270" i="9"/>
  <c r="I270" i="9"/>
  <c r="J270" i="9"/>
  <c r="K270" i="9"/>
  <c r="D271" i="9"/>
  <c r="J271" i="9"/>
  <c r="E271" i="9"/>
  <c r="G271" i="9"/>
  <c r="I271" i="9"/>
  <c r="K271" i="9"/>
  <c r="L271" i="9"/>
  <c r="D272" i="9"/>
  <c r="F272" i="9"/>
  <c r="E272" i="9"/>
  <c r="K272" i="9"/>
  <c r="G272" i="9"/>
  <c r="H272" i="9"/>
  <c r="I272" i="9"/>
  <c r="J272" i="9"/>
  <c r="D273" i="9"/>
  <c r="E273" i="9"/>
  <c r="F273" i="9"/>
  <c r="H273" i="9"/>
  <c r="I273" i="9"/>
  <c r="J273" i="9"/>
  <c r="K273" i="9"/>
  <c r="D274" i="9"/>
  <c r="H274" i="9"/>
  <c r="E274" i="9"/>
  <c r="F274" i="9"/>
  <c r="G274" i="9"/>
  <c r="I274" i="9"/>
  <c r="J274" i="9"/>
  <c r="K274" i="9"/>
  <c r="L274" i="9"/>
  <c r="D275" i="9"/>
  <c r="J275" i="9"/>
  <c r="E275" i="9"/>
  <c r="G275" i="9"/>
  <c r="H275" i="9"/>
  <c r="L275" i="9"/>
  <c r="D276" i="9"/>
  <c r="J276" i="9"/>
  <c r="E276" i="9"/>
  <c r="H276" i="9"/>
  <c r="I276" i="9"/>
  <c r="L276" i="9"/>
  <c r="D277" i="9"/>
  <c r="E277" i="9"/>
  <c r="D278" i="9"/>
  <c r="E278" i="9"/>
  <c r="L278" i="9"/>
  <c r="F278" i="9"/>
  <c r="H278" i="9"/>
  <c r="I278" i="9"/>
  <c r="J278" i="9"/>
  <c r="K278" i="9"/>
  <c r="D279" i="9"/>
  <c r="J279" i="9"/>
  <c r="E279" i="9"/>
  <c r="G279" i="9"/>
  <c r="L279" i="9"/>
  <c r="D280" i="9"/>
  <c r="F280" i="9"/>
  <c r="E280" i="9"/>
  <c r="G280" i="9"/>
  <c r="H280" i="9"/>
  <c r="I280" i="9"/>
  <c r="D281" i="9"/>
  <c r="E281" i="9"/>
  <c r="F281" i="9"/>
  <c r="H281" i="9"/>
  <c r="I281" i="9"/>
  <c r="J281" i="9"/>
  <c r="K281" i="9"/>
  <c r="D282" i="9"/>
  <c r="H282" i="9"/>
  <c r="E282" i="9"/>
  <c r="G282" i="9"/>
  <c r="I282" i="9"/>
  <c r="D283" i="9"/>
  <c r="E283" i="9"/>
  <c r="K283" i="9"/>
  <c r="G283" i="9"/>
  <c r="D284" i="9"/>
  <c r="J284" i="9"/>
  <c r="E284" i="9"/>
  <c r="H284" i="9"/>
  <c r="I284" i="9"/>
  <c r="K284" i="9"/>
  <c r="D285" i="9"/>
  <c r="H285" i="9"/>
  <c r="E285" i="9"/>
  <c r="F285" i="9"/>
  <c r="I285" i="9"/>
  <c r="D286" i="9"/>
  <c r="E286" i="9"/>
  <c r="L286" i="9"/>
  <c r="F286" i="9"/>
  <c r="H286" i="9"/>
  <c r="I286" i="9"/>
  <c r="J286" i="9"/>
  <c r="K286" i="9"/>
  <c r="D287" i="9"/>
  <c r="E287" i="9"/>
  <c r="G287" i="9"/>
  <c r="D288" i="9"/>
  <c r="F288" i="9"/>
  <c r="E288" i="9"/>
  <c r="K288" i="9"/>
  <c r="H288" i="9"/>
  <c r="I288" i="9"/>
  <c r="J288" i="9"/>
  <c r="D289" i="9"/>
  <c r="E289" i="9"/>
  <c r="G289" i="9"/>
  <c r="D290" i="9"/>
  <c r="H290" i="9"/>
  <c r="E290" i="9"/>
  <c r="G290" i="9"/>
  <c r="I290" i="9"/>
  <c r="D291" i="9"/>
  <c r="I291" i="9"/>
  <c r="E291" i="9"/>
  <c r="F291" i="9"/>
  <c r="G291" i="9"/>
  <c r="J291" i="9"/>
  <c r="K291" i="9"/>
  <c r="L291" i="9"/>
  <c r="D292" i="9"/>
  <c r="J292" i="9"/>
  <c r="E292" i="9"/>
  <c r="F292" i="9"/>
  <c r="H292" i="9"/>
  <c r="D293" i="9"/>
  <c r="J293" i="9"/>
  <c r="E293" i="9"/>
  <c r="K293" i="9"/>
  <c r="H293" i="9"/>
  <c r="I293" i="9"/>
  <c r="D294" i="9"/>
  <c r="E294" i="9"/>
  <c r="L294" i="9"/>
  <c r="F294" i="9"/>
  <c r="G294" i="9"/>
  <c r="H294" i="9"/>
  <c r="I294" i="9"/>
  <c r="J294" i="9"/>
  <c r="K294" i="9"/>
  <c r="D295" i="9"/>
  <c r="E295" i="9"/>
  <c r="G295" i="9"/>
  <c r="L295" i="9"/>
  <c r="D296" i="9"/>
  <c r="F296" i="9"/>
  <c r="E296" i="9"/>
  <c r="G296" i="9"/>
  <c r="H296" i="9"/>
  <c r="I296" i="9"/>
  <c r="J296" i="9"/>
  <c r="L296" i="9"/>
  <c r="D297" i="9"/>
  <c r="H297" i="9"/>
  <c r="E297" i="9"/>
  <c r="G297" i="9"/>
  <c r="F297" i="9"/>
  <c r="J297" i="9"/>
  <c r="K297" i="9"/>
  <c r="D298" i="9"/>
  <c r="E298" i="9"/>
  <c r="G298" i="9"/>
  <c r="D299" i="9"/>
  <c r="I299" i="9"/>
  <c r="E299" i="9"/>
  <c r="G299" i="9"/>
  <c r="H299" i="9"/>
  <c r="D300" i="9"/>
  <c r="J300" i="9"/>
  <c r="E300" i="9"/>
  <c r="F300" i="9"/>
  <c r="G300" i="9"/>
  <c r="I300" i="9"/>
  <c r="K300" i="9"/>
  <c r="L300" i="9"/>
  <c r="D301" i="9"/>
  <c r="I301" i="9"/>
  <c r="E301" i="9"/>
  <c r="F301" i="9"/>
  <c r="H301" i="9"/>
  <c r="J301" i="9"/>
  <c r="D302" i="9"/>
  <c r="E302" i="9"/>
  <c r="F302" i="9"/>
  <c r="G302" i="9"/>
  <c r="H302" i="9"/>
  <c r="I302" i="9"/>
  <c r="J302" i="9"/>
  <c r="K302" i="9"/>
  <c r="L302" i="9"/>
  <c r="D303" i="9"/>
  <c r="J303" i="9"/>
  <c r="E303" i="9"/>
  <c r="H303" i="9"/>
  <c r="I303" i="9"/>
  <c r="D304" i="9"/>
  <c r="H304" i="9"/>
  <c r="E304" i="9"/>
  <c r="K304" i="9"/>
  <c r="F304" i="9"/>
  <c r="I304" i="9"/>
  <c r="J304" i="9"/>
  <c r="L304" i="9"/>
  <c r="D305" i="9"/>
  <c r="H305" i="9"/>
  <c r="E305" i="9"/>
  <c r="L305" i="9"/>
  <c r="F305" i="9"/>
  <c r="G305" i="9"/>
  <c r="I305" i="9"/>
  <c r="J305" i="9"/>
  <c r="K305" i="9"/>
  <c r="D306" i="9"/>
  <c r="F306" i="9"/>
  <c r="E306" i="9"/>
  <c r="G306" i="9"/>
  <c r="K306" i="9"/>
  <c r="L306" i="9"/>
  <c r="D307" i="9"/>
  <c r="L307" i="9"/>
  <c r="E307" i="9"/>
  <c r="G307" i="9"/>
  <c r="D308" i="9"/>
  <c r="I308" i="9"/>
  <c r="E308" i="9"/>
  <c r="F308" i="9"/>
  <c r="H308" i="9"/>
  <c r="J308" i="9"/>
  <c r="D309" i="9"/>
  <c r="E309" i="9"/>
  <c r="F309" i="9"/>
  <c r="G309" i="9"/>
  <c r="H309" i="9"/>
  <c r="I309" i="9"/>
  <c r="J309" i="9"/>
  <c r="K309" i="9"/>
  <c r="D310" i="9"/>
  <c r="I310" i="9"/>
  <c r="E310" i="9"/>
  <c r="G310" i="9"/>
  <c r="H310" i="9"/>
  <c r="L310" i="9"/>
  <c r="D311" i="9"/>
  <c r="J311" i="9"/>
  <c r="E311" i="9"/>
  <c r="H311" i="9"/>
  <c r="I311" i="9"/>
  <c r="D312" i="9"/>
  <c r="H312" i="9"/>
  <c r="E312" i="9"/>
  <c r="K312" i="9"/>
  <c r="F312" i="9"/>
  <c r="I312" i="9"/>
  <c r="J312" i="9"/>
  <c r="L312" i="9"/>
  <c r="D313" i="9"/>
  <c r="H313" i="9"/>
  <c r="E313" i="9"/>
  <c r="L313" i="9"/>
  <c r="F313" i="9"/>
  <c r="G313" i="9"/>
  <c r="I313" i="9"/>
  <c r="J313" i="9"/>
  <c r="K313" i="9"/>
  <c r="D13" i="6"/>
  <c r="F1" i="6"/>
  <c r="D11" i="6"/>
  <c r="W7" i="6" s="1"/>
  <c r="D12" i="6"/>
  <c r="G10" i="6"/>
  <c r="H10" i="6"/>
  <c r="P25" i="6"/>
  <c r="P33" i="6"/>
  <c r="P38" i="6"/>
  <c r="C17" i="6"/>
  <c r="E21" i="6"/>
  <c r="F21" i="6"/>
  <c r="Q21" i="6"/>
  <c r="E22" i="6"/>
  <c r="F22" i="6"/>
  <c r="G22" i="6"/>
  <c r="N22" i="6"/>
  <c r="Q22" i="6"/>
  <c r="E23" i="6"/>
  <c r="F23" i="6"/>
  <c r="Q23" i="6"/>
  <c r="E24" i="6"/>
  <c r="F24" i="6"/>
  <c r="G24" i="6"/>
  <c r="N24" i="6"/>
  <c r="Q24" i="6"/>
  <c r="E25" i="6"/>
  <c r="F25" i="6"/>
  <c r="G25" i="6"/>
  <c r="N25" i="6"/>
  <c r="Q25" i="6"/>
  <c r="E26" i="6"/>
  <c r="F26" i="6"/>
  <c r="G26" i="6"/>
  <c r="N26" i="6"/>
  <c r="Q26" i="6"/>
  <c r="E27" i="6"/>
  <c r="F27" i="6"/>
  <c r="G27" i="6"/>
  <c r="Q27" i="6"/>
  <c r="E28" i="6"/>
  <c r="F28" i="6"/>
  <c r="G28" i="6"/>
  <c r="Q28" i="6"/>
  <c r="E29" i="6"/>
  <c r="F29" i="6"/>
  <c r="G29" i="6"/>
  <c r="Q29" i="6"/>
  <c r="E30" i="6"/>
  <c r="F30" i="6"/>
  <c r="G30" i="6"/>
  <c r="Q30" i="6"/>
  <c r="E31" i="6"/>
  <c r="F31" i="6"/>
  <c r="P31" i="6"/>
  <c r="G31" i="6"/>
  <c r="Q31" i="6"/>
  <c r="E32" i="6"/>
  <c r="F32" i="6"/>
  <c r="G32" i="6"/>
  <c r="Q32" i="6"/>
  <c r="E33" i="6"/>
  <c r="F33" i="6"/>
  <c r="G33" i="6"/>
  <c r="N33" i="6"/>
  <c r="Q33" i="6"/>
  <c r="E34" i="6"/>
  <c r="F34" i="6"/>
  <c r="G34" i="6"/>
  <c r="Q34" i="6"/>
  <c r="E35" i="6"/>
  <c r="F35" i="6"/>
  <c r="G35" i="6"/>
  <c r="N35" i="6"/>
  <c r="Q35" i="6"/>
  <c r="E36" i="6"/>
  <c r="F36" i="6"/>
  <c r="G36" i="6"/>
  <c r="Q36" i="6"/>
  <c r="E37" i="6"/>
  <c r="F37" i="6"/>
  <c r="Q37" i="6"/>
  <c r="E38" i="6"/>
  <c r="F38" i="6"/>
  <c r="G38" i="6"/>
  <c r="Q38" i="6"/>
  <c r="E39" i="6"/>
  <c r="F39" i="6"/>
  <c r="Q39" i="6"/>
  <c r="E40" i="6"/>
  <c r="F40" i="6"/>
  <c r="G40" i="6"/>
  <c r="Q40" i="6"/>
  <c r="E41" i="6"/>
  <c r="F41" i="6"/>
  <c r="Q41" i="6"/>
  <c r="E42" i="6"/>
  <c r="F42" i="6"/>
  <c r="G42" i="6"/>
  <c r="Q42" i="6"/>
  <c r="E43" i="6"/>
  <c r="F43" i="6"/>
  <c r="G43" i="6"/>
  <c r="N43" i="6"/>
  <c r="Q43" i="6"/>
  <c r="E44" i="6"/>
  <c r="F44" i="6"/>
  <c r="G44" i="6"/>
  <c r="N44" i="6"/>
  <c r="Q44" i="6"/>
  <c r="E45" i="6"/>
  <c r="F45" i="6"/>
  <c r="Q45" i="6"/>
  <c r="E46" i="6"/>
  <c r="F46" i="6"/>
  <c r="G46" i="6"/>
  <c r="I46" i="6"/>
  <c r="Q46" i="6"/>
  <c r="E47" i="6"/>
  <c r="F47" i="6"/>
  <c r="Q47" i="6"/>
  <c r="E48" i="6"/>
  <c r="F48" i="6"/>
  <c r="G48" i="6"/>
  <c r="Q48" i="6"/>
  <c r="E49" i="6"/>
  <c r="F49" i="6"/>
  <c r="G49" i="6"/>
  <c r="I49" i="6"/>
  <c r="Q49" i="6"/>
  <c r="E50" i="6"/>
  <c r="F50" i="6"/>
  <c r="G50" i="6"/>
  <c r="I50" i="6"/>
  <c r="Q50" i="6"/>
  <c r="E51" i="6"/>
  <c r="F51" i="6"/>
  <c r="G51" i="6"/>
  <c r="I51" i="6"/>
  <c r="Q51" i="6"/>
  <c r="E52" i="6"/>
  <c r="F52" i="6"/>
  <c r="G52" i="6"/>
  <c r="I52" i="6"/>
  <c r="Q52" i="6"/>
  <c r="E53" i="6"/>
  <c r="F53" i="6"/>
  <c r="Q53" i="6"/>
  <c r="E54" i="6"/>
  <c r="F54" i="6"/>
  <c r="Q54" i="6"/>
  <c r="E55" i="6"/>
  <c r="F55" i="6"/>
  <c r="G55" i="6"/>
  <c r="I55" i="6"/>
  <c r="Q55" i="6"/>
  <c r="E56" i="6"/>
  <c r="F56" i="6"/>
  <c r="G56" i="6"/>
  <c r="Q56" i="6"/>
  <c r="E57" i="6"/>
  <c r="F57" i="6"/>
  <c r="Q57" i="6"/>
  <c r="E58" i="6"/>
  <c r="F58" i="6"/>
  <c r="P58" i="6"/>
  <c r="Q58" i="6"/>
  <c r="E59" i="6"/>
  <c r="F59" i="6"/>
  <c r="G59" i="6"/>
  <c r="N59" i="6"/>
  <c r="P59" i="6"/>
  <c r="Q59" i="6"/>
  <c r="E60" i="6"/>
  <c r="F60" i="6"/>
  <c r="Q60" i="6"/>
  <c r="E61" i="6"/>
  <c r="F61" i="6"/>
  <c r="Q61" i="6"/>
  <c r="E62" i="6"/>
  <c r="F62" i="6"/>
  <c r="P62" i="6"/>
  <c r="G62" i="6"/>
  <c r="I62" i="6"/>
  <c r="Q62" i="6"/>
  <c r="E63" i="6"/>
  <c r="F63" i="6"/>
  <c r="G63" i="6"/>
  <c r="N63" i="6"/>
  <c r="Q63" i="6"/>
  <c r="E64" i="6"/>
  <c r="F64" i="6"/>
  <c r="Q64" i="6"/>
  <c r="E65" i="6"/>
  <c r="F65" i="6"/>
  <c r="Q65" i="6"/>
  <c r="E66" i="6"/>
  <c r="F66" i="6"/>
  <c r="P66" i="6"/>
  <c r="Q66" i="6"/>
  <c r="E67" i="6"/>
  <c r="F67" i="6"/>
  <c r="G67" i="6"/>
  <c r="N67" i="6"/>
  <c r="P67" i="6"/>
  <c r="Q67" i="6"/>
  <c r="E68" i="6"/>
  <c r="F68" i="6"/>
  <c r="Q68" i="6"/>
  <c r="E69" i="6"/>
  <c r="F69" i="6"/>
  <c r="Q69" i="6"/>
  <c r="E70" i="6"/>
  <c r="F70" i="6"/>
  <c r="P70" i="6"/>
  <c r="G70" i="6"/>
  <c r="N70" i="6"/>
  <c r="Q70" i="6"/>
  <c r="E71" i="6"/>
  <c r="F71" i="6"/>
  <c r="G71" i="6"/>
  <c r="N71" i="6"/>
  <c r="Q71" i="6"/>
  <c r="E72" i="6"/>
  <c r="F72" i="6"/>
  <c r="Q72" i="6"/>
  <c r="E73" i="6"/>
  <c r="F73" i="6"/>
  <c r="Q73" i="6"/>
  <c r="E74" i="6"/>
  <c r="F74" i="6"/>
  <c r="P74" i="6"/>
  <c r="Q74" i="6"/>
  <c r="E75" i="6"/>
  <c r="F75" i="6"/>
  <c r="G75" i="6"/>
  <c r="N75" i="6"/>
  <c r="P75" i="6"/>
  <c r="Q75" i="6"/>
  <c r="E76" i="6"/>
  <c r="F76" i="6"/>
  <c r="Q76" i="6"/>
  <c r="E77" i="6"/>
  <c r="F77" i="6"/>
  <c r="Q77" i="6"/>
  <c r="E78" i="6"/>
  <c r="F78" i="6"/>
  <c r="P78" i="6"/>
  <c r="G78" i="6"/>
  <c r="N78" i="6"/>
  <c r="Q78" i="6"/>
  <c r="E79" i="6"/>
  <c r="F79" i="6"/>
  <c r="G79" i="6"/>
  <c r="N79" i="6"/>
  <c r="Q79" i="6"/>
  <c r="E80" i="6"/>
  <c r="F80" i="6"/>
  <c r="Q80" i="6"/>
  <c r="E81" i="6"/>
  <c r="F81" i="6"/>
  <c r="Q81" i="6"/>
  <c r="E82" i="6"/>
  <c r="F82" i="6"/>
  <c r="P82" i="6"/>
  <c r="Q82" i="6"/>
  <c r="E83" i="6"/>
  <c r="F83" i="6"/>
  <c r="G83" i="6"/>
  <c r="N83" i="6"/>
  <c r="P83" i="6"/>
  <c r="Q83" i="6"/>
  <c r="E84" i="6"/>
  <c r="F84" i="6"/>
  <c r="Q84" i="6"/>
  <c r="E85" i="6"/>
  <c r="F85" i="6"/>
  <c r="Q85" i="6"/>
  <c r="E86" i="6"/>
  <c r="F86" i="6"/>
  <c r="P86" i="6"/>
  <c r="G86" i="6"/>
  <c r="N86" i="6"/>
  <c r="Q86" i="6"/>
  <c r="E87" i="6"/>
  <c r="F87" i="6"/>
  <c r="G87" i="6"/>
  <c r="N87" i="6"/>
  <c r="Q87" i="6"/>
  <c r="E88" i="6"/>
  <c r="F88" i="6"/>
  <c r="Q88" i="6"/>
  <c r="E89" i="6"/>
  <c r="F89" i="6"/>
  <c r="Q89" i="6"/>
  <c r="E90" i="6"/>
  <c r="F90" i="6"/>
  <c r="P90" i="6"/>
  <c r="Q90" i="6"/>
  <c r="A9" i="14"/>
  <c r="C9" i="14" s="1"/>
  <c r="D21" i="14"/>
  <c r="D22" i="14"/>
  <c r="D23" i="14"/>
  <c r="H23" i="14" s="1"/>
  <c r="D24" i="14"/>
  <c r="H24" i="14" s="1"/>
  <c r="D25" i="14"/>
  <c r="D26" i="14"/>
  <c r="D27" i="14"/>
  <c r="I27" i="14" s="1"/>
  <c r="H27" i="14"/>
  <c r="D28" i="14"/>
  <c r="H28" i="14" s="1"/>
  <c r="D29" i="14"/>
  <c r="H29" i="14" s="1"/>
  <c r="D30" i="14"/>
  <c r="D31" i="14"/>
  <c r="H31" i="14"/>
  <c r="D32" i="14"/>
  <c r="H32" i="14" s="1"/>
  <c r="D33" i="14"/>
  <c r="I33" i="14" s="1"/>
  <c r="H33" i="14"/>
  <c r="D34" i="14"/>
  <c r="H34" i="14" s="1"/>
  <c r="D35" i="14"/>
  <c r="D36" i="14"/>
  <c r="H36" i="14" s="1"/>
  <c r="D37" i="14"/>
  <c r="H37" i="14"/>
  <c r="D38" i="14"/>
  <c r="H38" i="14" s="1"/>
  <c r="D39" i="14"/>
  <c r="D40" i="14"/>
  <c r="D41" i="14"/>
  <c r="J41" i="14"/>
  <c r="H41" i="14"/>
  <c r="D42" i="14"/>
  <c r="H42" i="14"/>
  <c r="D43" i="14"/>
  <c r="H43" i="14" s="1"/>
  <c r="D44" i="14"/>
  <c r="H44" i="14" s="1"/>
  <c r="D45" i="14"/>
  <c r="D46" i="14"/>
  <c r="H46" i="14"/>
  <c r="D47" i="14"/>
  <c r="H47" i="14" s="1"/>
  <c r="D48" i="14"/>
  <c r="H48" i="14" s="1"/>
  <c r="D49" i="14"/>
  <c r="D50" i="14"/>
  <c r="D51" i="14"/>
  <c r="H51" i="14" s="1"/>
  <c r="D52" i="14"/>
  <c r="D53" i="14"/>
  <c r="H53" i="14" s="1"/>
  <c r="D54" i="14"/>
  <c r="D55" i="14"/>
  <c r="H55" i="14" s="1"/>
  <c r="D56" i="14"/>
  <c r="D57" i="14"/>
  <c r="J57" i="14" s="1"/>
  <c r="H57" i="14"/>
  <c r="D58" i="14"/>
  <c r="H58" i="14" s="1"/>
  <c r="D59" i="14"/>
  <c r="H59" i="14" s="1"/>
  <c r="D60" i="14"/>
  <c r="J23" i="14"/>
  <c r="J24" i="14"/>
  <c r="J31" i="14"/>
  <c r="J34" i="14"/>
  <c r="J36" i="14"/>
  <c r="J38" i="14"/>
  <c r="J42" i="14"/>
  <c r="J44" i="14"/>
  <c r="J46" i="14"/>
  <c r="J48" i="14"/>
  <c r="J51" i="14"/>
  <c r="J55" i="14"/>
  <c r="J59" i="14"/>
  <c r="I22" i="14"/>
  <c r="I23" i="14"/>
  <c r="I24" i="14"/>
  <c r="I25" i="14"/>
  <c r="I28" i="14"/>
  <c r="I31" i="14"/>
  <c r="I32" i="14"/>
  <c r="I34" i="14"/>
  <c r="I35" i="14"/>
  <c r="I36" i="14"/>
  <c r="I38" i="14"/>
  <c r="I41" i="14"/>
  <c r="I42" i="14"/>
  <c r="I43" i="14"/>
  <c r="I44" i="14"/>
  <c r="I46" i="14"/>
  <c r="I48" i="14"/>
  <c r="I50" i="14"/>
  <c r="I55" i="14"/>
  <c r="I57" i="14"/>
  <c r="I59" i="14"/>
  <c r="F23" i="14"/>
  <c r="F24" i="14"/>
  <c r="F28" i="14"/>
  <c r="F31" i="14"/>
  <c r="F32" i="14"/>
  <c r="F34" i="14"/>
  <c r="F36" i="14"/>
  <c r="F38" i="14"/>
  <c r="F41" i="14"/>
  <c r="F42" i="14"/>
  <c r="F43" i="14"/>
  <c r="F46" i="14"/>
  <c r="F47" i="14"/>
  <c r="F48" i="14"/>
  <c r="F50" i="14"/>
  <c r="F55" i="14"/>
  <c r="F57" i="14"/>
  <c r="F59" i="14"/>
  <c r="E21" i="14"/>
  <c r="G21" i="14"/>
  <c r="E22" i="14"/>
  <c r="E23" i="14"/>
  <c r="G23" i="14"/>
  <c r="E24" i="14"/>
  <c r="E25" i="14"/>
  <c r="G25" i="14"/>
  <c r="E26" i="14"/>
  <c r="E27" i="14"/>
  <c r="G27" i="14"/>
  <c r="E28" i="14"/>
  <c r="E29" i="14"/>
  <c r="G29" i="14"/>
  <c r="E30" i="14"/>
  <c r="E31" i="14"/>
  <c r="G31" i="14"/>
  <c r="E32" i="14"/>
  <c r="E33" i="14"/>
  <c r="G33" i="14"/>
  <c r="E34" i="14"/>
  <c r="E35" i="14"/>
  <c r="G35" i="14"/>
  <c r="E36" i="14"/>
  <c r="E37" i="14"/>
  <c r="G37" i="14"/>
  <c r="E38" i="14"/>
  <c r="E39" i="14"/>
  <c r="G39" i="14"/>
  <c r="E40" i="14"/>
  <c r="E41" i="14"/>
  <c r="G41" i="14"/>
  <c r="E42" i="14"/>
  <c r="E43" i="14"/>
  <c r="G43" i="14"/>
  <c r="E44" i="14"/>
  <c r="E45" i="14"/>
  <c r="G45" i="14"/>
  <c r="E46" i="14"/>
  <c r="E47" i="14"/>
  <c r="G47" i="14"/>
  <c r="E48" i="14"/>
  <c r="K48" i="14"/>
  <c r="E49" i="14"/>
  <c r="G49" i="14"/>
  <c r="E50" i="14"/>
  <c r="E51" i="14"/>
  <c r="G51" i="14"/>
  <c r="E52" i="14"/>
  <c r="E53" i="14"/>
  <c r="G53" i="14"/>
  <c r="E54" i="14"/>
  <c r="E55" i="14"/>
  <c r="G55" i="14"/>
  <c r="E56" i="14"/>
  <c r="E57" i="14"/>
  <c r="G57" i="14"/>
  <c r="E58" i="14"/>
  <c r="E59" i="14"/>
  <c r="K59" i="14"/>
  <c r="G59" i="14"/>
  <c r="E60" i="14"/>
  <c r="K23" i="14"/>
  <c r="K24" i="14"/>
  <c r="K27" i="14"/>
  <c r="K31" i="14"/>
  <c r="K32" i="14"/>
  <c r="K37" i="14"/>
  <c r="K41" i="14"/>
  <c r="K43" i="14"/>
  <c r="K47" i="14"/>
  <c r="K51" i="14"/>
  <c r="K55" i="14"/>
  <c r="L23" i="14"/>
  <c r="L27" i="14"/>
  <c r="L29" i="14"/>
  <c r="L31" i="14"/>
  <c r="L33" i="14"/>
  <c r="L35" i="14"/>
  <c r="L41" i="14"/>
  <c r="L43" i="14"/>
  <c r="L46" i="14"/>
  <c r="L47" i="14"/>
  <c r="L51" i="14"/>
  <c r="L53" i="14"/>
  <c r="L55" i="14"/>
  <c r="L59" i="14"/>
  <c r="B15" i="14"/>
  <c r="G4" i="14"/>
  <c r="G5" i="14"/>
  <c r="G6" i="14"/>
  <c r="G7" i="14"/>
  <c r="B10" i="14"/>
  <c r="C16" i="14"/>
  <c r="C15" i="14"/>
  <c r="D16" i="14"/>
  <c r="D15" i="14"/>
  <c r="E16" i="14"/>
  <c r="E15" i="14"/>
  <c r="F16" i="14"/>
  <c r="F15" i="14"/>
  <c r="G16" i="14"/>
  <c r="G15" i="14"/>
  <c r="H16" i="14"/>
  <c r="H15" i="14"/>
  <c r="I16" i="14"/>
  <c r="I15" i="14"/>
  <c r="J16" i="14"/>
  <c r="J15" i="14"/>
  <c r="K16" i="14"/>
  <c r="K15" i="14"/>
  <c r="L16" i="14"/>
  <c r="L15" i="14"/>
  <c r="M16" i="14"/>
  <c r="M15" i="14"/>
  <c r="N16" i="14"/>
  <c r="N15" i="14"/>
  <c r="O16" i="14"/>
  <c r="O15" i="14"/>
  <c r="P16" i="14"/>
  <c r="P15" i="14"/>
  <c r="Q16" i="14"/>
  <c r="Q15" i="14"/>
  <c r="D61" i="14"/>
  <c r="E61" i="14"/>
  <c r="G61" i="14"/>
  <c r="D62" i="14"/>
  <c r="I62" i="14" s="1"/>
  <c r="E62" i="14"/>
  <c r="D63" i="14"/>
  <c r="E63" i="14"/>
  <c r="D64" i="14"/>
  <c r="E64" i="14"/>
  <c r="G64" i="14"/>
  <c r="D65" i="14"/>
  <c r="I65" i="14" s="1"/>
  <c r="E65" i="14"/>
  <c r="G65" i="14"/>
  <c r="K65" i="14"/>
  <c r="D66" i="14"/>
  <c r="I66" i="14"/>
  <c r="E66" i="14"/>
  <c r="G66" i="14"/>
  <c r="D67" i="14"/>
  <c r="F67" i="14" s="1"/>
  <c r="E67" i="14"/>
  <c r="D68" i="14"/>
  <c r="F68" i="14" s="1"/>
  <c r="E68" i="14"/>
  <c r="G68" i="14"/>
  <c r="D69" i="14"/>
  <c r="E69" i="14"/>
  <c r="G69" i="14"/>
  <c r="D70" i="14"/>
  <c r="E70" i="14"/>
  <c r="D71" i="14"/>
  <c r="J71" i="14" s="1"/>
  <c r="E71" i="14"/>
  <c r="D72" i="14"/>
  <c r="H72" i="14" s="1"/>
  <c r="E72" i="14"/>
  <c r="K72" i="14"/>
  <c r="G72" i="14"/>
  <c r="I72" i="14"/>
  <c r="J72" i="14"/>
  <c r="D73" i="14"/>
  <c r="E73" i="14"/>
  <c r="G73" i="14"/>
  <c r="D74" i="14"/>
  <c r="E74" i="14"/>
  <c r="G74" i="14"/>
  <c r="D75" i="14"/>
  <c r="E75" i="14"/>
  <c r="D76" i="14"/>
  <c r="E76" i="14"/>
  <c r="G76" i="14"/>
  <c r="D77" i="14"/>
  <c r="E77" i="14"/>
  <c r="G77" i="14"/>
  <c r="D78" i="14"/>
  <c r="H78" i="14" s="1"/>
  <c r="E78" i="14"/>
  <c r="D79" i="14"/>
  <c r="E79" i="14"/>
  <c r="D80" i="14"/>
  <c r="H80" i="14" s="1"/>
  <c r="E80" i="14"/>
  <c r="G80" i="14"/>
  <c r="D81" i="14"/>
  <c r="L81" i="14" s="1"/>
  <c r="E81" i="14"/>
  <c r="G81" i="14"/>
  <c r="D82" i="14"/>
  <c r="E82" i="14"/>
  <c r="G82" i="14"/>
  <c r="D83" i="14"/>
  <c r="F83" i="14" s="1"/>
  <c r="E83" i="14"/>
  <c r="I83" i="14"/>
  <c r="J83" i="14"/>
  <c r="D84" i="14"/>
  <c r="E84" i="14"/>
  <c r="G84" i="14"/>
  <c r="D85" i="14"/>
  <c r="E85" i="14"/>
  <c r="G85" i="14"/>
  <c r="K85" i="14"/>
  <c r="L85" i="14"/>
  <c r="D86" i="14"/>
  <c r="E86" i="14"/>
  <c r="D87" i="14"/>
  <c r="J87" i="14"/>
  <c r="E87" i="14"/>
  <c r="F87" i="14"/>
  <c r="I87" i="14"/>
  <c r="D88" i="14"/>
  <c r="H88" i="14"/>
  <c r="E88" i="14"/>
  <c r="K88" i="14"/>
  <c r="F88" i="14"/>
  <c r="G88" i="14"/>
  <c r="I88" i="14"/>
  <c r="J88" i="14"/>
  <c r="D89" i="14"/>
  <c r="I89" i="14"/>
  <c r="E89" i="14"/>
  <c r="F89" i="14"/>
  <c r="G89" i="14"/>
  <c r="H89" i="14"/>
  <c r="J89" i="14"/>
  <c r="K89" i="14"/>
  <c r="L89" i="14"/>
  <c r="D90" i="14"/>
  <c r="E90" i="14"/>
  <c r="G90" i="14"/>
  <c r="D91" i="14"/>
  <c r="F91" i="14"/>
  <c r="E91" i="14"/>
  <c r="H91" i="14"/>
  <c r="I91" i="14"/>
  <c r="J91" i="14"/>
  <c r="D92" i="14"/>
  <c r="E92" i="14"/>
  <c r="G92" i="14"/>
  <c r="F92" i="14"/>
  <c r="H92" i="14"/>
  <c r="I92" i="14"/>
  <c r="J92" i="14"/>
  <c r="K92" i="14"/>
  <c r="D93" i="14"/>
  <c r="E93" i="14"/>
  <c r="F93" i="14"/>
  <c r="G93" i="14"/>
  <c r="K93" i="14"/>
  <c r="L93" i="14"/>
  <c r="D94" i="14"/>
  <c r="E94" i="14"/>
  <c r="H94" i="14"/>
  <c r="D95" i="14"/>
  <c r="E95" i="14"/>
  <c r="D96" i="14"/>
  <c r="H96" i="14"/>
  <c r="E96" i="14"/>
  <c r="F96" i="14"/>
  <c r="I96" i="14"/>
  <c r="J96" i="14"/>
  <c r="D97" i="14"/>
  <c r="I97" i="14"/>
  <c r="E97" i="14"/>
  <c r="F97" i="14"/>
  <c r="G97" i="14"/>
  <c r="H97" i="14"/>
  <c r="J97" i="14"/>
  <c r="K97" i="14"/>
  <c r="L97" i="14"/>
  <c r="D98" i="14"/>
  <c r="E98" i="14"/>
  <c r="G98" i="14"/>
  <c r="H98" i="14"/>
  <c r="I98" i="14"/>
  <c r="K98" i="14"/>
  <c r="L98" i="14"/>
  <c r="D99" i="14"/>
  <c r="F99" i="14"/>
  <c r="E99" i="14"/>
  <c r="L99" i="14"/>
  <c r="D100" i="14"/>
  <c r="E100" i="14"/>
  <c r="F100" i="14"/>
  <c r="H100" i="14"/>
  <c r="I100" i="14"/>
  <c r="J100" i="14"/>
  <c r="K100" i="14"/>
  <c r="D101" i="14"/>
  <c r="E101" i="14"/>
  <c r="G101" i="14"/>
  <c r="D102" i="14"/>
  <c r="H102" i="14"/>
  <c r="E102" i="14"/>
  <c r="G102" i="14"/>
  <c r="D103" i="14"/>
  <c r="J103" i="14"/>
  <c r="E103" i="14"/>
  <c r="L103" i="14"/>
  <c r="D104" i="14"/>
  <c r="H104" i="14"/>
  <c r="E104" i="14"/>
  <c r="F104" i="14"/>
  <c r="G104" i="14"/>
  <c r="I104" i="14"/>
  <c r="J104" i="14"/>
  <c r="D105" i="14"/>
  <c r="I105" i="14"/>
  <c r="E105" i="14"/>
  <c r="F105" i="14"/>
  <c r="G105" i="14"/>
  <c r="H105" i="14"/>
  <c r="J105" i="14"/>
  <c r="K105" i="14"/>
  <c r="L105" i="14"/>
  <c r="D106" i="14"/>
  <c r="H106" i="14"/>
  <c r="E106" i="14"/>
  <c r="G106" i="14"/>
  <c r="I106" i="14"/>
  <c r="D107" i="14"/>
  <c r="F107" i="14"/>
  <c r="E107" i="14"/>
  <c r="H107" i="14"/>
  <c r="J107" i="14"/>
  <c r="L107" i="14"/>
  <c r="D108" i="14"/>
  <c r="E108" i="14"/>
  <c r="F108" i="14"/>
  <c r="H108" i="14"/>
  <c r="I108" i="14"/>
  <c r="J108" i="14"/>
  <c r="K108" i="14"/>
  <c r="D109" i="14"/>
  <c r="F109" i="14"/>
  <c r="E109" i="14"/>
  <c r="G109" i="14"/>
  <c r="K109" i="14"/>
  <c r="D110" i="14"/>
  <c r="E110" i="14"/>
  <c r="G110" i="14"/>
  <c r="H110" i="14"/>
  <c r="K110" i="14"/>
  <c r="L110" i="14"/>
  <c r="D111" i="14"/>
  <c r="E111" i="14"/>
  <c r="D112" i="14"/>
  <c r="H112" i="14"/>
  <c r="E112" i="14"/>
  <c r="L112" i="14"/>
  <c r="F112" i="14"/>
  <c r="G112" i="14"/>
  <c r="I112" i="14"/>
  <c r="J112" i="14"/>
  <c r="K112" i="14"/>
  <c r="D113" i="14"/>
  <c r="E113" i="14"/>
  <c r="G113" i="14"/>
  <c r="D114" i="14"/>
  <c r="H114" i="14"/>
  <c r="E114" i="14"/>
  <c r="G114" i="14"/>
  <c r="I114" i="14"/>
  <c r="L114" i="14"/>
  <c r="D115" i="14"/>
  <c r="F115" i="14"/>
  <c r="E115" i="14"/>
  <c r="H115" i="14"/>
  <c r="I115" i="14"/>
  <c r="J115" i="14"/>
  <c r="D116" i="14"/>
  <c r="E116" i="14"/>
  <c r="L116" i="14"/>
  <c r="F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L117" i="14"/>
  <c r="D118" i="14"/>
  <c r="F118" i="14"/>
  <c r="E118" i="14"/>
  <c r="H118" i="14"/>
  <c r="I118" i="14"/>
  <c r="J118" i="14"/>
  <c r="D119" i="14"/>
  <c r="J119" i="14"/>
  <c r="E119" i="14"/>
  <c r="G119" i="14"/>
  <c r="I119" i="14"/>
  <c r="L119" i="14"/>
  <c r="D120" i="14"/>
  <c r="H120" i="14"/>
  <c r="E120" i="14"/>
  <c r="F120" i="14"/>
  <c r="G120" i="14"/>
  <c r="I120" i="14"/>
  <c r="J120" i="14"/>
  <c r="L120" i="14"/>
  <c r="D121" i="14"/>
  <c r="I121" i="14"/>
  <c r="E121" i="14"/>
  <c r="G121" i="14"/>
  <c r="F121" i="14"/>
  <c r="H121" i="14"/>
  <c r="J121" i="14"/>
  <c r="K121" i="14"/>
  <c r="D122" i="14"/>
  <c r="J122" i="14"/>
  <c r="E122" i="14"/>
  <c r="G122" i="14"/>
  <c r="I122" i="14"/>
  <c r="D123" i="14"/>
  <c r="E123" i="14"/>
  <c r="G123" i="14"/>
  <c r="D124" i="14"/>
  <c r="E124" i="14"/>
  <c r="L124" i="14"/>
  <c r="F124" i="14"/>
  <c r="H124" i="14"/>
  <c r="I124" i="14"/>
  <c r="J124" i="14"/>
  <c r="D125" i="14"/>
  <c r="I125" i="14"/>
  <c r="E125" i="14"/>
  <c r="G125" i="14"/>
  <c r="H125" i="14"/>
  <c r="K125" i="14"/>
  <c r="L125" i="14"/>
  <c r="D126" i="14"/>
  <c r="J126" i="14"/>
  <c r="E126" i="14"/>
  <c r="I126" i="14"/>
  <c r="L126" i="14"/>
  <c r="D127" i="14"/>
  <c r="H127" i="14"/>
  <c r="E127" i="14"/>
  <c r="K127" i="14"/>
  <c r="F127" i="14"/>
  <c r="J127" i="14"/>
  <c r="D128" i="14"/>
  <c r="E128" i="14"/>
  <c r="L128" i="14"/>
  <c r="F128" i="14"/>
  <c r="G128" i="14"/>
  <c r="H128" i="14"/>
  <c r="I128" i="14"/>
  <c r="J128" i="14"/>
  <c r="K128" i="14"/>
  <c r="D129" i="14"/>
  <c r="E129" i="14"/>
  <c r="G129" i="14"/>
  <c r="D130" i="14"/>
  <c r="F130" i="14"/>
  <c r="E130" i="14"/>
  <c r="H130" i="14"/>
  <c r="I130" i="14"/>
  <c r="D131" i="14"/>
  <c r="E131" i="14"/>
  <c r="G131" i="14"/>
  <c r="F131" i="14"/>
  <c r="H131" i="14"/>
  <c r="I131" i="14"/>
  <c r="J131" i="14"/>
  <c r="D132" i="14"/>
  <c r="H132" i="14"/>
  <c r="E132" i="14"/>
  <c r="L132" i="14"/>
  <c r="F132" i="14"/>
  <c r="G132" i="14"/>
  <c r="I132" i="14"/>
  <c r="J132" i="14"/>
  <c r="K132" i="14"/>
  <c r="D133" i="14"/>
  <c r="I133" i="14"/>
  <c r="E133" i="14"/>
  <c r="G133" i="14"/>
  <c r="H133" i="14"/>
  <c r="K133" i="14"/>
  <c r="L133" i="14"/>
  <c r="D134" i="14"/>
  <c r="J134" i="14"/>
  <c r="E134" i="14"/>
  <c r="I134" i="14"/>
  <c r="L134" i="14"/>
  <c r="D135" i="14"/>
  <c r="H135" i="14"/>
  <c r="E135" i="14"/>
  <c r="K135" i="14"/>
  <c r="F135" i="14"/>
  <c r="J135" i="14"/>
  <c r="D136" i="14"/>
  <c r="E136" i="14"/>
  <c r="L136" i="14"/>
  <c r="F136" i="14"/>
  <c r="G136" i="14"/>
  <c r="H136" i="14"/>
  <c r="I136" i="14"/>
  <c r="J136" i="14"/>
  <c r="K136" i="14"/>
  <c r="D137" i="14"/>
  <c r="E137" i="14"/>
  <c r="G137" i="14"/>
  <c r="L137" i="14"/>
  <c r="D138" i="14"/>
  <c r="F138" i="14"/>
  <c r="E138" i="14"/>
  <c r="H138" i="14"/>
  <c r="I138" i="14"/>
  <c r="D139" i="14"/>
  <c r="E139" i="14"/>
  <c r="G139" i="14"/>
  <c r="F139" i="14"/>
  <c r="H139" i="14"/>
  <c r="I139" i="14"/>
  <c r="J139" i="14"/>
  <c r="D140" i="14"/>
  <c r="H140" i="14"/>
  <c r="E140" i="14"/>
  <c r="L140" i="14"/>
  <c r="F140" i="14"/>
  <c r="G140" i="14"/>
  <c r="I140" i="14"/>
  <c r="J140" i="14"/>
  <c r="K140" i="14"/>
  <c r="D141" i="14"/>
  <c r="I141" i="14"/>
  <c r="E141" i="14"/>
  <c r="G141" i="14"/>
  <c r="H141" i="14"/>
  <c r="K141" i="14"/>
  <c r="L141" i="14"/>
  <c r="D142" i="14"/>
  <c r="J142" i="14"/>
  <c r="E142" i="14"/>
  <c r="I142" i="14"/>
  <c r="L142" i="14"/>
  <c r="D143" i="14"/>
  <c r="H143" i="14"/>
  <c r="E143" i="14"/>
  <c r="F143" i="14"/>
  <c r="J143" i="14"/>
  <c r="D144" i="14"/>
  <c r="E144" i="14"/>
  <c r="L144" i="14"/>
  <c r="F144" i="14"/>
  <c r="G144" i="14"/>
  <c r="H144" i="14"/>
  <c r="I144" i="14"/>
  <c r="J144" i="14"/>
  <c r="K144" i="14"/>
  <c r="D145" i="14"/>
  <c r="L145" i="14"/>
  <c r="E145" i="14"/>
  <c r="G145" i="14"/>
  <c r="D146" i="14"/>
  <c r="F146" i="14"/>
  <c r="E146" i="14"/>
  <c r="H146" i="14"/>
  <c r="I146" i="14"/>
  <c r="D147" i="14"/>
  <c r="E147" i="14"/>
  <c r="G147" i="14"/>
  <c r="F147" i="14"/>
  <c r="H147" i="14"/>
  <c r="I147" i="14"/>
  <c r="J147" i="14"/>
  <c r="D148" i="14"/>
  <c r="H148" i="14"/>
  <c r="E148" i="14"/>
  <c r="L148" i="14"/>
  <c r="F148" i="14"/>
  <c r="G148" i="14"/>
  <c r="I148" i="14"/>
  <c r="J148" i="14"/>
  <c r="K148" i="14"/>
  <c r="D149" i="14"/>
  <c r="I149" i="14"/>
  <c r="E149" i="14"/>
  <c r="G149" i="14"/>
  <c r="H149" i="14"/>
  <c r="K149" i="14"/>
  <c r="L149" i="14"/>
  <c r="D150" i="14"/>
  <c r="E150" i="14"/>
  <c r="I150" i="14"/>
  <c r="L150" i="14"/>
  <c r="D151" i="14"/>
  <c r="H151" i="14"/>
  <c r="E151" i="14"/>
  <c r="F151" i="14"/>
  <c r="J151" i="14"/>
  <c r="D152" i="14"/>
  <c r="E152" i="14"/>
  <c r="L152" i="14"/>
  <c r="F152" i="14"/>
  <c r="G152" i="14"/>
  <c r="H152" i="14"/>
  <c r="I152" i="14"/>
  <c r="J152" i="14"/>
  <c r="K152" i="14"/>
  <c r="D153" i="14"/>
  <c r="L153" i="14"/>
  <c r="E153" i="14"/>
  <c r="G153" i="14"/>
  <c r="D154" i="14"/>
  <c r="F154" i="14"/>
  <c r="E154" i="14"/>
  <c r="H154" i="14"/>
  <c r="I154" i="14"/>
  <c r="D155" i="14"/>
  <c r="E155" i="14"/>
  <c r="G155" i="14"/>
  <c r="F155" i="14"/>
  <c r="H155" i="14"/>
  <c r="I155" i="14"/>
  <c r="J155" i="14"/>
  <c r="D156" i="14"/>
  <c r="H156" i="14"/>
  <c r="E156" i="14"/>
  <c r="L156" i="14"/>
  <c r="F156" i="14"/>
  <c r="G156" i="14"/>
  <c r="I156" i="14"/>
  <c r="J156" i="14"/>
  <c r="K156" i="14"/>
  <c r="D157" i="14"/>
  <c r="I157" i="14"/>
  <c r="E157" i="14"/>
  <c r="G157" i="14"/>
  <c r="H157" i="14"/>
  <c r="K157" i="14"/>
  <c r="L157" i="14"/>
  <c r="D158" i="14"/>
  <c r="E158" i="14"/>
  <c r="I158" i="14"/>
  <c r="L158" i="14"/>
  <c r="D159" i="14"/>
  <c r="H159" i="14"/>
  <c r="E159" i="14"/>
  <c r="F159" i="14"/>
  <c r="J159" i="14"/>
  <c r="D160" i="14"/>
  <c r="E160" i="14"/>
  <c r="L160" i="14"/>
  <c r="F160" i="14"/>
  <c r="G160" i="14"/>
  <c r="H160" i="14"/>
  <c r="I160" i="14"/>
  <c r="J160" i="14"/>
  <c r="K160" i="14"/>
  <c r="D161" i="14"/>
  <c r="L161" i="14"/>
  <c r="E161" i="14"/>
  <c r="G161" i="14"/>
  <c r="D162" i="14"/>
  <c r="F162" i="14"/>
  <c r="E162" i="14"/>
  <c r="H162" i="14"/>
  <c r="I162" i="14"/>
  <c r="D163" i="14"/>
  <c r="E163" i="14"/>
  <c r="G163" i="14"/>
  <c r="F163" i="14"/>
  <c r="H163" i="14"/>
  <c r="I163" i="14"/>
  <c r="J163" i="14"/>
  <c r="D164" i="14"/>
  <c r="H164" i="14"/>
  <c r="E164" i="14"/>
  <c r="L164" i="14"/>
  <c r="F164" i="14"/>
  <c r="G164" i="14"/>
  <c r="I164" i="14"/>
  <c r="J164" i="14"/>
  <c r="K164" i="14"/>
  <c r="D165" i="14"/>
  <c r="I165" i="14"/>
  <c r="E165" i="14"/>
  <c r="G165" i="14"/>
  <c r="H165" i="14"/>
  <c r="K165" i="14"/>
  <c r="L165" i="14"/>
  <c r="D166" i="14"/>
  <c r="I166" i="14"/>
  <c r="E166" i="14"/>
  <c r="L166" i="14"/>
  <c r="D167" i="14"/>
  <c r="H167" i="14"/>
  <c r="E167" i="14"/>
  <c r="F167" i="14"/>
  <c r="J167" i="14"/>
  <c r="D168" i="14"/>
  <c r="E168" i="14"/>
  <c r="L168" i="14"/>
  <c r="F168" i="14"/>
  <c r="G168" i="14"/>
  <c r="H168" i="14"/>
  <c r="I168" i="14"/>
  <c r="J168" i="14"/>
  <c r="K168" i="14"/>
  <c r="D169" i="14"/>
  <c r="E169" i="14"/>
  <c r="G169" i="14"/>
  <c r="L169" i="14"/>
  <c r="D170" i="14"/>
  <c r="F170" i="14"/>
  <c r="E170" i="14"/>
  <c r="H170" i="14"/>
  <c r="I170" i="14"/>
  <c r="D171" i="14"/>
  <c r="E171" i="14"/>
  <c r="G171" i="14"/>
  <c r="F171" i="14"/>
  <c r="H171" i="14"/>
  <c r="I171" i="14"/>
  <c r="J171" i="14"/>
  <c r="D172" i="14"/>
  <c r="H172" i="14"/>
  <c r="E172" i="14"/>
  <c r="L172" i="14"/>
  <c r="F172" i="14"/>
  <c r="G172" i="14"/>
  <c r="I172" i="14"/>
  <c r="J172" i="14"/>
  <c r="K172" i="14"/>
  <c r="D173" i="14"/>
  <c r="E173" i="14"/>
  <c r="G173" i="14"/>
  <c r="H173" i="14"/>
  <c r="K173" i="14"/>
  <c r="L173" i="14"/>
  <c r="D174" i="14"/>
  <c r="I174" i="14"/>
  <c r="E174" i="14"/>
  <c r="L174" i="14"/>
  <c r="D175" i="14"/>
  <c r="H175" i="14"/>
  <c r="E175" i="14"/>
  <c r="F175" i="14"/>
  <c r="J175" i="14"/>
  <c r="D176" i="14"/>
  <c r="E176" i="14"/>
  <c r="L176" i="14"/>
  <c r="F176" i="14"/>
  <c r="G176" i="14"/>
  <c r="H176" i="14"/>
  <c r="I176" i="14"/>
  <c r="J176" i="14"/>
  <c r="K176" i="14"/>
  <c r="D177" i="14"/>
  <c r="H177" i="14"/>
  <c r="E177" i="14"/>
  <c r="G177" i="14"/>
  <c r="L177" i="14"/>
  <c r="D178" i="14"/>
  <c r="F178" i="14"/>
  <c r="E178" i="14"/>
  <c r="H178" i="14"/>
  <c r="I178" i="14"/>
  <c r="D179" i="14"/>
  <c r="E179" i="14"/>
  <c r="G179" i="14"/>
  <c r="F179" i="14"/>
  <c r="H179" i="14"/>
  <c r="I179" i="14"/>
  <c r="J179" i="14"/>
  <c r="D180" i="14"/>
  <c r="H180" i="14"/>
  <c r="E180" i="14"/>
  <c r="L180" i="14"/>
  <c r="F180" i="14"/>
  <c r="G180" i="14"/>
  <c r="I180" i="14"/>
  <c r="J180" i="14"/>
  <c r="K180" i="14"/>
  <c r="D181" i="14"/>
  <c r="E181" i="14"/>
  <c r="G181" i="14"/>
  <c r="H181" i="14"/>
  <c r="J181" i="14"/>
  <c r="K181" i="14"/>
  <c r="L181" i="14"/>
  <c r="D182" i="14"/>
  <c r="E182" i="14"/>
  <c r="I182" i="14"/>
  <c r="D183" i="14"/>
  <c r="E183" i="14"/>
  <c r="F183" i="14"/>
  <c r="J183" i="14"/>
  <c r="L183" i="14"/>
  <c r="D184" i="14"/>
  <c r="E184" i="14"/>
  <c r="F184" i="14"/>
  <c r="G184" i="14"/>
  <c r="H184" i="14"/>
  <c r="I184" i="14"/>
  <c r="J184" i="14"/>
  <c r="K184" i="14"/>
  <c r="D185" i="14"/>
  <c r="F185" i="14"/>
  <c r="E185" i="14"/>
  <c r="G185" i="14"/>
  <c r="D186" i="14"/>
  <c r="F186" i="14"/>
  <c r="E186" i="14"/>
  <c r="G186" i="14"/>
  <c r="H186" i="14"/>
  <c r="I186" i="14"/>
  <c r="D187" i="14"/>
  <c r="E187" i="14"/>
  <c r="G187" i="14"/>
  <c r="F187" i="14"/>
  <c r="H187" i="14"/>
  <c r="I187" i="14"/>
  <c r="J187" i="14"/>
  <c r="D188" i="14"/>
  <c r="H188" i="14"/>
  <c r="E188" i="14"/>
  <c r="L188" i="14"/>
  <c r="F188" i="14"/>
  <c r="G188" i="14"/>
  <c r="I188" i="14"/>
  <c r="J188" i="14"/>
  <c r="K188" i="14"/>
  <c r="D189" i="14"/>
  <c r="E189" i="14"/>
  <c r="G189" i="14"/>
  <c r="D190" i="14"/>
  <c r="H190" i="14"/>
  <c r="E190" i="14"/>
  <c r="K190" i="14"/>
  <c r="D191" i="14"/>
  <c r="H191" i="14"/>
  <c r="E191" i="14"/>
  <c r="F191" i="14"/>
  <c r="J191" i="14"/>
  <c r="D192" i="14"/>
  <c r="E192" i="14"/>
  <c r="F192" i="14"/>
  <c r="H192" i="14"/>
  <c r="I192" i="14"/>
  <c r="J192" i="14"/>
  <c r="D193" i="14"/>
  <c r="I193" i="14"/>
  <c r="E193" i="14"/>
  <c r="G193" i="14"/>
  <c r="H193" i="14"/>
  <c r="K193" i="14"/>
  <c r="D194" i="14"/>
  <c r="E194" i="14"/>
  <c r="K194" i="14"/>
  <c r="G194" i="14"/>
  <c r="D195" i="14"/>
  <c r="H195" i="14"/>
  <c r="E195" i="14"/>
  <c r="F195" i="14"/>
  <c r="J195" i="14"/>
  <c r="D196" i="14"/>
  <c r="H196" i="14"/>
  <c r="E196" i="14"/>
  <c r="F196" i="14"/>
  <c r="I196" i="14"/>
  <c r="J196" i="14"/>
  <c r="D197" i="14"/>
  <c r="I197" i="14"/>
  <c r="E197" i="14"/>
  <c r="G197" i="14"/>
  <c r="J197" i="14"/>
  <c r="K197" i="14"/>
  <c r="L197" i="14"/>
  <c r="D198" i="14"/>
  <c r="E198" i="14"/>
  <c r="H198" i="14"/>
  <c r="I198" i="14"/>
  <c r="D199" i="14"/>
  <c r="F199" i="14"/>
  <c r="E199" i="14"/>
  <c r="L199" i="14"/>
  <c r="D200" i="14"/>
  <c r="E200" i="14"/>
  <c r="L200" i="14"/>
  <c r="F200" i="14"/>
  <c r="G200" i="14"/>
  <c r="H200" i="14"/>
  <c r="I200" i="14"/>
  <c r="J200" i="14"/>
  <c r="K200" i="14"/>
  <c r="D201" i="14"/>
  <c r="I201" i="14"/>
  <c r="E201" i="14"/>
  <c r="G201" i="14"/>
  <c r="J201" i="14"/>
  <c r="L201" i="14"/>
  <c r="D202" i="14"/>
  <c r="E202" i="14"/>
  <c r="H202" i="14"/>
  <c r="I202" i="14"/>
  <c r="D203" i="14"/>
  <c r="F203" i="14"/>
  <c r="E203" i="14"/>
  <c r="L203" i="14"/>
  <c r="D204" i="14"/>
  <c r="H204" i="14"/>
  <c r="E204" i="14"/>
  <c r="L204" i="14"/>
  <c r="F204" i="14"/>
  <c r="G204" i="14"/>
  <c r="I204" i="14"/>
  <c r="J204" i="14"/>
  <c r="K204" i="14"/>
  <c r="D205" i="14"/>
  <c r="I205" i="14"/>
  <c r="E205" i="14"/>
  <c r="G205" i="14"/>
  <c r="K205" i="14"/>
  <c r="D206" i="14"/>
  <c r="E206" i="14"/>
  <c r="G206" i="14"/>
  <c r="H206" i="14"/>
  <c r="I206" i="14"/>
  <c r="K206" i="14"/>
  <c r="L206" i="14"/>
  <c r="D207" i="14"/>
  <c r="I207" i="14"/>
  <c r="E207" i="14"/>
  <c r="F207" i="14"/>
  <c r="H207" i="14"/>
  <c r="D208" i="14"/>
  <c r="E208" i="14"/>
  <c r="L208" i="14"/>
  <c r="F208" i="14"/>
  <c r="G208" i="14"/>
  <c r="H208" i="14"/>
  <c r="I208" i="14"/>
  <c r="J208" i="14"/>
  <c r="K208" i="14"/>
  <c r="D209" i="14"/>
  <c r="I209" i="14"/>
  <c r="E209" i="14"/>
  <c r="G209" i="14"/>
  <c r="K209" i="14"/>
  <c r="D210" i="14"/>
  <c r="F210" i="14"/>
  <c r="E210" i="14"/>
  <c r="H210" i="14"/>
  <c r="I210" i="14"/>
  <c r="J210" i="14"/>
  <c r="D211" i="14"/>
  <c r="J211" i="14"/>
  <c r="E211" i="14"/>
  <c r="G211" i="14"/>
  <c r="I211" i="14"/>
  <c r="K211" i="14"/>
  <c r="D212" i="14"/>
  <c r="H212" i="14"/>
  <c r="E212" i="14"/>
  <c r="G212" i="14"/>
  <c r="F212" i="14"/>
  <c r="L212" i="14"/>
  <c r="D213" i="14"/>
  <c r="I213" i="14"/>
  <c r="E213" i="14"/>
  <c r="F213" i="14"/>
  <c r="G213" i="14"/>
  <c r="H213" i="14"/>
  <c r="J213" i="14"/>
  <c r="K213" i="14"/>
  <c r="L213" i="14"/>
  <c r="D214" i="14"/>
  <c r="I214" i="14"/>
  <c r="E214" i="14"/>
  <c r="G214" i="14"/>
  <c r="H214" i="14"/>
  <c r="J214" i="14"/>
  <c r="L214" i="14"/>
  <c r="D215" i="14"/>
  <c r="J215" i="14"/>
  <c r="E215" i="14"/>
  <c r="I215" i="14"/>
  <c r="K215" i="14"/>
  <c r="D216" i="14"/>
  <c r="F216" i="14"/>
  <c r="E216" i="14"/>
  <c r="K216" i="14"/>
  <c r="J216" i="14"/>
  <c r="L216" i="14"/>
  <c r="D217" i="14"/>
  <c r="H217" i="14"/>
  <c r="E217" i="14"/>
  <c r="L217" i="14"/>
  <c r="F217" i="14"/>
  <c r="K217" i="14"/>
  <c r="D218" i="14"/>
  <c r="E218" i="14"/>
  <c r="G218" i="14"/>
  <c r="L218" i="14"/>
  <c r="D219" i="14"/>
  <c r="E219" i="14"/>
  <c r="F219" i="14"/>
  <c r="H219" i="14"/>
  <c r="I219" i="14"/>
  <c r="J219" i="14"/>
  <c r="D220" i="14"/>
  <c r="E220" i="14"/>
  <c r="F220" i="14"/>
  <c r="G220" i="14"/>
  <c r="H220" i="14"/>
  <c r="I220" i="14"/>
  <c r="J220" i="14"/>
  <c r="K220" i="14"/>
  <c r="L220" i="14"/>
  <c r="D221" i="14"/>
  <c r="F221" i="14"/>
  <c r="E221" i="14"/>
  <c r="G221" i="14"/>
  <c r="H221" i="14"/>
  <c r="I221" i="14"/>
  <c r="J221" i="14"/>
  <c r="K221" i="14"/>
  <c r="L221" i="14"/>
  <c r="D222" i="14"/>
  <c r="I222" i="14"/>
  <c r="E222" i="14"/>
  <c r="G222" i="14"/>
  <c r="H222" i="14"/>
  <c r="J222" i="14"/>
  <c r="L222" i="14"/>
  <c r="D223" i="14"/>
  <c r="J223" i="14"/>
  <c r="E223" i="14"/>
  <c r="I223" i="14"/>
  <c r="K223" i="14"/>
  <c r="D224" i="14"/>
  <c r="F224" i="14"/>
  <c r="E224" i="14"/>
  <c r="K224" i="14"/>
  <c r="J224" i="14"/>
  <c r="L224" i="14"/>
  <c r="D225" i="14"/>
  <c r="H225" i="14"/>
  <c r="E225" i="14"/>
  <c r="L225" i="14"/>
  <c r="F225" i="14"/>
  <c r="K225" i="14"/>
  <c r="D226" i="14"/>
  <c r="E226" i="14"/>
  <c r="G226" i="14"/>
  <c r="L226" i="14"/>
  <c r="D227" i="14"/>
  <c r="E227" i="14"/>
  <c r="F227" i="14"/>
  <c r="H227" i="14"/>
  <c r="I227" i="14"/>
  <c r="J227" i="14"/>
  <c r="D228" i="14"/>
  <c r="E228" i="14"/>
  <c r="F228" i="14"/>
  <c r="G228" i="14"/>
  <c r="H228" i="14"/>
  <c r="I228" i="14"/>
  <c r="J228" i="14"/>
  <c r="K228" i="14"/>
  <c r="L228" i="14"/>
  <c r="D229" i="14"/>
  <c r="F229" i="14"/>
  <c r="E229" i="14"/>
  <c r="G229" i="14"/>
  <c r="H229" i="14"/>
  <c r="I229" i="14"/>
  <c r="J229" i="14"/>
  <c r="K229" i="14"/>
  <c r="L229" i="14"/>
  <c r="D230" i="14"/>
  <c r="I230" i="14"/>
  <c r="E230" i="14"/>
  <c r="G230" i="14"/>
  <c r="H230" i="14"/>
  <c r="J230" i="14"/>
  <c r="L230" i="14"/>
  <c r="D231" i="14"/>
  <c r="J231" i="14"/>
  <c r="E231" i="14"/>
  <c r="I231" i="14"/>
  <c r="K231" i="14"/>
  <c r="D232" i="14"/>
  <c r="F232" i="14"/>
  <c r="E232" i="14"/>
  <c r="K232" i="14"/>
  <c r="J232" i="14"/>
  <c r="L232" i="14"/>
  <c r="D233" i="14"/>
  <c r="H233" i="14"/>
  <c r="E233" i="14"/>
  <c r="L233" i="14"/>
  <c r="F233" i="14"/>
  <c r="K233" i="14"/>
  <c r="D234" i="14"/>
  <c r="E234" i="14"/>
  <c r="G234" i="14"/>
  <c r="L234" i="14"/>
  <c r="D235" i="14"/>
  <c r="E235" i="14"/>
  <c r="F235" i="14"/>
  <c r="H235" i="14"/>
  <c r="I235" i="14"/>
  <c r="J235" i="14"/>
  <c r="D236" i="14"/>
  <c r="E236" i="14"/>
  <c r="F236" i="14"/>
  <c r="G236" i="14"/>
  <c r="H236" i="14"/>
  <c r="I236" i="14"/>
  <c r="J236" i="14"/>
  <c r="K236" i="14"/>
  <c r="L236" i="14"/>
  <c r="D237" i="14"/>
  <c r="F237" i="14"/>
  <c r="E237" i="14"/>
  <c r="G237" i="14"/>
  <c r="H237" i="14"/>
  <c r="I237" i="14"/>
  <c r="J237" i="14"/>
  <c r="K237" i="14"/>
  <c r="L237" i="14"/>
  <c r="D238" i="14"/>
  <c r="I238" i="14"/>
  <c r="E238" i="14"/>
  <c r="G238" i="14"/>
  <c r="H238" i="14"/>
  <c r="J238" i="14"/>
  <c r="L238" i="14"/>
  <c r="D239" i="14"/>
  <c r="J239" i="14"/>
  <c r="E239" i="14"/>
  <c r="I239" i="14"/>
  <c r="K239" i="14"/>
  <c r="D240" i="14"/>
  <c r="F240" i="14"/>
  <c r="E240" i="14"/>
  <c r="K240" i="14"/>
  <c r="J240" i="14"/>
  <c r="L240" i="14"/>
  <c r="D241" i="14"/>
  <c r="H241" i="14"/>
  <c r="E241" i="14"/>
  <c r="L241" i="14"/>
  <c r="F241" i="14"/>
  <c r="K241" i="14"/>
  <c r="D242" i="14"/>
  <c r="E242" i="14"/>
  <c r="G242" i="14"/>
  <c r="D243" i="14"/>
  <c r="E243" i="14"/>
  <c r="F243" i="14"/>
  <c r="H243" i="14"/>
  <c r="I243" i="14"/>
  <c r="J243" i="14"/>
  <c r="D244" i="14"/>
  <c r="E244" i="14"/>
  <c r="F244" i="14"/>
  <c r="G244" i="14"/>
  <c r="H244" i="14"/>
  <c r="I244" i="14"/>
  <c r="J244" i="14"/>
  <c r="K244" i="14"/>
  <c r="L244" i="14"/>
  <c r="D245" i="14"/>
  <c r="F245" i="14"/>
  <c r="E245" i="14"/>
  <c r="G245" i="14"/>
  <c r="H245" i="14"/>
  <c r="I245" i="14"/>
  <c r="J245" i="14"/>
  <c r="K245" i="14"/>
  <c r="L245" i="14"/>
  <c r="D246" i="14"/>
  <c r="I246" i="14"/>
  <c r="E246" i="14"/>
  <c r="G246" i="14"/>
  <c r="H246" i="14"/>
  <c r="J246" i="14"/>
  <c r="L246" i="14"/>
  <c r="D247" i="14"/>
  <c r="J247" i="14"/>
  <c r="E247" i="14"/>
  <c r="I247" i="14"/>
  <c r="K247" i="14"/>
  <c r="D248" i="14"/>
  <c r="F248" i="14"/>
  <c r="E248" i="14"/>
  <c r="K248" i="14"/>
  <c r="J248" i="14"/>
  <c r="L248" i="14"/>
  <c r="D249" i="14"/>
  <c r="H249" i="14"/>
  <c r="E249" i="14"/>
  <c r="L249" i="14"/>
  <c r="F249" i="14"/>
  <c r="K249" i="14"/>
  <c r="D250" i="14"/>
  <c r="E250" i="14"/>
  <c r="G250" i="14"/>
  <c r="L250" i="14"/>
  <c r="D251" i="14"/>
  <c r="E251" i="14"/>
  <c r="F251" i="14"/>
  <c r="H251" i="14"/>
  <c r="I251" i="14"/>
  <c r="J251" i="14"/>
  <c r="D252" i="14"/>
  <c r="E252" i="14"/>
  <c r="F252" i="14"/>
  <c r="G252" i="14"/>
  <c r="H252" i="14"/>
  <c r="I252" i="14"/>
  <c r="J252" i="14"/>
  <c r="K252" i="14"/>
  <c r="L252" i="14"/>
  <c r="D253" i="14"/>
  <c r="H253" i="14"/>
  <c r="E253" i="14"/>
  <c r="G253" i="14"/>
  <c r="I253" i="14"/>
  <c r="J253" i="14"/>
  <c r="K253" i="14"/>
  <c r="L253" i="14"/>
  <c r="D254" i="14"/>
  <c r="I254" i="14"/>
  <c r="E254" i="14"/>
  <c r="G254" i="14"/>
  <c r="H254" i="14"/>
  <c r="J254" i="14"/>
  <c r="L254" i="14"/>
  <c r="D255" i="14"/>
  <c r="J255" i="14"/>
  <c r="E255" i="14"/>
  <c r="I255" i="14"/>
  <c r="K255" i="14"/>
  <c r="D256" i="14"/>
  <c r="F256" i="14"/>
  <c r="E256" i="14"/>
  <c r="K256" i="14"/>
  <c r="J256" i="14"/>
  <c r="L256" i="14"/>
  <c r="D257" i="14"/>
  <c r="I257" i="14"/>
  <c r="E257" i="14"/>
  <c r="L257" i="14"/>
  <c r="F257" i="14"/>
  <c r="H257" i="14"/>
  <c r="K257" i="14"/>
  <c r="D258" i="14"/>
  <c r="E258" i="14"/>
  <c r="G258" i="14"/>
  <c r="L258" i="14"/>
  <c r="D259" i="14"/>
  <c r="E259" i="14"/>
  <c r="F259" i="14"/>
  <c r="H259" i="14"/>
  <c r="I259" i="14"/>
  <c r="J259" i="14"/>
  <c r="D260" i="14"/>
  <c r="E260" i="14"/>
  <c r="F260" i="14"/>
  <c r="G260" i="14"/>
  <c r="H260" i="14"/>
  <c r="I260" i="14"/>
  <c r="J260" i="14"/>
  <c r="K260" i="14"/>
  <c r="L260" i="14"/>
  <c r="D261" i="14"/>
  <c r="H261" i="14"/>
  <c r="E261" i="14"/>
  <c r="G261" i="14"/>
  <c r="I261" i="14"/>
  <c r="J261" i="14"/>
  <c r="K261" i="14"/>
  <c r="L261" i="14"/>
  <c r="D262" i="14"/>
  <c r="I262" i="14"/>
  <c r="E262" i="14"/>
  <c r="G262" i="14"/>
  <c r="H262" i="14"/>
  <c r="J262" i="14"/>
  <c r="K262" i="14"/>
  <c r="L262" i="14"/>
  <c r="D263" i="14"/>
  <c r="J263" i="14"/>
  <c r="E263" i="14"/>
  <c r="I263" i="14"/>
  <c r="K263" i="14"/>
  <c r="L263" i="14"/>
  <c r="D264" i="14"/>
  <c r="F264" i="14"/>
  <c r="E264" i="14"/>
  <c r="K264" i="14"/>
  <c r="J264" i="14"/>
  <c r="L264" i="14"/>
  <c r="D265" i="14"/>
  <c r="I265" i="14"/>
  <c r="E265" i="14"/>
  <c r="L265" i="14"/>
  <c r="F265" i="14"/>
  <c r="H265" i="14"/>
  <c r="K265" i="14"/>
  <c r="D266" i="14"/>
  <c r="E266" i="14"/>
  <c r="G266" i="14"/>
  <c r="D267" i="14"/>
  <c r="E267" i="14"/>
  <c r="F267" i="14"/>
  <c r="H267" i="14"/>
  <c r="I267" i="14"/>
  <c r="J267" i="14"/>
  <c r="D268" i="14"/>
  <c r="E268" i="14"/>
  <c r="F268" i="14"/>
  <c r="G268" i="14"/>
  <c r="H268" i="14"/>
  <c r="I268" i="14"/>
  <c r="J268" i="14"/>
  <c r="K268" i="14"/>
  <c r="L268" i="14"/>
  <c r="D269" i="14"/>
  <c r="H269" i="14"/>
  <c r="E269" i="14"/>
  <c r="G269" i="14"/>
  <c r="I269" i="14"/>
  <c r="J269" i="14"/>
  <c r="K269" i="14"/>
  <c r="L269" i="14"/>
  <c r="D270" i="14"/>
  <c r="I270" i="14"/>
  <c r="E270" i="14"/>
  <c r="G270" i="14"/>
  <c r="H270" i="14"/>
  <c r="J270" i="14"/>
  <c r="K270" i="14"/>
  <c r="L270" i="14"/>
  <c r="D271" i="14"/>
  <c r="J271" i="14"/>
  <c r="E271" i="14"/>
  <c r="I271" i="14"/>
  <c r="L271" i="14"/>
  <c r="D272" i="14"/>
  <c r="F272" i="14"/>
  <c r="E272" i="14"/>
  <c r="K272" i="14"/>
  <c r="J272" i="14"/>
  <c r="D273" i="14"/>
  <c r="I273" i="14"/>
  <c r="E273" i="14"/>
  <c r="L273" i="14"/>
  <c r="F273" i="14"/>
  <c r="H273" i="14"/>
  <c r="K273" i="14"/>
  <c r="D274" i="14"/>
  <c r="E274" i="14"/>
  <c r="G274" i="14"/>
  <c r="L274" i="14"/>
  <c r="D275" i="14"/>
  <c r="E275" i="14"/>
  <c r="F275" i="14"/>
  <c r="H275" i="14"/>
  <c r="I275" i="14"/>
  <c r="J275" i="14"/>
  <c r="D276" i="14"/>
  <c r="E276" i="14"/>
  <c r="F276" i="14"/>
  <c r="G276" i="14"/>
  <c r="H276" i="14"/>
  <c r="I276" i="14"/>
  <c r="J276" i="14"/>
  <c r="K276" i="14"/>
  <c r="L276" i="14"/>
  <c r="D277" i="14"/>
  <c r="H277" i="14"/>
  <c r="E277" i="14"/>
  <c r="G277" i="14"/>
  <c r="I277" i="14"/>
  <c r="J277" i="14"/>
  <c r="K277" i="14"/>
  <c r="L277" i="14"/>
  <c r="D278" i="14"/>
  <c r="I278" i="14"/>
  <c r="E278" i="14"/>
  <c r="G278" i="14"/>
  <c r="H278" i="14"/>
  <c r="J278" i="14"/>
  <c r="K278" i="14"/>
  <c r="L278" i="14"/>
  <c r="D279" i="14"/>
  <c r="J279" i="14"/>
  <c r="E279" i="14"/>
  <c r="I279" i="14"/>
  <c r="L279" i="14"/>
  <c r="D280" i="14"/>
  <c r="F280" i="14"/>
  <c r="E280" i="14"/>
  <c r="K280" i="14"/>
  <c r="J280" i="14"/>
  <c r="D281" i="14"/>
  <c r="I281" i="14"/>
  <c r="E281" i="14"/>
  <c r="L281" i="14"/>
  <c r="F281" i="14"/>
  <c r="H281" i="14"/>
  <c r="K281" i="14"/>
  <c r="D282" i="14"/>
  <c r="E282" i="14"/>
  <c r="G282" i="14"/>
  <c r="L282" i="14"/>
  <c r="D283" i="14"/>
  <c r="E283" i="14"/>
  <c r="F283" i="14"/>
  <c r="H283" i="14"/>
  <c r="I283" i="14"/>
  <c r="J283" i="14"/>
  <c r="D284" i="14"/>
  <c r="E284" i="14"/>
  <c r="F284" i="14"/>
  <c r="G284" i="14"/>
  <c r="H284" i="14"/>
  <c r="I284" i="14"/>
  <c r="J284" i="14"/>
  <c r="K284" i="14"/>
  <c r="L284" i="14"/>
  <c r="D285" i="14"/>
  <c r="H285" i="14"/>
  <c r="E285" i="14"/>
  <c r="G285" i="14"/>
  <c r="I285" i="14"/>
  <c r="J285" i="14"/>
  <c r="K285" i="14"/>
  <c r="L285" i="14"/>
  <c r="D286" i="14"/>
  <c r="I286" i="14"/>
  <c r="E286" i="14"/>
  <c r="G286" i="14"/>
  <c r="H286" i="14"/>
  <c r="J286" i="14"/>
  <c r="K286" i="14"/>
  <c r="L286" i="14"/>
  <c r="D287" i="14"/>
  <c r="J287" i="14"/>
  <c r="E287" i="14"/>
  <c r="I287" i="14"/>
  <c r="L287" i="14"/>
  <c r="D288" i="14"/>
  <c r="F288" i="14"/>
  <c r="E288" i="14"/>
  <c r="K288" i="14"/>
  <c r="J288" i="14"/>
  <c r="D289" i="14"/>
  <c r="I289" i="14"/>
  <c r="E289" i="14"/>
  <c r="L289" i="14"/>
  <c r="F289" i="14"/>
  <c r="H289" i="14"/>
  <c r="K289" i="14"/>
  <c r="D290" i="14"/>
  <c r="E290" i="14"/>
  <c r="G290" i="14"/>
  <c r="L290" i="14"/>
  <c r="D291" i="14"/>
  <c r="E291" i="14"/>
  <c r="F291" i="14"/>
  <c r="H291" i="14"/>
  <c r="I291" i="14"/>
  <c r="J291" i="14"/>
  <c r="D292" i="14"/>
  <c r="E292" i="14"/>
  <c r="F292" i="14"/>
  <c r="G292" i="14"/>
  <c r="H292" i="14"/>
  <c r="I292" i="14"/>
  <c r="J292" i="14"/>
  <c r="K292" i="14"/>
  <c r="L292" i="14"/>
  <c r="D293" i="14"/>
  <c r="H293" i="14"/>
  <c r="E293" i="14"/>
  <c r="G293" i="14"/>
  <c r="I293" i="14"/>
  <c r="J293" i="14"/>
  <c r="K293" i="14"/>
  <c r="L293" i="14"/>
  <c r="D294" i="14"/>
  <c r="I294" i="14"/>
  <c r="E294" i="14"/>
  <c r="G294" i="14"/>
  <c r="H294" i="14"/>
  <c r="J294" i="14"/>
  <c r="K294" i="14"/>
  <c r="L294" i="14"/>
  <c r="D295" i="14"/>
  <c r="J295" i="14"/>
  <c r="E295" i="14"/>
  <c r="I295" i="14"/>
  <c r="L295" i="14"/>
  <c r="D296" i="14"/>
  <c r="F296" i="14"/>
  <c r="E296" i="14"/>
  <c r="K296" i="14"/>
  <c r="J296" i="14"/>
  <c r="D297" i="14"/>
  <c r="I297" i="14"/>
  <c r="E297" i="14"/>
  <c r="L297" i="14"/>
  <c r="F297" i="14"/>
  <c r="H297" i="14"/>
  <c r="K297" i="14"/>
  <c r="D298" i="14"/>
  <c r="E298" i="14"/>
  <c r="G298" i="14"/>
  <c r="D299" i="14"/>
  <c r="E299" i="14"/>
  <c r="F299" i="14"/>
  <c r="H299" i="14"/>
  <c r="I299" i="14"/>
  <c r="J299" i="14"/>
  <c r="D300" i="14"/>
  <c r="E300" i="14"/>
  <c r="F300" i="14"/>
  <c r="G300" i="14"/>
  <c r="H300" i="14"/>
  <c r="I300" i="14"/>
  <c r="J300" i="14"/>
  <c r="K300" i="14"/>
  <c r="L300" i="14"/>
  <c r="D301" i="14"/>
  <c r="H301" i="14"/>
  <c r="E301" i="14"/>
  <c r="G301" i="14"/>
  <c r="I301" i="14"/>
  <c r="J301" i="14"/>
  <c r="K301" i="14"/>
  <c r="L301" i="14"/>
  <c r="D302" i="14"/>
  <c r="I302" i="14"/>
  <c r="E302" i="14"/>
  <c r="G302" i="14"/>
  <c r="H302" i="14"/>
  <c r="J302" i="14"/>
  <c r="K302" i="14"/>
  <c r="L302" i="14"/>
  <c r="D303" i="14"/>
  <c r="J303" i="14"/>
  <c r="E303" i="14"/>
  <c r="I303" i="14"/>
  <c r="L303" i="14"/>
  <c r="D304" i="14"/>
  <c r="F304" i="14"/>
  <c r="E304" i="14"/>
  <c r="K304" i="14"/>
  <c r="J304" i="14"/>
  <c r="D305" i="14"/>
  <c r="I305" i="14"/>
  <c r="E305" i="14"/>
  <c r="L305" i="14"/>
  <c r="F305" i="14"/>
  <c r="H305" i="14"/>
  <c r="K305" i="14"/>
  <c r="D306" i="14"/>
  <c r="E306" i="14"/>
  <c r="G306" i="14"/>
  <c r="L306" i="14"/>
  <c r="D307" i="14"/>
  <c r="E307" i="14"/>
  <c r="F307" i="14"/>
  <c r="H307" i="14"/>
  <c r="I307" i="14"/>
  <c r="J307" i="14"/>
  <c r="D308" i="14"/>
  <c r="E308" i="14"/>
  <c r="F308" i="14"/>
  <c r="G308" i="14"/>
  <c r="H308" i="14"/>
  <c r="I308" i="14"/>
  <c r="J308" i="14"/>
  <c r="K308" i="14"/>
  <c r="L308" i="14"/>
  <c r="D309" i="14"/>
  <c r="H309" i="14"/>
  <c r="E309" i="14"/>
  <c r="G309" i="14"/>
  <c r="I309" i="14"/>
  <c r="J309" i="14"/>
  <c r="K309" i="14"/>
  <c r="L309" i="14"/>
  <c r="D310" i="14"/>
  <c r="I310" i="14"/>
  <c r="E310" i="14"/>
  <c r="G310" i="14"/>
  <c r="H310" i="14"/>
  <c r="J310" i="14"/>
  <c r="K310" i="14"/>
  <c r="L310" i="14"/>
  <c r="D311" i="14"/>
  <c r="E311" i="14"/>
  <c r="D312" i="14"/>
  <c r="F312" i="14"/>
  <c r="E312" i="14"/>
  <c r="J312" i="14"/>
  <c r="D313" i="14"/>
  <c r="J313" i="14"/>
  <c r="E313" i="14"/>
  <c r="L313" i="14"/>
  <c r="F313" i="14"/>
  <c r="H313" i="14"/>
  <c r="I313" i="14"/>
  <c r="K313" i="14"/>
  <c r="D314" i="14"/>
  <c r="E314" i="14"/>
  <c r="K314" i="14"/>
  <c r="G314" i="14"/>
  <c r="L314" i="14"/>
  <c r="D315" i="14"/>
  <c r="E315" i="14"/>
  <c r="F315" i="14"/>
  <c r="H315" i="14"/>
  <c r="I315" i="14"/>
  <c r="J315" i="14"/>
  <c r="D316" i="14"/>
  <c r="E316" i="14"/>
  <c r="F316" i="14"/>
  <c r="G316" i="14"/>
  <c r="H316" i="14"/>
  <c r="I316" i="14"/>
  <c r="J316" i="14"/>
  <c r="K316" i="14"/>
  <c r="L316" i="14"/>
  <c r="D317" i="14"/>
  <c r="H317" i="14"/>
  <c r="E317" i="14"/>
  <c r="G317" i="14"/>
  <c r="I317" i="14"/>
  <c r="J317" i="14"/>
  <c r="K317" i="14"/>
  <c r="L317" i="14"/>
  <c r="D318" i="14"/>
  <c r="I318" i="14"/>
  <c r="E318" i="14"/>
  <c r="G318" i="14"/>
  <c r="H318" i="14"/>
  <c r="J318" i="14"/>
  <c r="K318" i="14"/>
  <c r="L318" i="14"/>
  <c r="D319" i="14"/>
  <c r="E319" i="14"/>
  <c r="I319" i="14"/>
  <c r="L319" i="14"/>
  <c r="D320" i="14"/>
  <c r="F320" i="14"/>
  <c r="E320" i="14"/>
  <c r="J320" i="14"/>
  <c r="D321" i="14"/>
  <c r="J321" i="14"/>
  <c r="E321" i="14"/>
  <c r="L321" i="14"/>
  <c r="F321" i="14"/>
  <c r="H321" i="14"/>
  <c r="I321" i="14"/>
  <c r="K321" i="14"/>
  <c r="D322" i="14"/>
  <c r="L322" i="14"/>
  <c r="E322" i="14"/>
  <c r="K322" i="14"/>
  <c r="G322" i="14"/>
  <c r="D323" i="14"/>
  <c r="E323" i="14"/>
  <c r="F323" i="14"/>
  <c r="H323" i="14"/>
  <c r="I323" i="14"/>
  <c r="J323" i="14"/>
  <c r="D324" i="14"/>
  <c r="E324" i="14"/>
  <c r="F324" i="14"/>
  <c r="G324" i="14"/>
  <c r="H324" i="14"/>
  <c r="I324" i="14"/>
  <c r="J324" i="14"/>
  <c r="K324" i="14"/>
  <c r="L324" i="14"/>
  <c r="D325" i="14"/>
  <c r="H325" i="14"/>
  <c r="E325" i="14"/>
  <c r="G325" i="14"/>
  <c r="I325" i="14"/>
  <c r="J325" i="14"/>
  <c r="K325" i="14"/>
  <c r="L325" i="14"/>
  <c r="D326" i="14"/>
  <c r="I326" i="14"/>
  <c r="E326" i="14"/>
  <c r="G326" i="14"/>
  <c r="H326" i="14"/>
  <c r="K326" i="14"/>
  <c r="L326" i="14"/>
  <c r="D327" i="14"/>
  <c r="E327" i="14"/>
  <c r="I327" i="14"/>
  <c r="L327" i="14"/>
  <c r="D328" i="14"/>
  <c r="H328" i="14"/>
  <c r="E328" i="14"/>
  <c r="F328" i="14"/>
  <c r="J328" i="14"/>
  <c r="D329" i="14"/>
  <c r="J329" i="14"/>
  <c r="E329" i="14"/>
  <c r="L329" i="14"/>
  <c r="F329" i="14"/>
  <c r="G329" i="14"/>
  <c r="H329" i="14"/>
  <c r="I329" i="14"/>
  <c r="K329" i="14"/>
  <c r="D330" i="14"/>
  <c r="E330" i="14"/>
  <c r="G330" i="14"/>
  <c r="L330" i="14"/>
  <c r="D331" i="14"/>
  <c r="E331" i="14"/>
  <c r="F331" i="14"/>
  <c r="H331" i="14"/>
  <c r="I331" i="14"/>
  <c r="J331" i="14"/>
  <c r="D332" i="14"/>
  <c r="E332" i="14"/>
  <c r="F332" i="14"/>
  <c r="G332" i="14"/>
  <c r="H332" i="14"/>
  <c r="I332" i="14"/>
  <c r="J332" i="14"/>
  <c r="K332" i="14"/>
  <c r="L332" i="14"/>
  <c r="D333" i="14"/>
  <c r="H333" i="14"/>
  <c r="E333" i="14"/>
  <c r="G333" i="14"/>
  <c r="I333" i="14"/>
  <c r="J333" i="14"/>
  <c r="K333" i="14"/>
  <c r="L333" i="14"/>
  <c r="D334" i="14"/>
  <c r="E334" i="14"/>
  <c r="G334" i="14"/>
  <c r="D335" i="14"/>
  <c r="E335" i="14"/>
  <c r="D336" i="14"/>
  <c r="E336" i="14"/>
  <c r="F336" i="14"/>
  <c r="D13" i="12"/>
  <c r="F1" i="12"/>
  <c r="D11" i="12"/>
  <c r="W18" i="12" s="1"/>
  <c r="D12" i="12"/>
  <c r="C7" i="12"/>
  <c r="E25" i="12"/>
  <c r="F25" i="12"/>
  <c r="G25" i="12"/>
  <c r="N25" i="12"/>
  <c r="G10" i="12"/>
  <c r="H10" i="12"/>
  <c r="W10" i="12"/>
  <c r="C17" i="12"/>
  <c r="Q21" i="12"/>
  <c r="E22" i="12"/>
  <c r="F22" i="12"/>
  <c r="Q22" i="12"/>
  <c r="E23" i="12"/>
  <c r="F23" i="12"/>
  <c r="G23" i="12"/>
  <c r="N23" i="12"/>
  <c r="Q23" i="12"/>
  <c r="Q24" i="12"/>
  <c r="Q25" i="12"/>
  <c r="Q26" i="12"/>
  <c r="E27" i="12"/>
  <c r="F27" i="12"/>
  <c r="Q27" i="12"/>
  <c r="Q28" i="12"/>
  <c r="Q29" i="12"/>
  <c r="Q30" i="12"/>
  <c r="Q31" i="12"/>
  <c r="Q32" i="12"/>
  <c r="Q33" i="12"/>
  <c r="Q34" i="12"/>
  <c r="Q35" i="12"/>
  <c r="E36" i="12"/>
  <c r="F36" i="12"/>
  <c r="Q36" i="12"/>
  <c r="Q37" i="12"/>
  <c r="Q38" i="12"/>
  <c r="Q39" i="12"/>
  <c r="Q40" i="12"/>
  <c r="Q41" i="12"/>
  <c r="E42" i="12"/>
  <c r="F42" i="12"/>
  <c r="Q42" i="12"/>
  <c r="Q43" i="12"/>
  <c r="Q44" i="12"/>
  <c r="Q45" i="12"/>
  <c r="Q46" i="12"/>
  <c r="Q47" i="12"/>
  <c r="E48" i="12"/>
  <c r="F48" i="12"/>
  <c r="Q48" i="12"/>
  <c r="Q49" i="12"/>
  <c r="Q50" i="12"/>
  <c r="Q51" i="12"/>
  <c r="E52" i="12"/>
  <c r="F52" i="12"/>
  <c r="Q52" i="12"/>
  <c r="E53" i="12"/>
  <c r="F53" i="12"/>
  <c r="G53" i="12"/>
  <c r="I53" i="12"/>
  <c r="Q53" i="12"/>
  <c r="Q54" i="12"/>
  <c r="Q55" i="12"/>
  <c r="Q56" i="12"/>
  <c r="Q57" i="12"/>
  <c r="Q58" i="12"/>
  <c r="E59" i="12"/>
  <c r="F59" i="12"/>
  <c r="Q59" i="12"/>
  <c r="Q60" i="12"/>
  <c r="A9" i="2"/>
  <c r="C9" i="2" s="1"/>
  <c r="D21" i="2"/>
  <c r="D22" i="2"/>
  <c r="J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J30" i="2"/>
  <c r="D31" i="2"/>
  <c r="H31" i="2"/>
  <c r="D32" i="2"/>
  <c r="H32" i="2"/>
  <c r="D33" i="2"/>
  <c r="H33" i="2"/>
  <c r="D34" i="2"/>
  <c r="F34" i="2"/>
  <c r="D35" i="2"/>
  <c r="H35" i="2"/>
  <c r="D36" i="2"/>
  <c r="H36" i="2"/>
  <c r="D37" i="2"/>
  <c r="H37" i="2"/>
  <c r="D38" i="2"/>
  <c r="J38" i="2"/>
  <c r="D39" i="2"/>
  <c r="H39" i="2"/>
  <c r="D40" i="2"/>
  <c r="H40" i="2"/>
  <c r="D41" i="2"/>
  <c r="H41" i="2"/>
  <c r="D42" i="2"/>
  <c r="F42" i="2"/>
  <c r="D43" i="2"/>
  <c r="H43" i="2"/>
  <c r="D44" i="2"/>
  <c r="H44" i="2"/>
  <c r="D45" i="2"/>
  <c r="H45" i="2"/>
  <c r="D46" i="2"/>
  <c r="J46" i="2"/>
  <c r="D47" i="2"/>
  <c r="H47" i="2"/>
  <c r="D48" i="2"/>
  <c r="H48" i="2"/>
  <c r="D49" i="2"/>
  <c r="H49" i="2"/>
  <c r="D50" i="2"/>
  <c r="F50" i="2"/>
  <c r="D51" i="2"/>
  <c r="H51" i="2"/>
  <c r="D52" i="2"/>
  <c r="H52" i="2"/>
  <c r="D53" i="2"/>
  <c r="H53" i="2"/>
  <c r="D54" i="2"/>
  <c r="J54" i="2"/>
  <c r="D55" i="2"/>
  <c r="H55" i="2"/>
  <c r="D56" i="2"/>
  <c r="H56" i="2"/>
  <c r="D57" i="2"/>
  <c r="H57" i="2"/>
  <c r="D58" i="2"/>
  <c r="F58" i="2"/>
  <c r="D59" i="2"/>
  <c r="H59" i="2"/>
  <c r="D60" i="2"/>
  <c r="H60" i="2"/>
  <c r="D61" i="2"/>
  <c r="H61" i="2"/>
  <c r="D62" i="2"/>
  <c r="J62" i="2"/>
  <c r="D63" i="2"/>
  <c r="H63" i="2"/>
  <c r="D64" i="2"/>
  <c r="H64" i="2"/>
  <c r="D65" i="2"/>
  <c r="H65" i="2"/>
  <c r="D66" i="2"/>
  <c r="F66" i="2"/>
  <c r="D67" i="2"/>
  <c r="H67" i="2"/>
  <c r="D68" i="2"/>
  <c r="H68" i="2"/>
  <c r="D69" i="2"/>
  <c r="H69" i="2"/>
  <c r="D70" i="2"/>
  <c r="J70" i="2"/>
  <c r="D71" i="2"/>
  <c r="H71" i="2"/>
  <c r="D72" i="2"/>
  <c r="J72" i="2"/>
  <c r="H72" i="2"/>
  <c r="D73" i="2"/>
  <c r="H73" i="2"/>
  <c r="D74" i="2"/>
  <c r="F74" i="2"/>
  <c r="D75" i="2"/>
  <c r="H75" i="2"/>
  <c r="J23" i="2"/>
  <c r="J24" i="2"/>
  <c r="J25" i="2"/>
  <c r="J26" i="2"/>
  <c r="J27" i="2"/>
  <c r="J28" i="2"/>
  <c r="J29" i="2"/>
  <c r="J31" i="2"/>
  <c r="J32" i="2"/>
  <c r="J33" i="2"/>
  <c r="J34" i="2"/>
  <c r="J35" i="2"/>
  <c r="J36" i="2"/>
  <c r="J37" i="2"/>
  <c r="J39" i="2"/>
  <c r="J40" i="2"/>
  <c r="J41" i="2"/>
  <c r="J42" i="2"/>
  <c r="J43" i="2"/>
  <c r="J44" i="2"/>
  <c r="J45" i="2"/>
  <c r="J47" i="2"/>
  <c r="J48" i="2"/>
  <c r="J49" i="2"/>
  <c r="J50" i="2"/>
  <c r="J51" i="2"/>
  <c r="J52" i="2"/>
  <c r="J53" i="2"/>
  <c r="J55" i="2"/>
  <c r="J56" i="2"/>
  <c r="J57" i="2"/>
  <c r="J58" i="2"/>
  <c r="J59" i="2"/>
  <c r="J60" i="2"/>
  <c r="J61" i="2"/>
  <c r="J63" i="2"/>
  <c r="J64" i="2"/>
  <c r="J65" i="2"/>
  <c r="J66" i="2"/>
  <c r="J67" i="2"/>
  <c r="J68" i="2"/>
  <c r="J69" i="2"/>
  <c r="J71" i="2"/>
  <c r="J73" i="2"/>
  <c r="J74" i="2"/>
  <c r="J75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3" i="2"/>
  <c r="I74" i="2"/>
  <c r="I75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7" i="2"/>
  <c r="F68" i="2"/>
  <c r="F69" i="2"/>
  <c r="F70" i="2"/>
  <c r="F71" i="2"/>
  <c r="F72" i="2"/>
  <c r="F73" i="2"/>
  <c r="F75" i="2"/>
  <c r="E21" i="2"/>
  <c r="G21" i="2"/>
  <c r="E22" i="2"/>
  <c r="G22" i="2"/>
  <c r="E23" i="2"/>
  <c r="K23" i="2"/>
  <c r="E24" i="2"/>
  <c r="G24" i="2"/>
  <c r="E25" i="2"/>
  <c r="L25" i="2"/>
  <c r="G25" i="2"/>
  <c r="E26" i="2"/>
  <c r="G26" i="2"/>
  <c r="E27" i="2"/>
  <c r="G27" i="2"/>
  <c r="E28" i="2"/>
  <c r="G28" i="2"/>
  <c r="E29" i="2"/>
  <c r="G29" i="2"/>
  <c r="E30" i="2"/>
  <c r="G30" i="2"/>
  <c r="E31" i="2"/>
  <c r="K31" i="2"/>
  <c r="E32" i="2"/>
  <c r="G32" i="2"/>
  <c r="E33" i="2"/>
  <c r="L33" i="2"/>
  <c r="G33" i="2"/>
  <c r="E34" i="2"/>
  <c r="G34" i="2"/>
  <c r="E35" i="2"/>
  <c r="G35" i="2"/>
  <c r="E36" i="2"/>
  <c r="G36" i="2"/>
  <c r="E37" i="2"/>
  <c r="G37" i="2"/>
  <c r="E38" i="2"/>
  <c r="G38" i="2"/>
  <c r="E39" i="2"/>
  <c r="K39" i="2"/>
  <c r="E40" i="2"/>
  <c r="G40" i="2"/>
  <c r="E41" i="2"/>
  <c r="L41" i="2"/>
  <c r="G41" i="2"/>
  <c r="E42" i="2"/>
  <c r="G42" i="2"/>
  <c r="E43" i="2"/>
  <c r="G43" i="2"/>
  <c r="E44" i="2"/>
  <c r="G44" i="2"/>
  <c r="E45" i="2"/>
  <c r="G45" i="2"/>
  <c r="E46" i="2"/>
  <c r="G46" i="2"/>
  <c r="E47" i="2"/>
  <c r="K47" i="2"/>
  <c r="E48" i="2"/>
  <c r="G48" i="2"/>
  <c r="E49" i="2"/>
  <c r="L49" i="2"/>
  <c r="G49" i="2"/>
  <c r="E50" i="2"/>
  <c r="G50" i="2"/>
  <c r="E51" i="2"/>
  <c r="G51" i="2"/>
  <c r="E52" i="2"/>
  <c r="G52" i="2"/>
  <c r="E53" i="2"/>
  <c r="G53" i="2"/>
  <c r="E54" i="2"/>
  <c r="G54" i="2"/>
  <c r="E55" i="2"/>
  <c r="K55" i="2"/>
  <c r="E56" i="2"/>
  <c r="G56" i="2"/>
  <c r="E57" i="2"/>
  <c r="L57" i="2"/>
  <c r="G57" i="2"/>
  <c r="E58" i="2"/>
  <c r="G58" i="2"/>
  <c r="E59" i="2"/>
  <c r="G59" i="2"/>
  <c r="E60" i="2"/>
  <c r="G60" i="2"/>
  <c r="E61" i="2"/>
  <c r="G61" i="2"/>
  <c r="E62" i="2"/>
  <c r="G62" i="2"/>
  <c r="E63" i="2"/>
  <c r="K63" i="2"/>
  <c r="E64" i="2"/>
  <c r="G64" i="2"/>
  <c r="E65" i="2"/>
  <c r="L65" i="2"/>
  <c r="G65" i="2"/>
  <c r="E66" i="2"/>
  <c r="G66" i="2"/>
  <c r="E67" i="2"/>
  <c r="G67" i="2"/>
  <c r="E68" i="2"/>
  <c r="G68" i="2"/>
  <c r="E69" i="2"/>
  <c r="G69" i="2"/>
  <c r="E70" i="2"/>
  <c r="G70" i="2"/>
  <c r="E71" i="2"/>
  <c r="K71" i="2"/>
  <c r="E72" i="2"/>
  <c r="G72" i="2"/>
  <c r="E73" i="2"/>
  <c r="K73" i="2"/>
  <c r="G73" i="2"/>
  <c r="E74" i="2"/>
  <c r="G74" i="2"/>
  <c r="E75" i="2"/>
  <c r="G75" i="2"/>
  <c r="K22" i="2"/>
  <c r="K24" i="2"/>
  <c r="K25" i="2"/>
  <c r="K26" i="2"/>
  <c r="K28" i="2"/>
  <c r="K29" i="2"/>
  <c r="K30" i="2"/>
  <c r="K32" i="2"/>
  <c r="K33" i="2"/>
  <c r="K34" i="2"/>
  <c r="K36" i="2"/>
  <c r="K37" i="2"/>
  <c r="K38" i="2"/>
  <c r="K40" i="2"/>
  <c r="K41" i="2"/>
  <c r="K42" i="2"/>
  <c r="K44" i="2"/>
  <c r="K45" i="2"/>
  <c r="K46" i="2"/>
  <c r="K48" i="2"/>
  <c r="K49" i="2"/>
  <c r="K50" i="2"/>
  <c r="K52" i="2"/>
  <c r="K53" i="2"/>
  <c r="K54" i="2"/>
  <c r="K56" i="2"/>
  <c r="K57" i="2"/>
  <c r="K58" i="2"/>
  <c r="K60" i="2"/>
  <c r="K61" i="2"/>
  <c r="K62" i="2"/>
  <c r="K64" i="2"/>
  <c r="K65" i="2"/>
  <c r="K66" i="2"/>
  <c r="K68" i="2"/>
  <c r="K69" i="2"/>
  <c r="K70" i="2"/>
  <c r="K72" i="2"/>
  <c r="K74" i="2"/>
  <c r="L22" i="2"/>
  <c r="L24" i="2"/>
  <c r="L26" i="2"/>
  <c r="L27" i="2"/>
  <c r="L28" i="2"/>
  <c r="L29" i="2"/>
  <c r="L30" i="2"/>
  <c r="L32" i="2"/>
  <c r="L34" i="2"/>
  <c r="L35" i="2"/>
  <c r="L36" i="2"/>
  <c r="L37" i="2"/>
  <c r="L38" i="2"/>
  <c r="L40" i="2"/>
  <c r="L42" i="2"/>
  <c r="L43" i="2"/>
  <c r="L44" i="2"/>
  <c r="L45" i="2"/>
  <c r="L46" i="2"/>
  <c r="L48" i="2"/>
  <c r="L50" i="2"/>
  <c r="L51" i="2"/>
  <c r="L52" i="2"/>
  <c r="L53" i="2"/>
  <c r="L54" i="2"/>
  <c r="L56" i="2"/>
  <c r="L58" i="2"/>
  <c r="L59" i="2"/>
  <c r="L60" i="2"/>
  <c r="L61" i="2"/>
  <c r="L62" i="2"/>
  <c r="L64" i="2"/>
  <c r="L66" i="2"/>
  <c r="L67" i="2"/>
  <c r="L68" i="2"/>
  <c r="L69" i="2"/>
  <c r="L70" i="2"/>
  <c r="L72" i="2"/>
  <c r="L74" i="2"/>
  <c r="L75" i="2"/>
  <c r="G4" i="2"/>
  <c r="G5" i="2"/>
  <c r="G6" i="2"/>
  <c r="G7" i="2"/>
  <c r="B10" i="2"/>
  <c r="C16" i="2"/>
  <c r="C15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Q16" i="2"/>
  <c r="Q15" i="2"/>
  <c r="D76" i="2"/>
  <c r="J76" i="2"/>
  <c r="E76" i="2"/>
  <c r="G76" i="2"/>
  <c r="H76" i="2"/>
  <c r="I76" i="2"/>
  <c r="L76" i="2"/>
  <c r="D77" i="2"/>
  <c r="F77" i="2"/>
  <c r="E77" i="2"/>
  <c r="K77" i="2"/>
  <c r="H77" i="2"/>
  <c r="I77" i="2"/>
  <c r="J77" i="2"/>
  <c r="D78" i="2"/>
  <c r="H78" i="2"/>
  <c r="E78" i="2"/>
  <c r="L78" i="2"/>
  <c r="F78" i="2"/>
  <c r="I78" i="2"/>
  <c r="J78" i="2"/>
  <c r="K78" i="2"/>
  <c r="D79" i="2"/>
  <c r="F79" i="2"/>
  <c r="E79" i="2"/>
  <c r="G79" i="2"/>
  <c r="J79" i="2"/>
  <c r="L79" i="2"/>
  <c r="D80" i="2"/>
  <c r="F80" i="2"/>
  <c r="E80" i="2"/>
  <c r="G80" i="2"/>
  <c r="K80" i="2"/>
  <c r="D81" i="2"/>
  <c r="H81" i="2"/>
  <c r="E81" i="2"/>
  <c r="G81" i="2"/>
  <c r="L81" i="2"/>
  <c r="D82" i="2"/>
  <c r="H82" i="2"/>
  <c r="E82" i="2"/>
  <c r="F82" i="2"/>
  <c r="I82" i="2"/>
  <c r="J82" i="2"/>
  <c r="D83" i="2"/>
  <c r="E83" i="2"/>
  <c r="L83" i="2"/>
  <c r="F83" i="2"/>
  <c r="G83" i="2"/>
  <c r="H83" i="2"/>
  <c r="I83" i="2"/>
  <c r="J83" i="2"/>
  <c r="K83" i="2"/>
  <c r="D84" i="2"/>
  <c r="J84" i="2"/>
  <c r="E84" i="2"/>
  <c r="G84" i="2"/>
  <c r="H84" i="2"/>
  <c r="I84" i="2"/>
  <c r="L84" i="2"/>
  <c r="D85" i="2"/>
  <c r="F85" i="2"/>
  <c r="E85" i="2"/>
  <c r="K85" i="2"/>
  <c r="H85" i="2"/>
  <c r="I85" i="2"/>
  <c r="J85" i="2"/>
  <c r="D86" i="2"/>
  <c r="E86" i="2"/>
  <c r="L86" i="2"/>
  <c r="F86" i="2"/>
  <c r="H86" i="2"/>
  <c r="I86" i="2"/>
  <c r="J86" i="2"/>
  <c r="K86" i="2"/>
  <c r="D87" i="2"/>
  <c r="F87" i="2"/>
  <c r="E87" i="2"/>
  <c r="G87" i="2"/>
  <c r="J87" i="2"/>
  <c r="K87" i="2"/>
  <c r="L87" i="2"/>
  <c r="D88" i="2"/>
  <c r="F88" i="2"/>
  <c r="E88" i="2"/>
  <c r="G88" i="2"/>
  <c r="K88" i="2"/>
  <c r="L88" i="2"/>
  <c r="D89" i="2"/>
  <c r="H89" i="2"/>
  <c r="E89" i="2"/>
  <c r="G89" i="2"/>
  <c r="L89" i="2"/>
  <c r="D90" i="2"/>
  <c r="H90" i="2"/>
  <c r="E90" i="2"/>
  <c r="F90" i="2"/>
  <c r="I90" i="2"/>
  <c r="J90" i="2"/>
  <c r="D91" i="2"/>
  <c r="I91" i="2"/>
  <c r="E91" i="2"/>
  <c r="L91" i="2"/>
  <c r="F91" i="2"/>
  <c r="G91" i="2"/>
  <c r="H91" i="2"/>
  <c r="J91" i="2"/>
  <c r="K91" i="2"/>
  <c r="D92" i="2"/>
  <c r="J92" i="2"/>
  <c r="E92" i="2"/>
  <c r="G92" i="2"/>
  <c r="H92" i="2"/>
  <c r="I92" i="2"/>
  <c r="L92" i="2"/>
  <c r="D93" i="2"/>
  <c r="F93" i="2"/>
  <c r="E93" i="2"/>
  <c r="K93" i="2"/>
  <c r="H93" i="2"/>
  <c r="I93" i="2"/>
  <c r="J93" i="2"/>
  <c r="D94" i="2"/>
  <c r="E94" i="2"/>
  <c r="L94" i="2"/>
  <c r="F94" i="2"/>
  <c r="H94" i="2"/>
  <c r="I94" i="2"/>
  <c r="J94" i="2"/>
  <c r="K94" i="2"/>
  <c r="D95" i="2"/>
  <c r="F95" i="2"/>
  <c r="E95" i="2"/>
  <c r="G95" i="2"/>
  <c r="J95" i="2"/>
  <c r="K95" i="2"/>
  <c r="L95" i="2"/>
  <c r="D96" i="2"/>
  <c r="F96" i="2"/>
  <c r="E96" i="2"/>
  <c r="G96" i="2"/>
  <c r="K96" i="2"/>
  <c r="L96" i="2"/>
  <c r="D97" i="2"/>
  <c r="H97" i="2"/>
  <c r="E97" i="2"/>
  <c r="G97" i="2"/>
  <c r="L97" i="2"/>
  <c r="D98" i="2"/>
  <c r="H98" i="2"/>
  <c r="E98" i="2"/>
  <c r="F98" i="2"/>
  <c r="I98" i="2"/>
  <c r="J98" i="2"/>
  <c r="D99" i="2"/>
  <c r="E99" i="2"/>
  <c r="L99" i="2"/>
  <c r="F99" i="2"/>
  <c r="G99" i="2"/>
  <c r="H99" i="2"/>
  <c r="I99" i="2"/>
  <c r="J99" i="2"/>
  <c r="K99" i="2"/>
  <c r="D100" i="2"/>
  <c r="J100" i="2"/>
  <c r="E100" i="2"/>
  <c r="G100" i="2"/>
  <c r="H100" i="2"/>
  <c r="I100" i="2"/>
  <c r="L100" i="2"/>
  <c r="D101" i="2"/>
  <c r="F101" i="2"/>
  <c r="E101" i="2"/>
  <c r="K101" i="2"/>
  <c r="H101" i="2"/>
  <c r="I101" i="2"/>
  <c r="J101" i="2"/>
  <c r="D102" i="2"/>
  <c r="E102" i="2"/>
  <c r="L102" i="2"/>
  <c r="F102" i="2"/>
  <c r="H102" i="2"/>
  <c r="I102" i="2"/>
  <c r="J102" i="2"/>
  <c r="K102" i="2"/>
  <c r="D103" i="2"/>
  <c r="F103" i="2"/>
  <c r="E103" i="2"/>
  <c r="G103" i="2"/>
  <c r="J103" i="2"/>
  <c r="K103" i="2"/>
  <c r="L103" i="2"/>
  <c r="D104" i="2"/>
  <c r="F104" i="2"/>
  <c r="E104" i="2"/>
  <c r="G104" i="2"/>
  <c r="L104" i="2"/>
  <c r="D105" i="2"/>
  <c r="H105" i="2"/>
  <c r="E105" i="2"/>
  <c r="G105" i="2"/>
  <c r="D106" i="2"/>
  <c r="H106" i="2"/>
  <c r="E106" i="2"/>
  <c r="F106" i="2"/>
  <c r="I106" i="2"/>
  <c r="J106" i="2"/>
  <c r="D107" i="2"/>
  <c r="E107" i="2"/>
  <c r="L107" i="2"/>
  <c r="F107" i="2"/>
  <c r="G107" i="2"/>
  <c r="H107" i="2"/>
  <c r="I107" i="2"/>
  <c r="J107" i="2"/>
  <c r="K107" i="2"/>
  <c r="D108" i="2"/>
  <c r="J108" i="2"/>
  <c r="E108" i="2"/>
  <c r="G108" i="2"/>
  <c r="H108" i="2"/>
  <c r="I108" i="2"/>
  <c r="L108" i="2"/>
  <c r="D109" i="2"/>
  <c r="F109" i="2"/>
  <c r="E109" i="2"/>
  <c r="K109" i="2"/>
  <c r="H109" i="2"/>
  <c r="I109" i="2"/>
  <c r="J109" i="2"/>
  <c r="D110" i="2"/>
  <c r="E110" i="2"/>
  <c r="L110" i="2"/>
  <c r="F110" i="2"/>
  <c r="H110" i="2"/>
  <c r="I110" i="2"/>
  <c r="J110" i="2"/>
  <c r="K110" i="2"/>
  <c r="D111" i="2"/>
  <c r="F111" i="2"/>
  <c r="E111" i="2"/>
  <c r="G111" i="2"/>
  <c r="J111" i="2"/>
  <c r="K111" i="2"/>
  <c r="L111" i="2"/>
  <c r="D112" i="2"/>
  <c r="E112" i="2"/>
  <c r="G112" i="2"/>
  <c r="K112" i="2"/>
  <c r="L112" i="2"/>
  <c r="D113" i="2"/>
  <c r="E113" i="2"/>
  <c r="L113" i="2"/>
  <c r="D114" i="2"/>
  <c r="H114" i="2"/>
  <c r="E114" i="2"/>
  <c r="F114" i="2"/>
  <c r="I114" i="2"/>
  <c r="J114" i="2"/>
  <c r="D115" i="2"/>
  <c r="E115" i="2"/>
  <c r="L115" i="2"/>
  <c r="F115" i="2"/>
  <c r="G115" i="2"/>
  <c r="H115" i="2"/>
  <c r="I115" i="2"/>
  <c r="J115" i="2"/>
  <c r="K115" i="2"/>
  <c r="D116" i="2"/>
  <c r="J116" i="2"/>
  <c r="E116" i="2"/>
  <c r="G116" i="2"/>
  <c r="H116" i="2"/>
  <c r="I116" i="2"/>
  <c r="L116" i="2"/>
  <c r="D117" i="2"/>
  <c r="F117" i="2"/>
  <c r="E117" i="2"/>
  <c r="K117" i="2"/>
  <c r="H117" i="2"/>
  <c r="I117" i="2"/>
  <c r="J117" i="2"/>
  <c r="D118" i="2"/>
  <c r="E118" i="2"/>
  <c r="L118" i="2"/>
  <c r="F118" i="2"/>
  <c r="H118" i="2"/>
  <c r="I118" i="2"/>
  <c r="J118" i="2"/>
  <c r="K118" i="2"/>
  <c r="D119" i="2"/>
  <c r="F119" i="2"/>
  <c r="E119" i="2"/>
  <c r="G119" i="2"/>
  <c r="J119" i="2"/>
  <c r="K119" i="2"/>
  <c r="L119" i="2"/>
  <c r="D120" i="2"/>
  <c r="K120" i="2"/>
  <c r="E120" i="2"/>
  <c r="G120" i="2"/>
  <c r="D121" i="2"/>
  <c r="E121" i="2"/>
  <c r="L121" i="2"/>
  <c r="D122" i="2"/>
  <c r="H122" i="2"/>
  <c r="E122" i="2"/>
  <c r="G122" i="2"/>
  <c r="F122" i="2"/>
  <c r="I122" i="2"/>
  <c r="J122" i="2"/>
  <c r="D123" i="2"/>
  <c r="E123" i="2"/>
  <c r="L123" i="2"/>
  <c r="F123" i="2"/>
  <c r="G123" i="2"/>
  <c r="H123" i="2"/>
  <c r="I123" i="2"/>
  <c r="J123" i="2"/>
  <c r="K123" i="2"/>
  <c r="D124" i="2"/>
  <c r="J124" i="2"/>
  <c r="E124" i="2"/>
  <c r="G124" i="2"/>
  <c r="H124" i="2"/>
  <c r="I124" i="2"/>
  <c r="L124" i="2"/>
  <c r="D125" i="2"/>
  <c r="F125" i="2"/>
  <c r="E125" i="2"/>
  <c r="K125" i="2"/>
  <c r="H125" i="2"/>
  <c r="I125" i="2"/>
  <c r="J125" i="2"/>
  <c r="D126" i="2"/>
  <c r="E126" i="2"/>
  <c r="L126" i="2"/>
  <c r="F126" i="2"/>
  <c r="H126" i="2"/>
  <c r="I126" i="2"/>
  <c r="J126" i="2"/>
  <c r="K126" i="2"/>
  <c r="D127" i="2"/>
  <c r="E127" i="2"/>
  <c r="G127" i="2"/>
  <c r="D128" i="2"/>
  <c r="E128" i="2"/>
  <c r="D129" i="2"/>
  <c r="F129" i="2"/>
  <c r="E129" i="2"/>
  <c r="L129" i="2"/>
  <c r="D130" i="2"/>
  <c r="H130" i="2"/>
  <c r="E130" i="2"/>
  <c r="G130" i="2"/>
  <c r="F130" i="2"/>
  <c r="I130" i="2"/>
  <c r="J130" i="2"/>
  <c r="D131" i="2"/>
  <c r="E131" i="2"/>
  <c r="L131" i="2"/>
  <c r="F131" i="2"/>
  <c r="G131" i="2"/>
  <c r="H131" i="2"/>
  <c r="I131" i="2"/>
  <c r="J131" i="2"/>
  <c r="K131" i="2"/>
  <c r="D132" i="2"/>
  <c r="J132" i="2"/>
  <c r="E132" i="2"/>
  <c r="G132" i="2"/>
  <c r="H132" i="2"/>
  <c r="I132" i="2"/>
  <c r="L132" i="2"/>
  <c r="D133" i="2"/>
  <c r="F133" i="2"/>
  <c r="E133" i="2"/>
  <c r="K133" i="2"/>
  <c r="H133" i="2"/>
  <c r="I133" i="2"/>
  <c r="J133" i="2"/>
  <c r="D134" i="2"/>
  <c r="E134" i="2"/>
  <c r="L134" i="2"/>
  <c r="F134" i="2"/>
  <c r="H134" i="2"/>
  <c r="I134" i="2"/>
  <c r="J134" i="2"/>
  <c r="K134" i="2"/>
  <c r="D135" i="2"/>
  <c r="L135" i="2"/>
  <c r="E135" i="2"/>
  <c r="G135" i="2"/>
  <c r="J135" i="2"/>
  <c r="K135" i="2"/>
  <c r="D136" i="2"/>
  <c r="E136" i="2"/>
  <c r="L136" i="2"/>
  <c r="H136" i="2"/>
  <c r="K136" i="2"/>
  <c r="D137" i="2"/>
  <c r="E137" i="2"/>
  <c r="D138" i="2"/>
  <c r="H138" i="2"/>
  <c r="E138" i="2"/>
  <c r="F138" i="2"/>
  <c r="G138" i="2"/>
  <c r="I138" i="2"/>
  <c r="J138" i="2"/>
  <c r="D139" i="2"/>
  <c r="E139" i="2"/>
  <c r="L139" i="2"/>
  <c r="F139" i="2"/>
  <c r="G139" i="2"/>
  <c r="H139" i="2"/>
  <c r="I139" i="2"/>
  <c r="J139" i="2"/>
  <c r="K139" i="2"/>
  <c r="D140" i="2"/>
  <c r="E140" i="2"/>
  <c r="G140" i="2"/>
  <c r="H140" i="2"/>
  <c r="D141" i="2"/>
  <c r="F141" i="2"/>
  <c r="E141" i="2"/>
  <c r="H141" i="2"/>
  <c r="I141" i="2"/>
  <c r="J141" i="2"/>
  <c r="D142" i="2"/>
  <c r="E142" i="2"/>
  <c r="L142" i="2"/>
  <c r="F142" i="2"/>
  <c r="H142" i="2"/>
  <c r="I142" i="2"/>
  <c r="J142" i="2"/>
  <c r="K142" i="2"/>
  <c r="D143" i="2"/>
  <c r="L143" i="2"/>
  <c r="E143" i="2"/>
  <c r="G143" i="2"/>
  <c r="J143" i="2"/>
  <c r="K143" i="2"/>
  <c r="D144" i="2"/>
  <c r="E144" i="2"/>
  <c r="H144" i="2"/>
  <c r="K144" i="2"/>
  <c r="L144" i="2"/>
  <c r="D145" i="2"/>
  <c r="E145" i="2"/>
  <c r="D146" i="2"/>
  <c r="H146" i="2"/>
  <c r="E146" i="2"/>
  <c r="F146" i="2"/>
  <c r="G146" i="2"/>
  <c r="I146" i="2"/>
  <c r="J146" i="2"/>
  <c r="D147" i="2"/>
  <c r="E147" i="2"/>
  <c r="L147" i="2"/>
  <c r="F147" i="2"/>
  <c r="G147" i="2"/>
  <c r="H147" i="2"/>
  <c r="I147" i="2"/>
  <c r="J147" i="2"/>
  <c r="K147" i="2"/>
  <c r="D148" i="2"/>
  <c r="E148" i="2"/>
  <c r="G148" i="2"/>
  <c r="H148" i="2"/>
  <c r="D149" i="2"/>
  <c r="F149" i="2"/>
  <c r="E149" i="2"/>
  <c r="H149" i="2"/>
  <c r="I149" i="2"/>
  <c r="J149" i="2"/>
  <c r="D150" i="2"/>
  <c r="E150" i="2"/>
  <c r="L150" i="2"/>
  <c r="F150" i="2"/>
  <c r="H150" i="2"/>
  <c r="I150" i="2"/>
  <c r="J150" i="2"/>
  <c r="K150" i="2"/>
  <c r="D151" i="2"/>
  <c r="L151" i="2"/>
  <c r="E151" i="2"/>
  <c r="G151" i="2"/>
  <c r="J151" i="2"/>
  <c r="K151" i="2"/>
  <c r="D152" i="2"/>
  <c r="E152" i="2"/>
  <c r="H152" i="2"/>
  <c r="K152" i="2"/>
  <c r="L152" i="2"/>
  <c r="D153" i="2"/>
  <c r="E153" i="2"/>
  <c r="D154" i="2"/>
  <c r="H154" i="2"/>
  <c r="E154" i="2"/>
  <c r="F154" i="2"/>
  <c r="G154" i="2"/>
  <c r="I154" i="2"/>
  <c r="J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H156" i="2"/>
  <c r="D157" i="2"/>
  <c r="F157" i="2"/>
  <c r="E157" i="2"/>
  <c r="H157" i="2"/>
  <c r="I157" i="2"/>
  <c r="J157" i="2"/>
  <c r="D158" i="2"/>
  <c r="E158" i="2"/>
  <c r="L158" i="2"/>
  <c r="F158" i="2"/>
  <c r="H158" i="2"/>
  <c r="I158" i="2"/>
  <c r="J158" i="2"/>
  <c r="K158" i="2"/>
  <c r="D159" i="2"/>
  <c r="L159" i="2"/>
  <c r="E159" i="2"/>
  <c r="G159" i="2"/>
  <c r="J159" i="2"/>
  <c r="K159" i="2"/>
  <c r="D160" i="2"/>
  <c r="E160" i="2"/>
  <c r="H160" i="2"/>
  <c r="K160" i="2"/>
  <c r="L160" i="2"/>
  <c r="D161" i="2"/>
  <c r="E161" i="2"/>
  <c r="D162" i="2"/>
  <c r="H162" i="2"/>
  <c r="E162" i="2"/>
  <c r="F162" i="2"/>
  <c r="G162" i="2"/>
  <c r="I162" i="2"/>
  <c r="J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H164" i="2"/>
  <c r="D165" i="2"/>
  <c r="F165" i="2"/>
  <c r="E165" i="2"/>
  <c r="H165" i="2"/>
  <c r="I165" i="2"/>
  <c r="J165" i="2"/>
  <c r="D166" i="2"/>
  <c r="E166" i="2"/>
  <c r="L166" i="2"/>
  <c r="F166" i="2"/>
  <c r="H166" i="2"/>
  <c r="I166" i="2"/>
  <c r="J166" i="2"/>
  <c r="K166" i="2"/>
  <c r="D167" i="2"/>
  <c r="L167" i="2"/>
  <c r="E167" i="2"/>
  <c r="G167" i="2"/>
  <c r="J167" i="2"/>
  <c r="K167" i="2"/>
  <c r="D168" i="2"/>
  <c r="E168" i="2"/>
  <c r="H168" i="2"/>
  <c r="K168" i="2"/>
  <c r="L168" i="2"/>
  <c r="D169" i="2"/>
  <c r="E169" i="2"/>
  <c r="D170" i="2"/>
  <c r="H170" i="2"/>
  <c r="E170" i="2"/>
  <c r="F170" i="2"/>
  <c r="G170" i="2"/>
  <c r="I170" i="2"/>
  <c r="J170" i="2"/>
  <c r="D171" i="2"/>
  <c r="E171" i="2"/>
  <c r="L171" i="2"/>
  <c r="F171" i="2"/>
  <c r="G171" i="2"/>
  <c r="H171" i="2"/>
  <c r="I171" i="2"/>
  <c r="J171" i="2"/>
  <c r="K171" i="2"/>
  <c r="D172" i="2"/>
  <c r="E172" i="2"/>
  <c r="G172" i="2"/>
  <c r="H172" i="2"/>
  <c r="D173" i="2"/>
  <c r="F173" i="2"/>
  <c r="E173" i="2"/>
  <c r="H173" i="2"/>
  <c r="I173" i="2"/>
  <c r="J173" i="2"/>
  <c r="D174" i="2"/>
  <c r="E174" i="2"/>
  <c r="L174" i="2"/>
  <c r="F174" i="2"/>
  <c r="H174" i="2"/>
  <c r="I174" i="2"/>
  <c r="J174" i="2"/>
  <c r="K174" i="2"/>
  <c r="D175" i="2"/>
  <c r="L175" i="2"/>
  <c r="E175" i="2"/>
  <c r="G175" i="2"/>
  <c r="J175" i="2"/>
  <c r="K175" i="2"/>
  <c r="D176" i="2"/>
  <c r="E176" i="2"/>
  <c r="H176" i="2"/>
  <c r="K176" i="2"/>
  <c r="L176" i="2"/>
  <c r="D177" i="2"/>
  <c r="E177" i="2"/>
  <c r="D178" i="2"/>
  <c r="H178" i="2"/>
  <c r="E178" i="2"/>
  <c r="F178" i="2"/>
  <c r="G178" i="2"/>
  <c r="I178" i="2"/>
  <c r="J178" i="2"/>
  <c r="D179" i="2"/>
  <c r="E179" i="2"/>
  <c r="L179" i="2"/>
  <c r="F179" i="2"/>
  <c r="G179" i="2"/>
  <c r="H179" i="2"/>
  <c r="I179" i="2"/>
  <c r="J179" i="2"/>
  <c r="K179" i="2"/>
  <c r="D180" i="2"/>
  <c r="E180" i="2"/>
  <c r="G180" i="2"/>
  <c r="H180" i="2"/>
  <c r="D181" i="2"/>
  <c r="F181" i="2"/>
  <c r="E181" i="2"/>
  <c r="H181" i="2"/>
  <c r="I181" i="2"/>
  <c r="J181" i="2"/>
  <c r="D182" i="2"/>
  <c r="E182" i="2"/>
  <c r="L182" i="2"/>
  <c r="F182" i="2"/>
  <c r="H182" i="2"/>
  <c r="I182" i="2"/>
  <c r="J182" i="2"/>
  <c r="K182" i="2"/>
  <c r="D183" i="2"/>
  <c r="L183" i="2"/>
  <c r="E183" i="2"/>
  <c r="G183" i="2"/>
  <c r="J183" i="2"/>
  <c r="K183" i="2"/>
  <c r="D184" i="2"/>
  <c r="E184" i="2"/>
  <c r="H184" i="2"/>
  <c r="K184" i="2"/>
  <c r="L184" i="2"/>
  <c r="D185" i="2"/>
  <c r="E185" i="2"/>
  <c r="D186" i="2"/>
  <c r="H186" i="2"/>
  <c r="E186" i="2"/>
  <c r="F186" i="2"/>
  <c r="G186" i="2"/>
  <c r="I186" i="2"/>
  <c r="J186" i="2"/>
  <c r="D187" i="2"/>
  <c r="E187" i="2"/>
  <c r="L187" i="2"/>
  <c r="F187" i="2"/>
  <c r="G187" i="2"/>
  <c r="H187" i="2"/>
  <c r="I187" i="2"/>
  <c r="J187" i="2"/>
  <c r="K187" i="2"/>
  <c r="D188" i="2"/>
  <c r="E188" i="2"/>
  <c r="G188" i="2"/>
  <c r="H188" i="2"/>
  <c r="I188" i="2"/>
  <c r="K188" i="2"/>
  <c r="L188" i="2"/>
  <c r="D189" i="2"/>
  <c r="F189" i="2"/>
  <c r="E189" i="2"/>
  <c r="D190" i="2"/>
  <c r="E190" i="2"/>
  <c r="F190" i="2"/>
  <c r="H190" i="2"/>
  <c r="I190" i="2"/>
  <c r="J190" i="2"/>
  <c r="K190" i="2"/>
  <c r="D191" i="2"/>
  <c r="E191" i="2"/>
  <c r="F191" i="2"/>
  <c r="G191" i="2"/>
  <c r="L191" i="2"/>
  <c r="D192" i="2"/>
  <c r="E192" i="2"/>
  <c r="D193" i="2"/>
  <c r="J193" i="2"/>
  <c r="E193" i="2"/>
  <c r="D194" i="2"/>
  <c r="H194" i="2"/>
  <c r="E194" i="2"/>
  <c r="F194" i="2"/>
  <c r="I194" i="2"/>
  <c r="J194" i="2"/>
  <c r="D195" i="2"/>
  <c r="E195" i="2"/>
  <c r="L195" i="2"/>
  <c r="F195" i="2"/>
  <c r="G195" i="2"/>
  <c r="H195" i="2"/>
  <c r="I195" i="2"/>
  <c r="J195" i="2"/>
  <c r="K195" i="2"/>
  <c r="D196" i="2"/>
  <c r="K196" i="2"/>
  <c r="E196" i="2"/>
  <c r="G196" i="2"/>
  <c r="H196" i="2"/>
  <c r="I196" i="2"/>
  <c r="L196" i="2"/>
  <c r="D197" i="2"/>
  <c r="F197" i="2"/>
  <c r="E197" i="2"/>
  <c r="K197" i="2"/>
  <c r="H197" i="2"/>
  <c r="I197" i="2"/>
  <c r="D198" i="2"/>
  <c r="E198" i="2"/>
  <c r="K198" i="2"/>
  <c r="F198" i="2"/>
  <c r="H198" i="2"/>
  <c r="I198" i="2"/>
  <c r="J198" i="2"/>
  <c r="D199" i="2"/>
  <c r="H199" i="2"/>
  <c r="E199" i="2"/>
  <c r="G199" i="2"/>
  <c r="I199" i="2"/>
  <c r="L199" i="2"/>
  <c r="D200" i="2"/>
  <c r="E200" i="2"/>
  <c r="G200" i="2"/>
  <c r="D201" i="2"/>
  <c r="J201" i="2"/>
  <c r="E201" i="2"/>
  <c r="I201" i="2"/>
  <c r="K201" i="2"/>
  <c r="D202" i="2"/>
  <c r="E202" i="2"/>
  <c r="D203" i="2"/>
  <c r="E203" i="2"/>
  <c r="L203" i="2"/>
  <c r="F203" i="2"/>
  <c r="G203" i="2"/>
  <c r="H203" i="2"/>
  <c r="I203" i="2"/>
  <c r="J203" i="2"/>
  <c r="K203" i="2"/>
  <c r="D204" i="2"/>
  <c r="J204" i="2"/>
  <c r="E204" i="2"/>
  <c r="G204" i="2"/>
  <c r="H204" i="2"/>
  <c r="I204" i="2"/>
  <c r="L204" i="2"/>
  <c r="D205" i="2"/>
  <c r="F205" i="2"/>
  <c r="E205" i="2"/>
  <c r="G205" i="2"/>
  <c r="H205" i="2"/>
  <c r="I205" i="2"/>
  <c r="K205" i="2"/>
  <c r="L205" i="2"/>
  <c r="D206" i="2"/>
  <c r="E206" i="2"/>
  <c r="G206" i="2"/>
  <c r="L206" i="2"/>
  <c r="D207" i="2"/>
  <c r="E207" i="2"/>
  <c r="F207" i="2"/>
  <c r="H207" i="2"/>
  <c r="I207" i="2"/>
  <c r="J207" i="2"/>
  <c r="D208" i="2"/>
  <c r="H208" i="2"/>
  <c r="E208" i="2"/>
  <c r="F208" i="2"/>
  <c r="G208" i="2"/>
  <c r="J208" i="2"/>
  <c r="L208" i="2"/>
  <c r="D209" i="2"/>
  <c r="I209" i="2"/>
  <c r="E209" i="2"/>
  <c r="G209" i="2"/>
  <c r="H209" i="2"/>
  <c r="K209" i="2"/>
  <c r="D210" i="2"/>
  <c r="J210" i="2"/>
  <c r="E210" i="2"/>
  <c r="H210" i="2"/>
  <c r="I210" i="2"/>
  <c r="L210" i="2"/>
  <c r="D211" i="2"/>
  <c r="H211" i="2"/>
  <c r="E211" i="2"/>
  <c r="K211" i="2"/>
  <c r="F211" i="2"/>
  <c r="I211" i="2"/>
  <c r="J211" i="2"/>
  <c r="D212" i="2"/>
  <c r="I212" i="2"/>
  <c r="E212" i="2"/>
  <c r="F212" i="2"/>
  <c r="G212" i="2"/>
  <c r="H212" i="2"/>
  <c r="J212" i="2"/>
  <c r="K212" i="2"/>
  <c r="L212" i="2"/>
  <c r="D213" i="2"/>
  <c r="F213" i="2"/>
  <c r="E213" i="2"/>
  <c r="G213" i="2"/>
  <c r="K213" i="2"/>
  <c r="L213" i="2"/>
  <c r="D214" i="2"/>
  <c r="E214" i="2"/>
  <c r="G214" i="2"/>
  <c r="D215" i="2"/>
  <c r="E215" i="2"/>
  <c r="F215" i="2"/>
  <c r="H215" i="2"/>
  <c r="I215" i="2"/>
  <c r="J215" i="2"/>
  <c r="D216" i="2"/>
  <c r="H216" i="2"/>
  <c r="E216" i="2"/>
  <c r="F216" i="2"/>
  <c r="G216" i="2"/>
  <c r="J216" i="2"/>
  <c r="L216" i="2"/>
  <c r="D217" i="2"/>
  <c r="I217" i="2"/>
  <c r="E217" i="2"/>
  <c r="G217" i="2"/>
  <c r="H217" i="2"/>
  <c r="K217" i="2"/>
  <c r="D218" i="2"/>
  <c r="J218" i="2"/>
  <c r="E218" i="2"/>
  <c r="H218" i="2"/>
  <c r="I218" i="2"/>
  <c r="L218" i="2"/>
  <c r="D219" i="2"/>
  <c r="H219" i="2"/>
  <c r="E219" i="2"/>
  <c r="K219" i="2"/>
  <c r="F219" i="2"/>
  <c r="I219" i="2"/>
  <c r="J219" i="2"/>
  <c r="D220" i="2"/>
  <c r="I220" i="2"/>
  <c r="E220" i="2"/>
  <c r="F220" i="2"/>
  <c r="G220" i="2"/>
  <c r="H220" i="2"/>
  <c r="J220" i="2"/>
  <c r="K220" i="2"/>
  <c r="L220" i="2"/>
  <c r="D221" i="2"/>
  <c r="F221" i="2"/>
  <c r="E221" i="2"/>
  <c r="G221" i="2"/>
  <c r="K221" i="2"/>
  <c r="L221" i="2"/>
  <c r="D222" i="2"/>
  <c r="E222" i="2"/>
  <c r="G222" i="2"/>
  <c r="D223" i="2"/>
  <c r="E223" i="2"/>
  <c r="F223" i="2"/>
  <c r="H223" i="2"/>
  <c r="I223" i="2"/>
  <c r="J223" i="2"/>
  <c r="D224" i="2"/>
  <c r="H224" i="2"/>
  <c r="E224" i="2"/>
  <c r="F224" i="2"/>
  <c r="G224" i="2"/>
  <c r="J224" i="2"/>
  <c r="L224" i="2"/>
  <c r="D225" i="2"/>
  <c r="I225" i="2"/>
  <c r="E225" i="2"/>
  <c r="G225" i="2"/>
  <c r="H225" i="2"/>
  <c r="K225" i="2"/>
  <c r="D226" i="2"/>
  <c r="J226" i="2"/>
  <c r="E226" i="2"/>
  <c r="H226" i="2"/>
  <c r="I226" i="2"/>
  <c r="L226" i="2"/>
  <c r="D227" i="2"/>
  <c r="H227" i="2"/>
  <c r="E227" i="2"/>
  <c r="K227" i="2"/>
  <c r="F227" i="2"/>
  <c r="I227" i="2"/>
  <c r="J227" i="2"/>
  <c r="D228" i="2"/>
  <c r="I228" i="2"/>
  <c r="E228" i="2"/>
  <c r="F228" i="2"/>
  <c r="G228" i="2"/>
  <c r="H228" i="2"/>
  <c r="J228" i="2"/>
  <c r="K228" i="2"/>
  <c r="L228" i="2"/>
  <c r="D229" i="2"/>
  <c r="F229" i="2"/>
  <c r="E229" i="2"/>
  <c r="G229" i="2"/>
  <c r="K229" i="2"/>
  <c r="L229" i="2"/>
  <c r="D230" i="2"/>
  <c r="E230" i="2"/>
  <c r="G230" i="2"/>
  <c r="L230" i="2"/>
  <c r="D231" i="2"/>
  <c r="E231" i="2"/>
  <c r="F231" i="2"/>
  <c r="H231" i="2"/>
  <c r="I231" i="2"/>
  <c r="J231" i="2"/>
  <c r="D232" i="2"/>
  <c r="H232" i="2"/>
  <c r="E232" i="2"/>
  <c r="F232" i="2"/>
  <c r="G232" i="2"/>
  <c r="J232" i="2"/>
  <c r="L232" i="2"/>
  <c r="D233" i="2"/>
  <c r="I233" i="2"/>
  <c r="E233" i="2"/>
  <c r="G233" i="2"/>
  <c r="H233" i="2"/>
  <c r="K233" i="2"/>
  <c r="D234" i="2"/>
  <c r="J234" i="2"/>
  <c r="E234" i="2"/>
  <c r="H234" i="2"/>
  <c r="I234" i="2"/>
  <c r="L234" i="2"/>
  <c r="D235" i="2"/>
  <c r="H235" i="2"/>
  <c r="E235" i="2"/>
  <c r="K235" i="2"/>
  <c r="F235" i="2"/>
  <c r="I235" i="2"/>
  <c r="J235" i="2"/>
  <c r="D236" i="2"/>
  <c r="I236" i="2"/>
  <c r="E236" i="2"/>
  <c r="F236" i="2"/>
  <c r="G236" i="2"/>
  <c r="H236" i="2"/>
  <c r="J236" i="2"/>
  <c r="K236" i="2"/>
  <c r="L236" i="2"/>
  <c r="D237" i="2"/>
  <c r="F237" i="2"/>
  <c r="E237" i="2"/>
  <c r="G237" i="2"/>
  <c r="K237" i="2"/>
  <c r="L237" i="2"/>
  <c r="D238" i="2"/>
  <c r="E238" i="2"/>
  <c r="G238" i="2"/>
  <c r="L238" i="2"/>
  <c r="D239" i="2"/>
  <c r="E239" i="2"/>
  <c r="F239" i="2"/>
  <c r="H239" i="2"/>
  <c r="I239" i="2"/>
  <c r="J239" i="2"/>
  <c r="D240" i="2"/>
  <c r="H240" i="2"/>
  <c r="E240" i="2"/>
  <c r="F240" i="2"/>
  <c r="G240" i="2"/>
  <c r="J240" i="2"/>
  <c r="L240" i="2"/>
  <c r="D241" i="2"/>
  <c r="I241" i="2"/>
  <c r="E241" i="2"/>
  <c r="G241" i="2"/>
  <c r="H241" i="2"/>
  <c r="K241" i="2"/>
  <c r="D242" i="2"/>
  <c r="J242" i="2"/>
  <c r="E242" i="2"/>
  <c r="H242" i="2"/>
  <c r="I242" i="2"/>
  <c r="L242" i="2"/>
  <c r="D243" i="2"/>
  <c r="H243" i="2"/>
  <c r="E243" i="2"/>
  <c r="K243" i="2"/>
  <c r="F243" i="2"/>
  <c r="I243" i="2"/>
  <c r="J243" i="2"/>
  <c r="D244" i="2"/>
  <c r="I244" i="2"/>
  <c r="E244" i="2"/>
  <c r="F244" i="2"/>
  <c r="G244" i="2"/>
  <c r="H244" i="2"/>
  <c r="J244" i="2"/>
  <c r="K244" i="2"/>
  <c r="L244" i="2"/>
  <c r="D245" i="2"/>
  <c r="F245" i="2"/>
  <c r="E245" i="2"/>
  <c r="G245" i="2"/>
  <c r="K245" i="2"/>
  <c r="L245" i="2"/>
  <c r="D246" i="2"/>
  <c r="L246" i="2"/>
  <c r="E246" i="2"/>
  <c r="G246" i="2"/>
  <c r="D247" i="2"/>
  <c r="E247" i="2"/>
  <c r="F247" i="2"/>
  <c r="H247" i="2"/>
  <c r="I247" i="2"/>
  <c r="J247" i="2"/>
  <c r="D248" i="2"/>
  <c r="H248" i="2"/>
  <c r="E248" i="2"/>
  <c r="F248" i="2"/>
  <c r="G248" i="2"/>
  <c r="J248" i="2"/>
  <c r="L248" i="2"/>
  <c r="D249" i="2"/>
  <c r="I249" i="2"/>
  <c r="E249" i="2"/>
  <c r="G249" i="2"/>
  <c r="H249" i="2"/>
  <c r="K249" i="2"/>
  <c r="D250" i="2"/>
  <c r="J250" i="2"/>
  <c r="E250" i="2"/>
  <c r="H250" i="2"/>
  <c r="I250" i="2"/>
  <c r="L250" i="2"/>
  <c r="D251" i="2"/>
  <c r="H251" i="2"/>
  <c r="E251" i="2"/>
  <c r="K251" i="2"/>
  <c r="F251" i="2"/>
  <c r="I251" i="2"/>
  <c r="J251" i="2"/>
  <c r="D252" i="2"/>
  <c r="I252" i="2"/>
  <c r="E252" i="2"/>
  <c r="F252" i="2"/>
  <c r="G252" i="2"/>
  <c r="H252" i="2"/>
  <c r="J252" i="2"/>
  <c r="K252" i="2"/>
  <c r="L252" i="2"/>
  <c r="D253" i="2"/>
  <c r="F253" i="2"/>
  <c r="E253" i="2"/>
  <c r="G253" i="2"/>
  <c r="K253" i="2"/>
  <c r="L253" i="2"/>
  <c r="D254" i="2"/>
  <c r="L254" i="2"/>
  <c r="E254" i="2"/>
  <c r="G254" i="2"/>
  <c r="D255" i="2"/>
  <c r="E255" i="2"/>
  <c r="F255" i="2"/>
  <c r="H255" i="2"/>
  <c r="I255" i="2"/>
  <c r="J255" i="2"/>
  <c r="D256" i="2"/>
  <c r="H256" i="2"/>
  <c r="E256" i="2"/>
  <c r="F256" i="2"/>
  <c r="G256" i="2"/>
  <c r="J256" i="2"/>
  <c r="L256" i="2"/>
  <c r="D257" i="2"/>
  <c r="I257" i="2"/>
  <c r="E257" i="2"/>
  <c r="G257" i="2"/>
  <c r="H257" i="2"/>
  <c r="K257" i="2"/>
  <c r="D258" i="2"/>
  <c r="J258" i="2"/>
  <c r="E258" i="2"/>
  <c r="H258" i="2"/>
  <c r="I258" i="2"/>
  <c r="L258" i="2"/>
  <c r="D259" i="2"/>
  <c r="H259" i="2"/>
  <c r="E259" i="2"/>
  <c r="K259" i="2"/>
  <c r="F259" i="2"/>
  <c r="I259" i="2"/>
  <c r="J259" i="2"/>
  <c r="D260" i="2"/>
  <c r="I260" i="2"/>
  <c r="E260" i="2"/>
  <c r="F260" i="2"/>
  <c r="G260" i="2"/>
  <c r="H260" i="2"/>
  <c r="J260" i="2"/>
  <c r="K260" i="2"/>
  <c r="L260" i="2"/>
  <c r="D261" i="2"/>
  <c r="F261" i="2"/>
  <c r="E261" i="2"/>
  <c r="G261" i="2"/>
  <c r="K261" i="2"/>
  <c r="L261" i="2"/>
  <c r="D262" i="2"/>
  <c r="E262" i="2"/>
  <c r="G262" i="2"/>
  <c r="L262" i="2"/>
  <c r="D263" i="2"/>
  <c r="E263" i="2"/>
  <c r="F263" i="2"/>
  <c r="H263" i="2"/>
  <c r="I263" i="2"/>
  <c r="J263" i="2"/>
  <c r="D264" i="2"/>
  <c r="H264" i="2"/>
  <c r="E264" i="2"/>
  <c r="F264" i="2"/>
  <c r="G264" i="2"/>
  <c r="J264" i="2"/>
  <c r="L264" i="2"/>
  <c r="D265" i="2"/>
  <c r="I265" i="2"/>
  <c r="E265" i="2"/>
  <c r="G265" i="2"/>
  <c r="H265" i="2"/>
  <c r="K265" i="2"/>
  <c r="D266" i="2"/>
  <c r="J266" i="2"/>
  <c r="E266" i="2"/>
  <c r="H266" i="2"/>
  <c r="I266" i="2"/>
  <c r="L266" i="2"/>
  <c r="D267" i="2"/>
  <c r="H267" i="2"/>
  <c r="E267" i="2"/>
  <c r="K267" i="2"/>
  <c r="F267" i="2"/>
  <c r="I267" i="2"/>
  <c r="J267" i="2"/>
  <c r="D268" i="2"/>
  <c r="I268" i="2"/>
  <c r="E268" i="2"/>
  <c r="F268" i="2"/>
  <c r="G268" i="2"/>
  <c r="H268" i="2"/>
  <c r="J268" i="2"/>
  <c r="K268" i="2"/>
  <c r="L268" i="2"/>
  <c r="D269" i="2"/>
  <c r="F269" i="2"/>
  <c r="E269" i="2"/>
  <c r="G269" i="2"/>
  <c r="K269" i="2"/>
  <c r="L269" i="2"/>
  <c r="D270" i="2"/>
  <c r="E270" i="2"/>
  <c r="G270" i="2"/>
  <c r="L270" i="2"/>
  <c r="D271" i="2"/>
  <c r="E271" i="2"/>
  <c r="F271" i="2"/>
  <c r="H271" i="2"/>
  <c r="I271" i="2"/>
  <c r="J271" i="2"/>
  <c r="D272" i="2"/>
  <c r="H272" i="2"/>
  <c r="E272" i="2"/>
  <c r="F272" i="2"/>
  <c r="G272" i="2"/>
  <c r="J272" i="2"/>
  <c r="L272" i="2"/>
  <c r="D273" i="2"/>
  <c r="I273" i="2"/>
  <c r="E273" i="2"/>
  <c r="G273" i="2"/>
  <c r="H273" i="2"/>
  <c r="K273" i="2"/>
  <c r="D274" i="2"/>
  <c r="J274" i="2"/>
  <c r="E274" i="2"/>
  <c r="H274" i="2"/>
  <c r="I274" i="2"/>
  <c r="L274" i="2"/>
  <c r="D275" i="2"/>
  <c r="H275" i="2"/>
  <c r="E275" i="2"/>
  <c r="K275" i="2"/>
  <c r="F275" i="2"/>
  <c r="I275" i="2"/>
  <c r="J275" i="2"/>
  <c r="D276" i="2"/>
  <c r="I276" i="2"/>
  <c r="E276" i="2"/>
  <c r="F276" i="2"/>
  <c r="G276" i="2"/>
  <c r="H276" i="2"/>
  <c r="J276" i="2"/>
  <c r="K276" i="2"/>
  <c r="L276" i="2"/>
  <c r="D277" i="2"/>
  <c r="K277" i="2"/>
  <c r="E277" i="2"/>
  <c r="G277" i="2"/>
  <c r="L277" i="2"/>
  <c r="D278" i="2"/>
  <c r="E278" i="2"/>
  <c r="D279" i="2"/>
  <c r="E279" i="2"/>
  <c r="F279" i="2"/>
  <c r="H279" i="2"/>
  <c r="I279" i="2"/>
  <c r="J279" i="2"/>
  <c r="D280" i="2"/>
  <c r="H280" i="2"/>
  <c r="E280" i="2"/>
  <c r="F280" i="2"/>
  <c r="G280" i="2"/>
  <c r="J280" i="2"/>
  <c r="L280" i="2"/>
  <c r="D281" i="2"/>
  <c r="I281" i="2"/>
  <c r="E281" i="2"/>
  <c r="G281" i="2"/>
  <c r="H281" i="2"/>
  <c r="K281" i="2"/>
  <c r="D282" i="2"/>
  <c r="J282" i="2"/>
  <c r="E282" i="2"/>
  <c r="H282" i="2"/>
  <c r="I282" i="2"/>
  <c r="L282" i="2"/>
  <c r="D283" i="2"/>
  <c r="H283" i="2"/>
  <c r="E283" i="2"/>
  <c r="K283" i="2"/>
  <c r="F283" i="2"/>
  <c r="I283" i="2"/>
  <c r="J283" i="2"/>
  <c r="D284" i="2"/>
  <c r="I284" i="2"/>
  <c r="E284" i="2"/>
  <c r="F284" i="2"/>
  <c r="G284" i="2"/>
  <c r="H284" i="2"/>
  <c r="J284" i="2"/>
  <c r="K284" i="2"/>
  <c r="L284" i="2"/>
  <c r="D285" i="2"/>
  <c r="K285" i="2"/>
  <c r="E285" i="2"/>
  <c r="G285" i="2"/>
  <c r="L285" i="2"/>
  <c r="D286" i="2"/>
  <c r="E286" i="2"/>
  <c r="D287" i="2"/>
  <c r="E287" i="2"/>
  <c r="F287" i="2"/>
  <c r="H287" i="2"/>
  <c r="I287" i="2"/>
  <c r="J287" i="2"/>
  <c r="D288" i="2"/>
  <c r="H288" i="2"/>
  <c r="E288" i="2"/>
  <c r="F288" i="2"/>
  <c r="G288" i="2"/>
  <c r="J288" i="2"/>
  <c r="L288" i="2"/>
  <c r="D289" i="2"/>
  <c r="I289" i="2"/>
  <c r="E289" i="2"/>
  <c r="G289" i="2"/>
  <c r="H289" i="2"/>
  <c r="K289" i="2"/>
  <c r="D290" i="2"/>
  <c r="J290" i="2"/>
  <c r="E290" i="2"/>
  <c r="H290" i="2"/>
  <c r="I290" i="2"/>
  <c r="L290" i="2"/>
  <c r="D291" i="2"/>
  <c r="H291" i="2"/>
  <c r="E291" i="2"/>
  <c r="K291" i="2"/>
  <c r="F291" i="2"/>
  <c r="I291" i="2"/>
  <c r="J291" i="2"/>
  <c r="D292" i="2"/>
  <c r="I292" i="2"/>
  <c r="E292" i="2"/>
  <c r="F292" i="2"/>
  <c r="G292" i="2"/>
  <c r="H292" i="2"/>
  <c r="J292" i="2"/>
  <c r="K292" i="2"/>
  <c r="L292" i="2"/>
  <c r="D293" i="2"/>
  <c r="E293" i="2"/>
  <c r="G293" i="2"/>
  <c r="K293" i="2"/>
  <c r="L293" i="2"/>
  <c r="D294" i="2"/>
  <c r="E294" i="2"/>
  <c r="D295" i="2"/>
  <c r="E295" i="2"/>
  <c r="F295" i="2"/>
  <c r="H295" i="2"/>
  <c r="I295" i="2"/>
  <c r="J295" i="2"/>
  <c r="D296" i="2"/>
  <c r="H296" i="2"/>
  <c r="E296" i="2"/>
  <c r="F296" i="2"/>
  <c r="G296" i="2"/>
  <c r="J296" i="2"/>
  <c r="L296" i="2"/>
  <c r="D297" i="2"/>
  <c r="I297" i="2"/>
  <c r="E297" i="2"/>
  <c r="G297" i="2"/>
  <c r="H297" i="2"/>
  <c r="K297" i="2"/>
  <c r="D298" i="2"/>
  <c r="J298" i="2"/>
  <c r="E298" i="2"/>
  <c r="H298" i="2"/>
  <c r="I298" i="2"/>
  <c r="L298" i="2"/>
  <c r="D299" i="2"/>
  <c r="H299" i="2"/>
  <c r="E299" i="2"/>
  <c r="K299" i="2"/>
  <c r="F299" i="2"/>
  <c r="I299" i="2"/>
  <c r="J299" i="2"/>
  <c r="D300" i="2"/>
  <c r="I300" i="2"/>
  <c r="E300" i="2"/>
  <c r="F300" i="2"/>
  <c r="G300" i="2"/>
  <c r="H300" i="2"/>
  <c r="J300" i="2"/>
  <c r="K300" i="2"/>
  <c r="L300" i="2"/>
  <c r="D301" i="2"/>
  <c r="E301" i="2"/>
  <c r="G301" i="2"/>
  <c r="K301" i="2"/>
  <c r="L301" i="2"/>
  <c r="D302" i="2"/>
  <c r="E302" i="2"/>
  <c r="L302" i="2"/>
  <c r="D303" i="2"/>
  <c r="E303" i="2"/>
  <c r="F303" i="2"/>
  <c r="H303" i="2"/>
  <c r="I303" i="2"/>
  <c r="J303" i="2"/>
  <c r="D304" i="2"/>
  <c r="H304" i="2"/>
  <c r="E304" i="2"/>
  <c r="F304" i="2"/>
  <c r="G304" i="2"/>
  <c r="J304" i="2"/>
  <c r="L304" i="2"/>
  <c r="D305" i="2"/>
  <c r="I305" i="2"/>
  <c r="E305" i="2"/>
  <c r="G305" i="2"/>
  <c r="H305" i="2"/>
  <c r="K305" i="2"/>
  <c r="D306" i="2"/>
  <c r="J306" i="2"/>
  <c r="E306" i="2"/>
  <c r="H306" i="2"/>
  <c r="I306" i="2"/>
  <c r="L306" i="2"/>
  <c r="D307" i="2"/>
  <c r="H307" i="2"/>
  <c r="E307" i="2"/>
  <c r="K307" i="2"/>
  <c r="F307" i="2"/>
  <c r="I307" i="2"/>
  <c r="J307" i="2"/>
  <c r="D308" i="2"/>
  <c r="I308" i="2"/>
  <c r="E308" i="2"/>
  <c r="F308" i="2"/>
  <c r="G308" i="2"/>
  <c r="H308" i="2"/>
  <c r="J308" i="2"/>
  <c r="K308" i="2"/>
  <c r="L308" i="2"/>
  <c r="D309" i="2"/>
  <c r="E309" i="2"/>
  <c r="G309" i="2"/>
  <c r="D310" i="2"/>
  <c r="L310" i="2"/>
  <c r="E310" i="2"/>
  <c r="D311" i="2"/>
  <c r="E311" i="2"/>
  <c r="F311" i="2"/>
  <c r="H311" i="2"/>
  <c r="I311" i="2"/>
  <c r="J311" i="2"/>
  <c r="D312" i="2"/>
  <c r="H312" i="2"/>
  <c r="E312" i="2"/>
  <c r="F312" i="2"/>
  <c r="G312" i="2"/>
  <c r="J312" i="2"/>
  <c r="L312" i="2"/>
  <c r="D313" i="2"/>
  <c r="I313" i="2"/>
  <c r="E313" i="2"/>
  <c r="G313" i="2"/>
  <c r="H313" i="2"/>
  <c r="K313" i="2"/>
  <c r="D314" i="2"/>
  <c r="J314" i="2"/>
  <c r="E314" i="2"/>
  <c r="H314" i="2"/>
  <c r="I314" i="2"/>
  <c r="L314" i="2"/>
  <c r="D315" i="2"/>
  <c r="H315" i="2"/>
  <c r="E315" i="2"/>
  <c r="K315" i="2"/>
  <c r="F315" i="2"/>
  <c r="I315" i="2"/>
  <c r="J315" i="2"/>
  <c r="D316" i="2"/>
  <c r="I316" i="2"/>
  <c r="E316" i="2"/>
  <c r="F316" i="2"/>
  <c r="G316" i="2"/>
  <c r="H316" i="2"/>
  <c r="J316" i="2"/>
  <c r="K316" i="2"/>
  <c r="L316" i="2"/>
  <c r="D317" i="2"/>
  <c r="E317" i="2"/>
  <c r="G317" i="2"/>
  <c r="L317" i="2"/>
  <c r="D318" i="2"/>
  <c r="E318" i="2"/>
  <c r="L318" i="2"/>
  <c r="D319" i="2"/>
  <c r="E319" i="2"/>
  <c r="F319" i="2"/>
  <c r="H319" i="2"/>
  <c r="I319" i="2"/>
  <c r="J319" i="2"/>
  <c r="D320" i="2"/>
  <c r="H320" i="2"/>
  <c r="E320" i="2"/>
  <c r="F320" i="2"/>
  <c r="G320" i="2"/>
  <c r="J320" i="2"/>
  <c r="L320" i="2"/>
  <c r="D321" i="2"/>
  <c r="I321" i="2"/>
  <c r="E321" i="2"/>
  <c r="G321" i="2"/>
  <c r="H321" i="2"/>
  <c r="K321" i="2"/>
  <c r="D322" i="2"/>
  <c r="J322" i="2"/>
  <c r="E322" i="2"/>
  <c r="H322" i="2"/>
  <c r="I322" i="2"/>
  <c r="L322" i="2"/>
  <c r="D323" i="2"/>
  <c r="H323" i="2"/>
  <c r="E323" i="2"/>
  <c r="K323" i="2"/>
  <c r="F323" i="2"/>
  <c r="I323" i="2"/>
  <c r="J323" i="2"/>
  <c r="D324" i="2"/>
  <c r="I324" i="2"/>
  <c r="E324" i="2"/>
  <c r="F324" i="2"/>
  <c r="G324" i="2"/>
  <c r="H324" i="2"/>
  <c r="J324" i="2"/>
  <c r="K324" i="2"/>
  <c r="L324" i="2"/>
  <c r="D325" i="2"/>
  <c r="E325" i="2"/>
  <c r="G325" i="2"/>
  <c r="K325" i="2"/>
  <c r="L325" i="2"/>
  <c r="D326" i="2"/>
  <c r="E326" i="2"/>
  <c r="L326" i="2"/>
  <c r="D327" i="2"/>
  <c r="E327" i="2"/>
  <c r="F327" i="2"/>
  <c r="H327" i="2"/>
  <c r="I327" i="2"/>
  <c r="J327" i="2"/>
  <c r="D328" i="2"/>
  <c r="H328" i="2"/>
  <c r="E328" i="2"/>
  <c r="F328" i="2"/>
  <c r="G328" i="2"/>
  <c r="J328" i="2"/>
  <c r="K328" i="2"/>
  <c r="L328" i="2"/>
  <c r="D329" i="2"/>
  <c r="I329" i="2"/>
  <c r="E329" i="2"/>
  <c r="G329" i="2"/>
  <c r="H329" i="2"/>
  <c r="K329" i="2"/>
  <c r="L329" i="2"/>
  <c r="D330" i="2"/>
  <c r="J330" i="2"/>
  <c r="E330" i="2"/>
  <c r="H330" i="2"/>
  <c r="I330" i="2"/>
  <c r="L330" i="2"/>
  <c r="D331" i="2"/>
  <c r="H331" i="2"/>
  <c r="E331" i="2"/>
  <c r="K331" i="2"/>
  <c r="F331" i="2"/>
  <c r="I331" i="2"/>
  <c r="J331" i="2"/>
  <c r="D332" i="2"/>
  <c r="I332" i="2"/>
  <c r="E332" i="2"/>
  <c r="F332" i="2"/>
  <c r="G332" i="2"/>
  <c r="H332" i="2"/>
  <c r="J332" i="2"/>
  <c r="K332" i="2"/>
  <c r="L332" i="2"/>
  <c r="D333" i="2"/>
  <c r="E333" i="2"/>
  <c r="G333" i="2"/>
  <c r="L333" i="2"/>
  <c r="D334" i="2"/>
  <c r="E334" i="2"/>
  <c r="L334" i="2"/>
  <c r="A9" i="7"/>
  <c r="C9" i="7" s="1"/>
  <c r="D21" i="7"/>
  <c r="H21" i="7" s="1"/>
  <c r="D22" i="7"/>
  <c r="I22" i="7" s="1"/>
  <c r="D23" i="7"/>
  <c r="H23" i="7"/>
  <c r="D24" i="7"/>
  <c r="H24" i="7" s="1"/>
  <c r="D25" i="7"/>
  <c r="H25" i="7" s="1"/>
  <c r="D26" i="7"/>
  <c r="D27" i="7"/>
  <c r="H27" i="7" s="1"/>
  <c r="D28" i="7"/>
  <c r="J28" i="7" s="1"/>
  <c r="D29" i="7"/>
  <c r="H29" i="7" s="1"/>
  <c r="D30" i="7"/>
  <c r="D31" i="7"/>
  <c r="D32" i="7"/>
  <c r="D33" i="7"/>
  <c r="D34" i="7"/>
  <c r="F34" i="7" s="1"/>
  <c r="D35" i="7"/>
  <c r="H35" i="7"/>
  <c r="D36" i="7"/>
  <c r="J36" i="7" s="1"/>
  <c r="D37" i="7"/>
  <c r="D38" i="7"/>
  <c r="I38" i="7" s="1"/>
  <c r="D39" i="7"/>
  <c r="H39" i="7"/>
  <c r="D40" i="7"/>
  <c r="H40" i="7" s="1"/>
  <c r="D41" i="7"/>
  <c r="H41" i="7" s="1"/>
  <c r="D42" i="7"/>
  <c r="F42" i="7" s="1"/>
  <c r="D43" i="7"/>
  <c r="H43" i="7"/>
  <c r="D44" i="7"/>
  <c r="J44" i="7" s="1"/>
  <c r="D45" i="7"/>
  <c r="H45" i="7" s="1"/>
  <c r="D46" i="7"/>
  <c r="D47" i="7"/>
  <c r="D48" i="7"/>
  <c r="H48" i="7" s="1"/>
  <c r="D49" i="7"/>
  <c r="H49" i="7" s="1"/>
  <c r="D50" i="7"/>
  <c r="D51" i="7"/>
  <c r="D52" i="7"/>
  <c r="J52" i="7" s="1"/>
  <c r="D53" i="7"/>
  <c r="K53" i="7" s="1"/>
  <c r="D54" i="7"/>
  <c r="L54" i="7" s="1"/>
  <c r="D55" i="7"/>
  <c r="H55" i="7" s="1"/>
  <c r="D56" i="7"/>
  <c r="D57" i="7"/>
  <c r="H57" i="7" s="1"/>
  <c r="D58" i="7"/>
  <c r="D59" i="7"/>
  <c r="D60" i="7"/>
  <c r="D61" i="7"/>
  <c r="H61" i="7" s="1"/>
  <c r="D62" i="7"/>
  <c r="D63" i="7"/>
  <c r="I63" i="7" s="1"/>
  <c r="D64" i="7"/>
  <c r="H64" i="7" s="1"/>
  <c r="D65" i="7"/>
  <c r="H65" i="7" s="1"/>
  <c r="D66" i="7"/>
  <c r="D67" i="7"/>
  <c r="D68" i="7"/>
  <c r="J68" i="7" s="1"/>
  <c r="D69" i="7"/>
  <c r="D70" i="7"/>
  <c r="D71" i="7"/>
  <c r="I71" i="7" s="1"/>
  <c r="D72" i="7"/>
  <c r="D73" i="7"/>
  <c r="H73" i="7"/>
  <c r="D74" i="7"/>
  <c r="D75" i="7"/>
  <c r="H75" i="7" s="1"/>
  <c r="D76" i="7"/>
  <c r="J76" i="7" s="1"/>
  <c r="D77" i="7"/>
  <c r="H77" i="7" s="1"/>
  <c r="D78" i="7"/>
  <c r="D79" i="7"/>
  <c r="I79" i="7" s="1"/>
  <c r="D80" i="7"/>
  <c r="H80" i="7" s="1"/>
  <c r="D81" i="7"/>
  <c r="K81" i="7" s="1"/>
  <c r="D82" i="7"/>
  <c r="D83" i="7"/>
  <c r="H83" i="7" s="1"/>
  <c r="D84" i="7"/>
  <c r="J84" i="7" s="1"/>
  <c r="D85" i="7"/>
  <c r="H85" i="7"/>
  <c r="D86" i="7"/>
  <c r="D87" i="7"/>
  <c r="I87" i="7"/>
  <c r="D88" i="7"/>
  <c r="H88" i="7"/>
  <c r="D89" i="7"/>
  <c r="H89" i="7"/>
  <c r="D90" i="7"/>
  <c r="D91" i="7"/>
  <c r="H91" i="7"/>
  <c r="D92" i="7"/>
  <c r="J92" i="7"/>
  <c r="H92" i="7"/>
  <c r="D93" i="7"/>
  <c r="H93" i="7"/>
  <c r="D94" i="7"/>
  <c r="D95" i="7"/>
  <c r="I95" i="7"/>
  <c r="D96" i="7"/>
  <c r="D97" i="7"/>
  <c r="H97" i="7"/>
  <c r="D98" i="7"/>
  <c r="D99" i="7"/>
  <c r="H99" i="7"/>
  <c r="D100" i="7"/>
  <c r="J100" i="7"/>
  <c r="D101" i="7"/>
  <c r="H101" i="7"/>
  <c r="D102" i="7"/>
  <c r="D103" i="7"/>
  <c r="I103" i="7"/>
  <c r="D104" i="7"/>
  <c r="H104" i="7"/>
  <c r="D105" i="7"/>
  <c r="H105" i="7"/>
  <c r="D106" i="7"/>
  <c r="D107" i="7"/>
  <c r="H107" i="7"/>
  <c r="D108" i="7"/>
  <c r="J108" i="7"/>
  <c r="H108" i="7"/>
  <c r="D109" i="7"/>
  <c r="H109" i="7"/>
  <c r="J21" i="7"/>
  <c r="J23" i="7"/>
  <c r="J24" i="7"/>
  <c r="J25" i="7"/>
  <c r="J27" i="7"/>
  <c r="J29" i="7"/>
  <c r="J31" i="7"/>
  <c r="J35" i="7"/>
  <c r="J39" i="7"/>
  <c r="J40" i="7"/>
  <c r="J41" i="7"/>
  <c r="J43" i="7"/>
  <c r="J45" i="7"/>
  <c r="J48" i="7"/>
  <c r="J49" i="7"/>
  <c r="J55" i="7"/>
  <c r="J56" i="7"/>
  <c r="J57" i="7"/>
  <c r="J61" i="7"/>
  <c r="J63" i="7"/>
  <c r="J65" i="7"/>
  <c r="J71" i="7"/>
  <c r="J72" i="7"/>
  <c r="J73" i="7"/>
  <c r="J77" i="7"/>
  <c r="J79" i="7"/>
  <c r="J80" i="7"/>
  <c r="J83" i="7"/>
  <c r="J85" i="7"/>
  <c r="J87" i="7"/>
  <c r="J88" i="7"/>
  <c r="J89" i="7"/>
  <c r="J91" i="7"/>
  <c r="J93" i="7"/>
  <c r="J95" i="7"/>
  <c r="J97" i="7"/>
  <c r="J99" i="7"/>
  <c r="J101" i="7"/>
  <c r="J103" i="7"/>
  <c r="J104" i="7"/>
  <c r="J105" i="7"/>
  <c r="J107" i="7"/>
  <c r="J109" i="7"/>
  <c r="I21" i="7"/>
  <c r="I23" i="7"/>
  <c r="I24" i="7"/>
  <c r="I25" i="7"/>
  <c r="I27" i="7"/>
  <c r="I28" i="7"/>
  <c r="I29" i="7"/>
  <c r="I35" i="7"/>
  <c r="I36" i="7"/>
  <c r="I39" i="7"/>
  <c r="I40" i="7"/>
  <c r="I41" i="7"/>
  <c r="I43" i="7"/>
  <c r="I44" i="7"/>
  <c r="I45" i="7"/>
  <c r="I48" i="7"/>
  <c r="I49" i="7"/>
  <c r="I52" i="7"/>
  <c r="I55" i="7"/>
  <c r="I57" i="7"/>
  <c r="I59" i="7"/>
  <c r="I61" i="7"/>
  <c r="I65" i="7"/>
  <c r="I67" i="7"/>
  <c r="I73" i="7"/>
  <c r="I75" i="7"/>
  <c r="I76" i="7"/>
  <c r="I77" i="7"/>
  <c r="I83" i="7"/>
  <c r="I84" i="7"/>
  <c r="I85" i="7"/>
  <c r="I88" i="7"/>
  <c r="I89" i="7"/>
  <c r="I91" i="7"/>
  <c r="I92" i="7"/>
  <c r="I93" i="7"/>
  <c r="I97" i="7"/>
  <c r="I100" i="7"/>
  <c r="I101" i="7"/>
  <c r="I104" i="7"/>
  <c r="I105" i="7"/>
  <c r="I108" i="7"/>
  <c r="I109" i="7"/>
  <c r="F21" i="7"/>
  <c r="F22" i="7"/>
  <c r="F23" i="7"/>
  <c r="F24" i="7"/>
  <c r="F25" i="7"/>
  <c r="F27" i="7"/>
  <c r="F28" i="7"/>
  <c r="F29" i="7"/>
  <c r="F35" i="7"/>
  <c r="F36" i="7"/>
  <c r="F38" i="7"/>
  <c r="F39" i="7"/>
  <c r="F40" i="7"/>
  <c r="F41" i="7"/>
  <c r="F43" i="7"/>
  <c r="F44" i="7"/>
  <c r="F45" i="7"/>
  <c r="F48" i="7"/>
  <c r="F49" i="7"/>
  <c r="F51" i="7"/>
  <c r="F52" i="7"/>
  <c r="F54" i="7"/>
  <c r="F55" i="7"/>
  <c r="F57" i="7"/>
  <c r="F61" i="7"/>
  <c r="F62" i="7"/>
  <c r="F63" i="7"/>
  <c r="F65" i="7"/>
  <c r="F68" i="7"/>
  <c r="F71" i="7"/>
  <c r="F73" i="7"/>
  <c r="F75" i="7"/>
  <c r="F76" i="7"/>
  <c r="F77" i="7"/>
  <c r="F79" i="7"/>
  <c r="F80" i="7"/>
  <c r="F83" i="7"/>
  <c r="F84" i="7"/>
  <c r="F85" i="7"/>
  <c r="F87" i="7"/>
  <c r="F88" i="7"/>
  <c r="F89" i="7"/>
  <c r="F91" i="7"/>
  <c r="F92" i="7"/>
  <c r="F93" i="7"/>
  <c r="F95" i="7"/>
  <c r="F96" i="7"/>
  <c r="F97" i="7"/>
  <c r="F99" i="7"/>
  <c r="F100" i="7"/>
  <c r="F101" i="7"/>
  <c r="F103" i="7"/>
  <c r="F104" i="7"/>
  <c r="F105" i="7"/>
  <c r="F107" i="7"/>
  <c r="F108" i="7"/>
  <c r="F109" i="7"/>
  <c r="E21" i="7"/>
  <c r="G21" i="7"/>
  <c r="E22" i="7"/>
  <c r="G22" i="7"/>
  <c r="E23" i="7"/>
  <c r="E24" i="7"/>
  <c r="K24" i="7"/>
  <c r="E25" i="7"/>
  <c r="G25" i="7"/>
  <c r="E26" i="7"/>
  <c r="E27" i="7"/>
  <c r="G27" i="7"/>
  <c r="E28" i="7"/>
  <c r="K28" i="7"/>
  <c r="G28" i="7"/>
  <c r="E29" i="7"/>
  <c r="G29" i="7"/>
  <c r="E30" i="7"/>
  <c r="G30" i="7"/>
  <c r="E31" i="7"/>
  <c r="G31" i="7"/>
  <c r="E32" i="7"/>
  <c r="G32" i="7"/>
  <c r="E33" i="7"/>
  <c r="G33" i="7"/>
  <c r="E34" i="7"/>
  <c r="E35" i="7"/>
  <c r="G35" i="7"/>
  <c r="E36" i="7"/>
  <c r="K36" i="7"/>
  <c r="G36" i="7"/>
  <c r="E37" i="7"/>
  <c r="G37" i="7"/>
  <c r="E38" i="7"/>
  <c r="G38" i="7"/>
  <c r="E39" i="7"/>
  <c r="E40" i="7"/>
  <c r="K40" i="7"/>
  <c r="E41" i="7"/>
  <c r="G41" i="7"/>
  <c r="E42" i="7"/>
  <c r="L42" i="7"/>
  <c r="E43" i="7"/>
  <c r="G43" i="7"/>
  <c r="E44" i="7"/>
  <c r="K44" i="7"/>
  <c r="G44" i="7"/>
  <c r="E45" i="7"/>
  <c r="G45" i="7"/>
  <c r="E46" i="7"/>
  <c r="G46" i="7"/>
  <c r="E47" i="7"/>
  <c r="G47" i="7"/>
  <c r="E48" i="7"/>
  <c r="K48" i="7"/>
  <c r="E49" i="7"/>
  <c r="E50" i="7"/>
  <c r="E51" i="7"/>
  <c r="G51" i="7"/>
  <c r="E52" i="7"/>
  <c r="K52" i="7"/>
  <c r="G52" i="7"/>
  <c r="E53" i="7"/>
  <c r="G53" i="7"/>
  <c r="E54" i="7"/>
  <c r="G54" i="7"/>
  <c r="E55" i="7"/>
  <c r="E56" i="7"/>
  <c r="E57" i="7"/>
  <c r="E58" i="7"/>
  <c r="K58" i="7"/>
  <c r="E59" i="7"/>
  <c r="G59" i="7"/>
  <c r="E60" i="7"/>
  <c r="K60" i="7"/>
  <c r="G60" i="7"/>
  <c r="E61" i="7"/>
  <c r="G61" i="7"/>
  <c r="E62" i="7"/>
  <c r="G62" i="7"/>
  <c r="E63" i="7"/>
  <c r="G63" i="7"/>
  <c r="E64" i="7"/>
  <c r="G64" i="7"/>
  <c r="E65" i="7"/>
  <c r="E66" i="7"/>
  <c r="E67" i="7"/>
  <c r="G67" i="7"/>
  <c r="E68" i="7"/>
  <c r="K68" i="7"/>
  <c r="G68" i="7"/>
  <c r="E69" i="7"/>
  <c r="G69" i="7"/>
  <c r="E70" i="7"/>
  <c r="G70" i="7"/>
  <c r="E71" i="7"/>
  <c r="E72" i="7"/>
  <c r="G72" i="7"/>
  <c r="E73" i="7"/>
  <c r="E74" i="7"/>
  <c r="G74" i="7"/>
  <c r="E75" i="7"/>
  <c r="G75" i="7"/>
  <c r="E76" i="7"/>
  <c r="K76" i="7"/>
  <c r="G76" i="7"/>
  <c r="E77" i="7"/>
  <c r="G77" i="7"/>
  <c r="E78" i="7"/>
  <c r="G78" i="7"/>
  <c r="E79" i="7"/>
  <c r="G79" i="7"/>
  <c r="E80" i="7"/>
  <c r="G80" i="7"/>
  <c r="E81" i="7"/>
  <c r="E82" i="7"/>
  <c r="E83" i="7"/>
  <c r="G83" i="7"/>
  <c r="E84" i="7"/>
  <c r="K84" i="7"/>
  <c r="G84" i="7"/>
  <c r="K21" i="7"/>
  <c r="K22" i="7"/>
  <c r="K25" i="7"/>
  <c r="K27" i="7"/>
  <c r="K29" i="7"/>
  <c r="K34" i="7"/>
  <c r="K35" i="7"/>
  <c r="K38" i="7"/>
  <c r="K41" i="7"/>
  <c r="K43" i="7"/>
  <c r="K45" i="7"/>
  <c r="K49" i="7"/>
  <c r="K51" i="7"/>
  <c r="K54" i="7"/>
  <c r="K55" i="7"/>
  <c r="K57" i="7"/>
  <c r="K61" i="7"/>
  <c r="K62" i="7"/>
  <c r="K65" i="7"/>
  <c r="K67" i="7"/>
  <c r="K73" i="7"/>
  <c r="K75" i="7"/>
  <c r="K79" i="7"/>
  <c r="K80" i="7"/>
  <c r="K83" i="7"/>
  <c r="K88" i="7"/>
  <c r="K93" i="7"/>
  <c r="L21" i="7"/>
  <c r="L22" i="7"/>
  <c r="L24" i="7"/>
  <c r="L27" i="7"/>
  <c r="L28" i="7"/>
  <c r="L29" i="7"/>
  <c r="L30" i="7"/>
  <c r="L35" i="7"/>
  <c r="L38" i="7"/>
  <c r="L43" i="7"/>
  <c r="L44" i="7"/>
  <c r="L48" i="7"/>
  <c r="L51" i="7"/>
  <c r="L52" i="7"/>
  <c r="L56" i="7"/>
  <c r="L61" i="7"/>
  <c r="L62" i="7"/>
  <c r="L66" i="7"/>
  <c r="L67" i="7"/>
  <c r="L75" i="7"/>
  <c r="L76" i="7"/>
  <c r="L79" i="7"/>
  <c r="L80" i="7"/>
  <c r="L83" i="7"/>
  <c r="L84" i="7"/>
  <c r="L88" i="7"/>
  <c r="L92" i="7"/>
  <c r="L100" i="7"/>
  <c r="L104" i="7"/>
  <c r="L108" i="7"/>
  <c r="G4" i="7"/>
  <c r="G5" i="7"/>
  <c r="G6" i="7"/>
  <c r="G7" i="7"/>
  <c r="B10" i="7"/>
  <c r="H15" i="7"/>
  <c r="P15" i="7"/>
  <c r="C16" i="7"/>
  <c r="C15" i="7"/>
  <c r="D16" i="7"/>
  <c r="D15" i="7"/>
  <c r="D12" i="7"/>
  <c r="E16" i="7"/>
  <c r="E15" i="7"/>
  <c r="F16" i="7"/>
  <c r="F15" i="7"/>
  <c r="G16" i="7"/>
  <c r="G15" i="7"/>
  <c r="H16" i="7"/>
  <c r="I16" i="7"/>
  <c r="I15" i="7"/>
  <c r="J16" i="7"/>
  <c r="J15" i="7"/>
  <c r="K16" i="7"/>
  <c r="K15" i="7"/>
  <c r="L16" i="7"/>
  <c r="L15" i="7"/>
  <c r="L12" i="7"/>
  <c r="M16" i="7"/>
  <c r="M15" i="7"/>
  <c r="N16" i="7"/>
  <c r="N15" i="7"/>
  <c r="N12" i="7"/>
  <c r="O16" i="7"/>
  <c r="O15" i="7"/>
  <c r="P16" i="7"/>
  <c r="Q16" i="7"/>
  <c r="Q15" i="7"/>
  <c r="E85" i="7"/>
  <c r="G85" i="7"/>
  <c r="E86" i="7"/>
  <c r="K86" i="7"/>
  <c r="E87" i="7"/>
  <c r="K87" i="7"/>
  <c r="G87" i="7"/>
  <c r="E88" i="7"/>
  <c r="G88" i="7"/>
  <c r="E89" i="7"/>
  <c r="K89" i="7"/>
  <c r="E90" i="7"/>
  <c r="E91" i="7"/>
  <c r="K91" i="7"/>
  <c r="G91" i="7"/>
  <c r="E92" i="7"/>
  <c r="K92" i="7"/>
  <c r="G92" i="7"/>
  <c r="E93" i="7"/>
  <c r="G93" i="7"/>
  <c r="E94" i="7"/>
  <c r="L94" i="7"/>
  <c r="E95" i="7"/>
  <c r="K95" i="7"/>
  <c r="G95" i="7"/>
  <c r="E96" i="7"/>
  <c r="K96" i="7"/>
  <c r="G96" i="7"/>
  <c r="E97" i="7"/>
  <c r="K97" i="7"/>
  <c r="E98" i="7"/>
  <c r="E99" i="7"/>
  <c r="K99" i="7"/>
  <c r="G99" i="7"/>
  <c r="E100" i="7"/>
  <c r="K100" i="7"/>
  <c r="G100" i="7"/>
  <c r="E101" i="7"/>
  <c r="G101" i="7"/>
  <c r="E102" i="7"/>
  <c r="L102" i="7"/>
  <c r="E103" i="7"/>
  <c r="L103" i="7"/>
  <c r="G103" i="7"/>
  <c r="E104" i="7"/>
  <c r="K104" i="7"/>
  <c r="G104" i="7"/>
  <c r="E105" i="7"/>
  <c r="K105" i="7"/>
  <c r="E106" i="7"/>
  <c r="E107" i="7"/>
  <c r="K107" i="7"/>
  <c r="G107" i="7"/>
  <c r="E108" i="7"/>
  <c r="K108" i="7"/>
  <c r="G108" i="7"/>
  <c r="E109" i="7"/>
  <c r="G109" i="7"/>
  <c r="D110" i="7"/>
  <c r="J110" i="7"/>
  <c r="E110" i="7"/>
  <c r="H110" i="7"/>
  <c r="L110" i="7"/>
  <c r="D111" i="7"/>
  <c r="H111" i="7"/>
  <c r="E111" i="7"/>
  <c r="K111" i="7"/>
  <c r="F111" i="7"/>
  <c r="I111" i="7"/>
  <c r="J111" i="7"/>
  <c r="D112" i="7"/>
  <c r="E112" i="7"/>
  <c r="L112" i="7"/>
  <c r="F112" i="7"/>
  <c r="G112" i="7"/>
  <c r="H112" i="7"/>
  <c r="I112" i="7"/>
  <c r="J112" i="7"/>
  <c r="K112" i="7"/>
  <c r="D113" i="7"/>
  <c r="F113" i="7"/>
  <c r="E113" i="7"/>
  <c r="G113" i="7"/>
  <c r="K113" i="7"/>
  <c r="L113" i="7"/>
  <c r="D114" i="7"/>
  <c r="E114" i="7"/>
  <c r="G114" i="7"/>
  <c r="L114" i="7"/>
  <c r="D115" i="7"/>
  <c r="H115" i="7"/>
  <c r="E115" i="7"/>
  <c r="F115" i="7"/>
  <c r="I115" i="7"/>
  <c r="J115" i="7"/>
  <c r="D116" i="7"/>
  <c r="H116" i="7"/>
  <c r="E116" i="7"/>
  <c r="L116" i="7"/>
  <c r="F116" i="7"/>
  <c r="G116" i="7"/>
  <c r="I116" i="7"/>
  <c r="J116" i="7"/>
  <c r="K116" i="7"/>
  <c r="D117" i="7"/>
  <c r="I117" i="7"/>
  <c r="E117" i="7"/>
  <c r="G117" i="7"/>
  <c r="H117" i="7"/>
  <c r="K117" i="7"/>
  <c r="L117" i="7"/>
  <c r="D118" i="7"/>
  <c r="E118" i="7"/>
  <c r="H118" i="7"/>
  <c r="L118" i="7"/>
  <c r="D119" i="7"/>
  <c r="H119" i="7"/>
  <c r="E119" i="7"/>
  <c r="F119" i="7"/>
  <c r="I119" i="7"/>
  <c r="J119" i="7"/>
  <c r="D120" i="7"/>
  <c r="E120" i="7"/>
  <c r="L120" i="7"/>
  <c r="F120" i="7"/>
  <c r="G120" i="7"/>
  <c r="H120" i="7"/>
  <c r="I120" i="7"/>
  <c r="J120" i="7"/>
  <c r="K120" i="7"/>
  <c r="D121" i="7"/>
  <c r="F121" i="7"/>
  <c r="E121" i="7"/>
  <c r="G121" i="7"/>
  <c r="K121" i="7"/>
  <c r="L121" i="7"/>
  <c r="D122" i="7"/>
  <c r="E122" i="7"/>
  <c r="G122" i="7"/>
  <c r="H122" i="7"/>
  <c r="L122" i="7"/>
  <c r="D123" i="7"/>
  <c r="H123" i="7"/>
  <c r="E123" i="7"/>
  <c r="F123" i="7"/>
  <c r="I123" i="7"/>
  <c r="J123" i="7"/>
  <c r="D124" i="7"/>
  <c r="H124" i="7"/>
  <c r="E124" i="7"/>
  <c r="L124" i="7"/>
  <c r="F124" i="7"/>
  <c r="G124" i="7"/>
  <c r="I124" i="7"/>
  <c r="J124" i="7"/>
  <c r="K124" i="7"/>
  <c r="D125" i="7"/>
  <c r="I125" i="7"/>
  <c r="E125" i="7"/>
  <c r="G125" i="7"/>
  <c r="H125" i="7"/>
  <c r="K125" i="7"/>
  <c r="L125" i="7"/>
  <c r="D126" i="7"/>
  <c r="E126" i="7"/>
  <c r="H126" i="7"/>
  <c r="L126" i="7"/>
  <c r="D127" i="7"/>
  <c r="H127" i="7"/>
  <c r="E127" i="7"/>
  <c r="F127" i="7"/>
  <c r="I127" i="7"/>
  <c r="J127" i="7"/>
  <c r="D128" i="7"/>
  <c r="E128" i="7"/>
  <c r="L128" i="7"/>
  <c r="F128" i="7"/>
  <c r="G128" i="7"/>
  <c r="H128" i="7"/>
  <c r="I128" i="7"/>
  <c r="J128" i="7"/>
  <c r="K128" i="7"/>
  <c r="D129" i="7"/>
  <c r="F129" i="7"/>
  <c r="E129" i="7"/>
  <c r="G129" i="7"/>
  <c r="K129" i="7"/>
  <c r="L129" i="7"/>
  <c r="D130" i="7"/>
  <c r="E130" i="7"/>
  <c r="G130" i="7"/>
  <c r="H130" i="7"/>
  <c r="L130" i="7"/>
  <c r="D131" i="7"/>
  <c r="H131" i="7"/>
  <c r="E131" i="7"/>
  <c r="F131" i="7"/>
  <c r="I131" i="7"/>
  <c r="J131" i="7"/>
  <c r="D132" i="7"/>
  <c r="H132" i="7"/>
  <c r="E132" i="7"/>
  <c r="L132" i="7"/>
  <c r="F132" i="7"/>
  <c r="G132" i="7"/>
  <c r="I132" i="7"/>
  <c r="J132" i="7"/>
  <c r="K132" i="7"/>
  <c r="D133" i="7"/>
  <c r="I133" i="7"/>
  <c r="E133" i="7"/>
  <c r="G133" i="7"/>
  <c r="H133" i="7"/>
  <c r="K133" i="7"/>
  <c r="L133" i="7"/>
  <c r="D134" i="7"/>
  <c r="E134" i="7"/>
  <c r="H134" i="7"/>
  <c r="L134" i="7"/>
  <c r="D135" i="7"/>
  <c r="H135" i="7"/>
  <c r="E135" i="7"/>
  <c r="F135" i="7"/>
  <c r="I135" i="7"/>
  <c r="J135" i="7"/>
  <c r="D136" i="7"/>
  <c r="E136" i="7"/>
  <c r="L136" i="7"/>
  <c r="F136" i="7"/>
  <c r="G136" i="7"/>
  <c r="H136" i="7"/>
  <c r="I136" i="7"/>
  <c r="J136" i="7"/>
  <c r="K136" i="7"/>
  <c r="D137" i="7"/>
  <c r="F137" i="7"/>
  <c r="E137" i="7"/>
  <c r="G137" i="7"/>
  <c r="K137" i="7"/>
  <c r="L137" i="7"/>
  <c r="D138" i="7"/>
  <c r="E138" i="7"/>
  <c r="G138" i="7"/>
  <c r="H138" i="7"/>
  <c r="L138" i="7"/>
  <c r="D139" i="7"/>
  <c r="H139" i="7"/>
  <c r="E139" i="7"/>
  <c r="F139" i="7"/>
  <c r="I139" i="7"/>
  <c r="J139" i="7"/>
  <c r="D140" i="7"/>
  <c r="H140" i="7"/>
  <c r="E140" i="7"/>
  <c r="L140" i="7"/>
  <c r="F140" i="7"/>
  <c r="G140" i="7"/>
  <c r="I140" i="7"/>
  <c r="J140" i="7"/>
  <c r="K140" i="7"/>
  <c r="D141" i="7"/>
  <c r="I141" i="7"/>
  <c r="E141" i="7"/>
  <c r="G141" i="7"/>
  <c r="H141" i="7"/>
  <c r="K141" i="7"/>
  <c r="L141" i="7"/>
  <c r="D142" i="7"/>
  <c r="E142" i="7"/>
  <c r="H142" i="7"/>
  <c r="L142" i="7"/>
  <c r="D143" i="7"/>
  <c r="H143" i="7"/>
  <c r="E143" i="7"/>
  <c r="F143" i="7"/>
  <c r="I143" i="7"/>
  <c r="J143" i="7"/>
  <c r="D144" i="7"/>
  <c r="E144" i="7"/>
  <c r="L144" i="7"/>
  <c r="F144" i="7"/>
  <c r="G144" i="7"/>
  <c r="H144" i="7"/>
  <c r="I144" i="7"/>
  <c r="J144" i="7"/>
  <c r="K144" i="7"/>
  <c r="D145" i="7"/>
  <c r="F145" i="7"/>
  <c r="E145" i="7"/>
  <c r="G145" i="7"/>
  <c r="K145" i="7"/>
  <c r="L145" i="7"/>
  <c r="D146" i="7"/>
  <c r="E146" i="7"/>
  <c r="L146" i="7"/>
  <c r="H146" i="7"/>
  <c r="D147" i="7"/>
  <c r="E147" i="7"/>
  <c r="F147" i="7"/>
  <c r="H147" i="7"/>
  <c r="I147" i="7"/>
  <c r="J147" i="7"/>
  <c r="D148" i="7"/>
  <c r="H148" i="7"/>
  <c r="E148" i="7"/>
  <c r="L148" i="7"/>
  <c r="F148" i="7"/>
  <c r="G148" i="7"/>
  <c r="I148" i="7"/>
  <c r="J148" i="7"/>
  <c r="K148" i="7"/>
  <c r="D149" i="7"/>
  <c r="I149" i="7"/>
  <c r="E149" i="7"/>
  <c r="G149" i="7"/>
  <c r="H149" i="7"/>
  <c r="K149" i="7"/>
  <c r="L149" i="7"/>
  <c r="D150" i="7"/>
  <c r="H150" i="7"/>
  <c r="E150" i="7"/>
  <c r="L150" i="7"/>
  <c r="D151" i="7"/>
  <c r="H151" i="7"/>
  <c r="E151" i="7"/>
  <c r="F151" i="7"/>
  <c r="I151" i="7"/>
  <c r="J151" i="7"/>
  <c r="D152" i="7"/>
  <c r="E152" i="7"/>
  <c r="L152" i="7"/>
  <c r="F152" i="7"/>
  <c r="G152" i="7"/>
  <c r="H152" i="7"/>
  <c r="I152" i="7"/>
  <c r="J152" i="7"/>
  <c r="K152" i="7"/>
  <c r="D153" i="7"/>
  <c r="E153" i="7"/>
  <c r="G153" i="7"/>
  <c r="D154" i="7"/>
  <c r="H154" i="7"/>
  <c r="E154" i="7"/>
  <c r="D155" i="7"/>
  <c r="E155" i="7"/>
  <c r="F155" i="7"/>
  <c r="H155" i="7"/>
  <c r="I155" i="7"/>
  <c r="J155" i="7"/>
  <c r="D156" i="7"/>
  <c r="H156" i="7"/>
  <c r="E156" i="7"/>
  <c r="L156" i="7"/>
  <c r="F156" i="7"/>
  <c r="G156" i="7"/>
  <c r="I156" i="7"/>
  <c r="J156" i="7"/>
  <c r="K156" i="7"/>
  <c r="D157" i="7"/>
  <c r="H157" i="7"/>
  <c r="E157" i="7"/>
  <c r="G157" i="7"/>
  <c r="K157" i="7"/>
  <c r="L157" i="7"/>
  <c r="D158" i="7"/>
  <c r="H158" i="7"/>
  <c r="E158" i="7"/>
  <c r="L158" i="7"/>
  <c r="D159" i="7"/>
  <c r="H159" i="7"/>
  <c r="E159" i="7"/>
  <c r="F159" i="7"/>
  <c r="I159" i="7"/>
  <c r="J159" i="7"/>
  <c r="D160" i="7"/>
  <c r="E160" i="7"/>
  <c r="L160" i="7"/>
  <c r="F160" i="7"/>
  <c r="G160" i="7"/>
  <c r="H160" i="7"/>
  <c r="I160" i="7"/>
  <c r="J160" i="7"/>
  <c r="K160" i="7"/>
  <c r="D161" i="7"/>
  <c r="E161" i="7"/>
  <c r="G161" i="7"/>
  <c r="D162" i="7"/>
  <c r="H162" i="7"/>
  <c r="E162" i="7"/>
  <c r="D163" i="7"/>
  <c r="E163" i="7"/>
  <c r="F163" i="7"/>
  <c r="H163" i="7"/>
  <c r="I163" i="7"/>
  <c r="J163" i="7"/>
  <c r="D164" i="7"/>
  <c r="H164" i="7"/>
  <c r="E164" i="7"/>
  <c r="L164" i="7"/>
  <c r="F164" i="7"/>
  <c r="G164" i="7"/>
  <c r="I164" i="7"/>
  <c r="J164" i="7"/>
  <c r="K164" i="7"/>
  <c r="D165" i="7"/>
  <c r="H165" i="7"/>
  <c r="E165" i="7"/>
  <c r="G165" i="7"/>
  <c r="K165" i="7"/>
  <c r="L165" i="7"/>
  <c r="D166" i="7"/>
  <c r="H166" i="7"/>
  <c r="E166" i="7"/>
  <c r="L166" i="7"/>
  <c r="D167" i="7"/>
  <c r="H167" i="7"/>
  <c r="E167" i="7"/>
  <c r="F167" i="7"/>
  <c r="I167" i="7"/>
  <c r="J167" i="7"/>
  <c r="D168" i="7"/>
  <c r="E168" i="7"/>
  <c r="L168" i="7"/>
  <c r="F168" i="7"/>
  <c r="G168" i="7"/>
  <c r="H168" i="7"/>
  <c r="I168" i="7"/>
  <c r="J168" i="7"/>
  <c r="K168" i="7"/>
  <c r="D169" i="7"/>
  <c r="E169" i="7"/>
  <c r="G169" i="7"/>
  <c r="D170" i="7"/>
  <c r="H170" i="7"/>
  <c r="E170" i="7"/>
  <c r="D171" i="7"/>
  <c r="E171" i="7"/>
  <c r="F171" i="7"/>
  <c r="H171" i="7"/>
  <c r="I171" i="7"/>
  <c r="J171" i="7"/>
  <c r="D172" i="7"/>
  <c r="H172" i="7"/>
  <c r="E172" i="7"/>
  <c r="L172" i="7"/>
  <c r="F172" i="7"/>
  <c r="G172" i="7"/>
  <c r="I172" i="7"/>
  <c r="J172" i="7"/>
  <c r="K172" i="7"/>
  <c r="D173" i="7"/>
  <c r="H173" i="7"/>
  <c r="E173" i="7"/>
  <c r="G173" i="7"/>
  <c r="K173" i="7"/>
  <c r="L173" i="7"/>
  <c r="D174" i="7"/>
  <c r="H174" i="7"/>
  <c r="E174" i="7"/>
  <c r="L174" i="7"/>
  <c r="D175" i="7"/>
  <c r="H175" i="7"/>
  <c r="E175" i="7"/>
  <c r="F175" i="7"/>
  <c r="I175" i="7"/>
  <c r="J175" i="7"/>
  <c r="D176" i="7"/>
  <c r="E176" i="7"/>
  <c r="L176" i="7"/>
  <c r="F176" i="7"/>
  <c r="G176" i="7"/>
  <c r="H176" i="7"/>
  <c r="I176" i="7"/>
  <c r="J176" i="7"/>
  <c r="K176" i="7"/>
  <c r="D177" i="7"/>
  <c r="E177" i="7"/>
  <c r="G177" i="7"/>
  <c r="D178" i="7"/>
  <c r="H178" i="7"/>
  <c r="E178" i="7"/>
  <c r="D179" i="7"/>
  <c r="E179" i="7"/>
  <c r="F179" i="7"/>
  <c r="H179" i="7"/>
  <c r="I179" i="7"/>
  <c r="J179" i="7"/>
  <c r="D180" i="7"/>
  <c r="H180" i="7"/>
  <c r="E180" i="7"/>
  <c r="L180" i="7"/>
  <c r="F180" i="7"/>
  <c r="G180" i="7"/>
  <c r="I180" i="7"/>
  <c r="J180" i="7"/>
  <c r="K180" i="7"/>
  <c r="D181" i="7"/>
  <c r="H181" i="7"/>
  <c r="E181" i="7"/>
  <c r="G181" i="7"/>
  <c r="K181" i="7"/>
  <c r="L181" i="7"/>
  <c r="D182" i="7"/>
  <c r="H182" i="7"/>
  <c r="E182" i="7"/>
  <c r="L182" i="7"/>
  <c r="D183" i="7"/>
  <c r="H183" i="7"/>
  <c r="E183" i="7"/>
  <c r="F183" i="7"/>
  <c r="I183" i="7"/>
  <c r="J183" i="7"/>
  <c r="D184" i="7"/>
  <c r="H184" i="7"/>
  <c r="E184" i="7"/>
  <c r="L184" i="7"/>
  <c r="F184" i="7"/>
  <c r="G184" i="7"/>
  <c r="I184" i="7"/>
  <c r="J184" i="7"/>
  <c r="K184" i="7"/>
  <c r="D185" i="7"/>
  <c r="E185" i="7"/>
  <c r="G185" i="7"/>
  <c r="H185" i="7"/>
  <c r="L185" i="7"/>
  <c r="D186" i="7"/>
  <c r="E186" i="7"/>
  <c r="H186" i="7"/>
  <c r="I186" i="7"/>
  <c r="D187" i="7"/>
  <c r="E187" i="7"/>
  <c r="F187" i="7"/>
  <c r="H187" i="7"/>
  <c r="I187" i="7"/>
  <c r="J187" i="7"/>
  <c r="D188" i="7"/>
  <c r="E188" i="7"/>
  <c r="L188" i="7"/>
  <c r="F188" i="7"/>
  <c r="G188" i="7"/>
  <c r="H188" i="7"/>
  <c r="I188" i="7"/>
  <c r="J188" i="7"/>
  <c r="K188" i="7"/>
  <c r="D189" i="7"/>
  <c r="H189" i="7"/>
  <c r="E189" i="7"/>
  <c r="G189" i="7"/>
  <c r="K189" i="7"/>
  <c r="L189" i="7"/>
  <c r="D190" i="7"/>
  <c r="H190" i="7"/>
  <c r="E190" i="7"/>
  <c r="L190" i="7"/>
  <c r="D191" i="7"/>
  <c r="H191" i="7"/>
  <c r="E191" i="7"/>
  <c r="F191" i="7"/>
  <c r="I191" i="7"/>
  <c r="J191" i="7"/>
  <c r="D192" i="7"/>
  <c r="H192" i="7"/>
  <c r="E192" i="7"/>
  <c r="L192" i="7"/>
  <c r="F192" i="7"/>
  <c r="G192" i="7"/>
  <c r="I192" i="7"/>
  <c r="J192" i="7"/>
  <c r="K192" i="7"/>
  <c r="D193" i="7"/>
  <c r="E193" i="7"/>
  <c r="G193" i="7"/>
  <c r="H193" i="7"/>
  <c r="L193" i="7"/>
  <c r="D194" i="7"/>
  <c r="E194" i="7"/>
  <c r="H194" i="7"/>
  <c r="I194" i="7"/>
  <c r="D195" i="7"/>
  <c r="E195" i="7"/>
  <c r="F195" i="7"/>
  <c r="H195" i="7"/>
  <c r="I195" i="7"/>
  <c r="J195" i="7"/>
  <c r="D196" i="7"/>
  <c r="E196" i="7"/>
  <c r="L196" i="7"/>
  <c r="F196" i="7"/>
  <c r="G196" i="7"/>
  <c r="H196" i="7"/>
  <c r="I196" i="7"/>
  <c r="J196" i="7"/>
  <c r="K196" i="7"/>
  <c r="D197" i="7"/>
  <c r="H197" i="7"/>
  <c r="E197" i="7"/>
  <c r="G197" i="7"/>
  <c r="K197" i="7"/>
  <c r="D198" i="7"/>
  <c r="H198" i="7"/>
  <c r="E198" i="7"/>
  <c r="K198" i="7"/>
  <c r="D199" i="7"/>
  <c r="H199" i="7"/>
  <c r="E199" i="7"/>
  <c r="I199" i="7"/>
  <c r="J199" i="7"/>
  <c r="L199" i="7"/>
  <c r="D200" i="7"/>
  <c r="H200" i="7"/>
  <c r="E200" i="7"/>
  <c r="L200" i="7"/>
  <c r="F200" i="7"/>
  <c r="I200" i="7"/>
  <c r="J200" i="7"/>
  <c r="D201" i="7"/>
  <c r="E201" i="7"/>
  <c r="G201" i="7"/>
  <c r="L201" i="7"/>
  <c r="D202" i="7"/>
  <c r="H202" i="7"/>
  <c r="E202" i="7"/>
  <c r="G202" i="7"/>
  <c r="I202" i="7"/>
  <c r="D203" i="7"/>
  <c r="E203" i="7"/>
  <c r="F203" i="7"/>
  <c r="H203" i="7"/>
  <c r="I203" i="7"/>
  <c r="J203" i="7"/>
  <c r="D204" i="7"/>
  <c r="H204" i="7"/>
  <c r="E204" i="7"/>
  <c r="L204" i="7"/>
  <c r="F204" i="7"/>
  <c r="I204" i="7"/>
  <c r="J204" i="7"/>
  <c r="D205" i="7"/>
  <c r="I205" i="7"/>
  <c r="E205" i="7"/>
  <c r="G205" i="7"/>
  <c r="H205" i="7"/>
  <c r="J205" i="7"/>
  <c r="L205" i="7"/>
  <c r="D206" i="7"/>
  <c r="E206" i="7"/>
  <c r="D207" i="7"/>
  <c r="F207" i="7"/>
  <c r="E207" i="7"/>
  <c r="I207" i="7"/>
  <c r="J207" i="7"/>
  <c r="L207" i="7"/>
  <c r="D208" i="7"/>
  <c r="E208" i="7"/>
  <c r="L208" i="7"/>
  <c r="F208" i="7"/>
  <c r="H208" i="7"/>
  <c r="I208" i="7"/>
  <c r="J208" i="7"/>
  <c r="D209" i="7"/>
  <c r="I209" i="7"/>
  <c r="E209" i="7"/>
  <c r="G209" i="7"/>
  <c r="H209" i="7"/>
  <c r="J209" i="7"/>
  <c r="L209" i="7"/>
  <c r="D210" i="7"/>
  <c r="E210" i="7"/>
  <c r="D211" i="7"/>
  <c r="F211" i="7"/>
  <c r="E211" i="7"/>
  <c r="I211" i="7"/>
  <c r="J211" i="7"/>
  <c r="L211" i="7"/>
  <c r="D212" i="7"/>
  <c r="H212" i="7"/>
  <c r="E212" i="7"/>
  <c r="L212" i="7"/>
  <c r="F212" i="7"/>
  <c r="I212" i="7"/>
  <c r="J212" i="7"/>
  <c r="D213" i="7"/>
  <c r="I213" i="7"/>
  <c r="E213" i="7"/>
  <c r="G213" i="7"/>
  <c r="H213" i="7"/>
  <c r="J213" i="7"/>
  <c r="K213" i="7"/>
  <c r="D214" i="7"/>
  <c r="E214" i="7"/>
  <c r="G214" i="7"/>
  <c r="D215" i="7"/>
  <c r="E215" i="7"/>
  <c r="F215" i="7"/>
  <c r="H215" i="7"/>
  <c r="I215" i="7"/>
  <c r="J215" i="7"/>
  <c r="L215" i="7"/>
  <c r="D216" i="7"/>
  <c r="E216" i="7"/>
  <c r="L216" i="7"/>
  <c r="F216" i="7"/>
  <c r="H216" i="7"/>
  <c r="I216" i="7"/>
  <c r="J216" i="7"/>
  <c r="D217" i="7"/>
  <c r="I217" i="7"/>
  <c r="E217" i="7"/>
  <c r="G217" i="7"/>
  <c r="H217" i="7"/>
  <c r="J217" i="7"/>
  <c r="K217" i="7"/>
  <c r="D218" i="7"/>
  <c r="E218" i="7"/>
  <c r="G218" i="7"/>
  <c r="D219" i="7"/>
  <c r="E219" i="7"/>
  <c r="F219" i="7"/>
  <c r="H219" i="7"/>
  <c r="I219" i="7"/>
  <c r="J219" i="7"/>
  <c r="L219" i="7"/>
  <c r="D220" i="7"/>
  <c r="E220" i="7"/>
  <c r="L220" i="7"/>
  <c r="F220" i="7"/>
  <c r="H220" i="7"/>
  <c r="I220" i="7"/>
  <c r="J220" i="7"/>
  <c r="D221" i="7"/>
  <c r="I221" i="7"/>
  <c r="E221" i="7"/>
  <c r="G221" i="7"/>
  <c r="H221" i="7"/>
  <c r="J221" i="7"/>
  <c r="K221" i="7"/>
  <c r="D222" i="7"/>
  <c r="E222" i="7"/>
  <c r="G222" i="7"/>
  <c r="D223" i="7"/>
  <c r="E223" i="7"/>
  <c r="F223" i="7"/>
  <c r="H223" i="7"/>
  <c r="I223" i="7"/>
  <c r="J223" i="7"/>
  <c r="L223" i="7"/>
  <c r="D224" i="7"/>
  <c r="H224" i="7"/>
  <c r="E224" i="7"/>
  <c r="L224" i="7"/>
  <c r="F224" i="7"/>
  <c r="I224" i="7"/>
  <c r="J224" i="7"/>
  <c r="D225" i="7"/>
  <c r="I225" i="7"/>
  <c r="E225" i="7"/>
  <c r="F225" i="7"/>
  <c r="G225" i="7"/>
  <c r="H225" i="7"/>
  <c r="J225" i="7"/>
  <c r="K225" i="7"/>
  <c r="L225" i="7"/>
  <c r="D226" i="7"/>
  <c r="E226" i="7"/>
  <c r="G226" i="7"/>
  <c r="H226" i="7"/>
  <c r="D227" i="7"/>
  <c r="F227" i="7"/>
  <c r="E227" i="7"/>
  <c r="L227" i="7"/>
  <c r="D228" i="7"/>
  <c r="E228" i="7"/>
  <c r="L228" i="7"/>
  <c r="F228" i="7"/>
  <c r="G228" i="7"/>
  <c r="H228" i="7"/>
  <c r="I228" i="7"/>
  <c r="J228" i="7"/>
  <c r="K228" i="7"/>
  <c r="D229" i="7"/>
  <c r="I229" i="7"/>
  <c r="E229" i="7"/>
  <c r="F229" i="7"/>
  <c r="G229" i="7"/>
  <c r="H229" i="7"/>
  <c r="J229" i="7"/>
  <c r="K229" i="7"/>
  <c r="L229" i="7"/>
  <c r="D230" i="7"/>
  <c r="E230" i="7"/>
  <c r="G230" i="7"/>
  <c r="H230" i="7"/>
  <c r="D231" i="7"/>
  <c r="F231" i="7"/>
  <c r="E231" i="7"/>
  <c r="L231" i="7"/>
  <c r="D232" i="7"/>
  <c r="H232" i="7"/>
  <c r="E232" i="7"/>
  <c r="L232" i="7"/>
  <c r="F232" i="7"/>
  <c r="G232" i="7"/>
  <c r="I232" i="7"/>
  <c r="J232" i="7"/>
  <c r="K232" i="7"/>
  <c r="D233" i="7"/>
  <c r="I233" i="7"/>
  <c r="E233" i="7"/>
  <c r="G233" i="7"/>
  <c r="K233" i="7"/>
  <c r="D234" i="7"/>
  <c r="E234" i="7"/>
  <c r="G234" i="7"/>
  <c r="H234" i="7"/>
  <c r="I234" i="7"/>
  <c r="L234" i="7"/>
  <c r="D235" i="7"/>
  <c r="F235" i="7"/>
  <c r="E235" i="7"/>
  <c r="D236" i="7"/>
  <c r="E236" i="7"/>
  <c r="L236" i="7"/>
  <c r="F236" i="7"/>
  <c r="G236" i="7"/>
  <c r="H236" i="7"/>
  <c r="I236" i="7"/>
  <c r="J236" i="7"/>
  <c r="K236" i="7"/>
  <c r="D237" i="7"/>
  <c r="F237" i="7"/>
  <c r="E237" i="7"/>
  <c r="K237" i="7"/>
  <c r="H237" i="7"/>
  <c r="I237" i="7"/>
  <c r="J237" i="7"/>
  <c r="L237" i="7"/>
  <c r="D238" i="7"/>
  <c r="E238" i="7"/>
  <c r="L238" i="7"/>
  <c r="F238" i="7"/>
  <c r="H238" i="7"/>
  <c r="I238" i="7"/>
  <c r="J238" i="7"/>
  <c r="K238" i="7"/>
  <c r="D239" i="7"/>
  <c r="F239" i="7"/>
  <c r="E239" i="7"/>
  <c r="G239" i="7"/>
  <c r="J239" i="7"/>
  <c r="L239" i="7"/>
  <c r="D240" i="7"/>
  <c r="F240" i="7"/>
  <c r="E240" i="7"/>
  <c r="G240" i="7"/>
  <c r="K240" i="7"/>
  <c r="D241" i="7"/>
  <c r="H241" i="7"/>
  <c r="E241" i="7"/>
  <c r="G241" i="7"/>
  <c r="L241" i="7"/>
  <c r="D242" i="7"/>
  <c r="H242" i="7"/>
  <c r="E242" i="7"/>
  <c r="F242" i="7"/>
  <c r="I242" i="7"/>
  <c r="J242" i="7"/>
  <c r="D243" i="7"/>
  <c r="I243" i="7"/>
  <c r="E243" i="7"/>
  <c r="L243" i="7"/>
  <c r="F243" i="7"/>
  <c r="G243" i="7"/>
  <c r="H243" i="7"/>
  <c r="J243" i="7"/>
  <c r="K243" i="7"/>
  <c r="D244" i="7"/>
  <c r="J244" i="7"/>
  <c r="E244" i="7"/>
  <c r="G244" i="7"/>
  <c r="H244" i="7"/>
  <c r="I244" i="7"/>
  <c r="K244" i="7"/>
  <c r="L244" i="7"/>
  <c r="D245" i="7"/>
  <c r="F245" i="7"/>
  <c r="E245" i="7"/>
  <c r="K245" i="7"/>
  <c r="H245" i="7"/>
  <c r="I245" i="7"/>
  <c r="J245" i="7"/>
  <c r="L245" i="7"/>
  <c r="D246" i="7"/>
  <c r="E246" i="7"/>
  <c r="L246" i="7"/>
  <c r="F246" i="7"/>
  <c r="H246" i="7"/>
  <c r="I246" i="7"/>
  <c r="J246" i="7"/>
  <c r="K246" i="7"/>
  <c r="D247" i="7"/>
  <c r="F247" i="7"/>
  <c r="E247" i="7"/>
  <c r="G247" i="7"/>
  <c r="J247" i="7"/>
  <c r="L247" i="7"/>
  <c r="D248" i="7"/>
  <c r="F248" i="7"/>
  <c r="E248" i="7"/>
  <c r="G248" i="7"/>
  <c r="K248" i="7"/>
  <c r="D249" i="7"/>
  <c r="H249" i="7"/>
  <c r="E249" i="7"/>
  <c r="G249" i="7"/>
  <c r="L249" i="7"/>
  <c r="D250" i="7"/>
  <c r="H250" i="7"/>
  <c r="E250" i="7"/>
  <c r="F250" i="7"/>
  <c r="I250" i="7"/>
  <c r="J250" i="7"/>
  <c r="D251" i="7"/>
  <c r="I251" i="7"/>
  <c r="E251" i="7"/>
  <c r="L251" i="7"/>
  <c r="F251" i="7"/>
  <c r="G251" i="7"/>
  <c r="H251" i="7"/>
  <c r="J251" i="7"/>
  <c r="K251" i="7"/>
  <c r="D252" i="7"/>
  <c r="J252" i="7"/>
  <c r="E252" i="7"/>
  <c r="G252" i="7"/>
  <c r="H252" i="7"/>
  <c r="I252" i="7"/>
  <c r="K252" i="7"/>
  <c r="L252" i="7"/>
  <c r="D253" i="7"/>
  <c r="F253" i="7"/>
  <c r="E253" i="7"/>
  <c r="K253" i="7"/>
  <c r="H253" i="7"/>
  <c r="I253" i="7"/>
  <c r="J253" i="7"/>
  <c r="L253" i="7"/>
  <c r="D254" i="7"/>
  <c r="E254" i="7"/>
  <c r="L254" i="7"/>
  <c r="F254" i="7"/>
  <c r="H254" i="7"/>
  <c r="I254" i="7"/>
  <c r="J254" i="7"/>
  <c r="K254" i="7"/>
  <c r="D255" i="7"/>
  <c r="F255" i="7"/>
  <c r="E255" i="7"/>
  <c r="G255" i="7"/>
  <c r="J255" i="7"/>
  <c r="L255" i="7"/>
  <c r="D256" i="7"/>
  <c r="F256" i="7"/>
  <c r="E256" i="7"/>
  <c r="G256" i="7"/>
  <c r="K256" i="7"/>
  <c r="D257" i="7"/>
  <c r="H257" i="7"/>
  <c r="E257" i="7"/>
  <c r="G257" i="7"/>
  <c r="L257" i="7"/>
  <c r="D258" i="7"/>
  <c r="H258" i="7"/>
  <c r="E258" i="7"/>
  <c r="F258" i="7"/>
  <c r="I258" i="7"/>
  <c r="J258" i="7"/>
  <c r="D259" i="7"/>
  <c r="I259" i="7"/>
  <c r="E259" i="7"/>
  <c r="L259" i="7"/>
  <c r="F259" i="7"/>
  <c r="G259" i="7"/>
  <c r="H259" i="7"/>
  <c r="J259" i="7"/>
  <c r="K259" i="7"/>
  <c r="D260" i="7"/>
  <c r="J260" i="7"/>
  <c r="E260" i="7"/>
  <c r="G260" i="7"/>
  <c r="H260" i="7"/>
  <c r="I260" i="7"/>
  <c r="K260" i="7"/>
  <c r="L260" i="7"/>
  <c r="D261" i="7"/>
  <c r="F261" i="7"/>
  <c r="E261" i="7"/>
  <c r="K261" i="7"/>
  <c r="H261" i="7"/>
  <c r="I261" i="7"/>
  <c r="J261" i="7"/>
  <c r="L261" i="7"/>
  <c r="D262" i="7"/>
  <c r="E262" i="7"/>
  <c r="L262" i="7"/>
  <c r="F262" i="7"/>
  <c r="H262" i="7"/>
  <c r="I262" i="7"/>
  <c r="J262" i="7"/>
  <c r="K262" i="7"/>
  <c r="D263" i="7"/>
  <c r="F263" i="7"/>
  <c r="E263" i="7"/>
  <c r="G263" i="7"/>
  <c r="J263" i="7"/>
  <c r="L263" i="7"/>
  <c r="D264" i="7"/>
  <c r="F264" i="7"/>
  <c r="E264" i="7"/>
  <c r="G264" i="7"/>
  <c r="K264" i="7"/>
  <c r="D265" i="7"/>
  <c r="H265" i="7"/>
  <c r="E265" i="7"/>
  <c r="G265" i="7"/>
  <c r="L265" i="7"/>
  <c r="D266" i="7"/>
  <c r="H266" i="7"/>
  <c r="E266" i="7"/>
  <c r="F266" i="7"/>
  <c r="I266" i="7"/>
  <c r="J266" i="7"/>
  <c r="D267" i="7"/>
  <c r="I267" i="7"/>
  <c r="E267" i="7"/>
  <c r="L267" i="7"/>
  <c r="F267" i="7"/>
  <c r="G267" i="7"/>
  <c r="H267" i="7"/>
  <c r="J267" i="7"/>
  <c r="K267" i="7"/>
  <c r="D268" i="7"/>
  <c r="J268" i="7"/>
  <c r="E268" i="7"/>
  <c r="G268" i="7"/>
  <c r="H268" i="7"/>
  <c r="I268" i="7"/>
  <c r="K268" i="7"/>
  <c r="L268" i="7"/>
  <c r="D269" i="7"/>
  <c r="F269" i="7"/>
  <c r="E269" i="7"/>
  <c r="K269" i="7"/>
  <c r="H269" i="7"/>
  <c r="I269" i="7"/>
  <c r="J269" i="7"/>
  <c r="L269" i="7"/>
  <c r="D270" i="7"/>
  <c r="E270" i="7"/>
  <c r="L270" i="7"/>
  <c r="F270" i="7"/>
  <c r="H270" i="7"/>
  <c r="I270" i="7"/>
  <c r="J270" i="7"/>
  <c r="K270" i="7"/>
  <c r="D271" i="7"/>
  <c r="F271" i="7"/>
  <c r="E271" i="7"/>
  <c r="G271" i="7"/>
  <c r="J271" i="7"/>
  <c r="L271" i="7"/>
  <c r="D272" i="7"/>
  <c r="F272" i="7"/>
  <c r="E272" i="7"/>
  <c r="G272" i="7"/>
  <c r="K272" i="7"/>
  <c r="D273" i="7"/>
  <c r="H273" i="7"/>
  <c r="E273" i="7"/>
  <c r="G273" i="7"/>
  <c r="L273" i="7"/>
  <c r="D274" i="7"/>
  <c r="H274" i="7"/>
  <c r="E274" i="7"/>
  <c r="F274" i="7"/>
  <c r="I274" i="7"/>
  <c r="J274" i="7"/>
  <c r="D275" i="7"/>
  <c r="I275" i="7"/>
  <c r="E275" i="7"/>
  <c r="L275" i="7"/>
  <c r="F275" i="7"/>
  <c r="G275" i="7"/>
  <c r="H275" i="7"/>
  <c r="J275" i="7"/>
  <c r="K275" i="7"/>
  <c r="D276" i="7"/>
  <c r="J276" i="7"/>
  <c r="E276" i="7"/>
  <c r="G276" i="7"/>
  <c r="H276" i="7"/>
  <c r="I276" i="7"/>
  <c r="K276" i="7"/>
  <c r="L276" i="7"/>
  <c r="D277" i="7"/>
  <c r="F277" i="7"/>
  <c r="E277" i="7"/>
  <c r="K277" i="7"/>
  <c r="H277" i="7"/>
  <c r="I277" i="7"/>
  <c r="J277" i="7"/>
  <c r="L277" i="7"/>
  <c r="D278" i="7"/>
  <c r="E278" i="7"/>
  <c r="L278" i="7"/>
  <c r="F278" i="7"/>
  <c r="H278" i="7"/>
  <c r="I278" i="7"/>
  <c r="J278" i="7"/>
  <c r="K278" i="7"/>
  <c r="D279" i="7"/>
  <c r="F279" i="7"/>
  <c r="E279" i="7"/>
  <c r="G279" i="7"/>
  <c r="J279" i="7"/>
  <c r="L279" i="7"/>
  <c r="D280" i="7"/>
  <c r="F280" i="7"/>
  <c r="E280" i="7"/>
  <c r="G280" i="7"/>
  <c r="K280" i="7"/>
  <c r="D281" i="7"/>
  <c r="H281" i="7"/>
  <c r="E281" i="7"/>
  <c r="G281" i="7"/>
  <c r="L281" i="7"/>
  <c r="D282" i="7"/>
  <c r="H282" i="7"/>
  <c r="E282" i="7"/>
  <c r="F282" i="7"/>
  <c r="I282" i="7"/>
  <c r="J282" i="7"/>
  <c r="D283" i="7"/>
  <c r="I283" i="7"/>
  <c r="E283" i="7"/>
  <c r="L283" i="7"/>
  <c r="F283" i="7"/>
  <c r="G283" i="7"/>
  <c r="H283" i="7"/>
  <c r="J283" i="7"/>
  <c r="K283" i="7"/>
  <c r="D284" i="7"/>
  <c r="J284" i="7"/>
  <c r="E284" i="7"/>
  <c r="G284" i="7"/>
  <c r="H284" i="7"/>
  <c r="I284" i="7"/>
  <c r="K284" i="7"/>
  <c r="L284" i="7"/>
  <c r="D285" i="7"/>
  <c r="F285" i="7"/>
  <c r="E285" i="7"/>
  <c r="K285" i="7"/>
  <c r="H285" i="7"/>
  <c r="I285" i="7"/>
  <c r="J285" i="7"/>
  <c r="L285" i="7"/>
  <c r="D286" i="7"/>
  <c r="E286" i="7"/>
  <c r="L286" i="7"/>
  <c r="F286" i="7"/>
  <c r="H286" i="7"/>
  <c r="I286" i="7"/>
  <c r="J286" i="7"/>
  <c r="K286" i="7"/>
  <c r="D287" i="7"/>
  <c r="F287" i="7"/>
  <c r="E287" i="7"/>
  <c r="G287" i="7"/>
  <c r="J287" i="7"/>
  <c r="L287" i="7"/>
  <c r="D288" i="7"/>
  <c r="F288" i="7"/>
  <c r="E288" i="7"/>
  <c r="G288" i="7"/>
  <c r="K288" i="7"/>
  <c r="D289" i="7"/>
  <c r="H289" i="7"/>
  <c r="E289" i="7"/>
  <c r="G289" i="7"/>
  <c r="L289" i="7"/>
  <c r="D290" i="7"/>
  <c r="H290" i="7"/>
  <c r="E290" i="7"/>
  <c r="F290" i="7"/>
  <c r="I290" i="7"/>
  <c r="J290" i="7"/>
  <c r="D291" i="7"/>
  <c r="I291" i="7"/>
  <c r="E291" i="7"/>
  <c r="L291" i="7"/>
  <c r="F291" i="7"/>
  <c r="G291" i="7"/>
  <c r="H291" i="7"/>
  <c r="J291" i="7"/>
  <c r="K291" i="7"/>
  <c r="D292" i="7"/>
  <c r="J292" i="7"/>
  <c r="E292" i="7"/>
  <c r="G292" i="7"/>
  <c r="H292" i="7"/>
  <c r="I292" i="7"/>
  <c r="K292" i="7"/>
  <c r="L292" i="7"/>
  <c r="D293" i="7"/>
  <c r="F293" i="7"/>
  <c r="E293" i="7"/>
  <c r="K293" i="7"/>
  <c r="H293" i="7"/>
  <c r="I293" i="7"/>
  <c r="J293" i="7"/>
  <c r="L293" i="7"/>
  <c r="D294" i="7"/>
  <c r="E294" i="7"/>
  <c r="L294" i="7"/>
  <c r="F294" i="7"/>
  <c r="H294" i="7"/>
  <c r="I294" i="7"/>
  <c r="J294" i="7"/>
  <c r="K294" i="7"/>
  <c r="D295" i="7"/>
  <c r="F295" i="7"/>
  <c r="E295" i="7"/>
  <c r="G295" i="7"/>
  <c r="J295" i="7"/>
  <c r="L295" i="7"/>
  <c r="D296" i="7"/>
  <c r="F296" i="7"/>
  <c r="E296" i="7"/>
  <c r="G296" i="7"/>
  <c r="K296" i="7"/>
  <c r="D297" i="7"/>
  <c r="H297" i="7"/>
  <c r="E297" i="7"/>
  <c r="G297" i="7"/>
  <c r="L297" i="7"/>
  <c r="D298" i="7"/>
  <c r="H298" i="7"/>
  <c r="E298" i="7"/>
  <c r="F298" i="7"/>
  <c r="I298" i="7"/>
  <c r="J298" i="7"/>
  <c r="D299" i="7"/>
  <c r="I299" i="7"/>
  <c r="E299" i="7"/>
  <c r="L299" i="7"/>
  <c r="F299" i="7"/>
  <c r="G299" i="7"/>
  <c r="H299" i="7"/>
  <c r="J299" i="7"/>
  <c r="K299" i="7"/>
  <c r="D300" i="7"/>
  <c r="J300" i="7"/>
  <c r="E300" i="7"/>
  <c r="G300" i="7"/>
  <c r="H300" i="7"/>
  <c r="I300" i="7"/>
  <c r="K300" i="7"/>
  <c r="L300" i="7"/>
  <c r="D301" i="7"/>
  <c r="F301" i="7"/>
  <c r="E301" i="7"/>
  <c r="K301" i="7"/>
  <c r="H301" i="7"/>
  <c r="I301" i="7"/>
  <c r="J301" i="7"/>
  <c r="L301" i="7"/>
  <c r="D302" i="7"/>
  <c r="E302" i="7"/>
  <c r="L302" i="7"/>
  <c r="F302" i="7"/>
  <c r="H302" i="7"/>
  <c r="I302" i="7"/>
  <c r="J302" i="7"/>
  <c r="K302" i="7"/>
  <c r="D303" i="7"/>
  <c r="F303" i="7"/>
  <c r="E303" i="7"/>
  <c r="G303" i="7"/>
  <c r="J303" i="7"/>
  <c r="L303" i="7"/>
  <c r="D304" i="7"/>
  <c r="F304" i="7"/>
  <c r="E304" i="7"/>
  <c r="G304" i="7"/>
  <c r="K304" i="7"/>
  <c r="D305" i="7"/>
  <c r="L305" i="7"/>
  <c r="E305" i="7"/>
  <c r="G305" i="7"/>
  <c r="D306" i="7"/>
  <c r="H306" i="7"/>
  <c r="E306" i="7"/>
  <c r="F306" i="7"/>
  <c r="I306" i="7"/>
  <c r="J306" i="7"/>
  <c r="D307" i="7"/>
  <c r="I307" i="7"/>
  <c r="E307" i="7"/>
  <c r="L307" i="7"/>
  <c r="F307" i="7"/>
  <c r="G307" i="7"/>
  <c r="H307" i="7"/>
  <c r="J307" i="7"/>
  <c r="K307" i="7"/>
  <c r="D308" i="7"/>
  <c r="J308" i="7"/>
  <c r="E308" i="7"/>
  <c r="G308" i="7"/>
  <c r="H308" i="7"/>
  <c r="I308" i="7"/>
  <c r="K308" i="7"/>
  <c r="L308" i="7"/>
  <c r="D309" i="7"/>
  <c r="F309" i="7"/>
  <c r="E309" i="7"/>
  <c r="K309" i="7"/>
  <c r="H309" i="7"/>
  <c r="I309" i="7"/>
  <c r="J309" i="7"/>
  <c r="L309" i="7"/>
  <c r="D310" i="7"/>
  <c r="E310" i="7"/>
  <c r="L310" i="7"/>
  <c r="F310" i="7"/>
  <c r="H310" i="7"/>
  <c r="I310" i="7"/>
  <c r="J310" i="7"/>
  <c r="K310" i="7"/>
  <c r="D311" i="7"/>
  <c r="E311" i="7"/>
  <c r="G311" i="7"/>
  <c r="J311" i="7"/>
  <c r="L311" i="7"/>
  <c r="D312" i="7"/>
  <c r="F312" i="7"/>
  <c r="E312" i="7"/>
  <c r="K312" i="7"/>
  <c r="D313" i="7"/>
  <c r="F313" i="7"/>
  <c r="E313" i="7"/>
  <c r="G313" i="7"/>
  <c r="D314" i="7"/>
  <c r="H314" i="7"/>
  <c r="E314" i="7"/>
  <c r="F314" i="7"/>
  <c r="G314" i="7"/>
  <c r="I314" i="7"/>
  <c r="J314" i="7"/>
  <c r="D315" i="7"/>
  <c r="I315" i="7"/>
  <c r="E315" i="7"/>
  <c r="L315" i="7"/>
  <c r="F315" i="7"/>
  <c r="G315" i="7"/>
  <c r="H315" i="7"/>
  <c r="J315" i="7"/>
  <c r="K315" i="7"/>
  <c r="D316" i="7"/>
  <c r="J316" i="7"/>
  <c r="E316" i="7"/>
  <c r="G316" i="7"/>
  <c r="H316" i="7"/>
  <c r="I316" i="7"/>
  <c r="K316" i="7"/>
  <c r="L316" i="7"/>
  <c r="D317" i="7"/>
  <c r="F317" i="7"/>
  <c r="E317" i="7"/>
  <c r="K317" i="7"/>
  <c r="H317" i="7"/>
  <c r="I317" i="7"/>
  <c r="J317" i="7"/>
  <c r="L317" i="7"/>
  <c r="D318" i="7"/>
  <c r="E318" i="7"/>
  <c r="L318" i="7"/>
  <c r="F318" i="7"/>
  <c r="H318" i="7"/>
  <c r="I318" i="7"/>
  <c r="J318" i="7"/>
  <c r="K318" i="7"/>
  <c r="D319" i="7"/>
  <c r="E319" i="7"/>
  <c r="G319" i="7"/>
  <c r="J319" i="7"/>
  <c r="D320" i="7"/>
  <c r="F320" i="7"/>
  <c r="E320" i="7"/>
  <c r="K320" i="7"/>
  <c r="D321" i="7"/>
  <c r="E321" i="7"/>
  <c r="G321" i="7"/>
  <c r="D322" i="7"/>
  <c r="H322" i="7"/>
  <c r="E322" i="7"/>
  <c r="F322" i="7"/>
  <c r="G322" i="7"/>
  <c r="I322" i="7"/>
  <c r="J322" i="7"/>
  <c r="D323" i="7"/>
  <c r="I323" i="7"/>
  <c r="E323" i="7"/>
  <c r="L323" i="7"/>
  <c r="F323" i="7"/>
  <c r="G323" i="7"/>
  <c r="H323" i="7"/>
  <c r="J323" i="7"/>
  <c r="K323" i="7"/>
  <c r="D324" i="7"/>
  <c r="J324" i="7"/>
  <c r="E324" i="7"/>
  <c r="G324" i="7"/>
  <c r="H324" i="7"/>
  <c r="I324" i="7"/>
  <c r="K324" i="7"/>
  <c r="L324" i="7"/>
  <c r="D325" i="7"/>
  <c r="F325" i="7"/>
  <c r="E325" i="7"/>
  <c r="K325" i="7"/>
  <c r="H325" i="7"/>
  <c r="I325" i="7"/>
  <c r="J325" i="7"/>
  <c r="L325" i="7"/>
  <c r="D326" i="7"/>
  <c r="E326" i="7"/>
  <c r="L326" i="7"/>
  <c r="F326" i="7"/>
  <c r="H326" i="7"/>
  <c r="I326" i="7"/>
  <c r="J326" i="7"/>
  <c r="K326" i="7"/>
  <c r="D327" i="7"/>
  <c r="E327" i="7"/>
  <c r="G327" i="7"/>
  <c r="D328" i="7"/>
  <c r="F328" i="7"/>
  <c r="E328" i="7"/>
  <c r="K328" i="7"/>
  <c r="D329" i="7"/>
  <c r="E329" i="7"/>
  <c r="G329" i="7"/>
  <c r="D330" i="7"/>
  <c r="H330" i="7"/>
  <c r="E330" i="7"/>
  <c r="G330" i="7"/>
  <c r="F330" i="7"/>
  <c r="I330" i="7"/>
  <c r="J330" i="7"/>
  <c r="D331" i="7"/>
  <c r="I331" i="7"/>
  <c r="E331" i="7"/>
  <c r="L331" i="7"/>
  <c r="F331" i="7"/>
  <c r="G331" i="7"/>
  <c r="H331" i="7"/>
  <c r="J331" i="7"/>
  <c r="K331" i="7"/>
  <c r="D332" i="7"/>
  <c r="J332" i="7"/>
  <c r="E332" i="7"/>
  <c r="G332" i="7"/>
  <c r="H332" i="7"/>
  <c r="I332" i="7"/>
  <c r="K332" i="7"/>
  <c r="L332" i="7"/>
  <c r="D333" i="7"/>
  <c r="F333" i="7"/>
  <c r="E333" i="7"/>
  <c r="K333" i="7"/>
  <c r="H333" i="7"/>
  <c r="I333" i="7"/>
  <c r="J333" i="7"/>
  <c r="L333" i="7"/>
  <c r="D334" i="7"/>
  <c r="E334" i="7"/>
  <c r="L334" i="7"/>
  <c r="F334" i="7"/>
  <c r="H334" i="7"/>
  <c r="I334" i="7"/>
  <c r="J334" i="7"/>
  <c r="K334" i="7"/>
  <c r="D335" i="7"/>
  <c r="E335" i="7"/>
  <c r="G335" i="7"/>
  <c r="D336" i="7"/>
  <c r="F336" i="7"/>
  <c r="E336" i="7"/>
  <c r="K336" i="7"/>
  <c r="F1" i="4"/>
  <c r="P25" i="4"/>
  <c r="R25" i="4" s="1"/>
  <c r="T25" i="4" s="1"/>
  <c r="P32" i="4"/>
  <c r="R32" i="4" s="1"/>
  <c r="T32" i="4" s="1"/>
  <c r="P50" i="4"/>
  <c r="R50" i="4" s="1"/>
  <c r="T50" i="4" s="1"/>
  <c r="P80" i="4"/>
  <c r="R80" i="4" s="1"/>
  <c r="T80" i="4" s="1"/>
  <c r="P106" i="4"/>
  <c r="R106" i="4" s="1"/>
  <c r="T106" i="4" s="1"/>
  <c r="D16" i="4"/>
  <c r="D19" i="4" s="1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18" i="4"/>
  <c r="C7" i="1"/>
  <c r="G10" i="1"/>
  <c r="H10" i="1"/>
  <c r="D11" i="1"/>
  <c r="P26" i="1" s="1"/>
  <c r="R26" i="1" s="1"/>
  <c r="D12" i="1"/>
  <c r="D13" i="1"/>
  <c r="C17" i="1"/>
  <c r="E21" i="1"/>
  <c r="F21" i="1"/>
  <c r="G21" i="1"/>
  <c r="N21" i="1"/>
  <c r="Q21" i="1"/>
  <c r="E22" i="1"/>
  <c r="F22" i="1"/>
  <c r="Q22" i="1"/>
  <c r="E23" i="1"/>
  <c r="F23" i="1"/>
  <c r="G23" i="1"/>
  <c r="N23" i="1"/>
  <c r="Q23" i="1"/>
  <c r="E24" i="1"/>
  <c r="F24" i="1"/>
  <c r="G24" i="1"/>
  <c r="N24" i="1"/>
  <c r="Q24" i="1"/>
  <c r="E25" i="1"/>
  <c r="F25" i="1"/>
  <c r="G25" i="1"/>
  <c r="N25" i="1"/>
  <c r="Q25" i="1"/>
  <c r="E26" i="1"/>
  <c r="F26" i="1"/>
  <c r="G26" i="1"/>
  <c r="N26" i="1"/>
  <c r="Q26" i="1"/>
  <c r="E27" i="1"/>
  <c r="F27" i="1"/>
  <c r="G27" i="1"/>
  <c r="N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Q32" i="1"/>
  <c r="E33" i="1"/>
  <c r="F33" i="1"/>
  <c r="G33" i="1"/>
  <c r="I33" i="1"/>
  <c r="Q33" i="1"/>
  <c r="E34" i="1"/>
  <c r="F34" i="1"/>
  <c r="G34" i="1"/>
  <c r="N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N37" i="1"/>
  <c r="Q37" i="1"/>
  <c r="E38" i="1"/>
  <c r="F38" i="1"/>
  <c r="Q38" i="1"/>
  <c r="E39" i="1"/>
  <c r="F39" i="1"/>
  <c r="G39" i="1"/>
  <c r="N39" i="1"/>
  <c r="Q39" i="1"/>
  <c r="E40" i="1"/>
  <c r="F40" i="1"/>
  <c r="G40" i="1"/>
  <c r="N40" i="1"/>
  <c r="Q40" i="1"/>
  <c r="E41" i="1"/>
  <c r="F41" i="1"/>
  <c r="G41" i="1"/>
  <c r="N41" i="1"/>
  <c r="Q41" i="1"/>
  <c r="E42" i="1"/>
  <c r="F42" i="1"/>
  <c r="G42" i="1"/>
  <c r="N42" i="1"/>
  <c r="Q42" i="1"/>
  <c r="E43" i="1"/>
  <c r="F43" i="1"/>
  <c r="G43" i="1"/>
  <c r="N43" i="1"/>
  <c r="Q43" i="1"/>
  <c r="E44" i="1"/>
  <c r="F44" i="1"/>
  <c r="G44" i="1"/>
  <c r="N44" i="1"/>
  <c r="Q44" i="1"/>
  <c r="E45" i="1"/>
  <c r="F45" i="1"/>
  <c r="G45" i="1"/>
  <c r="N45" i="1"/>
  <c r="Q45" i="1"/>
  <c r="E46" i="1"/>
  <c r="F46" i="1"/>
  <c r="Q46" i="1"/>
  <c r="E47" i="1"/>
  <c r="F47" i="1"/>
  <c r="G47" i="1"/>
  <c r="N47" i="1"/>
  <c r="Q47" i="1"/>
  <c r="E48" i="1"/>
  <c r="F48" i="1"/>
  <c r="Q48" i="1"/>
  <c r="E49" i="1"/>
  <c r="F49" i="1"/>
  <c r="Q49" i="1"/>
  <c r="E50" i="1"/>
  <c r="F50" i="1"/>
  <c r="Q50" i="1"/>
  <c r="E51" i="1"/>
  <c r="F51" i="1"/>
  <c r="Q51" i="1"/>
  <c r="E52" i="1"/>
  <c r="F52" i="1"/>
  <c r="Q52" i="1"/>
  <c r="E53" i="1"/>
  <c r="F53" i="1"/>
  <c r="Q53" i="1"/>
  <c r="E54" i="1"/>
  <c r="F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Q58" i="1"/>
  <c r="E59" i="1"/>
  <c r="F59" i="1"/>
  <c r="Q59" i="1"/>
  <c r="E60" i="1"/>
  <c r="F60" i="1"/>
  <c r="Q60" i="1"/>
  <c r="E61" i="1"/>
  <c r="F61" i="1"/>
  <c r="G61" i="1"/>
  <c r="I61" i="1"/>
  <c r="Q61" i="1"/>
  <c r="E62" i="1"/>
  <c r="F62" i="1"/>
  <c r="Q62" i="1"/>
  <c r="E63" i="1"/>
  <c r="F63" i="1"/>
  <c r="Q63" i="1"/>
  <c r="E64" i="1"/>
  <c r="F64" i="1"/>
  <c r="G64" i="1"/>
  <c r="I64" i="1"/>
  <c r="Q64" i="1"/>
  <c r="E65" i="1"/>
  <c r="F65" i="1"/>
  <c r="Q65" i="1"/>
  <c r="E66" i="1"/>
  <c r="F66" i="1"/>
  <c r="G66" i="1"/>
  <c r="Q66" i="1"/>
  <c r="E67" i="1"/>
  <c r="F67" i="1"/>
  <c r="Q67" i="1"/>
  <c r="E68" i="1"/>
  <c r="F68" i="1"/>
  <c r="Q68" i="1"/>
  <c r="E69" i="1"/>
  <c r="F69" i="1"/>
  <c r="G69" i="1"/>
  <c r="N69" i="1"/>
  <c r="Q69" i="1"/>
  <c r="E70" i="1"/>
  <c r="F70" i="1"/>
  <c r="Q70" i="1"/>
  <c r="E71" i="1"/>
  <c r="F71" i="1"/>
  <c r="Q71" i="1"/>
  <c r="E72" i="1"/>
  <c r="F72" i="1"/>
  <c r="G72" i="1"/>
  <c r="N72" i="1"/>
  <c r="Q72" i="1"/>
  <c r="E73" i="1"/>
  <c r="F73" i="1"/>
  <c r="Q73" i="1"/>
  <c r="E74" i="1"/>
  <c r="F74" i="1"/>
  <c r="Q74" i="1"/>
  <c r="E75" i="1"/>
  <c r="F75" i="1"/>
  <c r="G75" i="1"/>
  <c r="Q75" i="1"/>
  <c r="E76" i="1"/>
  <c r="F76" i="1"/>
  <c r="Q76" i="1"/>
  <c r="E77" i="1"/>
  <c r="F77" i="1"/>
  <c r="Q77" i="1"/>
  <c r="E78" i="1"/>
  <c r="F78" i="1"/>
  <c r="Q78" i="1"/>
  <c r="E79" i="1"/>
  <c r="F79" i="1"/>
  <c r="G79" i="1"/>
  <c r="N79" i="1"/>
  <c r="Q79" i="1"/>
  <c r="E80" i="1"/>
  <c r="F80" i="1"/>
  <c r="Q80" i="1"/>
  <c r="E81" i="1"/>
  <c r="F81" i="1"/>
  <c r="G81" i="1"/>
  <c r="N81" i="1"/>
  <c r="Q81" i="1"/>
  <c r="E82" i="1"/>
  <c r="F82" i="1"/>
  <c r="G82" i="1"/>
  <c r="N82" i="1"/>
  <c r="Q82" i="1"/>
  <c r="E83" i="1"/>
  <c r="F83" i="1"/>
  <c r="Q83" i="1"/>
  <c r="E84" i="1"/>
  <c r="F84" i="1"/>
  <c r="G84" i="1"/>
  <c r="I84" i="1"/>
  <c r="Q84" i="1"/>
  <c r="E85" i="1"/>
  <c r="F85" i="1"/>
  <c r="Q85" i="1"/>
  <c r="E86" i="1"/>
  <c r="F86" i="1"/>
  <c r="Q86" i="1"/>
  <c r="E87" i="1"/>
  <c r="F87" i="1"/>
  <c r="G87" i="1"/>
  <c r="N87" i="1"/>
  <c r="Q87" i="1"/>
  <c r="E88" i="1"/>
  <c r="F88" i="1"/>
  <c r="Q88" i="1"/>
  <c r="E89" i="1"/>
  <c r="F89" i="1"/>
  <c r="Q89" i="1"/>
  <c r="E90" i="1"/>
  <c r="F90" i="1"/>
  <c r="Q90" i="1"/>
  <c r="E91" i="1"/>
  <c r="F91" i="1"/>
  <c r="Q91" i="1"/>
  <c r="E92" i="1"/>
  <c r="F92" i="1"/>
  <c r="Q92" i="1"/>
  <c r="E93" i="1"/>
  <c r="F93" i="1"/>
  <c r="Q93" i="1"/>
  <c r="E94" i="1"/>
  <c r="F94" i="1"/>
  <c r="Q94" i="1"/>
  <c r="E95" i="1"/>
  <c r="F95" i="1"/>
  <c r="Q95" i="1"/>
  <c r="E96" i="1"/>
  <c r="F96" i="1"/>
  <c r="Q96" i="1"/>
  <c r="E97" i="1"/>
  <c r="F97" i="1"/>
  <c r="Q97" i="1"/>
  <c r="E98" i="1"/>
  <c r="F98" i="1"/>
  <c r="Q98" i="1"/>
  <c r="G67" i="1"/>
  <c r="N67" i="1"/>
  <c r="G62" i="1"/>
  <c r="I62" i="1"/>
  <c r="G48" i="1"/>
  <c r="N48" i="1"/>
  <c r="N75" i="1"/>
  <c r="G70" i="1"/>
  <c r="I70" i="1"/>
  <c r="G86" i="1"/>
  <c r="N86" i="1"/>
  <c r="G78" i="1"/>
  <c r="N78" i="1"/>
  <c r="N66" i="1"/>
  <c r="G51" i="1"/>
  <c r="N51" i="1"/>
  <c r="G38" i="1"/>
  <c r="N38" i="1"/>
  <c r="G52" i="1"/>
  <c r="N52" i="1"/>
  <c r="G83" i="1"/>
  <c r="N83" i="1"/>
  <c r="G85" i="1"/>
  <c r="J85" i="1"/>
  <c r="G77" i="1"/>
  <c r="N77" i="1"/>
  <c r="G74" i="1"/>
  <c r="N74" i="1"/>
  <c r="G60" i="1"/>
  <c r="I60" i="1"/>
  <c r="G54" i="1"/>
  <c r="I54" i="1"/>
  <c r="G50" i="1"/>
  <c r="N50" i="1"/>
  <c r="G46" i="1"/>
  <c r="G22" i="1"/>
  <c r="N22" i="1"/>
  <c r="G88" i="1"/>
  <c r="J88" i="1"/>
  <c r="G80" i="1"/>
  <c r="N80" i="1"/>
  <c r="G65" i="1"/>
  <c r="N65" i="1"/>
  <c r="G58" i="1"/>
  <c r="I58" i="1"/>
  <c r="G68" i="1"/>
  <c r="N68" i="1"/>
  <c r="G76" i="1"/>
  <c r="N76" i="1"/>
  <c r="G73" i="1"/>
  <c r="N73" i="1"/>
  <c r="G59" i="1"/>
  <c r="N59" i="1"/>
  <c r="G53" i="1"/>
  <c r="I53" i="1"/>
  <c r="G49" i="1"/>
  <c r="N49" i="1"/>
  <c r="G32" i="1"/>
  <c r="I32" i="1"/>
  <c r="H329" i="7"/>
  <c r="I329" i="7"/>
  <c r="J329" i="7"/>
  <c r="G98" i="1"/>
  <c r="N98" i="1"/>
  <c r="G97" i="1"/>
  <c r="N97" i="1"/>
  <c r="G96" i="1"/>
  <c r="J96" i="1"/>
  <c r="G95" i="1"/>
  <c r="N95" i="1"/>
  <c r="G94" i="1"/>
  <c r="N94" i="1"/>
  <c r="G93" i="1"/>
  <c r="N93" i="1"/>
  <c r="G92" i="1"/>
  <c r="N92" i="1"/>
  <c r="G91" i="1"/>
  <c r="N91" i="1"/>
  <c r="G90" i="1"/>
  <c r="N90" i="1"/>
  <c r="G89" i="1"/>
  <c r="N89" i="1"/>
  <c r="G71" i="1"/>
  <c r="N71" i="1"/>
  <c r="G63" i="1"/>
  <c r="I63" i="1"/>
  <c r="F335" i="7"/>
  <c r="H335" i="7"/>
  <c r="I335" i="7"/>
  <c r="K335" i="7"/>
  <c r="H321" i="7"/>
  <c r="I321" i="7"/>
  <c r="J321" i="7"/>
  <c r="K306" i="7"/>
  <c r="L306" i="7"/>
  <c r="G306" i="7"/>
  <c r="G336" i="7"/>
  <c r="L336" i="7"/>
  <c r="K330" i="7"/>
  <c r="L330" i="7"/>
  <c r="F327" i="7"/>
  <c r="H327" i="7"/>
  <c r="I327" i="7"/>
  <c r="K327" i="7"/>
  <c r="H313" i="7"/>
  <c r="I313" i="7"/>
  <c r="J313" i="7"/>
  <c r="G328" i="7"/>
  <c r="L328" i="7"/>
  <c r="K322" i="7"/>
  <c r="L322" i="7"/>
  <c r="F319" i="7"/>
  <c r="H319" i="7"/>
  <c r="I319" i="7"/>
  <c r="K319" i="7"/>
  <c r="G320" i="7"/>
  <c r="L320" i="7"/>
  <c r="K314" i="7"/>
  <c r="L314" i="7"/>
  <c r="F311" i="7"/>
  <c r="H311" i="7"/>
  <c r="I311" i="7"/>
  <c r="K311" i="7"/>
  <c r="L335" i="7"/>
  <c r="L329" i="7"/>
  <c r="G312" i="7"/>
  <c r="L312" i="7"/>
  <c r="H305" i="7"/>
  <c r="I305" i="7"/>
  <c r="J305" i="7"/>
  <c r="F305" i="7"/>
  <c r="D16" i="1"/>
  <c r="D19" i="1" s="1"/>
  <c r="J335" i="7"/>
  <c r="F329" i="7"/>
  <c r="L327" i="7"/>
  <c r="L321" i="7"/>
  <c r="J327" i="7"/>
  <c r="F321" i="7"/>
  <c r="L319" i="7"/>
  <c r="L313" i="7"/>
  <c r="G298" i="7"/>
  <c r="F297" i="7"/>
  <c r="G290" i="7"/>
  <c r="F289" i="7"/>
  <c r="G282" i="7"/>
  <c r="F281" i="7"/>
  <c r="G274" i="7"/>
  <c r="F273" i="7"/>
  <c r="G266" i="7"/>
  <c r="F265" i="7"/>
  <c r="G258" i="7"/>
  <c r="F257" i="7"/>
  <c r="G250" i="7"/>
  <c r="F249" i="7"/>
  <c r="G242" i="7"/>
  <c r="F241" i="7"/>
  <c r="G235" i="7"/>
  <c r="K235" i="7"/>
  <c r="G224" i="7"/>
  <c r="G220" i="7"/>
  <c r="G216" i="7"/>
  <c r="I201" i="7"/>
  <c r="J201" i="7"/>
  <c r="G200" i="7"/>
  <c r="G147" i="7"/>
  <c r="K147" i="7"/>
  <c r="L147" i="7"/>
  <c r="K98" i="7"/>
  <c r="L98" i="7"/>
  <c r="G98" i="7"/>
  <c r="O12" i="7"/>
  <c r="G12" i="7"/>
  <c r="K12" i="7"/>
  <c r="G327" i="2"/>
  <c r="K327" i="2"/>
  <c r="L327" i="2"/>
  <c r="L304" i="7"/>
  <c r="K303" i="7"/>
  <c r="L296" i="7"/>
  <c r="K295" i="7"/>
  <c r="L288" i="7"/>
  <c r="K287" i="7"/>
  <c r="L280" i="7"/>
  <c r="K279" i="7"/>
  <c r="L272" i="7"/>
  <c r="K271" i="7"/>
  <c r="L264" i="7"/>
  <c r="K263" i="7"/>
  <c r="L256" i="7"/>
  <c r="K255" i="7"/>
  <c r="L248" i="7"/>
  <c r="K247" i="7"/>
  <c r="L240" i="7"/>
  <c r="K239" i="7"/>
  <c r="L233" i="7"/>
  <c r="F210" i="7"/>
  <c r="J210" i="7"/>
  <c r="J206" i="7"/>
  <c r="F206" i="7"/>
  <c r="L202" i="7"/>
  <c r="L198" i="7"/>
  <c r="L197" i="7"/>
  <c r="G179" i="7"/>
  <c r="K179" i="7"/>
  <c r="L179" i="7"/>
  <c r="G178" i="7"/>
  <c r="K178" i="7"/>
  <c r="G171" i="7"/>
  <c r="K171" i="7"/>
  <c r="L171" i="7"/>
  <c r="G170" i="7"/>
  <c r="K170" i="7"/>
  <c r="G163" i="7"/>
  <c r="K163" i="7"/>
  <c r="L163" i="7"/>
  <c r="G162" i="7"/>
  <c r="K162" i="7"/>
  <c r="G155" i="7"/>
  <c r="K155" i="7"/>
  <c r="L155" i="7"/>
  <c r="G154" i="7"/>
  <c r="K154" i="7"/>
  <c r="G139" i="7"/>
  <c r="K139" i="7"/>
  <c r="L139" i="7"/>
  <c r="G131" i="7"/>
  <c r="K131" i="7"/>
  <c r="L131" i="7"/>
  <c r="G123" i="7"/>
  <c r="K123" i="7"/>
  <c r="L123" i="7"/>
  <c r="F12" i="7"/>
  <c r="F13" i="7"/>
  <c r="G82" i="7"/>
  <c r="L50" i="7"/>
  <c r="K50" i="7"/>
  <c r="G50" i="7"/>
  <c r="I102" i="7"/>
  <c r="H102" i="7"/>
  <c r="J102" i="7"/>
  <c r="F102" i="7"/>
  <c r="G294" i="2"/>
  <c r="K294" i="2"/>
  <c r="L294" i="2"/>
  <c r="F214" i="2"/>
  <c r="H214" i="2"/>
  <c r="I214" i="2"/>
  <c r="J214" i="2"/>
  <c r="L214" i="2"/>
  <c r="K12" i="2"/>
  <c r="C12" i="2"/>
  <c r="J222" i="7"/>
  <c r="F222" i="7"/>
  <c r="F218" i="7"/>
  <c r="J218" i="7"/>
  <c r="J214" i="7"/>
  <c r="F214" i="7"/>
  <c r="G195" i="7"/>
  <c r="K195" i="7"/>
  <c r="L195" i="7"/>
  <c r="G194" i="7"/>
  <c r="K194" i="7"/>
  <c r="G187" i="7"/>
  <c r="K187" i="7"/>
  <c r="L187" i="7"/>
  <c r="G186" i="7"/>
  <c r="K186" i="7"/>
  <c r="F178" i="7"/>
  <c r="J178" i="7"/>
  <c r="F177" i="7"/>
  <c r="I177" i="7"/>
  <c r="J177" i="7"/>
  <c r="F170" i="7"/>
  <c r="J170" i="7"/>
  <c r="F169" i="7"/>
  <c r="I169" i="7"/>
  <c r="J169" i="7"/>
  <c r="F162" i="7"/>
  <c r="J162" i="7"/>
  <c r="F161" i="7"/>
  <c r="I161" i="7"/>
  <c r="J161" i="7"/>
  <c r="F154" i="7"/>
  <c r="J154" i="7"/>
  <c r="F153" i="7"/>
  <c r="I153" i="7"/>
  <c r="J153" i="7"/>
  <c r="M12" i="7"/>
  <c r="E12" i="7"/>
  <c r="K102" i="7"/>
  <c r="G55" i="7"/>
  <c r="L55" i="7"/>
  <c r="G23" i="7"/>
  <c r="L23" i="7"/>
  <c r="G247" i="2"/>
  <c r="K247" i="2"/>
  <c r="L247" i="2"/>
  <c r="J336" i="7"/>
  <c r="G333" i="7"/>
  <c r="F332" i="7"/>
  <c r="K329" i="7"/>
  <c r="J328" i="7"/>
  <c r="G325" i="7"/>
  <c r="F324" i="7"/>
  <c r="K321" i="7"/>
  <c r="J320" i="7"/>
  <c r="G317" i="7"/>
  <c r="F316" i="7"/>
  <c r="K313" i="7"/>
  <c r="J312" i="7"/>
  <c r="G309" i="7"/>
  <c r="F308" i="7"/>
  <c r="K305" i="7"/>
  <c r="J304" i="7"/>
  <c r="I303" i="7"/>
  <c r="G301" i="7"/>
  <c r="F300" i="7"/>
  <c r="L298" i="7"/>
  <c r="K297" i="7"/>
  <c r="J296" i="7"/>
  <c r="I295" i="7"/>
  <c r="G293" i="7"/>
  <c r="F292" i="7"/>
  <c r="L290" i="7"/>
  <c r="K289" i="7"/>
  <c r="J288" i="7"/>
  <c r="I287" i="7"/>
  <c r="G285" i="7"/>
  <c r="F284" i="7"/>
  <c r="L282" i="7"/>
  <c r="K281" i="7"/>
  <c r="J280" i="7"/>
  <c r="I279" i="7"/>
  <c r="G277" i="7"/>
  <c r="F276" i="7"/>
  <c r="L274" i="7"/>
  <c r="K273" i="7"/>
  <c r="J272" i="7"/>
  <c r="I271" i="7"/>
  <c r="G269" i="7"/>
  <c r="F268" i="7"/>
  <c r="L266" i="7"/>
  <c r="K265" i="7"/>
  <c r="J264" i="7"/>
  <c r="I263" i="7"/>
  <c r="G261" i="7"/>
  <c r="F260" i="7"/>
  <c r="L258" i="7"/>
  <c r="K257" i="7"/>
  <c r="J256" i="7"/>
  <c r="I255" i="7"/>
  <c r="G253" i="7"/>
  <c r="F252" i="7"/>
  <c r="L250" i="7"/>
  <c r="K249" i="7"/>
  <c r="J248" i="7"/>
  <c r="I247" i="7"/>
  <c r="G245" i="7"/>
  <c r="F244" i="7"/>
  <c r="L242" i="7"/>
  <c r="K241" i="7"/>
  <c r="J240" i="7"/>
  <c r="I239" i="7"/>
  <c r="G237" i="7"/>
  <c r="L235" i="7"/>
  <c r="J233" i="7"/>
  <c r="J231" i="7"/>
  <c r="J230" i="7"/>
  <c r="F230" i="7"/>
  <c r="J227" i="7"/>
  <c r="F226" i="7"/>
  <c r="J226" i="7"/>
  <c r="H211" i="7"/>
  <c r="L210" i="7"/>
  <c r="F209" i="7"/>
  <c r="K208" i="7"/>
  <c r="H207" i="7"/>
  <c r="L206" i="7"/>
  <c r="F205" i="7"/>
  <c r="K204" i="7"/>
  <c r="G203" i="7"/>
  <c r="K203" i="7"/>
  <c r="L203" i="7"/>
  <c r="K201" i="7"/>
  <c r="F199" i="7"/>
  <c r="I198" i="7"/>
  <c r="F194" i="7"/>
  <c r="J194" i="7"/>
  <c r="F193" i="7"/>
  <c r="I193" i="7"/>
  <c r="J193" i="7"/>
  <c r="I190" i="7"/>
  <c r="F186" i="7"/>
  <c r="J186" i="7"/>
  <c r="F185" i="7"/>
  <c r="I185" i="7"/>
  <c r="J185" i="7"/>
  <c r="I182" i="7"/>
  <c r="I174" i="7"/>
  <c r="I166" i="7"/>
  <c r="I158" i="7"/>
  <c r="I150" i="7"/>
  <c r="J142" i="7"/>
  <c r="F142" i="7"/>
  <c r="I142" i="7"/>
  <c r="J134" i="7"/>
  <c r="F134" i="7"/>
  <c r="I134" i="7"/>
  <c r="J126" i="7"/>
  <c r="F126" i="7"/>
  <c r="I126" i="7"/>
  <c r="J118" i="7"/>
  <c r="F118" i="7"/>
  <c r="I118" i="7"/>
  <c r="F114" i="7"/>
  <c r="H114" i="7"/>
  <c r="I114" i="7"/>
  <c r="J114" i="7"/>
  <c r="K106" i="7"/>
  <c r="L106" i="7"/>
  <c r="G106" i="7"/>
  <c r="K23" i="7"/>
  <c r="I336" i="7"/>
  <c r="G334" i="7"/>
  <c r="I328" i="7"/>
  <c r="G326" i="7"/>
  <c r="I320" i="7"/>
  <c r="G318" i="7"/>
  <c r="I312" i="7"/>
  <c r="G310" i="7"/>
  <c r="I304" i="7"/>
  <c r="H303" i="7"/>
  <c r="G302" i="7"/>
  <c r="K298" i="7"/>
  <c r="J297" i="7"/>
  <c r="I296" i="7"/>
  <c r="H295" i="7"/>
  <c r="G294" i="7"/>
  <c r="K290" i="7"/>
  <c r="J289" i="7"/>
  <c r="I288" i="7"/>
  <c r="H287" i="7"/>
  <c r="G286" i="7"/>
  <c r="K282" i="7"/>
  <c r="J281" i="7"/>
  <c r="I280" i="7"/>
  <c r="H279" i="7"/>
  <c r="G278" i="7"/>
  <c r="K274" i="7"/>
  <c r="J273" i="7"/>
  <c r="I272" i="7"/>
  <c r="H271" i="7"/>
  <c r="G270" i="7"/>
  <c r="K266" i="7"/>
  <c r="J265" i="7"/>
  <c r="I264" i="7"/>
  <c r="H263" i="7"/>
  <c r="G262" i="7"/>
  <c r="K258" i="7"/>
  <c r="J257" i="7"/>
  <c r="I256" i="7"/>
  <c r="H255" i="7"/>
  <c r="G254" i="7"/>
  <c r="K250" i="7"/>
  <c r="J249" i="7"/>
  <c r="I248" i="7"/>
  <c r="H247" i="7"/>
  <c r="G246" i="7"/>
  <c r="K242" i="7"/>
  <c r="J241" i="7"/>
  <c r="I240" i="7"/>
  <c r="H239" i="7"/>
  <c r="G238" i="7"/>
  <c r="J235" i="7"/>
  <c r="F234" i="7"/>
  <c r="J234" i="7"/>
  <c r="H233" i="7"/>
  <c r="I231" i="7"/>
  <c r="I227" i="7"/>
  <c r="L222" i="7"/>
  <c r="F221" i="7"/>
  <c r="K220" i="7"/>
  <c r="L218" i="7"/>
  <c r="F217" i="7"/>
  <c r="K216" i="7"/>
  <c r="L214" i="7"/>
  <c r="F213" i="7"/>
  <c r="K212" i="7"/>
  <c r="K210" i="7"/>
  <c r="K206" i="7"/>
  <c r="H201" i="7"/>
  <c r="K199" i="7"/>
  <c r="G199" i="7"/>
  <c r="C13" i="7"/>
  <c r="C12" i="7"/>
  <c r="F309" i="2"/>
  <c r="H309" i="2"/>
  <c r="I309" i="2"/>
  <c r="J309" i="2"/>
  <c r="K309" i="2"/>
  <c r="L309" i="2"/>
  <c r="H336" i="7"/>
  <c r="H328" i="7"/>
  <c r="H320" i="7"/>
  <c r="H312" i="7"/>
  <c r="H304" i="7"/>
  <c r="I297" i="7"/>
  <c r="H296" i="7"/>
  <c r="I289" i="7"/>
  <c r="H288" i="7"/>
  <c r="I281" i="7"/>
  <c r="H280" i="7"/>
  <c r="I273" i="7"/>
  <c r="H272" i="7"/>
  <c r="I265" i="7"/>
  <c r="H264" i="7"/>
  <c r="I257" i="7"/>
  <c r="H256" i="7"/>
  <c r="I249" i="7"/>
  <c r="H248" i="7"/>
  <c r="I241" i="7"/>
  <c r="H240" i="7"/>
  <c r="I235" i="7"/>
  <c r="H231" i="7"/>
  <c r="L230" i="7"/>
  <c r="H227" i="7"/>
  <c r="L226" i="7"/>
  <c r="K224" i="7"/>
  <c r="K222" i="7"/>
  <c r="K218" i="7"/>
  <c r="K214" i="7"/>
  <c r="G211" i="7"/>
  <c r="K211" i="7"/>
  <c r="I210" i="7"/>
  <c r="K207" i="7"/>
  <c r="G207" i="7"/>
  <c r="I206" i="7"/>
  <c r="K202" i="7"/>
  <c r="K200" i="7"/>
  <c r="G198" i="7"/>
  <c r="K191" i="7"/>
  <c r="L191" i="7"/>
  <c r="G191" i="7"/>
  <c r="K190" i="7"/>
  <c r="G190" i="7"/>
  <c r="K183" i="7"/>
  <c r="L183" i="7"/>
  <c r="G183" i="7"/>
  <c r="K182" i="7"/>
  <c r="G182" i="7"/>
  <c r="L177" i="7"/>
  <c r="K175" i="7"/>
  <c r="L175" i="7"/>
  <c r="G175" i="7"/>
  <c r="K174" i="7"/>
  <c r="G174" i="7"/>
  <c r="L169" i="7"/>
  <c r="K167" i="7"/>
  <c r="L167" i="7"/>
  <c r="G167" i="7"/>
  <c r="K166" i="7"/>
  <c r="G166" i="7"/>
  <c r="L161" i="7"/>
  <c r="K159" i="7"/>
  <c r="L159" i="7"/>
  <c r="G159" i="7"/>
  <c r="K158" i="7"/>
  <c r="G158" i="7"/>
  <c r="L153" i="7"/>
  <c r="K151" i="7"/>
  <c r="L151" i="7"/>
  <c r="G151" i="7"/>
  <c r="K150" i="7"/>
  <c r="G150" i="7"/>
  <c r="K143" i="7"/>
  <c r="L143" i="7"/>
  <c r="G143" i="7"/>
  <c r="K135" i="7"/>
  <c r="L135" i="7"/>
  <c r="G135" i="7"/>
  <c r="K127" i="7"/>
  <c r="L127" i="7"/>
  <c r="G127" i="7"/>
  <c r="K119" i="7"/>
  <c r="L119" i="7"/>
  <c r="G119" i="7"/>
  <c r="K90" i="7"/>
  <c r="L90" i="7"/>
  <c r="G90" i="7"/>
  <c r="J13" i="7"/>
  <c r="J12" i="7"/>
  <c r="P12" i="7"/>
  <c r="G66" i="7"/>
  <c r="K66" i="7"/>
  <c r="L34" i="7"/>
  <c r="G34" i="7"/>
  <c r="I70" i="7"/>
  <c r="H70" i="7"/>
  <c r="J70" i="7"/>
  <c r="F70" i="7"/>
  <c r="K70" i="7"/>
  <c r="L70" i="7"/>
  <c r="H235" i="7"/>
  <c r="F233" i="7"/>
  <c r="K230" i="7"/>
  <c r="K226" i="7"/>
  <c r="K223" i="7"/>
  <c r="G223" i="7"/>
  <c r="I222" i="7"/>
  <c r="G219" i="7"/>
  <c r="K219" i="7"/>
  <c r="I218" i="7"/>
  <c r="K215" i="7"/>
  <c r="G215" i="7"/>
  <c r="I214" i="7"/>
  <c r="H210" i="7"/>
  <c r="H206" i="7"/>
  <c r="G204" i="7"/>
  <c r="F202" i="7"/>
  <c r="J202" i="7"/>
  <c r="F201" i="7"/>
  <c r="J198" i="7"/>
  <c r="F198" i="7"/>
  <c r="I197" i="7"/>
  <c r="J197" i="7"/>
  <c r="F197" i="7"/>
  <c r="J190" i="7"/>
  <c r="F190" i="7"/>
  <c r="I189" i="7"/>
  <c r="J189" i="7"/>
  <c r="F189" i="7"/>
  <c r="J182" i="7"/>
  <c r="F182" i="7"/>
  <c r="I181" i="7"/>
  <c r="J181" i="7"/>
  <c r="F181" i="7"/>
  <c r="L178" i="7"/>
  <c r="K177" i="7"/>
  <c r="J174" i="7"/>
  <c r="F174" i="7"/>
  <c r="I173" i="7"/>
  <c r="J173" i="7"/>
  <c r="F173" i="7"/>
  <c r="L170" i="7"/>
  <c r="K169" i="7"/>
  <c r="J166" i="7"/>
  <c r="F166" i="7"/>
  <c r="I165" i="7"/>
  <c r="J165" i="7"/>
  <c r="F165" i="7"/>
  <c r="L162" i="7"/>
  <c r="K161" i="7"/>
  <c r="J158" i="7"/>
  <c r="F158" i="7"/>
  <c r="I157" i="7"/>
  <c r="J157" i="7"/>
  <c r="F157" i="7"/>
  <c r="L154" i="7"/>
  <c r="K153" i="7"/>
  <c r="J150" i="7"/>
  <c r="F150" i="7"/>
  <c r="G146" i="7"/>
  <c r="K146" i="7"/>
  <c r="Q12" i="7"/>
  <c r="I12" i="7"/>
  <c r="H12" i="7"/>
  <c r="G71" i="7"/>
  <c r="K71" i="7"/>
  <c r="L71" i="7"/>
  <c r="G39" i="7"/>
  <c r="K39" i="7"/>
  <c r="L39" i="7"/>
  <c r="F286" i="2"/>
  <c r="H286" i="2"/>
  <c r="I286" i="2"/>
  <c r="J286" i="2"/>
  <c r="D15" i="1"/>
  <c r="C19" i="1" s="1"/>
  <c r="K234" i="7"/>
  <c r="K231" i="7"/>
  <c r="G231" i="7"/>
  <c r="I230" i="7"/>
  <c r="G227" i="7"/>
  <c r="K227" i="7"/>
  <c r="I226" i="7"/>
  <c r="H222" i="7"/>
  <c r="L221" i="7"/>
  <c r="H218" i="7"/>
  <c r="L217" i="7"/>
  <c r="H214" i="7"/>
  <c r="L213" i="7"/>
  <c r="G212" i="7"/>
  <c r="G210" i="7"/>
  <c r="K209" i="7"/>
  <c r="G208" i="7"/>
  <c r="G206" i="7"/>
  <c r="K205" i="7"/>
  <c r="L194" i="7"/>
  <c r="K193" i="7"/>
  <c r="L186" i="7"/>
  <c r="K185" i="7"/>
  <c r="I178" i="7"/>
  <c r="H177" i="7"/>
  <c r="I170" i="7"/>
  <c r="H169" i="7"/>
  <c r="I162" i="7"/>
  <c r="H161" i="7"/>
  <c r="I154" i="7"/>
  <c r="H153" i="7"/>
  <c r="F146" i="7"/>
  <c r="I146" i="7"/>
  <c r="J146" i="7"/>
  <c r="F138" i="7"/>
  <c r="I138" i="7"/>
  <c r="J138" i="7"/>
  <c r="F130" i="7"/>
  <c r="I130" i="7"/>
  <c r="J130" i="7"/>
  <c r="F122" i="7"/>
  <c r="I122" i="7"/>
  <c r="J122" i="7"/>
  <c r="G115" i="7"/>
  <c r="K115" i="7"/>
  <c r="L115" i="7"/>
  <c r="J96" i="7"/>
  <c r="L96" i="7"/>
  <c r="I96" i="7"/>
  <c r="H96" i="7"/>
  <c r="J32" i="7"/>
  <c r="F32" i="7"/>
  <c r="L32" i="7"/>
  <c r="I32" i="7"/>
  <c r="H32" i="7"/>
  <c r="I110" i="7"/>
  <c r="L109" i="7"/>
  <c r="L101" i="7"/>
  <c r="L93" i="7"/>
  <c r="L85" i="7"/>
  <c r="L58" i="7"/>
  <c r="K103" i="7"/>
  <c r="K94" i="7"/>
  <c r="K85" i="7"/>
  <c r="J90" i="7"/>
  <c r="F90" i="7"/>
  <c r="H90" i="7"/>
  <c r="I90" i="7"/>
  <c r="F58" i="7"/>
  <c r="J58" i="7"/>
  <c r="H58" i="7"/>
  <c r="I58" i="7"/>
  <c r="G319" i="2"/>
  <c r="K319" i="2"/>
  <c r="L319" i="2"/>
  <c r="F301" i="2"/>
  <c r="H301" i="2"/>
  <c r="I301" i="2"/>
  <c r="J301" i="2"/>
  <c r="G286" i="2"/>
  <c r="K286" i="2"/>
  <c r="F278" i="2"/>
  <c r="H278" i="2"/>
  <c r="I278" i="2"/>
  <c r="J278" i="2"/>
  <c r="G255" i="2"/>
  <c r="K255" i="2"/>
  <c r="L255" i="2"/>
  <c r="F222" i="2"/>
  <c r="H222" i="2"/>
  <c r="I222" i="2"/>
  <c r="J222" i="2"/>
  <c r="K181" i="2"/>
  <c r="L181" i="2"/>
  <c r="G181" i="2"/>
  <c r="F149" i="7"/>
  <c r="J145" i="7"/>
  <c r="G142" i="7"/>
  <c r="F141" i="7"/>
  <c r="K138" i="7"/>
  <c r="J137" i="7"/>
  <c r="G134" i="7"/>
  <c r="F133" i="7"/>
  <c r="K130" i="7"/>
  <c r="J129" i="7"/>
  <c r="G126" i="7"/>
  <c r="F125" i="7"/>
  <c r="K122" i="7"/>
  <c r="J121" i="7"/>
  <c r="G118" i="7"/>
  <c r="F117" i="7"/>
  <c r="K114" i="7"/>
  <c r="J113" i="7"/>
  <c r="G110" i="7"/>
  <c r="L107" i="7"/>
  <c r="L99" i="7"/>
  <c r="L91" i="7"/>
  <c r="L64" i="7"/>
  <c r="K101" i="7"/>
  <c r="G81" i="7"/>
  <c r="L81" i="7"/>
  <c r="G65" i="7"/>
  <c r="L65" i="7"/>
  <c r="G49" i="7"/>
  <c r="L49" i="7"/>
  <c r="F50" i="7"/>
  <c r="J50" i="7"/>
  <c r="H50" i="7"/>
  <c r="I50" i="7"/>
  <c r="F333" i="2"/>
  <c r="H333" i="2"/>
  <c r="I333" i="2"/>
  <c r="J333" i="2"/>
  <c r="F317" i="2"/>
  <c r="H317" i="2"/>
  <c r="I317" i="2"/>
  <c r="J317" i="2"/>
  <c r="G302" i="2"/>
  <c r="K302" i="2"/>
  <c r="F294" i="2"/>
  <c r="H294" i="2"/>
  <c r="I294" i="2"/>
  <c r="J294" i="2"/>
  <c r="F270" i="2"/>
  <c r="H270" i="2"/>
  <c r="I270" i="2"/>
  <c r="J270" i="2"/>
  <c r="G239" i="2"/>
  <c r="K239" i="2"/>
  <c r="L239" i="2"/>
  <c r="F206" i="2"/>
  <c r="H206" i="2"/>
  <c r="I206" i="2"/>
  <c r="J206" i="2"/>
  <c r="F128" i="2"/>
  <c r="H128" i="2"/>
  <c r="I128" i="2"/>
  <c r="J128" i="2"/>
  <c r="I145" i="7"/>
  <c r="I137" i="7"/>
  <c r="I129" i="7"/>
  <c r="I121" i="7"/>
  <c r="I113" i="7"/>
  <c r="G111" i="7"/>
  <c r="F110" i="7"/>
  <c r="G105" i="7"/>
  <c r="G97" i="7"/>
  <c r="G89" i="7"/>
  <c r="L72" i="7"/>
  <c r="L63" i="7"/>
  <c r="L45" i="7"/>
  <c r="L36" i="7"/>
  <c r="K109" i="7"/>
  <c r="K63" i="7"/>
  <c r="K42" i="7"/>
  <c r="G48" i="7"/>
  <c r="I68" i="7"/>
  <c r="H100" i="7"/>
  <c r="I94" i="7"/>
  <c r="H94" i="7"/>
  <c r="J94" i="7"/>
  <c r="F94" i="7"/>
  <c r="H68" i="7"/>
  <c r="I62" i="7"/>
  <c r="H62" i="7"/>
  <c r="J62" i="7"/>
  <c r="H36" i="7"/>
  <c r="F325" i="2"/>
  <c r="H325" i="2"/>
  <c r="I325" i="2"/>
  <c r="J325" i="2"/>
  <c r="G310" i="2"/>
  <c r="K310" i="2"/>
  <c r="F302" i="2"/>
  <c r="H302" i="2"/>
  <c r="I302" i="2"/>
  <c r="J302" i="2"/>
  <c r="G279" i="2"/>
  <c r="K279" i="2"/>
  <c r="L279" i="2"/>
  <c r="F262" i="2"/>
  <c r="H262" i="2"/>
  <c r="I262" i="2"/>
  <c r="J262" i="2"/>
  <c r="G231" i="2"/>
  <c r="K231" i="2"/>
  <c r="L231" i="2"/>
  <c r="K141" i="2"/>
  <c r="L141" i="2"/>
  <c r="G141" i="2"/>
  <c r="H145" i="7"/>
  <c r="H137" i="7"/>
  <c r="H129" i="7"/>
  <c r="H121" i="7"/>
  <c r="H113" i="7"/>
  <c r="G102" i="7"/>
  <c r="G94" i="7"/>
  <c r="G86" i="7"/>
  <c r="L105" i="7"/>
  <c r="L97" i="7"/>
  <c r="L89" i="7"/>
  <c r="G58" i="7"/>
  <c r="G42" i="7"/>
  <c r="K32" i="7"/>
  <c r="G26" i="7"/>
  <c r="I80" i="7"/>
  <c r="J106" i="7"/>
  <c r="F106" i="7"/>
  <c r="H106" i="7"/>
  <c r="I106" i="7"/>
  <c r="I74" i="7"/>
  <c r="G334" i="2"/>
  <c r="K334" i="2"/>
  <c r="G318" i="2"/>
  <c r="K318" i="2"/>
  <c r="F310" i="2"/>
  <c r="H310" i="2"/>
  <c r="I310" i="2"/>
  <c r="J310" i="2"/>
  <c r="G287" i="2"/>
  <c r="K287" i="2"/>
  <c r="L287" i="2"/>
  <c r="F254" i="2"/>
  <c r="H254" i="2"/>
  <c r="I254" i="2"/>
  <c r="J254" i="2"/>
  <c r="G223" i="2"/>
  <c r="K223" i="2"/>
  <c r="L223" i="2"/>
  <c r="F202" i="2"/>
  <c r="H202" i="2"/>
  <c r="I202" i="2"/>
  <c r="J202" i="2"/>
  <c r="K149" i="2"/>
  <c r="L149" i="2"/>
  <c r="G149" i="2"/>
  <c r="I86" i="7"/>
  <c r="H86" i="7"/>
  <c r="J86" i="7"/>
  <c r="F86" i="7"/>
  <c r="I54" i="7"/>
  <c r="H54" i="7"/>
  <c r="J54" i="7"/>
  <c r="F334" i="2"/>
  <c r="H334" i="2"/>
  <c r="I334" i="2"/>
  <c r="J334" i="2"/>
  <c r="G326" i="2"/>
  <c r="K326" i="2"/>
  <c r="F318" i="2"/>
  <c r="H318" i="2"/>
  <c r="I318" i="2"/>
  <c r="J318" i="2"/>
  <c r="G295" i="2"/>
  <c r="K295" i="2"/>
  <c r="L295" i="2"/>
  <c r="F277" i="2"/>
  <c r="H277" i="2"/>
  <c r="I277" i="2"/>
  <c r="J277" i="2"/>
  <c r="F246" i="2"/>
  <c r="H246" i="2"/>
  <c r="I246" i="2"/>
  <c r="J246" i="2"/>
  <c r="G215" i="2"/>
  <c r="K215" i="2"/>
  <c r="L215" i="2"/>
  <c r="K157" i="2"/>
  <c r="L157" i="2"/>
  <c r="G157" i="2"/>
  <c r="J149" i="7"/>
  <c r="K142" i="7"/>
  <c r="J141" i="7"/>
  <c r="K134" i="7"/>
  <c r="J133" i="7"/>
  <c r="K126" i="7"/>
  <c r="J125" i="7"/>
  <c r="K118" i="7"/>
  <c r="J117" i="7"/>
  <c r="L111" i="7"/>
  <c r="K110" i="7"/>
  <c r="L95" i="7"/>
  <c r="L87" i="7"/>
  <c r="K69" i="7"/>
  <c r="G73" i="7"/>
  <c r="L73" i="7"/>
  <c r="G57" i="7"/>
  <c r="L57" i="7"/>
  <c r="J98" i="7"/>
  <c r="F98" i="7"/>
  <c r="H98" i="7"/>
  <c r="I98" i="7"/>
  <c r="F66" i="7"/>
  <c r="J66" i="7"/>
  <c r="H66" i="7"/>
  <c r="I66" i="7"/>
  <c r="F326" i="2"/>
  <c r="H326" i="2"/>
  <c r="I326" i="2"/>
  <c r="J326" i="2"/>
  <c r="G303" i="2"/>
  <c r="K303" i="2"/>
  <c r="L303" i="2"/>
  <c r="F285" i="2"/>
  <c r="H285" i="2"/>
  <c r="I285" i="2"/>
  <c r="J285" i="2"/>
  <c r="L278" i="2"/>
  <c r="G271" i="2"/>
  <c r="K271" i="2"/>
  <c r="L271" i="2"/>
  <c r="F238" i="2"/>
  <c r="H238" i="2"/>
  <c r="I238" i="2"/>
  <c r="J238" i="2"/>
  <c r="L222" i="2"/>
  <c r="G207" i="2"/>
  <c r="K207" i="2"/>
  <c r="L207" i="2"/>
  <c r="K165" i="2"/>
  <c r="L165" i="2"/>
  <c r="G165" i="2"/>
  <c r="L86" i="7"/>
  <c r="L77" i="7"/>
  <c r="L68" i="7"/>
  <c r="L40" i="7"/>
  <c r="K77" i="7"/>
  <c r="G56" i="7"/>
  <c r="G40" i="7"/>
  <c r="G24" i="7"/>
  <c r="H84" i="7"/>
  <c r="H52" i="7"/>
  <c r="K333" i="2"/>
  <c r="K317" i="2"/>
  <c r="G311" i="2"/>
  <c r="K311" i="2"/>
  <c r="L311" i="2"/>
  <c r="F293" i="2"/>
  <c r="H293" i="2"/>
  <c r="I293" i="2"/>
  <c r="J293" i="2"/>
  <c r="L286" i="2"/>
  <c r="G278" i="2"/>
  <c r="K278" i="2"/>
  <c r="G263" i="2"/>
  <c r="K263" i="2"/>
  <c r="L263" i="2"/>
  <c r="F230" i="2"/>
  <c r="H230" i="2"/>
  <c r="I230" i="2"/>
  <c r="J230" i="2"/>
  <c r="F192" i="2"/>
  <c r="I192" i="2"/>
  <c r="J192" i="2"/>
  <c r="H192" i="2"/>
  <c r="K173" i="2"/>
  <c r="L173" i="2"/>
  <c r="G173" i="2"/>
  <c r="K202" i="2"/>
  <c r="F200" i="2"/>
  <c r="I200" i="2"/>
  <c r="H185" i="2"/>
  <c r="J185" i="2"/>
  <c r="H177" i="2"/>
  <c r="J177" i="2"/>
  <c r="H169" i="2"/>
  <c r="J169" i="2"/>
  <c r="H161" i="2"/>
  <c r="J161" i="2"/>
  <c r="H153" i="2"/>
  <c r="J153" i="2"/>
  <c r="H145" i="2"/>
  <c r="J145" i="2"/>
  <c r="H137" i="2"/>
  <c r="J137" i="2"/>
  <c r="G128" i="2"/>
  <c r="F127" i="2"/>
  <c r="H127" i="2"/>
  <c r="I127" i="2"/>
  <c r="L12" i="2"/>
  <c r="D13" i="2"/>
  <c r="D12" i="2"/>
  <c r="I107" i="7"/>
  <c r="I99" i="7"/>
  <c r="J38" i="7"/>
  <c r="J30" i="7"/>
  <c r="J22" i="7"/>
  <c r="H103" i="7"/>
  <c r="H95" i="7"/>
  <c r="H87" i="7"/>
  <c r="H79" i="7"/>
  <c r="H71" i="7"/>
  <c r="H63" i="7"/>
  <c r="G330" i="2"/>
  <c r="F329" i="2"/>
  <c r="G322" i="2"/>
  <c r="F321" i="2"/>
  <c r="G314" i="2"/>
  <c r="F313" i="2"/>
  <c r="G306" i="2"/>
  <c r="F305" i="2"/>
  <c r="G298" i="2"/>
  <c r="F297" i="2"/>
  <c r="G290" i="2"/>
  <c r="F289" i="2"/>
  <c r="G282" i="2"/>
  <c r="F281" i="2"/>
  <c r="G274" i="2"/>
  <c r="F273" i="2"/>
  <c r="K270" i="2"/>
  <c r="J269" i="2"/>
  <c r="G266" i="2"/>
  <c r="F265" i="2"/>
  <c r="K262" i="2"/>
  <c r="J261" i="2"/>
  <c r="G258" i="2"/>
  <c r="F257" i="2"/>
  <c r="K254" i="2"/>
  <c r="J253" i="2"/>
  <c r="G250" i="2"/>
  <c r="F249" i="2"/>
  <c r="K246" i="2"/>
  <c r="J245" i="2"/>
  <c r="G242" i="2"/>
  <c r="F241" i="2"/>
  <c r="K238" i="2"/>
  <c r="J237" i="2"/>
  <c r="G234" i="2"/>
  <c r="F233" i="2"/>
  <c r="K230" i="2"/>
  <c r="J229" i="2"/>
  <c r="G226" i="2"/>
  <c r="F225" i="2"/>
  <c r="K222" i="2"/>
  <c r="J221" i="2"/>
  <c r="G218" i="2"/>
  <c r="F217" i="2"/>
  <c r="K214" i="2"/>
  <c r="J213" i="2"/>
  <c r="G210" i="2"/>
  <c r="F209" i="2"/>
  <c r="K206" i="2"/>
  <c r="J205" i="2"/>
  <c r="L202" i="2"/>
  <c r="H201" i="2"/>
  <c r="L200" i="2"/>
  <c r="F199" i="2"/>
  <c r="G197" i="2"/>
  <c r="J188" i="2"/>
  <c r="F188" i="2"/>
  <c r="G121" i="2"/>
  <c r="K121" i="2"/>
  <c r="G113" i="2"/>
  <c r="K113" i="2"/>
  <c r="J12" i="2"/>
  <c r="I42" i="7"/>
  <c r="I34" i="7"/>
  <c r="G331" i="2"/>
  <c r="F330" i="2"/>
  <c r="G323" i="2"/>
  <c r="F322" i="2"/>
  <c r="G315" i="2"/>
  <c r="F314" i="2"/>
  <c r="G307" i="2"/>
  <c r="F306" i="2"/>
  <c r="G299" i="2"/>
  <c r="F298" i="2"/>
  <c r="G291" i="2"/>
  <c r="F290" i="2"/>
  <c r="G283" i="2"/>
  <c r="F282" i="2"/>
  <c r="G275" i="2"/>
  <c r="F274" i="2"/>
  <c r="I269" i="2"/>
  <c r="G267" i="2"/>
  <c r="F266" i="2"/>
  <c r="I261" i="2"/>
  <c r="G259" i="2"/>
  <c r="F258" i="2"/>
  <c r="I253" i="2"/>
  <c r="G251" i="2"/>
  <c r="F250" i="2"/>
  <c r="I245" i="2"/>
  <c r="G243" i="2"/>
  <c r="F242" i="2"/>
  <c r="I237" i="2"/>
  <c r="G235" i="2"/>
  <c r="F234" i="2"/>
  <c r="I229" i="2"/>
  <c r="G227" i="2"/>
  <c r="F226" i="2"/>
  <c r="I221" i="2"/>
  <c r="G219" i="2"/>
  <c r="F218" i="2"/>
  <c r="I213" i="2"/>
  <c r="G211" i="2"/>
  <c r="F210" i="2"/>
  <c r="F204" i="2"/>
  <c r="F201" i="2"/>
  <c r="K200" i="2"/>
  <c r="G194" i="2"/>
  <c r="L193" i="2"/>
  <c r="H191" i="2"/>
  <c r="I191" i="2"/>
  <c r="L189" i="2"/>
  <c r="J180" i="2"/>
  <c r="K180" i="2"/>
  <c r="F180" i="2"/>
  <c r="J172" i="2"/>
  <c r="K172" i="2"/>
  <c r="F172" i="2"/>
  <c r="J164" i="2"/>
  <c r="K164" i="2"/>
  <c r="F164" i="2"/>
  <c r="J156" i="2"/>
  <c r="K156" i="2"/>
  <c r="F156" i="2"/>
  <c r="J148" i="2"/>
  <c r="K148" i="2"/>
  <c r="F148" i="2"/>
  <c r="J140" i="2"/>
  <c r="K140" i="2"/>
  <c r="F140" i="2"/>
  <c r="G129" i="2"/>
  <c r="K129" i="2"/>
  <c r="L127" i="2"/>
  <c r="H121" i="2"/>
  <c r="I121" i="2"/>
  <c r="J121" i="2"/>
  <c r="F121" i="2"/>
  <c r="H113" i="2"/>
  <c r="I113" i="2"/>
  <c r="J113" i="2"/>
  <c r="F113" i="2"/>
  <c r="Q12" i="2"/>
  <c r="I12" i="2"/>
  <c r="H42" i="7"/>
  <c r="H38" i="7"/>
  <c r="H34" i="7"/>
  <c r="H22" i="7"/>
  <c r="L321" i="2"/>
  <c r="K320" i="2"/>
  <c r="L313" i="2"/>
  <c r="K312" i="2"/>
  <c r="L305" i="2"/>
  <c r="K304" i="2"/>
  <c r="L297" i="2"/>
  <c r="K296" i="2"/>
  <c r="L289" i="2"/>
  <c r="K288" i="2"/>
  <c r="L281" i="2"/>
  <c r="K280" i="2"/>
  <c r="L273" i="2"/>
  <c r="K272" i="2"/>
  <c r="H269" i="2"/>
  <c r="L265" i="2"/>
  <c r="K264" i="2"/>
  <c r="H261" i="2"/>
  <c r="L257" i="2"/>
  <c r="K256" i="2"/>
  <c r="H253" i="2"/>
  <c r="L249" i="2"/>
  <c r="K248" i="2"/>
  <c r="H245" i="2"/>
  <c r="L241" i="2"/>
  <c r="K240" i="2"/>
  <c r="H237" i="2"/>
  <c r="L233" i="2"/>
  <c r="K232" i="2"/>
  <c r="H229" i="2"/>
  <c r="L225" i="2"/>
  <c r="K224" i="2"/>
  <c r="H221" i="2"/>
  <c r="L217" i="2"/>
  <c r="K216" i="2"/>
  <c r="H213" i="2"/>
  <c r="L209" i="2"/>
  <c r="K208" i="2"/>
  <c r="G201" i="2"/>
  <c r="J200" i="2"/>
  <c r="I193" i="2"/>
  <c r="L192" i="2"/>
  <c r="J189" i="2"/>
  <c r="L185" i="2"/>
  <c r="L177" i="2"/>
  <c r="L169" i="2"/>
  <c r="L161" i="2"/>
  <c r="L153" i="2"/>
  <c r="L145" i="2"/>
  <c r="L137" i="2"/>
  <c r="H129" i="2"/>
  <c r="I129" i="2"/>
  <c r="J129" i="2"/>
  <c r="K127" i="2"/>
  <c r="L120" i="2"/>
  <c r="P12" i="2"/>
  <c r="H12" i="2"/>
  <c r="H200" i="2"/>
  <c r="K194" i="2"/>
  <c r="L194" i="2"/>
  <c r="H193" i="2"/>
  <c r="K192" i="2"/>
  <c r="L190" i="2"/>
  <c r="G190" i="2"/>
  <c r="I189" i="2"/>
  <c r="I185" i="2"/>
  <c r="I177" i="2"/>
  <c r="I169" i="2"/>
  <c r="I161" i="2"/>
  <c r="I153" i="2"/>
  <c r="I145" i="2"/>
  <c r="I137" i="2"/>
  <c r="K130" i="2"/>
  <c r="L130" i="2"/>
  <c r="J127" i="2"/>
  <c r="K122" i="2"/>
  <c r="L122" i="2"/>
  <c r="O12" i="2"/>
  <c r="G12" i="2"/>
  <c r="L41" i="7"/>
  <c r="L25" i="7"/>
  <c r="J42" i="7"/>
  <c r="J34" i="7"/>
  <c r="L331" i="2"/>
  <c r="K330" i="2"/>
  <c r="J329" i="2"/>
  <c r="I328" i="2"/>
  <c r="L323" i="2"/>
  <c r="K322" i="2"/>
  <c r="J321" i="2"/>
  <c r="I320" i="2"/>
  <c r="L315" i="2"/>
  <c r="K314" i="2"/>
  <c r="J313" i="2"/>
  <c r="I312" i="2"/>
  <c r="L307" i="2"/>
  <c r="K306" i="2"/>
  <c r="J305" i="2"/>
  <c r="I304" i="2"/>
  <c r="L299" i="2"/>
  <c r="K298" i="2"/>
  <c r="J297" i="2"/>
  <c r="I296" i="2"/>
  <c r="L291" i="2"/>
  <c r="K290" i="2"/>
  <c r="J289" i="2"/>
  <c r="I288" i="2"/>
  <c r="L283" i="2"/>
  <c r="K282" i="2"/>
  <c r="J281" i="2"/>
  <c r="I280" i="2"/>
  <c r="L275" i="2"/>
  <c r="K274" i="2"/>
  <c r="J273" i="2"/>
  <c r="I272" i="2"/>
  <c r="L267" i="2"/>
  <c r="K266" i="2"/>
  <c r="J265" i="2"/>
  <c r="I264" i="2"/>
  <c r="L259" i="2"/>
  <c r="K258" i="2"/>
  <c r="J257" i="2"/>
  <c r="I256" i="2"/>
  <c r="L251" i="2"/>
  <c r="K250" i="2"/>
  <c r="J249" i="2"/>
  <c r="I248" i="2"/>
  <c r="L243" i="2"/>
  <c r="K242" i="2"/>
  <c r="J241" i="2"/>
  <c r="I240" i="2"/>
  <c r="L235" i="2"/>
  <c r="K234" i="2"/>
  <c r="J233" i="2"/>
  <c r="I232" i="2"/>
  <c r="L227" i="2"/>
  <c r="K226" i="2"/>
  <c r="J225" i="2"/>
  <c r="I224" i="2"/>
  <c r="L219" i="2"/>
  <c r="K218" i="2"/>
  <c r="J217" i="2"/>
  <c r="I216" i="2"/>
  <c r="L211" i="2"/>
  <c r="K210" i="2"/>
  <c r="J209" i="2"/>
  <c r="I208" i="2"/>
  <c r="K204" i="2"/>
  <c r="G202" i="2"/>
  <c r="K199" i="2"/>
  <c r="L197" i="2"/>
  <c r="F193" i="2"/>
  <c r="K191" i="2"/>
  <c r="H189" i="2"/>
  <c r="F185" i="2"/>
  <c r="G184" i="2"/>
  <c r="L180" i="2"/>
  <c r="F177" i="2"/>
  <c r="G176" i="2"/>
  <c r="L172" i="2"/>
  <c r="F169" i="2"/>
  <c r="G168" i="2"/>
  <c r="L164" i="2"/>
  <c r="F161" i="2"/>
  <c r="G160" i="2"/>
  <c r="L156" i="2"/>
  <c r="F153" i="2"/>
  <c r="G152" i="2"/>
  <c r="L148" i="2"/>
  <c r="F145" i="2"/>
  <c r="G144" i="2"/>
  <c r="L140" i="2"/>
  <c r="F137" i="2"/>
  <c r="G136" i="2"/>
  <c r="L128" i="2"/>
  <c r="K114" i="2"/>
  <c r="L114" i="2"/>
  <c r="G114" i="2"/>
  <c r="N13" i="2"/>
  <c r="N12" i="2"/>
  <c r="F12" i="2"/>
  <c r="L201" i="2"/>
  <c r="J199" i="2"/>
  <c r="L198" i="2"/>
  <c r="G198" i="2"/>
  <c r="J197" i="2"/>
  <c r="J196" i="2"/>
  <c r="F196" i="2"/>
  <c r="G193" i="2"/>
  <c r="K193" i="2"/>
  <c r="G192" i="2"/>
  <c r="J191" i="2"/>
  <c r="K189" i="2"/>
  <c r="G189" i="2"/>
  <c r="K186" i="2"/>
  <c r="L186" i="2"/>
  <c r="G185" i="2"/>
  <c r="K185" i="2"/>
  <c r="F184" i="2"/>
  <c r="I184" i="2"/>
  <c r="J184" i="2"/>
  <c r="F183" i="2"/>
  <c r="H183" i="2"/>
  <c r="I183" i="2"/>
  <c r="I180" i="2"/>
  <c r="K178" i="2"/>
  <c r="L178" i="2"/>
  <c r="G177" i="2"/>
  <c r="K177" i="2"/>
  <c r="F176" i="2"/>
  <c r="I176" i="2"/>
  <c r="J176" i="2"/>
  <c r="F175" i="2"/>
  <c r="H175" i="2"/>
  <c r="I175" i="2"/>
  <c r="I172" i="2"/>
  <c r="K170" i="2"/>
  <c r="L170" i="2"/>
  <c r="G169" i="2"/>
  <c r="K169" i="2"/>
  <c r="F168" i="2"/>
  <c r="I168" i="2"/>
  <c r="J168" i="2"/>
  <c r="F167" i="2"/>
  <c r="H167" i="2"/>
  <c r="I167" i="2"/>
  <c r="I164" i="2"/>
  <c r="K162" i="2"/>
  <c r="L162" i="2"/>
  <c r="G161" i="2"/>
  <c r="K161" i="2"/>
  <c r="F160" i="2"/>
  <c r="I160" i="2"/>
  <c r="J160" i="2"/>
  <c r="F159" i="2"/>
  <c r="H159" i="2"/>
  <c r="I159" i="2"/>
  <c r="I156" i="2"/>
  <c r="K154" i="2"/>
  <c r="L154" i="2"/>
  <c r="G153" i="2"/>
  <c r="K153" i="2"/>
  <c r="F152" i="2"/>
  <c r="I152" i="2"/>
  <c r="J152" i="2"/>
  <c r="F151" i="2"/>
  <c r="H151" i="2"/>
  <c r="I151" i="2"/>
  <c r="I148" i="2"/>
  <c r="K146" i="2"/>
  <c r="L146" i="2"/>
  <c r="G145" i="2"/>
  <c r="K145" i="2"/>
  <c r="F144" i="2"/>
  <c r="I144" i="2"/>
  <c r="J144" i="2"/>
  <c r="F143" i="2"/>
  <c r="H143" i="2"/>
  <c r="I143" i="2"/>
  <c r="I140" i="2"/>
  <c r="K138" i="2"/>
  <c r="L138" i="2"/>
  <c r="G137" i="2"/>
  <c r="K137" i="2"/>
  <c r="F136" i="2"/>
  <c r="I136" i="2"/>
  <c r="J136" i="2"/>
  <c r="F135" i="2"/>
  <c r="H135" i="2"/>
  <c r="I135" i="2"/>
  <c r="K128" i="2"/>
  <c r="F120" i="2"/>
  <c r="H120" i="2"/>
  <c r="I120" i="2"/>
  <c r="J120" i="2"/>
  <c r="F112" i="2"/>
  <c r="H112" i="2"/>
  <c r="I112" i="2"/>
  <c r="J112" i="2"/>
  <c r="M12" i="2"/>
  <c r="E12" i="2"/>
  <c r="G106" i="2"/>
  <c r="F105" i="2"/>
  <c r="G98" i="2"/>
  <c r="F97" i="2"/>
  <c r="G90" i="2"/>
  <c r="F89" i="2"/>
  <c r="G82" i="2"/>
  <c r="F81" i="2"/>
  <c r="P42" i="12"/>
  <c r="W4" i="12"/>
  <c r="G335" i="14"/>
  <c r="G323" i="14"/>
  <c r="K323" i="14"/>
  <c r="L323" i="14"/>
  <c r="J311" i="14"/>
  <c r="K311" i="14"/>
  <c r="F311" i="14"/>
  <c r="H311" i="14"/>
  <c r="G283" i="14"/>
  <c r="K283" i="14"/>
  <c r="L283" i="14"/>
  <c r="G259" i="14"/>
  <c r="K259" i="14"/>
  <c r="L259" i="14"/>
  <c r="G227" i="14"/>
  <c r="K227" i="14"/>
  <c r="L227" i="14"/>
  <c r="G202" i="14"/>
  <c r="K202" i="14"/>
  <c r="L202" i="14"/>
  <c r="J12" i="14"/>
  <c r="J13" i="14"/>
  <c r="L80" i="2"/>
  <c r="K79" i="2"/>
  <c r="K336" i="14"/>
  <c r="G336" i="14"/>
  <c r="J335" i="14"/>
  <c r="F335" i="14"/>
  <c r="H335" i="14"/>
  <c r="I334" i="14"/>
  <c r="F334" i="14"/>
  <c r="K328" i="14"/>
  <c r="L328" i="14"/>
  <c r="G328" i="14"/>
  <c r="K320" i="14"/>
  <c r="L320" i="14"/>
  <c r="G320" i="14"/>
  <c r="G315" i="14"/>
  <c r="K315" i="14"/>
  <c r="L315" i="14"/>
  <c r="F298" i="14"/>
  <c r="H298" i="14"/>
  <c r="I298" i="14"/>
  <c r="J298" i="14"/>
  <c r="F266" i="14"/>
  <c r="H266" i="14"/>
  <c r="I266" i="14"/>
  <c r="J266" i="14"/>
  <c r="F242" i="14"/>
  <c r="H242" i="14"/>
  <c r="I242" i="14"/>
  <c r="J242" i="14"/>
  <c r="G182" i="14"/>
  <c r="K182" i="14"/>
  <c r="L182" i="14"/>
  <c r="G162" i="14"/>
  <c r="K162" i="14"/>
  <c r="L162" i="14"/>
  <c r="L105" i="2"/>
  <c r="K104" i="2"/>
  <c r="H336" i="14"/>
  <c r="I336" i="14"/>
  <c r="K312" i="14"/>
  <c r="L312" i="14"/>
  <c r="G312" i="14"/>
  <c r="G307" i="14"/>
  <c r="K307" i="14"/>
  <c r="L307" i="14"/>
  <c r="G275" i="14"/>
  <c r="K275" i="14"/>
  <c r="L275" i="14"/>
  <c r="G251" i="14"/>
  <c r="K251" i="14"/>
  <c r="L251" i="14"/>
  <c r="G219" i="14"/>
  <c r="K219" i="14"/>
  <c r="L219" i="14"/>
  <c r="G210" i="14"/>
  <c r="K210" i="14"/>
  <c r="L210" i="14"/>
  <c r="L196" i="14"/>
  <c r="G196" i="14"/>
  <c r="K196" i="14"/>
  <c r="I189" i="14"/>
  <c r="F189" i="14"/>
  <c r="H189" i="14"/>
  <c r="J189" i="14"/>
  <c r="K189" i="14"/>
  <c r="L189" i="14"/>
  <c r="G133" i="2"/>
  <c r="F132" i="2"/>
  <c r="G125" i="2"/>
  <c r="F124" i="2"/>
  <c r="I119" i="2"/>
  <c r="G117" i="2"/>
  <c r="F116" i="2"/>
  <c r="I111" i="2"/>
  <c r="G109" i="2"/>
  <c r="F108" i="2"/>
  <c r="L106" i="2"/>
  <c r="K105" i="2"/>
  <c r="J104" i="2"/>
  <c r="I103" i="2"/>
  <c r="G101" i="2"/>
  <c r="F100" i="2"/>
  <c r="L98" i="2"/>
  <c r="K97" i="2"/>
  <c r="J96" i="2"/>
  <c r="I95" i="2"/>
  <c r="G93" i="2"/>
  <c r="F92" i="2"/>
  <c r="L90" i="2"/>
  <c r="K89" i="2"/>
  <c r="J88" i="2"/>
  <c r="I87" i="2"/>
  <c r="G85" i="2"/>
  <c r="F84" i="2"/>
  <c r="L82" i="2"/>
  <c r="K81" i="2"/>
  <c r="J80" i="2"/>
  <c r="I79" i="2"/>
  <c r="G77" i="2"/>
  <c r="F76" i="2"/>
  <c r="K75" i="2"/>
  <c r="K67" i="2"/>
  <c r="K59" i="2"/>
  <c r="K51" i="2"/>
  <c r="K43" i="2"/>
  <c r="K35" i="2"/>
  <c r="K27" i="2"/>
  <c r="I72" i="2"/>
  <c r="E47" i="12"/>
  <c r="F47" i="12"/>
  <c r="E44" i="12"/>
  <c r="F44" i="12"/>
  <c r="E41" i="12"/>
  <c r="F41" i="12"/>
  <c r="G41" i="12"/>
  <c r="E38" i="12"/>
  <c r="F38" i="12"/>
  <c r="G35" i="12"/>
  <c r="K330" i="14"/>
  <c r="F290" i="14"/>
  <c r="H290" i="14"/>
  <c r="I290" i="14"/>
  <c r="J290" i="14"/>
  <c r="F234" i="14"/>
  <c r="H234" i="14"/>
  <c r="I234" i="14"/>
  <c r="J234" i="14"/>
  <c r="F194" i="14"/>
  <c r="J194" i="14"/>
  <c r="H194" i="14"/>
  <c r="I194" i="14"/>
  <c r="I113" i="14"/>
  <c r="F113" i="14"/>
  <c r="H113" i="14"/>
  <c r="J113" i="14"/>
  <c r="K113" i="14"/>
  <c r="L113" i="14"/>
  <c r="G182" i="2"/>
  <c r="G174" i="2"/>
  <c r="G166" i="2"/>
  <c r="G158" i="2"/>
  <c r="G150" i="2"/>
  <c r="G142" i="2"/>
  <c r="G134" i="2"/>
  <c r="G126" i="2"/>
  <c r="H119" i="2"/>
  <c r="G118" i="2"/>
  <c r="H111" i="2"/>
  <c r="G110" i="2"/>
  <c r="K106" i="2"/>
  <c r="J105" i="2"/>
  <c r="I104" i="2"/>
  <c r="H103" i="2"/>
  <c r="G102" i="2"/>
  <c r="K98" i="2"/>
  <c r="J97" i="2"/>
  <c r="I96" i="2"/>
  <c r="H95" i="2"/>
  <c r="G94" i="2"/>
  <c r="K90" i="2"/>
  <c r="J89" i="2"/>
  <c r="I88" i="2"/>
  <c r="H87" i="2"/>
  <c r="G86" i="2"/>
  <c r="K82" i="2"/>
  <c r="J81" i="2"/>
  <c r="I80" i="2"/>
  <c r="H79" i="2"/>
  <c r="G78" i="2"/>
  <c r="L73" i="2"/>
  <c r="G71" i="2"/>
  <c r="G63" i="2"/>
  <c r="G55" i="2"/>
  <c r="G47" i="2"/>
  <c r="G39" i="2"/>
  <c r="G31" i="2"/>
  <c r="G23" i="2"/>
  <c r="H74" i="2"/>
  <c r="H70" i="2"/>
  <c r="H66" i="2"/>
  <c r="H62" i="2"/>
  <c r="H58" i="2"/>
  <c r="H54" i="2"/>
  <c r="H50" i="2"/>
  <c r="H46" i="2"/>
  <c r="H42" i="2"/>
  <c r="H38" i="2"/>
  <c r="H34" i="2"/>
  <c r="H30" i="2"/>
  <c r="H22" i="2"/>
  <c r="E55" i="12"/>
  <c r="F55" i="12"/>
  <c r="G55" i="12"/>
  <c r="L334" i="14"/>
  <c r="F330" i="14"/>
  <c r="H330" i="14"/>
  <c r="I330" i="14"/>
  <c r="J330" i="14"/>
  <c r="G299" i="14"/>
  <c r="K299" i="14"/>
  <c r="L299" i="14"/>
  <c r="G267" i="14"/>
  <c r="K267" i="14"/>
  <c r="L267" i="14"/>
  <c r="G243" i="14"/>
  <c r="K243" i="14"/>
  <c r="L243" i="14"/>
  <c r="I105" i="2"/>
  <c r="H104" i="2"/>
  <c r="I97" i="2"/>
  <c r="H96" i="2"/>
  <c r="I89" i="2"/>
  <c r="H88" i="2"/>
  <c r="I81" i="2"/>
  <c r="H80" i="2"/>
  <c r="E28" i="12"/>
  <c r="F28" i="12"/>
  <c r="G28" i="12"/>
  <c r="E30" i="12"/>
  <c r="F30" i="12"/>
  <c r="E32" i="12"/>
  <c r="F32" i="12"/>
  <c r="G32" i="12"/>
  <c r="E34" i="12"/>
  <c r="F34" i="12"/>
  <c r="G39" i="12"/>
  <c r="E45" i="12"/>
  <c r="F45" i="12"/>
  <c r="G45" i="12"/>
  <c r="N45" i="12"/>
  <c r="E50" i="12"/>
  <c r="F50" i="12"/>
  <c r="G50" i="12"/>
  <c r="I50" i="12"/>
  <c r="E60" i="12"/>
  <c r="F60" i="12"/>
  <c r="G22" i="12"/>
  <c r="N22" i="12"/>
  <c r="E24" i="12"/>
  <c r="F24" i="12"/>
  <c r="G24" i="12"/>
  <c r="N24" i="12"/>
  <c r="E29" i="12"/>
  <c r="F29" i="12"/>
  <c r="E31" i="12"/>
  <c r="F31" i="12"/>
  <c r="G31" i="12"/>
  <c r="E33" i="12"/>
  <c r="F33" i="12"/>
  <c r="G38" i="12"/>
  <c r="G47" i="12"/>
  <c r="I47" i="12"/>
  <c r="E49" i="12"/>
  <c r="F49" i="12"/>
  <c r="G52" i="12"/>
  <c r="I52" i="12"/>
  <c r="E54" i="12"/>
  <c r="F54" i="12"/>
  <c r="E21" i="12"/>
  <c r="F21" i="12"/>
  <c r="G27" i="12"/>
  <c r="N27" i="12"/>
  <c r="E35" i="12"/>
  <c r="F35" i="12"/>
  <c r="G42" i="12"/>
  <c r="G44" i="12"/>
  <c r="N44" i="12"/>
  <c r="E46" i="12"/>
  <c r="F46" i="12"/>
  <c r="G46" i="12"/>
  <c r="N46" i="12"/>
  <c r="E51" i="12"/>
  <c r="F51" i="12"/>
  <c r="P51" i="12"/>
  <c r="E56" i="12"/>
  <c r="F56" i="12"/>
  <c r="G56" i="12"/>
  <c r="I56" i="12"/>
  <c r="E26" i="12"/>
  <c r="F26" i="12"/>
  <c r="G26" i="12"/>
  <c r="N26" i="12"/>
  <c r="G29" i="12"/>
  <c r="G33" i="12"/>
  <c r="E37" i="12"/>
  <c r="F37" i="12"/>
  <c r="E39" i="12"/>
  <c r="F39" i="12"/>
  <c r="P39" i="12"/>
  <c r="R39" i="12" s="1"/>
  <c r="T39" i="12" s="1"/>
  <c r="G49" i="12"/>
  <c r="G54" i="12"/>
  <c r="I54" i="12"/>
  <c r="E58" i="12"/>
  <c r="F58" i="12"/>
  <c r="G58" i="12"/>
  <c r="N58" i="12"/>
  <c r="L335" i="14"/>
  <c r="K334" i="14"/>
  <c r="L311" i="14"/>
  <c r="F282" i="14"/>
  <c r="H282" i="14"/>
  <c r="I282" i="14"/>
  <c r="J282" i="14"/>
  <c r="F258" i="14"/>
  <c r="H258" i="14"/>
  <c r="I258" i="14"/>
  <c r="J258" i="14"/>
  <c r="F226" i="14"/>
  <c r="H226" i="14"/>
  <c r="I226" i="14"/>
  <c r="J226" i="14"/>
  <c r="F129" i="14"/>
  <c r="H129" i="14"/>
  <c r="I129" i="14"/>
  <c r="J129" i="14"/>
  <c r="K129" i="14"/>
  <c r="L129" i="14"/>
  <c r="L133" i="2"/>
  <c r="K132" i="2"/>
  <c r="L125" i="2"/>
  <c r="K124" i="2"/>
  <c r="L117" i="2"/>
  <c r="K116" i="2"/>
  <c r="L109" i="2"/>
  <c r="K108" i="2"/>
  <c r="L101" i="2"/>
  <c r="K100" i="2"/>
  <c r="L93" i="2"/>
  <c r="K92" i="2"/>
  <c r="L85" i="2"/>
  <c r="K84" i="2"/>
  <c r="L77" i="2"/>
  <c r="K76" i="2"/>
  <c r="L71" i="2"/>
  <c r="L63" i="2"/>
  <c r="L55" i="2"/>
  <c r="L47" i="2"/>
  <c r="L39" i="2"/>
  <c r="L31" i="2"/>
  <c r="L23" i="2"/>
  <c r="E57" i="12"/>
  <c r="F57" i="12"/>
  <c r="P57" i="12"/>
  <c r="E43" i="12"/>
  <c r="F43" i="12"/>
  <c r="G43" i="12"/>
  <c r="E40" i="12"/>
  <c r="F40" i="12"/>
  <c r="G40" i="12"/>
  <c r="G30" i="12"/>
  <c r="P52" i="12"/>
  <c r="L336" i="14"/>
  <c r="K335" i="14"/>
  <c r="J334" i="14"/>
  <c r="G331" i="14"/>
  <c r="K331" i="14"/>
  <c r="L331" i="14"/>
  <c r="F322" i="14"/>
  <c r="H322" i="14"/>
  <c r="I322" i="14"/>
  <c r="J322" i="14"/>
  <c r="I311" i="14"/>
  <c r="L298" i="14"/>
  <c r="G291" i="14"/>
  <c r="K291" i="14"/>
  <c r="L291" i="14"/>
  <c r="L266" i="14"/>
  <c r="L242" i="14"/>
  <c r="G235" i="14"/>
  <c r="K235" i="14"/>
  <c r="L235" i="14"/>
  <c r="G198" i="14"/>
  <c r="K198" i="14"/>
  <c r="L198" i="14"/>
  <c r="L192" i="14"/>
  <c r="G192" i="14"/>
  <c r="K192" i="14"/>
  <c r="G59" i="12"/>
  <c r="N59" i="12"/>
  <c r="G51" i="12"/>
  <c r="I51" i="12"/>
  <c r="G48" i="12"/>
  <c r="I48" i="12"/>
  <c r="G36" i="12"/>
  <c r="N36" i="12"/>
  <c r="G21" i="12"/>
  <c r="N21" i="12"/>
  <c r="W11" i="12"/>
  <c r="J336" i="14"/>
  <c r="I335" i="14"/>
  <c r="H334" i="14"/>
  <c r="J327" i="14"/>
  <c r="F327" i="14"/>
  <c r="H327" i="14"/>
  <c r="J319" i="14"/>
  <c r="K319" i="14"/>
  <c r="F319" i="14"/>
  <c r="H319" i="14"/>
  <c r="F314" i="14"/>
  <c r="H314" i="14"/>
  <c r="I314" i="14"/>
  <c r="J314" i="14"/>
  <c r="F306" i="14"/>
  <c r="H306" i="14"/>
  <c r="I306" i="14"/>
  <c r="J306" i="14"/>
  <c r="F274" i="14"/>
  <c r="H274" i="14"/>
  <c r="I274" i="14"/>
  <c r="J274" i="14"/>
  <c r="F250" i="14"/>
  <c r="H250" i="14"/>
  <c r="I250" i="14"/>
  <c r="J250" i="14"/>
  <c r="F218" i="14"/>
  <c r="H218" i="14"/>
  <c r="I218" i="14"/>
  <c r="J218" i="14"/>
  <c r="F333" i="14"/>
  <c r="I328" i="14"/>
  <c r="F325" i="14"/>
  <c r="I320" i="14"/>
  <c r="F317" i="14"/>
  <c r="I312" i="14"/>
  <c r="F309" i="14"/>
  <c r="K306" i="14"/>
  <c r="J305" i="14"/>
  <c r="I304" i="14"/>
  <c r="H303" i="14"/>
  <c r="F301" i="14"/>
  <c r="K298" i="14"/>
  <c r="J297" i="14"/>
  <c r="I296" i="14"/>
  <c r="H295" i="14"/>
  <c r="F293" i="14"/>
  <c r="K290" i="14"/>
  <c r="J289" i="14"/>
  <c r="I288" i="14"/>
  <c r="H287" i="14"/>
  <c r="F285" i="14"/>
  <c r="K282" i="14"/>
  <c r="J281" i="14"/>
  <c r="I280" i="14"/>
  <c r="H279" i="14"/>
  <c r="F277" i="14"/>
  <c r="K274" i="14"/>
  <c r="J273" i="14"/>
  <c r="I272" i="14"/>
  <c r="H271" i="14"/>
  <c r="F269" i="14"/>
  <c r="K266" i="14"/>
  <c r="J265" i="14"/>
  <c r="I264" i="14"/>
  <c r="H263" i="14"/>
  <c r="F261" i="14"/>
  <c r="K258" i="14"/>
  <c r="J257" i="14"/>
  <c r="I256" i="14"/>
  <c r="H255" i="14"/>
  <c r="F253" i="14"/>
  <c r="K250" i="14"/>
  <c r="J249" i="14"/>
  <c r="I248" i="14"/>
  <c r="H247" i="14"/>
  <c r="K242" i="14"/>
  <c r="J241" i="14"/>
  <c r="I240" i="14"/>
  <c r="H239" i="14"/>
  <c r="K234" i="14"/>
  <c r="J233" i="14"/>
  <c r="I232" i="14"/>
  <c r="H231" i="14"/>
  <c r="K226" i="14"/>
  <c r="J225" i="14"/>
  <c r="I224" i="14"/>
  <c r="H223" i="14"/>
  <c r="K218" i="14"/>
  <c r="J217" i="14"/>
  <c r="I216" i="14"/>
  <c r="H215" i="14"/>
  <c r="K212" i="14"/>
  <c r="H211" i="14"/>
  <c r="J209" i="14"/>
  <c r="L207" i="14"/>
  <c r="J205" i="14"/>
  <c r="J203" i="14"/>
  <c r="F202" i="14"/>
  <c r="J202" i="14"/>
  <c r="H201" i="14"/>
  <c r="J199" i="14"/>
  <c r="J198" i="14"/>
  <c r="F198" i="14"/>
  <c r="H197" i="14"/>
  <c r="I195" i="14"/>
  <c r="I191" i="14"/>
  <c r="L190" i="14"/>
  <c r="L184" i="14"/>
  <c r="K183" i="14"/>
  <c r="G183" i="14"/>
  <c r="J182" i="14"/>
  <c r="F182" i="14"/>
  <c r="H182" i="14"/>
  <c r="G170" i="14"/>
  <c r="K170" i="14"/>
  <c r="L170" i="14"/>
  <c r="J150" i="14"/>
  <c r="F150" i="14"/>
  <c r="H150" i="14"/>
  <c r="J95" i="14"/>
  <c r="F95" i="14"/>
  <c r="H95" i="14"/>
  <c r="I95" i="14"/>
  <c r="L95" i="14"/>
  <c r="G327" i="14"/>
  <c r="F326" i="14"/>
  <c r="H320" i="14"/>
  <c r="G319" i="14"/>
  <c r="F318" i="14"/>
  <c r="H312" i="14"/>
  <c r="G311" i="14"/>
  <c r="F310" i="14"/>
  <c r="H304" i="14"/>
  <c r="G303" i="14"/>
  <c r="F302" i="14"/>
  <c r="H296" i="14"/>
  <c r="G295" i="14"/>
  <c r="F294" i="14"/>
  <c r="H288" i="14"/>
  <c r="G287" i="14"/>
  <c r="F286" i="14"/>
  <c r="H280" i="14"/>
  <c r="G279" i="14"/>
  <c r="F278" i="14"/>
  <c r="H272" i="14"/>
  <c r="G271" i="14"/>
  <c r="F270" i="14"/>
  <c r="H264" i="14"/>
  <c r="G263" i="14"/>
  <c r="F262" i="14"/>
  <c r="H256" i="14"/>
  <c r="G255" i="14"/>
  <c r="F254" i="14"/>
  <c r="I249" i="14"/>
  <c r="H248" i="14"/>
  <c r="G247" i="14"/>
  <c r="F246" i="14"/>
  <c r="I241" i="14"/>
  <c r="H240" i="14"/>
  <c r="G239" i="14"/>
  <c r="F238" i="14"/>
  <c r="I233" i="14"/>
  <c r="H232" i="14"/>
  <c r="G231" i="14"/>
  <c r="F230" i="14"/>
  <c r="I225" i="14"/>
  <c r="H224" i="14"/>
  <c r="G223" i="14"/>
  <c r="F222" i="14"/>
  <c r="I217" i="14"/>
  <c r="H216" i="14"/>
  <c r="G215" i="14"/>
  <c r="F214" i="14"/>
  <c r="J212" i="14"/>
  <c r="F211" i="14"/>
  <c r="H209" i="14"/>
  <c r="J207" i="14"/>
  <c r="J206" i="14"/>
  <c r="F206" i="14"/>
  <c r="H205" i="14"/>
  <c r="I203" i="14"/>
  <c r="I199" i="14"/>
  <c r="L194" i="14"/>
  <c r="F193" i="14"/>
  <c r="L185" i="14"/>
  <c r="H183" i="14"/>
  <c r="I183" i="14"/>
  <c r="I181" i="14"/>
  <c r="F181" i="14"/>
  <c r="K174" i="14"/>
  <c r="G174" i="14"/>
  <c r="I173" i="14"/>
  <c r="J173" i="14"/>
  <c r="F173" i="14"/>
  <c r="J158" i="14"/>
  <c r="F158" i="14"/>
  <c r="H158" i="14"/>
  <c r="K143" i="14"/>
  <c r="L143" i="14"/>
  <c r="G143" i="14"/>
  <c r="G138" i="14"/>
  <c r="K138" i="14"/>
  <c r="L138" i="14"/>
  <c r="F111" i="14"/>
  <c r="H111" i="14"/>
  <c r="I111" i="14"/>
  <c r="J111" i="14"/>
  <c r="L111" i="14"/>
  <c r="G304" i="14"/>
  <c r="F303" i="14"/>
  <c r="G296" i="14"/>
  <c r="F295" i="14"/>
  <c r="G288" i="14"/>
  <c r="F287" i="14"/>
  <c r="G280" i="14"/>
  <c r="F279" i="14"/>
  <c r="G272" i="14"/>
  <c r="F271" i="14"/>
  <c r="G264" i="14"/>
  <c r="F263" i="14"/>
  <c r="G256" i="14"/>
  <c r="F255" i="14"/>
  <c r="G248" i="14"/>
  <c r="F247" i="14"/>
  <c r="G240" i="14"/>
  <c r="F239" i="14"/>
  <c r="G232" i="14"/>
  <c r="F231" i="14"/>
  <c r="G224" i="14"/>
  <c r="F223" i="14"/>
  <c r="G216" i="14"/>
  <c r="F215" i="14"/>
  <c r="I212" i="14"/>
  <c r="H203" i="14"/>
  <c r="F201" i="14"/>
  <c r="H199" i="14"/>
  <c r="F197" i="14"/>
  <c r="I190" i="14"/>
  <c r="H185" i="14"/>
  <c r="J174" i="14"/>
  <c r="F174" i="14"/>
  <c r="H174" i="14"/>
  <c r="J166" i="14"/>
  <c r="F166" i="14"/>
  <c r="H166" i="14"/>
  <c r="K151" i="14"/>
  <c r="L151" i="14"/>
  <c r="G151" i="14"/>
  <c r="G130" i="14"/>
  <c r="K130" i="14"/>
  <c r="L130" i="14"/>
  <c r="G94" i="14"/>
  <c r="K94" i="14"/>
  <c r="L94" i="14"/>
  <c r="F90" i="14"/>
  <c r="J90" i="14"/>
  <c r="K90" i="14"/>
  <c r="H90" i="14"/>
  <c r="I90" i="14"/>
  <c r="L90" i="14"/>
  <c r="G321" i="14"/>
  <c r="G313" i="14"/>
  <c r="G305" i="14"/>
  <c r="G297" i="14"/>
  <c r="G289" i="14"/>
  <c r="G281" i="14"/>
  <c r="G273" i="14"/>
  <c r="G265" i="14"/>
  <c r="G257" i="14"/>
  <c r="G249" i="14"/>
  <c r="G241" i="14"/>
  <c r="G233" i="14"/>
  <c r="G225" i="14"/>
  <c r="G217" i="14"/>
  <c r="F209" i="14"/>
  <c r="F205" i="14"/>
  <c r="G195" i="14"/>
  <c r="K195" i="14"/>
  <c r="K191" i="14"/>
  <c r="G191" i="14"/>
  <c r="G178" i="14"/>
  <c r="K178" i="14"/>
  <c r="L178" i="14"/>
  <c r="F177" i="14"/>
  <c r="I177" i="14"/>
  <c r="J177" i="14"/>
  <c r="K177" i="14"/>
  <c r="K175" i="14"/>
  <c r="L175" i="14"/>
  <c r="G175" i="14"/>
  <c r="K159" i="14"/>
  <c r="L159" i="14"/>
  <c r="G159" i="14"/>
  <c r="F145" i="14"/>
  <c r="H145" i="14"/>
  <c r="I145" i="14"/>
  <c r="J145" i="14"/>
  <c r="K145" i="14"/>
  <c r="F123" i="14"/>
  <c r="H123" i="14"/>
  <c r="I123" i="14"/>
  <c r="J123" i="14"/>
  <c r="L123" i="14"/>
  <c r="F82" i="14"/>
  <c r="J82" i="14"/>
  <c r="K82" i="14"/>
  <c r="H82" i="14"/>
  <c r="I82" i="14"/>
  <c r="L82" i="14"/>
  <c r="L255" i="14"/>
  <c r="K254" i="14"/>
  <c r="L247" i="14"/>
  <c r="K246" i="14"/>
  <c r="L239" i="14"/>
  <c r="K238" i="14"/>
  <c r="L231" i="14"/>
  <c r="K230" i="14"/>
  <c r="L223" i="14"/>
  <c r="K222" i="14"/>
  <c r="L215" i="14"/>
  <c r="K214" i="14"/>
  <c r="L211" i="14"/>
  <c r="G203" i="14"/>
  <c r="K203" i="14"/>
  <c r="K199" i="14"/>
  <c r="G199" i="14"/>
  <c r="L193" i="14"/>
  <c r="G190" i="14"/>
  <c r="K186" i="14"/>
  <c r="L186" i="14"/>
  <c r="K167" i="14"/>
  <c r="L167" i="14"/>
  <c r="G167" i="14"/>
  <c r="F153" i="14"/>
  <c r="H153" i="14"/>
  <c r="I153" i="14"/>
  <c r="J153" i="14"/>
  <c r="K153" i="14"/>
  <c r="H101" i="14"/>
  <c r="I101" i="14"/>
  <c r="F101" i="14"/>
  <c r="J101" i="14"/>
  <c r="K101" i="14"/>
  <c r="L101" i="14"/>
  <c r="K327" i="14"/>
  <c r="J326" i="14"/>
  <c r="L304" i="14"/>
  <c r="K303" i="14"/>
  <c r="L296" i="14"/>
  <c r="K295" i="14"/>
  <c r="L288" i="14"/>
  <c r="K287" i="14"/>
  <c r="L280" i="14"/>
  <c r="K279" i="14"/>
  <c r="L272" i="14"/>
  <c r="K271" i="14"/>
  <c r="K207" i="14"/>
  <c r="G207" i="14"/>
  <c r="J190" i="14"/>
  <c r="F190" i="14"/>
  <c r="F161" i="14"/>
  <c r="H161" i="14"/>
  <c r="I161" i="14"/>
  <c r="J161" i="14"/>
  <c r="K161" i="14"/>
  <c r="G146" i="14"/>
  <c r="K146" i="14"/>
  <c r="L146" i="14"/>
  <c r="G115" i="14"/>
  <c r="K115" i="14"/>
  <c r="L115" i="14"/>
  <c r="K86" i="14"/>
  <c r="G86" i="14"/>
  <c r="L86" i="14"/>
  <c r="L209" i="14"/>
  <c r="L205" i="14"/>
  <c r="K201" i="14"/>
  <c r="L195" i="14"/>
  <c r="J193" i="14"/>
  <c r="L191" i="14"/>
  <c r="I185" i="14"/>
  <c r="J185" i="14"/>
  <c r="K185" i="14"/>
  <c r="F169" i="14"/>
  <c r="H169" i="14"/>
  <c r="I169" i="14"/>
  <c r="J169" i="14"/>
  <c r="K169" i="14"/>
  <c r="G154" i="14"/>
  <c r="K154" i="14"/>
  <c r="L154" i="14"/>
  <c r="F137" i="14"/>
  <c r="H137" i="14"/>
  <c r="I137" i="14"/>
  <c r="J137" i="14"/>
  <c r="K137" i="14"/>
  <c r="G118" i="14"/>
  <c r="K118" i="14"/>
  <c r="L118" i="14"/>
  <c r="G75" i="14"/>
  <c r="K75" i="14"/>
  <c r="H69" i="14"/>
  <c r="I69" i="14"/>
  <c r="J69" i="14"/>
  <c r="K69" i="14"/>
  <c r="F69" i="14"/>
  <c r="L69" i="14"/>
  <c r="I175" i="14"/>
  <c r="I167" i="14"/>
  <c r="I159" i="14"/>
  <c r="I151" i="14"/>
  <c r="I143" i="14"/>
  <c r="H142" i="14"/>
  <c r="I135" i="14"/>
  <c r="H134" i="14"/>
  <c r="I127" i="14"/>
  <c r="H126" i="14"/>
  <c r="H122" i="14"/>
  <c r="K120" i="14"/>
  <c r="H119" i="14"/>
  <c r="J109" i="14"/>
  <c r="G107" i="14"/>
  <c r="K107" i="14"/>
  <c r="I103" i="14"/>
  <c r="L102" i="14"/>
  <c r="J99" i="14"/>
  <c r="I94" i="14"/>
  <c r="J94" i="14"/>
  <c r="F94" i="14"/>
  <c r="I86" i="14"/>
  <c r="J86" i="14"/>
  <c r="F86" i="14"/>
  <c r="L66" i="14"/>
  <c r="Q13" i="14"/>
  <c r="Q12" i="14"/>
  <c r="I13" i="14"/>
  <c r="I12" i="14"/>
  <c r="G37" i="6"/>
  <c r="P37" i="6"/>
  <c r="R37" i="6"/>
  <c r="T37" i="6" s="1"/>
  <c r="L187" i="14"/>
  <c r="L179" i="14"/>
  <c r="L171" i="14"/>
  <c r="G166" i="14"/>
  <c r="F165" i="14"/>
  <c r="L163" i="14"/>
  <c r="G158" i="14"/>
  <c r="F157" i="14"/>
  <c r="L155" i="14"/>
  <c r="G150" i="14"/>
  <c r="F149" i="14"/>
  <c r="L147" i="14"/>
  <c r="G142" i="14"/>
  <c r="F141" i="14"/>
  <c r="L139" i="14"/>
  <c r="G134" i="14"/>
  <c r="F133" i="14"/>
  <c r="L131" i="14"/>
  <c r="G126" i="14"/>
  <c r="F125" i="14"/>
  <c r="F119" i="14"/>
  <c r="G116" i="14"/>
  <c r="K104" i="14"/>
  <c r="L104" i="14"/>
  <c r="H103" i="14"/>
  <c r="K102" i="14"/>
  <c r="G100" i="14"/>
  <c r="L100" i="14"/>
  <c r="I99" i="14"/>
  <c r="K87" i="14"/>
  <c r="L87" i="14"/>
  <c r="G87" i="14"/>
  <c r="H77" i="14"/>
  <c r="I77" i="14"/>
  <c r="J77" i="14"/>
  <c r="K77" i="14"/>
  <c r="F77" i="14"/>
  <c r="L70" i="14"/>
  <c r="G70" i="14"/>
  <c r="P12" i="14"/>
  <c r="P13" i="14"/>
  <c r="H13" i="14"/>
  <c r="H12" i="14"/>
  <c r="K187" i="14"/>
  <c r="J186" i="14"/>
  <c r="K179" i="14"/>
  <c r="J178" i="14"/>
  <c r="K171" i="14"/>
  <c r="J170" i="14"/>
  <c r="K163" i="14"/>
  <c r="J162" i="14"/>
  <c r="K155" i="14"/>
  <c r="J154" i="14"/>
  <c r="K147" i="14"/>
  <c r="J146" i="14"/>
  <c r="F142" i="14"/>
  <c r="K139" i="14"/>
  <c r="J138" i="14"/>
  <c r="G135" i="14"/>
  <c r="F134" i="14"/>
  <c r="K131" i="14"/>
  <c r="J130" i="14"/>
  <c r="G127" i="14"/>
  <c r="F126" i="14"/>
  <c r="K124" i="14"/>
  <c r="F122" i="14"/>
  <c r="L121" i="14"/>
  <c r="J110" i="14"/>
  <c r="F110" i="14"/>
  <c r="F103" i="14"/>
  <c r="H99" i="14"/>
  <c r="G96" i="14"/>
  <c r="H93" i="14"/>
  <c r="I93" i="14"/>
  <c r="O13" i="14"/>
  <c r="O12" i="14"/>
  <c r="G13" i="14"/>
  <c r="G12" i="14"/>
  <c r="F114" i="14"/>
  <c r="J114" i="14"/>
  <c r="F106" i="14"/>
  <c r="J106" i="14"/>
  <c r="K103" i="14"/>
  <c r="G103" i="14"/>
  <c r="G99" i="14"/>
  <c r="K99" i="14"/>
  <c r="K78" i="14"/>
  <c r="L78" i="14"/>
  <c r="G78" i="14"/>
  <c r="N13" i="14"/>
  <c r="N12" i="14"/>
  <c r="F13" i="14"/>
  <c r="F12" i="14"/>
  <c r="G39" i="6"/>
  <c r="N39" i="6"/>
  <c r="P39" i="6"/>
  <c r="H109" i="14"/>
  <c r="I109" i="14"/>
  <c r="K96" i="14"/>
  <c r="L96" i="14"/>
  <c r="F66" i="14"/>
  <c r="H66" i="14"/>
  <c r="J66" i="14"/>
  <c r="K66" i="14"/>
  <c r="M13" i="14"/>
  <c r="M12" i="14"/>
  <c r="E13" i="14"/>
  <c r="E12" i="14"/>
  <c r="K166" i="14"/>
  <c r="J165" i="14"/>
  <c r="K158" i="14"/>
  <c r="J157" i="14"/>
  <c r="K150" i="14"/>
  <c r="J149" i="14"/>
  <c r="K142" i="14"/>
  <c r="J141" i="14"/>
  <c r="L135" i="14"/>
  <c r="K134" i="14"/>
  <c r="J133" i="14"/>
  <c r="L127" i="14"/>
  <c r="K126" i="14"/>
  <c r="J125" i="14"/>
  <c r="L122" i="14"/>
  <c r="K119" i="14"/>
  <c r="L106" i="14"/>
  <c r="I102" i="14"/>
  <c r="J102" i="14"/>
  <c r="F102" i="14"/>
  <c r="G91" i="14"/>
  <c r="K91" i="14"/>
  <c r="L91" i="14"/>
  <c r="G67" i="14"/>
  <c r="K67" i="14"/>
  <c r="L67" i="14"/>
  <c r="L13" i="14"/>
  <c r="L12" i="14"/>
  <c r="D13" i="14"/>
  <c r="D12" i="14"/>
  <c r="G124" i="14"/>
  <c r="K123" i="14"/>
  <c r="K122" i="14"/>
  <c r="K114" i="14"/>
  <c r="K111" i="14"/>
  <c r="G111" i="14"/>
  <c r="I110" i="14"/>
  <c r="L109" i="14"/>
  <c r="G108" i="14"/>
  <c r="L108" i="14"/>
  <c r="I107" i="14"/>
  <c r="K106" i="14"/>
  <c r="F98" i="14"/>
  <c r="J98" i="14"/>
  <c r="K95" i="14"/>
  <c r="G95" i="14"/>
  <c r="J93" i="14"/>
  <c r="H86" i="14"/>
  <c r="H85" i="14"/>
  <c r="I85" i="14"/>
  <c r="J85" i="14"/>
  <c r="F85" i="14"/>
  <c r="G83" i="14"/>
  <c r="K83" i="14"/>
  <c r="L83" i="14"/>
  <c r="L77" i="14"/>
  <c r="H74" i="14"/>
  <c r="K13" i="14"/>
  <c r="K12" i="14"/>
  <c r="C12" i="14"/>
  <c r="C13" i="14"/>
  <c r="G44" i="14"/>
  <c r="K44" i="14"/>
  <c r="L44" i="14"/>
  <c r="G38" i="14"/>
  <c r="K38" i="14"/>
  <c r="P45" i="6"/>
  <c r="G45" i="6"/>
  <c r="N45" i="6"/>
  <c r="G308" i="9"/>
  <c r="K308" i="9"/>
  <c r="L308" i="9"/>
  <c r="H258" i="9"/>
  <c r="F258" i="9"/>
  <c r="I258" i="9"/>
  <c r="J258" i="9"/>
  <c r="K258" i="9"/>
  <c r="L258" i="9"/>
  <c r="L238" i="9"/>
  <c r="G238" i="9"/>
  <c r="K238" i="9"/>
  <c r="I229" i="9"/>
  <c r="F229" i="9"/>
  <c r="H229" i="9"/>
  <c r="J229" i="9"/>
  <c r="L229" i="9"/>
  <c r="H87" i="14"/>
  <c r="H71" i="14"/>
  <c r="G62" i="14"/>
  <c r="L57" i="14"/>
  <c r="G56" i="14"/>
  <c r="K50" i="14"/>
  <c r="L50" i="14"/>
  <c r="G50" i="14"/>
  <c r="G24" i="14"/>
  <c r="L24" i="14"/>
  <c r="G84" i="6"/>
  <c r="N84" i="6"/>
  <c r="P84" i="6"/>
  <c r="G76" i="6"/>
  <c r="I76" i="6"/>
  <c r="P76" i="6"/>
  <c r="G68" i="6"/>
  <c r="N68" i="6"/>
  <c r="P68" i="6"/>
  <c r="G60" i="6"/>
  <c r="N60" i="6"/>
  <c r="P60" i="6"/>
  <c r="P52" i="6"/>
  <c r="G21" i="6"/>
  <c r="N21" i="6"/>
  <c r="P21" i="6"/>
  <c r="R21" i="6"/>
  <c r="T21" i="6"/>
  <c r="R33" i="6"/>
  <c r="T33" i="6" s="1"/>
  <c r="F256" i="9"/>
  <c r="H256" i="9"/>
  <c r="I256" i="9"/>
  <c r="J256" i="9"/>
  <c r="L92" i="14"/>
  <c r="G79" i="14"/>
  <c r="F78" i="14"/>
  <c r="G71" i="14"/>
  <c r="L68" i="14"/>
  <c r="G63" i="14"/>
  <c r="F62" i="14"/>
  <c r="K33" i="14"/>
  <c r="G36" i="14"/>
  <c r="K36" i="14"/>
  <c r="L36" i="14"/>
  <c r="G30" i="14"/>
  <c r="F49" i="14"/>
  <c r="R31" i="6"/>
  <c r="T31" i="6" s="1"/>
  <c r="K285" i="9"/>
  <c r="G285" i="9"/>
  <c r="L285" i="9"/>
  <c r="G48" i="14"/>
  <c r="L48" i="14"/>
  <c r="K42" i="14"/>
  <c r="L42" i="14"/>
  <c r="G42" i="14"/>
  <c r="G89" i="6"/>
  <c r="N89" i="6"/>
  <c r="P89" i="6"/>
  <c r="G81" i="6"/>
  <c r="N81" i="6"/>
  <c r="P81" i="6"/>
  <c r="G73" i="6"/>
  <c r="N73" i="6"/>
  <c r="P73" i="6"/>
  <c r="G65" i="6"/>
  <c r="N65" i="6"/>
  <c r="P65" i="6"/>
  <c r="G57" i="6"/>
  <c r="N57" i="6"/>
  <c r="P57" i="6"/>
  <c r="P47" i="6"/>
  <c r="G47" i="6"/>
  <c r="I47" i="6"/>
  <c r="G41" i="6"/>
  <c r="P41" i="6"/>
  <c r="R41" i="6"/>
  <c r="T41" i="6" s="1"/>
  <c r="P46" i="6"/>
  <c r="R46" i="6" s="1"/>
  <c r="T46" i="6" s="1"/>
  <c r="L216" i="9"/>
  <c r="K216" i="9"/>
  <c r="G216" i="9"/>
  <c r="L62" i="14"/>
  <c r="G60" i="14"/>
  <c r="L60" i="14"/>
  <c r="G54" i="14"/>
  <c r="G28" i="14"/>
  <c r="K28" i="14"/>
  <c r="L28" i="14"/>
  <c r="G22" i="14"/>
  <c r="K22" i="14"/>
  <c r="J53" i="14"/>
  <c r="I53" i="14"/>
  <c r="F53" i="14"/>
  <c r="I45" i="14"/>
  <c r="J37" i="14"/>
  <c r="I37" i="14"/>
  <c r="F37" i="14"/>
  <c r="F33" i="14"/>
  <c r="J33" i="14"/>
  <c r="J29" i="14"/>
  <c r="I29" i="14"/>
  <c r="F29" i="14"/>
  <c r="I21" i="14"/>
  <c r="P23" i="6"/>
  <c r="G23" i="6"/>
  <c r="N23" i="6"/>
  <c r="F307" i="9"/>
  <c r="H307" i="9"/>
  <c r="I307" i="9"/>
  <c r="J307" i="9"/>
  <c r="K301" i="9"/>
  <c r="G301" i="9"/>
  <c r="L301" i="9"/>
  <c r="H298" i="9"/>
  <c r="F298" i="9"/>
  <c r="I298" i="9"/>
  <c r="J298" i="9"/>
  <c r="L79" i="14"/>
  <c r="L71" i="14"/>
  <c r="K62" i="14"/>
  <c r="L38" i="14"/>
  <c r="K29" i="14"/>
  <c r="G40" i="14"/>
  <c r="K34" i="14"/>
  <c r="L34" i="14"/>
  <c r="G34" i="14"/>
  <c r="G88" i="6"/>
  <c r="J88" i="6"/>
  <c r="P88" i="6"/>
  <c r="G80" i="6"/>
  <c r="J80" i="6"/>
  <c r="P80" i="6"/>
  <c r="G72" i="6"/>
  <c r="N72" i="6"/>
  <c r="P72" i="6"/>
  <c r="G64" i="6"/>
  <c r="N64" i="6"/>
  <c r="P64" i="6"/>
  <c r="G54" i="6"/>
  <c r="P54" i="6"/>
  <c r="D16" i="6"/>
  <c r="D19" i="6" s="1"/>
  <c r="R25" i="6"/>
  <c r="T25" i="6" s="1"/>
  <c r="F295" i="9"/>
  <c r="H295" i="9"/>
  <c r="I295" i="9"/>
  <c r="J295" i="9"/>
  <c r="K295" i="9"/>
  <c r="K264" i="9"/>
  <c r="L264" i="9"/>
  <c r="G264" i="9"/>
  <c r="L88" i="14"/>
  <c r="L80" i="14"/>
  <c r="J78" i="14"/>
  <c r="L72" i="14"/>
  <c r="K71" i="14"/>
  <c r="L64" i="14"/>
  <c r="J62" i="14"/>
  <c r="L37" i="14"/>
  <c r="K53" i="14"/>
  <c r="G52" i="14"/>
  <c r="K52" i="14"/>
  <c r="G46" i="14"/>
  <c r="K46" i="14"/>
  <c r="G292" i="9"/>
  <c r="K292" i="9"/>
  <c r="L292" i="9"/>
  <c r="F289" i="9"/>
  <c r="H289" i="9"/>
  <c r="I289" i="9"/>
  <c r="J289" i="9"/>
  <c r="H277" i="9"/>
  <c r="F277" i="9"/>
  <c r="I277" i="9"/>
  <c r="J277" i="9"/>
  <c r="G260" i="9"/>
  <c r="K260" i="9"/>
  <c r="L260" i="9"/>
  <c r="L254" i="9"/>
  <c r="G254" i="9"/>
  <c r="K254" i="9"/>
  <c r="L22" i="14"/>
  <c r="K58" i="14"/>
  <c r="L58" i="14"/>
  <c r="G58" i="14"/>
  <c r="G32" i="14"/>
  <c r="L32" i="14"/>
  <c r="K26" i="14"/>
  <c r="L26" i="14"/>
  <c r="G26" i="14"/>
  <c r="G90" i="6"/>
  <c r="N90" i="6"/>
  <c r="P87" i="6"/>
  <c r="G85" i="6"/>
  <c r="N85" i="6"/>
  <c r="P85" i="6"/>
  <c r="G82" i="6"/>
  <c r="N82" i="6"/>
  <c r="P79" i="6"/>
  <c r="G77" i="6"/>
  <c r="J77" i="6"/>
  <c r="P77" i="6"/>
  <c r="G74" i="6"/>
  <c r="N74" i="6"/>
  <c r="P71" i="6"/>
  <c r="G69" i="6"/>
  <c r="N69" i="6"/>
  <c r="P69" i="6"/>
  <c r="G66" i="6"/>
  <c r="N66" i="6"/>
  <c r="P63" i="6"/>
  <c r="G61" i="6"/>
  <c r="N61" i="6"/>
  <c r="P61" i="6"/>
  <c r="G58" i="6"/>
  <c r="N58" i="6"/>
  <c r="G53" i="6"/>
  <c r="I53" i="6"/>
  <c r="P53" i="6"/>
  <c r="R38" i="6"/>
  <c r="T38" i="6" s="1"/>
  <c r="P22" i="6"/>
  <c r="R22" i="6" s="1"/>
  <c r="T22" i="6" s="1"/>
  <c r="J287" i="9"/>
  <c r="F287" i="9"/>
  <c r="H287" i="9"/>
  <c r="I287" i="9"/>
  <c r="K287" i="9"/>
  <c r="L287" i="9"/>
  <c r="J252" i="9"/>
  <c r="F252" i="9"/>
  <c r="H252" i="9"/>
  <c r="I252" i="9"/>
  <c r="I283" i="9"/>
  <c r="F283" i="9"/>
  <c r="K277" i="9"/>
  <c r="K256" i="9"/>
  <c r="G252" i="9"/>
  <c r="K229" i="9"/>
  <c r="P56" i="6"/>
  <c r="P51" i="6"/>
  <c r="R51" i="6"/>
  <c r="T51" i="6" s="1"/>
  <c r="P43" i="6"/>
  <c r="R43" i="6" s="1"/>
  <c r="T43" i="6" s="1"/>
  <c r="P35" i="6"/>
  <c r="R35" i="6" s="1"/>
  <c r="T35" i="6" s="1"/>
  <c r="P27" i="6"/>
  <c r="R27" i="6" s="1"/>
  <c r="T27" i="6" s="1"/>
  <c r="W10" i="6"/>
  <c r="W4" i="6"/>
  <c r="G311" i="9"/>
  <c r="F310" i="9"/>
  <c r="K307" i="9"/>
  <c r="J306" i="9"/>
  <c r="G303" i="9"/>
  <c r="F299" i="9"/>
  <c r="L298" i="9"/>
  <c r="I297" i="9"/>
  <c r="G293" i="9"/>
  <c r="F290" i="9"/>
  <c r="L289" i="9"/>
  <c r="L283" i="9"/>
  <c r="F282" i="9"/>
  <c r="K279" i="9"/>
  <c r="G278" i="9"/>
  <c r="F276" i="9"/>
  <c r="K275" i="9"/>
  <c r="L269" i="9"/>
  <c r="G268" i="9"/>
  <c r="J267" i="9"/>
  <c r="H263" i="9"/>
  <c r="I253" i="9"/>
  <c r="G249" i="9"/>
  <c r="K249" i="9"/>
  <c r="L249" i="9"/>
  <c r="L245" i="9"/>
  <c r="K244" i="9"/>
  <c r="K239" i="9"/>
  <c r="H239" i="9"/>
  <c r="I239" i="9"/>
  <c r="J239" i="9"/>
  <c r="I213" i="9"/>
  <c r="J213" i="9"/>
  <c r="F213" i="9"/>
  <c r="H213" i="9"/>
  <c r="W15" i="6"/>
  <c r="P48" i="6"/>
  <c r="R48" i="6" s="1"/>
  <c r="T48" i="6" s="1"/>
  <c r="P40" i="6"/>
  <c r="R40" i="6" s="1"/>
  <c r="T40" i="6" s="1"/>
  <c r="P32" i="6"/>
  <c r="R32" i="6" s="1"/>
  <c r="T32" i="6" s="1"/>
  <c r="P24" i="6"/>
  <c r="R24" i="6" s="1"/>
  <c r="T24" i="6" s="1"/>
  <c r="W3" i="6"/>
  <c r="G312" i="9"/>
  <c r="F311" i="9"/>
  <c r="L309" i="9"/>
  <c r="I306" i="9"/>
  <c r="G304" i="9"/>
  <c r="F303" i="9"/>
  <c r="H300" i="9"/>
  <c r="K298" i="9"/>
  <c r="F293" i="9"/>
  <c r="H291" i="9"/>
  <c r="K289" i="9"/>
  <c r="G288" i="9"/>
  <c r="G286" i="9"/>
  <c r="F284" i="9"/>
  <c r="K280" i="9"/>
  <c r="I279" i="9"/>
  <c r="L277" i="9"/>
  <c r="G276" i="9"/>
  <c r="H271" i="9"/>
  <c r="J269" i="9"/>
  <c r="L266" i="9"/>
  <c r="I261" i="9"/>
  <c r="G259" i="9"/>
  <c r="L256" i="9"/>
  <c r="F255" i="9"/>
  <c r="L252" i="9"/>
  <c r="K248" i="9"/>
  <c r="K240" i="9"/>
  <c r="L230" i="9"/>
  <c r="G230" i="9"/>
  <c r="I221" i="9"/>
  <c r="F221" i="9"/>
  <c r="H221" i="9"/>
  <c r="D15" i="6"/>
  <c r="C19" i="6"/>
  <c r="P29" i="6"/>
  <c r="R29" i="6" s="1"/>
  <c r="T29" i="6" s="1"/>
  <c r="W2" i="6"/>
  <c r="H306" i="9"/>
  <c r="G284" i="9"/>
  <c r="J283" i="9"/>
  <c r="H279" i="9"/>
  <c r="I269" i="9"/>
  <c r="G257" i="9"/>
  <c r="L257" i="9"/>
  <c r="K252" i="9"/>
  <c r="I251" i="9"/>
  <c r="F251" i="9"/>
  <c r="F248" i="9"/>
  <c r="I248" i="9"/>
  <c r="J248" i="9"/>
  <c r="H247" i="9"/>
  <c r="I247" i="9"/>
  <c r="J247" i="9"/>
  <c r="F240" i="9"/>
  <c r="H240" i="9"/>
  <c r="I240" i="9"/>
  <c r="J240" i="9"/>
  <c r="K231" i="9"/>
  <c r="H231" i="9"/>
  <c r="I231" i="9"/>
  <c r="J231" i="9"/>
  <c r="P50" i="6"/>
  <c r="R50" i="6" s="1"/>
  <c r="T50" i="6" s="1"/>
  <c r="P42" i="6"/>
  <c r="R42" i="6" s="1"/>
  <c r="T42" i="6" s="1"/>
  <c r="P34" i="6"/>
  <c r="R34" i="6" s="1"/>
  <c r="T34" i="6" s="1"/>
  <c r="P26" i="6"/>
  <c r="R26" i="6"/>
  <c r="T26" i="6" s="1"/>
  <c r="W13" i="6"/>
  <c r="W9" i="6"/>
  <c r="L311" i="9"/>
  <c r="K310" i="9"/>
  <c r="L303" i="9"/>
  <c r="L299" i="9"/>
  <c r="K296" i="9"/>
  <c r="I292" i="9"/>
  <c r="L290" i="9"/>
  <c r="J285" i="9"/>
  <c r="H283" i="9"/>
  <c r="L282" i="9"/>
  <c r="L272" i="9"/>
  <c r="F271" i="9"/>
  <c r="L268" i="9"/>
  <c r="J266" i="9"/>
  <c r="G265" i="9"/>
  <c r="L265" i="9"/>
  <c r="J264" i="9"/>
  <c r="F261" i="9"/>
  <c r="I259" i="9"/>
  <c r="F259" i="9"/>
  <c r="K253" i="9"/>
  <c r="L246" i="9"/>
  <c r="G246" i="9"/>
  <c r="K245" i="9"/>
  <c r="G245" i="9"/>
  <c r="G241" i="9"/>
  <c r="K241" i="9"/>
  <c r="L241" i="9"/>
  <c r="L232" i="9"/>
  <c r="K232" i="9"/>
  <c r="L222" i="9"/>
  <c r="G222" i="9"/>
  <c r="W17" i="6"/>
  <c r="W14" i="6"/>
  <c r="W12" i="6"/>
  <c r="W8" i="6"/>
  <c r="K311" i="9"/>
  <c r="J310" i="9"/>
  <c r="K303" i="9"/>
  <c r="K299" i="9"/>
  <c r="L293" i="9"/>
  <c r="K290" i="9"/>
  <c r="K282" i="9"/>
  <c r="L280" i="9"/>
  <c r="F279" i="9"/>
  <c r="G277" i="9"/>
  <c r="G273" i="9"/>
  <c r="L273" i="9"/>
  <c r="F269" i="9"/>
  <c r="I267" i="9"/>
  <c r="F267" i="9"/>
  <c r="L251" i="9"/>
  <c r="F245" i="9"/>
  <c r="H245" i="9"/>
  <c r="J244" i="9"/>
  <c r="F244" i="9"/>
  <c r="K223" i="9"/>
  <c r="H223" i="9"/>
  <c r="I223" i="9"/>
  <c r="J223" i="9"/>
  <c r="K214" i="9"/>
  <c r="L214" i="9"/>
  <c r="G214" i="9"/>
  <c r="P55" i="6"/>
  <c r="P44" i="6"/>
  <c r="R44" i="6" s="1"/>
  <c r="T44" i="6" s="1"/>
  <c r="P36" i="6"/>
  <c r="R36" i="6"/>
  <c r="T36" i="6" s="1"/>
  <c r="P28" i="6"/>
  <c r="R28" i="6"/>
  <c r="T28" i="6" s="1"/>
  <c r="J299" i="9"/>
  <c r="L297" i="9"/>
  <c r="J290" i="9"/>
  <c r="L288" i="9"/>
  <c r="L284" i="9"/>
  <c r="J282" i="9"/>
  <c r="G281" i="9"/>
  <c r="L281" i="9"/>
  <c r="J280" i="9"/>
  <c r="K276" i="9"/>
  <c r="I275" i="9"/>
  <c r="F275" i="9"/>
  <c r="K269" i="9"/>
  <c r="H264" i="9"/>
  <c r="L263" i="9"/>
  <c r="H260" i="9"/>
  <c r="K257" i="9"/>
  <c r="G256" i="9"/>
  <c r="K251" i="9"/>
  <c r="L247" i="9"/>
  <c r="I237" i="9"/>
  <c r="F237" i="9"/>
  <c r="H237" i="9"/>
  <c r="L224" i="9"/>
  <c r="K224" i="9"/>
  <c r="G244" i="9"/>
  <c r="F243" i="9"/>
  <c r="G236" i="9"/>
  <c r="F235" i="9"/>
  <c r="L233" i="9"/>
  <c r="G228" i="9"/>
  <c r="F227" i="9"/>
  <c r="L225" i="9"/>
  <c r="G220" i="9"/>
  <c r="F219" i="9"/>
  <c r="L217" i="9"/>
  <c r="J215" i="9"/>
  <c r="G212" i="9"/>
  <c r="F211" i="9"/>
  <c r="L209" i="9"/>
  <c r="K208" i="9"/>
  <c r="J207" i="9"/>
  <c r="H205" i="9"/>
  <c r="G204" i="9"/>
  <c r="F203" i="9"/>
  <c r="F200" i="9"/>
  <c r="L199" i="9"/>
  <c r="I198" i="9"/>
  <c r="L194" i="9"/>
  <c r="G193" i="9"/>
  <c r="J192" i="9"/>
  <c r="H188" i="9"/>
  <c r="F184" i="9"/>
  <c r="I184" i="9"/>
  <c r="J184" i="9"/>
  <c r="J180" i="9"/>
  <c r="K180" i="9"/>
  <c r="F180" i="9"/>
  <c r="L176" i="9"/>
  <c r="K175" i="9"/>
  <c r="J172" i="9"/>
  <c r="K172" i="9"/>
  <c r="F172" i="9"/>
  <c r="L168" i="9"/>
  <c r="K167" i="9"/>
  <c r="J164" i="9"/>
  <c r="K164" i="9"/>
  <c r="F164" i="9"/>
  <c r="I161" i="9"/>
  <c r="G160" i="9"/>
  <c r="L160" i="9"/>
  <c r="F159" i="9"/>
  <c r="H159" i="9"/>
  <c r="I159" i="9"/>
  <c r="K159" i="9"/>
  <c r="F151" i="9"/>
  <c r="H151" i="9"/>
  <c r="I151" i="9"/>
  <c r="K151" i="9"/>
  <c r="F143" i="9"/>
  <c r="H143" i="9"/>
  <c r="I143" i="9"/>
  <c r="K143" i="9"/>
  <c r="G237" i="9"/>
  <c r="F236" i="9"/>
  <c r="K233" i="9"/>
  <c r="J232" i="9"/>
  <c r="G229" i="9"/>
  <c r="F228" i="9"/>
  <c r="K225" i="9"/>
  <c r="J224" i="9"/>
  <c r="G221" i="9"/>
  <c r="F220" i="9"/>
  <c r="K217" i="9"/>
  <c r="J216" i="9"/>
  <c r="I215" i="9"/>
  <c r="G213" i="9"/>
  <c r="F212" i="9"/>
  <c r="K209" i="9"/>
  <c r="J208" i="9"/>
  <c r="I207" i="9"/>
  <c r="G205" i="9"/>
  <c r="F204" i="9"/>
  <c r="L202" i="9"/>
  <c r="K199" i="9"/>
  <c r="H198" i="9"/>
  <c r="J194" i="9"/>
  <c r="G152" i="9"/>
  <c r="L152" i="9"/>
  <c r="G144" i="9"/>
  <c r="L144" i="9"/>
  <c r="I232" i="9"/>
  <c r="I224" i="9"/>
  <c r="I216" i="9"/>
  <c r="H215" i="9"/>
  <c r="I208" i="9"/>
  <c r="H207" i="9"/>
  <c r="G206" i="9"/>
  <c r="F205" i="9"/>
  <c r="J199" i="9"/>
  <c r="F198" i="9"/>
  <c r="L197" i="9"/>
  <c r="I194" i="9"/>
  <c r="L189" i="9"/>
  <c r="F188" i="9"/>
  <c r="G186" i="9"/>
  <c r="H183" i="9"/>
  <c r="I183" i="9"/>
  <c r="H232" i="9"/>
  <c r="H224" i="9"/>
  <c r="H216" i="9"/>
  <c r="H208" i="9"/>
  <c r="I199" i="9"/>
  <c r="L190" i="9"/>
  <c r="G190" i="9"/>
  <c r="I185" i="9"/>
  <c r="J181" i="9"/>
  <c r="G176" i="9"/>
  <c r="G168" i="9"/>
  <c r="K162" i="9"/>
  <c r="L162" i="9"/>
  <c r="H161" i="9"/>
  <c r="J161" i="9"/>
  <c r="F192" i="9"/>
  <c r="I192" i="9"/>
  <c r="L182" i="9"/>
  <c r="G182" i="9"/>
  <c r="K178" i="9"/>
  <c r="L178" i="9"/>
  <c r="G177" i="9"/>
  <c r="K177" i="9"/>
  <c r="F176" i="9"/>
  <c r="I176" i="9"/>
  <c r="J176" i="9"/>
  <c r="F175" i="9"/>
  <c r="H175" i="9"/>
  <c r="I175" i="9"/>
  <c r="K170" i="9"/>
  <c r="L170" i="9"/>
  <c r="G169" i="9"/>
  <c r="K169" i="9"/>
  <c r="F168" i="9"/>
  <c r="I168" i="9"/>
  <c r="J168" i="9"/>
  <c r="F167" i="9"/>
  <c r="H167" i="9"/>
  <c r="I167" i="9"/>
  <c r="L206" i="9"/>
  <c r="G202" i="9"/>
  <c r="J200" i="9"/>
  <c r="F199" i="9"/>
  <c r="L198" i="9"/>
  <c r="I197" i="9"/>
  <c r="K194" i="9"/>
  <c r="I193" i="9"/>
  <c r="H189" i="9"/>
  <c r="L188" i="9"/>
  <c r="F185" i="9"/>
  <c r="H184" i="9"/>
  <c r="K183" i="9"/>
  <c r="H181" i="9"/>
  <c r="H180" i="9"/>
  <c r="H177" i="9"/>
  <c r="J177" i="9"/>
  <c r="H172" i="9"/>
  <c r="H169" i="9"/>
  <c r="J169" i="9"/>
  <c r="H164" i="9"/>
  <c r="J159" i="9"/>
  <c r="H153" i="9"/>
  <c r="I153" i="9"/>
  <c r="J153" i="9"/>
  <c r="J151" i="9"/>
  <c r="H145" i="9"/>
  <c r="I145" i="9"/>
  <c r="J145" i="9"/>
  <c r="J143" i="9"/>
  <c r="H137" i="9"/>
  <c r="I137" i="9"/>
  <c r="J137" i="9"/>
  <c r="K206" i="9"/>
  <c r="J205" i="9"/>
  <c r="L201" i="9"/>
  <c r="K198" i="9"/>
  <c r="L192" i="9"/>
  <c r="K188" i="9"/>
  <c r="G185" i="9"/>
  <c r="K185" i="9"/>
  <c r="K181" i="9"/>
  <c r="G181" i="9"/>
  <c r="K173" i="9"/>
  <c r="L173" i="9"/>
  <c r="G173" i="9"/>
  <c r="K165" i="9"/>
  <c r="L165" i="9"/>
  <c r="G165" i="9"/>
  <c r="K201" i="9"/>
  <c r="K192" i="9"/>
  <c r="I188" i="9"/>
  <c r="L186" i="9"/>
  <c r="K182" i="9"/>
  <c r="L175" i="9"/>
  <c r="L167" i="9"/>
  <c r="K154" i="9"/>
  <c r="L154" i="9"/>
  <c r="K146" i="9"/>
  <c r="L146" i="9"/>
  <c r="K138" i="9"/>
  <c r="L138" i="9"/>
  <c r="G130" i="9"/>
  <c r="F129" i="9"/>
  <c r="G122" i="9"/>
  <c r="F121" i="9"/>
  <c r="F115" i="9"/>
  <c r="G112" i="9"/>
  <c r="F108" i="9"/>
  <c r="K102" i="9"/>
  <c r="F85" i="9"/>
  <c r="H85" i="9"/>
  <c r="I85" i="9"/>
  <c r="J85" i="9"/>
  <c r="M13" i="9"/>
  <c r="M12" i="9"/>
  <c r="E12" i="9"/>
  <c r="E13" i="9"/>
  <c r="H156" i="9"/>
  <c r="H148" i="9"/>
  <c r="H140" i="9"/>
  <c r="L136" i="9"/>
  <c r="K135" i="9"/>
  <c r="H132" i="9"/>
  <c r="L128" i="9"/>
  <c r="K127" i="9"/>
  <c r="H124" i="9"/>
  <c r="L117" i="9"/>
  <c r="I116" i="9"/>
  <c r="H113" i="9"/>
  <c r="J107" i="9"/>
  <c r="I102" i="9"/>
  <c r="J102" i="9"/>
  <c r="G86" i="9"/>
  <c r="K86" i="9"/>
  <c r="K77" i="9"/>
  <c r="F77" i="9"/>
  <c r="H77" i="9"/>
  <c r="I77" i="9"/>
  <c r="J77" i="9"/>
  <c r="L70" i="9"/>
  <c r="G70" i="9"/>
  <c r="K70" i="9"/>
  <c r="H66" i="9"/>
  <c r="J66" i="9"/>
  <c r="K66" i="9"/>
  <c r="F66" i="9"/>
  <c r="L13" i="9"/>
  <c r="L12" i="9"/>
  <c r="D13" i="9"/>
  <c r="D12" i="9"/>
  <c r="H101" i="9"/>
  <c r="I101" i="9"/>
  <c r="J101" i="9"/>
  <c r="K99" i="9"/>
  <c r="G99" i="9"/>
  <c r="F86" i="9"/>
  <c r="I86" i="9"/>
  <c r="J86" i="9"/>
  <c r="K67" i="9"/>
  <c r="L67" i="9"/>
  <c r="G67" i="9"/>
  <c r="K12" i="9"/>
  <c r="K13" i="9"/>
  <c r="C12" i="9"/>
  <c r="C13" i="9"/>
  <c r="K161" i="9"/>
  <c r="J160" i="9"/>
  <c r="G157" i="9"/>
  <c r="F156" i="9"/>
  <c r="K153" i="9"/>
  <c r="J152" i="9"/>
  <c r="G149" i="9"/>
  <c r="F148" i="9"/>
  <c r="K145" i="9"/>
  <c r="J144" i="9"/>
  <c r="G141" i="9"/>
  <c r="F140" i="9"/>
  <c r="K137" i="9"/>
  <c r="J136" i="9"/>
  <c r="I135" i="9"/>
  <c r="G133" i="9"/>
  <c r="F132" i="9"/>
  <c r="L130" i="9"/>
  <c r="K129" i="9"/>
  <c r="J128" i="9"/>
  <c r="I127" i="9"/>
  <c r="G125" i="9"/>
  <c r="F124" i="9"/>
  <c r="L122" i="9"/>
  <c r="K121" i="9"/>
  <c r="G119" i="9"/>
  <c r="J117" i="9"/>
  <c r="F116" i="9"/>
  <c r="L115" i="9"/>
  <c r="F113" i="9"/>
  <c r="J111" i="9"/>
  <c r="H107" i="9"/>
  <c r="K106" i="9"/>
  <c r="F99" i="9"/>
  <c r="H99" i="9"/>
  <c r="G95" i="9"/>
  <c r="K95" i="9"/>
  <c r="L95" i="9"/>
  <c r="K94" i="9"/>
  <c r="L92" i="9"/>
  <c r="G92" i="9"/>
  <c r="K91" i="9"/>
  <c r="G91" i="9"/>
  <c r="G87" i="9"/>
  <c r="K87" i="9"/>
  <c r="L87" i="9"/>
  <c r="L78" i="9"/>
  <c r="G78" i="9"/>
  <c r="K78" i="9"/>
  <c r="H74" i="9"/>
  <c r="J74" i="9"/>
  <c r="K74" i="9"/>
  <c r="F74" i="9"/>
  <c r="K61" i="9"/>
  <c r="F61" i="9"/>
  <c r="H61" i="9"/>
  <c r="I61" i="9"/>
  <c r="J61" i="9"/>
  <c r="J13" i="9"/>
  <c r="J12" i="9"/>
  <c r="G174" i="9"/>
  <c r="G166" i="9"/>
  <c r="I160" i="9"/>
  <c r="G158" i="9"/>
  <c r="I152" i="9"/>
  <c r="G150" i="9"/>
  <c r="I144" i="9"/>
  <c r="G142" i="9"/>
  <c r="I136" i="9"/>
  <c r="H135" i="9"/>
  <c r="G134" i="9"/>
  <c r="K130" i="9"/>
  <c r="J129" i="9"/>
  <c r="I128" i="9"/>
  <c r="H127" i="9"/>
  <c r="G126" i="9"/>
  <c r="L123" i="9"/>
  <c r="K122" i="9"/>
  <c r="J121" i="9"/>
  <c r="L118" i="9"/>
  <c r="H117" i="9"/>
  <c r="K115" i="9"/>
  <c r="K112" i="9"/>
  <c r="I111" i="9"/>
  <c r="I110" i="9"/>
  <c r="J110" i="9"/>
  <c r="L108" i="9"/>
  <c r="J106" i="9"/>
  <c r="L102" i="9"/>
  <c r="J98" i="9"/>
  <c r="F98" i="9"/>
  <c r="F94" i="9"/>
  <c r="I94" i="9"/>
  <c r="J94" i="9"/>
  <c r="H93" i="9"/>
  <c r="I93" i="9"/>
  <c r="J93" i="9"/>
  <c r="F91" i="9"/>
  <c r="H91" i="9"/>
  <c r="L85" i="9"/>
  <c r="K75" i="9"/>
  <c r="L75" i="9"/>
  <c r="G75" i="9"/>
  <c r="Q13" i="9"/>
  <c r="Q12" i="9"/>
  <c r="I12" i="9"/>
  <c r="I13" i="9"/>
  <c r="I129" i="9"/>
  <c r="I121" i="9"/>
  <c r="K118" i="9"/>
  <c r="J115" i="9"/>
  <c r="K108" i="9"/>
  <c r="L101" i="9"/>
  <c r="J90" i="9"/>
  <c r="F90" i="9"/>
  <c r="K85" i="9"/>
  <c r="K83" i="9"/>
  <c r="L83" i="9"/>
  <c r="G83" i="9"/>
  <c r="H82" i="9"/>
  <c r="J82" i="9"/>
  <c r="K82" i="9"/>
  <c r="F82" i="9"/>
  <c r="P13" i="9"/>
  <c r="P12" i="9"/>
  <c r="H13" i="9"/>
  <c r="H12" i="9"/>
  <c r="L157" i="9"/>
  <c r="K156" i="9"/>
  <c r="L149" i="9"/>
  <c r="K148" i="9"/>
  <c r="L141" i="9"/>
  <c r="K140" i="9"/>
  <c r="L133" i="9"/>
  <c r="K132" i="9"/>
  <c r="I130" i="9"/>
  <c r="L125" i="9"/>
  <c r="K124" i="9"/>
  <c r="I122" i="9"/>
  <c r="I118" i="9"/>
  <c r="F117" i="9"/>
  <c r="L116" i="9"/>
  <c r="I115" i="9"/>
  <c r="K113" i="9"/>
  <c r="G111" i="9"/>
  <c r="L110" i="9"/>
  <c r="J108" i="9"/>
  <c r="H106" i="9"/>
  <c r="K103" i="9"/>
  <c r="L103" i="9"/>
  <c r="G102" i="9"/>
  <c r="K101" i="9"/>
  <c r="L100" i="9"/>
  <c r="L77" i="9"/>
  <c r="I66" i="9"/>
  <c r="L62" i="9"/>
  <c r="G62" i="9"/>
  <c r="K62" i="9"/>
  <c r="O13" i="9"/>
  <c r="O12" i="9"/>
  <c r="G13" i="9"/>
  <c r="G12" i="9"/>
  <c r="L119" i="9"/>
  <c r="H118" i="9"/>
  <c r="K110" i="9"/>
  <c r="H109" i="9"/>
  <c r="I109" i="9"/>
  <c r="I108" i="9"/>
  <c r="L107" i="9"/>
  <c r="F102" i="9"/>
  <c r="G101" i="9"/>
  <c r="K100" i="9"/>
  <c r="L99" i="9"/>
  <c r="K98" i="9"/>
  <c r="L90" i="9"/>
  <c r="L86" i="9"/>
  <c r="L74" i="9"/>
  <c r="K69" i="9"/>
  <c r="F69" i="9"/>
  <c r="H69" i="9"/>
  <c r="I69" i="9"/>
  <c r="J69" i="9"/>
  <c r="N13" i="9"/>
  <c r="N12" i="9"/>
  <c r="F13" i="9"/>
  <c r="F12" i="9"/>
  <c r="I100" i="9"/>
  <c r="I92" i="9"/>
  <c r="I84" i="9"/>
  <c r="H83" i="9"/>
  <c r="L79" i="9"/>
  <c r="I76" i="9"/>
  <c r="H75" i="9"/>
  <c r="I68" i="9"/>
  <c r="H67" i="9"/>
  <c r="L63" i="9"/>
  <c r="I60" i="9"/>
  <c r="H59" i="9"/>
  <c r="L55" i="9"/>
  <c r="K54" i="9"/>
  <c r="J53" i="9"/>
  <c r="I52" i="9"/>
  <c r="L46" i="9"/>
  <c r="L28" i="9"/>
  <c r="F41" i="9"/>
  <c r="J51" i="9"/>
  <c r="F51" i="9"/>
  <c r="F45" i="9"/>
  <c r="H45" i="9"/>
  <c r="I45" i="9"/>
  <c r="J35" i="9"/>
  <c r="F29" i="9"/>
  <c r="H29" i="9"/>
  <c r="I29" i="9"/>
  <c r="G64" i="10"/>
  <c r="N64" i="10"/>
  <c r="P59" i="10"/>
  <c r="R59" i="10" s="1"/>
  <c r="T59" i="10" s="1"/>
  <c r="G59" i="10"/>
  <c r="N59" i="10"/>
  <c r="G54" i="10"/>
  <c r="G39" i="10"/>
  <c r="N39" i="10"/>
  <c r="J302" i="11"/>
  <c r="F302" i="11"/>
  <c r="H302" i="11"/>
  <c r="I302" i="11"/>
  <c r="L302" i="11"/>
  <c r="L285" i="11"/>
  <c r="G285" i="11"/>
  <c r="K285" i="11"/>
  <c r="L104" i="9"/>
  <c r="L96" i="9"/>
  <c r="L88" i="9"/>
  <c r="L80" i="9"/>
  <c r="K79" i="9"/>
  <c r="J78" i="9"/>
  <c r="L72" i="9"/>
  <c r="K71" i="9"/>
  <c r="J70" i="9"/>
  <c r="L64" i="9"/>
  <c r="K63" i="9"/>
  <c r="J62" i="9"/>
  <c r="G59" i="9"/>
  <c r="F58" i="9"/>
  <c r="L56" i="9"/>
  <c r="K55" i="9"/>
  <c r="J54" i="9"/>
  <c r="I53" i="9"/>
  <c r="L27" i="9"/>
  <c r="K51" i="9"/>
  <c r="K42" i="9"/>
  <c r="H50" i="9"/>
  <c r="I50" i="9"/>
  <c r="H39" i="9"/>
  <c r="H34" i="9"/>
  <c r="I34" i="9"/>
  <c r="H23" i="9"/>
  <c r="G66" i="10"/>
  <c r="N66" i="10"/>
  <c r="P46" i="10"/>
  <c r="R46" i="10" s="1"/>
  <c r="T46" i="10" s="1"/>
  <c r="G46" i="10"/>
  <c r="I46" i="10"/>
  <c r="F330" i="11"/>
  <c r="H330" i="11"/>
  <c r="I330" i="11"/>
  <c r="J330" i="11"/>
  <c r="L330" i="11"/>
  <c r="G84" i="9"/>
  <c r="I78" i="9"/>
  <c r="G76" i="9"/>
  <c r="I70" i="9"/>
  <c r="G68" i="9"/>
  <c r="I62" i="9"/>
  <c r="G60" i="9"/>
  <c r="I54" i="9"/>
  <c r="H53" i="9"/>
  <c r="G52" i="9"/>
  <c r="L44" i="9"/>
  <c r="K50" i="9"/>
  <c r="K41" i="9"/>
  <c r="K22" i="9"/>
  <c r="G44" i="9"/>
  <c r="G39" i="9"/>
  <c r="L39" i="9"/>
  <c r="G28" i="9"/>
  <c r="G23" i="9"/>
  <c r="J47" i="9"/>
  <c r="J25" i="9"/>
  <c r="G80" i="10"/>
  <c r="N80" i="10"/>
  <c r="G75" i="10"/>
  <c r="J75" i="10"/>
  <c r="G73" i="10"/>
  <c r="N73" i="10"/>
  <c r="G68" i="10"/>
  <c r="N68" i="10"/>
  <c r="G63" i="10"/>
  <c r="N63" i="10"/>
  <c r="G53" i="10"/>
  <c r="I53" i="10"/>
  <c r="G38" i="10"/>
  <c r="N38" i="10"/>
  <c r="G313" i="11"/>
  <c r="K313" i="11"/>
  <c r="L313" i="11"/>
  <c r="G301" i="11"/>
  <c r="K301" i="11"/>
  <c r="L301" i="11"/>
  <c r="H38" i="9"/>
  <c r="J38" i="9"/>
  <c r="H22" i="9"/>
  <c r="J22" i="9"/>
  <c r="G84" i="10"/>
  <c r="N84" i="10"/>
  <c r="P82" i="10"/>
  <c r="R82" i="10" s="1"/>
  <c r="T82" i="10" s="1"/>
  <c r="G82" i="10"/>
  <c r="N82" i="10"/>
  <c r="I336" i="11"/>
  <c r="F336" i="11"/>
  <c r="H336" i="11"/>
  <c r="J336" i="11"/>
  <c r="K336" i="11"/>
  <c r="L336" i="11"/>
  <c r="L307" i="11"/>
  <c r="G307" i="11"/>
  <c r="K307" i="11"/>
  <c r="L59" i="9"/>
  <c r="K58" i="9"/>
  <c r="G54" i="9"/>
  <c r="F53" i="9"/>
  <c r="K47" i="9"/>
  <c r="K38" i="9"/>
  <c r="F47" i="9"/>
  <c r="I22" i="9"/>
  <c r="F43" i="9"/>
  <c r="F37" i="9"/>
  <c r="H37" i="9"/>
  <c r="I37" i="9"/>
  <c r="J27" i="9"/>
  <c r="F27" i="9"/>
  <c r="F21" i="9"/>
  <c r="H21" i="9"/>
  <c r="I21" i="9"/>
  <c r="G58" i="10"/>
  <c r="N58" i="10"/>
  <c r="F334" i="11"/>
  <c r="H334" i="11"/>
  <c r="I334" i="11"/>
  <c r="J334" i="11"/>
  <c r="L334" i="11"/>
  <c r="G317" i="11"/>
  <c r="K317" i="11"/>
  <c r="L317" i="11"/>
  <c r="L311" i="11"/>
  <c r="G311" i="11"/>
  <c r="K311" i="11"/>
  <c r="J58" i="9"/>
  <c r="L22" i="9"/>
  <c r="K46" i="9"/>
  <c r="G47" i="9"/>
  <c r="F46" i="9"/>
  <c r="J21" i="9"/>
  <c r="H47" i="9"/>
  <c r="H42" i="9"/>
  <c r="I42" i="9"/>
  <c r="H26" i="9"/>
  <c r="I26" i="9"/>
  <c r="G72" i="10"/>
  <c r="N72" i="10"/>
  <c r="P67" i="10"/>
  <c r="R67" i="10" s="1"/>
  <c r="T67" i="10" s="1"/>
  <c r="G67" i="10"/>
  <c r="N67" i="10"/>
  <c r="G65" i="10"/>
  <c r="N65" i="10"/>
  <c r="G60" i="10"/>
  <c r="N60" i="10"/>
  <c r="P60" i="10"/>
  <c r="R60" i="10" s="1"/>
  <c r="T60" i="10" s="1"/>
  <c r="G55" i="10"/>
  <c r="I55" i="10"/>
  <c r="G50" i="10"/>
  <c r="I50" i="10"/>
  <c r="G22" i="10"/>
  <c r="N22" i="10"/>
  <c r="F309" i="11"/>
  <c r="J309" i="11"/>
  <c r="H309" i="11"/>
  <c r="I309" i="11"/>
  <c r="K309" i="11"/>
  <c r="L309" i="11"/>
  <c r="G31" i="9"/>
  <c r="G74" i="10"/>
  <c r="I74" i="10"/>
  <c r="G42" i="10"/>
  <c r="N42" i="10"/>
  <c r="G26" i="10"/>
  <c r="N26" i="10"/>
  <c r="L38" i="9"/>
  <c r="F22" i="9"/>
  <c r="H46" i="9"/>
  <c r="J46" i="9"/>
  <c r="H30" i="9"/>
  <c r="J30" i="9"/>
  <c r="G83" i="10"/>
  <c r="N83" i="10"/>
  <c r="G81" i="10"/>
  <c r="N81" i="10"/>
  <c r="G76" i="10"/>
  <c r="N76" i="10"/>
  <c r="G57" i="10"/>
  <c r="N57" i="10"/>
  <c r="G47" i="10"/>
  <c r="I47" i="10"/>
  <c r="G34" i="10"/>
  <c r="N34" i="10"/>
  <c r="G48" i="10"/>
  <c r="I48" i="10"/>
  <c r="G40" i="10"/>
  <c r="P33" i="10"/>
  <c r="R33" i="10" s="1"/>
  <c r="T33" i="10" s="1"/>
  <c r="G335" i="11"/>
  <c r="K332" i="11"/>
  <c r="G331" i="11"/>
  <c r="K328" i="11"/>
  <c r="L326" i="11"/>
  <c r="J324" i="11"/>
  <c r="L322" i="11"/>
  <c r="J320" i="11"/>
  <c r="J318" i="11"/>
  <c r="F317" i="11"/>
  <c r="J317" i="11"/>
  <c r="H316" i="11"/>
  <c r="J314" i="11"/>
  <c r="J313" i="11"/>
  <c r="F313" i="11"/>
  <c r="H312" i="11"/>
  <c r="I310" i="11"/>
  <c r="I306" i="11"/>
  <c r="L305" i="11"/>
  <c r="K292" i="11"/>
  <c r="F292" i="11"/>
  <c r="H292" i="11"/>
  <c r="I292" i="11"/>
  <c r="J292" i="11"/>
  <c r="H281" i="11"/>
  <c r="J281" i="11"/>
  <c r="K281" i="11"/>
  <c r="F281" i="11"/>
  <c r="F325" i="11"/>
  <c r="J325" i="11"/>
  <c r="J321" i="11"/>
  <c r="F321" i="11"/>
  <c r="K300" i="11"/>
  <c r="H300" i="11"/>
  <c r="I300" i="11"/>
  <c r="K282" i="11"/>
  <c r="L282" i="11"/>
  <c r="G282" i="11"/>
  <c r="L277" i="11"/>
  <c r="G277" i="11"/>
  <c r="K277" i="11"/>
  <c r="F333" i="11"/>
  <c r="J333" i="11"/>
  <c r="J329" i="11"/>
  <c r="F329" i="11"/>
  <c r="H318" i="11"/>
  <c r="F316" i="11"/>
  <c r="H314" i="11"/>
  <c r="F312" i="11"/>
  <c r="F310" i="11"/>
  <c r="F306" i="11"/>
  <c r="G303" i="11"/>
  <c r="L299" i="11"/>
  <c r="G299" i="11"/>
  <c r="K298" i="11"/>
  <c r="G298" i="11"/>
  <c r="L293" i="11"/>
  <c r="G293" i="11"/>
  <c r="K293" i="11"/>
  <c r="G49" i="10"/>
  <c r="I49" i="10"/>
  <c r="G41" i="10"/>
  <c r="N41" i="10"/>
  <c r="G21" i="10"/>
  <c r="N21" i="10"/>
  <c r="L325" i="11"/>
  <c r="F324" i="11"/>
  <c r="K323" i="11"/>
  <c r="L321" i="11"/>
  <c r="F320" i="11"/>
  <c r="G310" i="11"/>
  <c r="K310" i="11"/>
  <c r="K306" i="11"/>
  <c r="G306" i="11"/>
  <c r="I298" i="11"/>
  <c r="F298" i="11"/>
  <c r="H297" i="11"/>
  <c r="J297" i="11"/>
  <c r="F297" i="11"/>
  <c r="H289" i="11"/>
  <c r="J289" i="11"/>
  <c r="K289" i="11"/>
  <c r="F289" i="11"/>
  <c r="L333" i="11"/>
  <c r="L329" i="11"/>
  <c r="K327" i="11"/>
  <c r="G318" i="11"/>
  <c r="K318" i="11"/>
  <c r="K314" i="11"/>
  <c r="G314" i="11"/>
  <c r="K303" i="11"/>
  <c r="L303" i="11"/>
  <c r="L300" i="11"/>
  <c r="K290" i="11"/>
  <c r="L290" i="11"/>
  <c r="G290" i="11"/>
  <c r="K333" i="11"/>
  <c r="K329" i="11"/>
  <c r="G326" i="11"/>
  <c r="K326" i="11"/>
  <c r="I325" i="11"/>
  <c r="K322" i="11"/>
  <c r="G322" i="11"/>
  <c r="I321" i="11"/>
  <c r="L316" i="11"/>
  <c r="L312" i="11"/>
  <c r="J300" i="11"/>
  <c r="K284" i="11"/>
  <c r="F284" i="11"/>
  <c r="H284" i="11"/>
  <c r="I284" i="11"/>
  <c r="J284" i="11"/>
  <c r="G334" i="11"/>
  <c r="K334" i="11"/>
  <c r="I333" i="11"/>
  <c r="K330" i="11"/>
  <c r="G330" i="11"/>
  <c r="I329" i="11"/>
  <c r="H325" i="11"/>
  <c r="L324" i="11"/>
  <c r="H321" i="11"/>
  <c r="L320" i="11"/>
  <c r="K316" i="11"/>
  <c r="K312" i="11"/>
  <c r="J305" i="11"/>
  <c r="F305" i="11"/>
  <c r="G302" i="11"/>
  <c r="K302" i="11"/>
  <c r="H290" i="11"/>
  <c r="L286" i="11"/>
  <c r="H282" i="11"/>
  <c r="L278" i="11"/>
  <c r="J276" i="11"/>
  <c r="H274" i="11"/>
  <c r="L270" i="11"/>
  <c r="K269" i="11"/>
  <c r="J268" i="11"/>
  <c r="H266" i="11"/>
  <c r="K263" i="11"/>
  <c r="L261" i="11"/>
  <c r="G258" i="11"/>
  <c r="L258" i="11"/>
  <c r="I253" i="11"/>
  <c r="H249" i="11"/>
  <c r="L248" i="11"/>
  <c r="K244" i="11"/>
  <c r="L235" i="11"/>
  <c r="L229" i="11"/>
  <c r="G226" i="11"/>
  <c r="L226" i="11"/>
  <c r="I221" i="11"/>
  <c r="F217" i="11"/>
  <c r="J217" i="11"/>
  <c r="K200" i="11"/>
  <c r="F200" i="11"/>
  <c r="H200" i="11"/>
  <c r="I200" i="11"/>
  <c r="J200" i="11"/>
  <c r="J301" i="11"/>
  <c r="L295" i="11"/>
  <c r="K294" i="11"/>
  <c r="J293" i="11"/>
  <c r="L287" i="11"/>
  <c r="K286" i="11"/>
  <c r="J285" i="11"/>
  <c r="L279" i="11"/>
  <c r="K278" i="11"/>
  <c r="J277" i="11"/>
  <c r="I276" i="11"/>
  <c r="G274" i="11"/>
  <c r="F273" i="11"/>
  <c r="L271" i="11"/>
  <c r="K270" i="11"/>
  <c r="J269" i="11"/>
  <c r="I268" i="11"/>
  <c r="G266" i="11"/>
  <c r="F265" i="11"/>
  <c r="J263" i="11"/>
  <c r="F262" i="11"/>
  <c r="K261" i="11"/>
  <c r="I260" i="11"/>
  <c r="F260" i="11"/>
  <c r="H253" i="11"/>
  <c r="L252" i="11"/>
  <c r="F251" i="11"/>
  <c r="K250" i="11"/>
  <c r="K248" i="11"/>
  <c r="L246" i="11"/>
  <c r="G245" i="11"/>
  <c r="G236" i="11"/>
  <c r="K235" i="11"/>
  <c r="L233" i="11"/>
  <c r="F232" i="11"/>
  <c r="K231" i="11"/>
  <c r="F230" i="11"/>
  <c r="K229" i="11"/>
  <c r="I228" i="11"/>
  <c r="F228" i="11"/>
  <c r="H221" i="11"/>
  <c r="L220" i="11"/>
  <c r="K216" i="11"/>
  <c r="I216" i="11"/>
  <c r="J216" i="11"/>
  <c r="K214" i="11"/>
  <c r="G214" i="11"/>
  <c r="L205" i="11"/>
  <c r="I301" i="11"/>
  <c r="I293" i="11"/>
  <c r="G291" i="11"/>
  <c r="F290" i="11"/>
  <c r="I285" i="11"/>
  <c r="G283" i="11"/>
  <c r="F282" i="11"/>
  <c r="I277" i="11"/>
  <c r="H276" i="11"/>
  <c r="G275" i="11"/>
  <c r="F274" i="11"/>
  <c r="I269" i="11"/>
  <c r="H268" i="11"/>
  <c r="G267" i="11"/>
  <c r="F266" i="11"/>
  <c r="H263" i="11"/>
  <c r="I261" i="11"/>
  <c r="G255" i="11"/>
  <c r="F253" i="11"/>
  <c r="K252" i="11"/>
  <c r="K249" i="11"/>
  <c r="I248" i="11"/>
  <c r="J246" i="11"/>
  <c r="G238" i="11"/>
  <c r="J235" i="11"/>
  <c r="G234" i="11"/>
  <c r="L234" i="11"/>
  <c r="J233" i="11"/>
  <c r="K230" i="11"/>
  <c r="I229" i="11"/>
  <c r="G223" i="11"/>
  <c r="F221" i="11"/>
  <c r="K220" i="11"/>
  <c r="L215" i="11"/>
  <c r="L201" i="11"/>
  <c r="G201" i="11"/>
  <c r="K201" i="11"/>
  <c r="H261" i="11"/>
  <c r="G253" i="11"/>
  <c r="I236" i="11"/>
  <c r="F236" i="11"/>
  <c r="H229" i="11"/>
  <c r="G221" i="11"/>
  <c r="K208" i="11"/>
  <c r="F208" i="11"/>
  <c r="H208" i="11"/>
  <c r="I208" i="11"/>
  <c r="J208" i="11"/>
  <c r="K198" i="11"/>
  <c r="L198" i="11"/>
  <c r="G198" i="11"/>
  <c r="K194" i="11"/>
  <c r="L194" i="11"/>
  <c r="G194" i="11"/>
  <c r="F276" i="11"/>
  <c r="L274" i="11"/>
  <c r="K273" i="11"/>
  <c r="G269" i="11"/>
  <c r="F268" i="11"/>
  <c r="L266" i="11"/>
  <c r="K265" i="11"/>
  <c r="F263" i="11"/>
  <c r="L262" i="11"/>
  <c r="F261" i="11"/>
  <c r="L251" i="11"/>
  <c r="G246" i="11"/>
  <c r="G242" i="11"/>
  <c r="L242" i="11"/>
  <c r="L232" i="11"/>
  <c r="G231" i="11"/>
  <c r="F229" i="11"/>
  <c r="H205" i="11"/>
  <c r="J205" i="11"/>
  <c r="K205" i="11"/>
  <c r="F205" i="11"/>
  <c r="L291" i="11"/>
  <c r="L283" i="11"/>
  <c r="L275" i="11"/>
  <c r="J273" i="11"/>
  <c r="L267" i="11"/>
  <c r="J265" i="11"/>
  <c r="H264" i="11"/>
  <c r="G261" i="11"/>
  <c r="J260" i="11"/>
  <c r="H256" i="11"/>
  <c r="I254" i="11"/>
  <c r="K251" i="11"/>
  <c r="L249" i="11"/>
  <c r="F248" i="11"/>
  <c r="K247" i="11"/>
  <c r="F246" i="11"/>
  <c r="K245" i="11"/>
  <c r="I244" i="11"/>
  <c r="F244" i="11"/>
  <c r="I243" i="11"/>
  <c r="H237" i="11"/>
  <c r="F235" i="11"/>
  <c r="K234" i="11"/>
  <c r="G233" i="11"/>
  <c r="K232" i="11"/>
  <c r="L230" i="11"/>
  <c r="G229" i="11"/>
  <c r="J228" i="11"/>
  <c r="H224" i="11"/>
  <c r="I222" i="11"/>
  <c r="G218" i="11"/>
  <c r="K218" i="11"/>
  <c r="L218" i="11"/>
  <c r="H217" i="11"/>
  <c r="H216" i="11"/>
  <c r="K215" i="11"/>
  <c r="L209" i="11"/>
  <c r="G209" i="11"/>
  <c r="K209" i="11"/>
  <c r="L200" i="11"/>
  <c r="G250" i="11"/>
  <c r="L250" i="11"/>
  <c r="K206" i="11"/>
  <c r="L206" i="11"/>
  <c r="G206" i="11"/>
  <c r="L263" i="11"/>
  <c r="I262" i="11"/>
  <c r="L257" i="11"/>
  <c r="K255" i="11"/>
  <c r="K253" i="11"/>
  <c r="I252" i="11"/>
  <c r="F252" i="11"/>
  <c r="I251" i="11"/>
  <c r="I249" i="11"/>
  <c r="K242" i="11"/>
  <c r="L238" i="11"/>
  <c r="G237" i="11"/>
  <c r="J236" i="11"/>
  <c r="H232" i="11"/>
  <c r="I230" i="11"/>
  <c r="L225" i="11"/>
  <c r="K223" i="11"/>
  <c r="K221" i="11"/>
  <c r="I220" i="11"/>
  <c r="F220" i="11"/>
  <c r="K217" i="11"/>
  <c r="H213" i="11"/>
  <c r="J213" i="11"/>
  <c r="K213" i="11"/>
  <c r="F213" i="11"/>
  <c r="H214" i="11"/>
  <c r="G213" i="11"/>
  <c r="F212" i="11"/>
  <c r="L210" i="11"/>
  <c r="H206" i="11"/>
  <c r="G205" i="11"/>
  <c r="F204" i="11"/>
  <c r="L202" i="11"/>
  <c r="H198" i="11"/>
  <c r="G197" i="11"/>
  <c r="H194" i="11"/>
  <c r="J193" i="11"/>
  <c r="F193" i="11"/>
  <c r="H192" i="11"/>
  <c r="I190" i="11"/>
  <c r="I186" i="11"/>
  <c r="H182" i="11"/>
  <c r="F180" i="11"/>
  <c r="K179" i="11"/>
  <c r="H178" i="11"/>
  <c r="L177" i="11"/>
  <c r="F176" i="11"/>
  <c r="F174" i="11"/>
  <c r="F170" i="11"/>
  <c r="G166" i="11"/>
  <c r="K166" i="11"/>
  <c r="I165" i="11"/>
  <c r="J161" i="11"/>
  <c r="F161" i="11"/>
  <c r="G158" i="11"/>
  <c r="K158" i="11"/>
  <c r="K157" i="11"/>
  <c r="J154" i="11"/>
  <c r="I153" i="11"/>
  <c r="L137" i="11"/>
  <c r="I124" i="11"/>
  <c r="F124" i="11"/>
  <c r="H124" i="11"/>
  <c r="J124" i="11"/>
  <c r="K210" i="11"/>
  <c r="J209" i="11"/>
  <c r="K202" i="11"/>
  <c r="J201" i="11"/>
  <c r="H190" i="11"/>
  <c r="L189" i="11"/>
  <c r="F188" i="11"/>
  <c r="K187" i="11"/>
  <c r="H186" i="11"/>
  <c r="L185" i="11"/>
  <c r="F184" i="11"/>
  <c r="K183" i="11"/>
  <c r="F182" i="11"/>
  <c r="K181" i="11"/>
  <c r="F178" i="11"/>
  <c r="K177" i="11"/>
  <c r="G174" i="11"/>
  <c r="K174" i="11"/>
  <c r="K170" i="11"/>
  <c r="G170" i="11"/>
  <c r="L162" i="11"/>
  <c r="F157" i="11"/>
  <c r="I157" i="11"/>
  <c r="J157" i="11"/>
  <c r="H156" i="11"/>
  <c r="I156" i="11"/>
  <c r="J156" i="11"/>
  <c r="G150" i="11"/>
  <c r="K150" i="11"/>
  <c r="L150" i="11"/>
  <c r="K149" i="11"/>
  <c r="J146" i="11"/>
  <c r="K137" i="11"/>
  <c r="J133" i="11"/>
  <c r="L133" i="11"/>
  <c r="H133" i="11"/>
  <c r="I133" i="11"/>
  <c r="K133" i="11"/>
  <c r="F214" i="11"/>
  <c r="I209" i="11"/>
  <c r="G207" i="11"/>
  <c r="F206" i="11"/>
  <c r="I201" i="11"/>
  <c r="G199" i="11"/>
  <c r="F198" i="11"/>
  <c r="F194" i="11"/>
  <c r="F192" i="11"/>
  <c r="K191" i="11"/>
  <c r="F190" i="11"/>
  <c r="K189" i="11"/>
  <c r="F186" i="11"/>
  <c r="K185" i="11"/>
  <c r="G182" i="11"/>
  <c r="K182" i="11"/>
  <c r="K178" i="11"/>
  <c r="G178" i="11"/>
  <c r="L172" i="11"/>
  <c r="L168" i="11"/>
  <c r="G167" i="11"/>
  <c r="J162" i="11"/>
  <c r="L155" i="11"/>
  <c r="G155" i="11"/>
  <c r="K154" i="11"/>
  <c r="G154" i="11"/>
  <c r="F149" i="11"/>
  <c r="I149" i="11"/>
  <c r="J149" i="11"/>
  <c r="H148" i="11"/>
  <c r="I148" i="11"/>
  <c r="J148" i="11"/>
  <c r="G142" i="11"/>
  <c r="K142" i="11"/>
  <c r="L142" i="11"/>
  <c r="K141" i="11"/>
  <c r="G190" i="11"/>
  <c r="K190" i="11"/>
  <c r="K186" i="11"/>
  <c r="G186" i="11"/>
  <c r="L163" i="11"/>
  <c r="G163" i="11"/>
  <c r="F154" i="11"/>
  <c r="H154" i="11"/>
  <c r="L147" i="11"/>
  <c r="G147" i="11"/>
  <c r="K146" i="11"/>
  <c r="G146" i="11"/>
  <c r="F141" i="11"/>
  <c r="I141" i="11"/>
  <c r="J141" i="11"/>
  <c r="H140" i="11"/>
  <c r="I140" i="11"/>
  <c r="J140" i="11"/>
  <c r="L188" i="11"/>
  <c r="L184" i="11"/>
  <c r="G183" i="11"/>
  <c r="G179" i="11"/>
  <c r="F165" i="11"/>
  <c r="J165" i="11"/>
  <c r="H162" i="11"/>
  <c r="G159" i="11"/>
  <c r="J153" i="11"/>
  <c r="F153" i="11"/>
  <c r="F146" i="11"/>
  <c r="H146" i="11"/>
  <c r="L139" i="11"/>
  <c r="G139" i="11"/>
  <c r="K138" i="11"/>
  <c r="G138" i="11"/>
  <c r="L207" i="11"/>
  <c r="L199" i="11"/>
  <c r="J197" i="11"/>
  <c r="L192" i="11"/>
  <c r="G191" i="11"/>
  <c r="K188" i="11"/>
  <c r="G187" i="11"/>
  <c r="K184" i="11"/>
  <c r="L182" i="11"/>
  <c r="J180" i="11"/>
  <c r="L178" i="11"/>
  <c r="J176" i="11"/>
  <c r="F173" i="11"/>
  <c r="J173" i="11"/>
  <c r="H172" i="11"/>
  <c r="J169" i="11"/>
  <c r="F169" i="11"/>
  <c r="H168" i="11"/>
  <c r="K162" i="11"/>
  <c r="G162" i="11"/>
  <c r="H161" i="11"/>
  <c r="L157" i="11"/>
  <c r="K156" i="11"/>
  <c r="K155" i="11"/>
  <c r="L148" i="11"/>
  <c r="J145" i="11"/>
  <c r="F145" i="11"/>
  <c r="F138" i="11"/>
  <c r="H138" i="11"/>
  <c r="L190" i="11"/>
  <c r="J188" i="11"/>
  <c r="L186" i="11"/>
  <c r="J184" i="11"/>
  <c r="J182" i="11"/>
  <c r="F181" i="11"/>
  <c r="J181" i="11"/>
  <c r="J178" i="11"/>
  <c r="J177" i="11"/>
  <c r="F177" i="11"/>
  <c r="L165" i="11"/>
  <c r="K163" i="11"/>
  <c r="K159" i="11"/>
  <c r="L159" i="11"/>
  <c r="K147" i="11"/>
  <c r="L140" i="11"/>
  <c r="J137" i="11"/>
  <c r="F137" i="11"/>
  <c r="G130" i="11"/>
  <c r="K130" i="11"/>
  <c r="J192" i="11"/>
  <c r="F189" i="11"/>
  <c r="J189" i="11"/>
  <c r="H188" i="11"/>
  <c r="J185" i="11"/>
  <c r="F185" i="11"/>
  <c r="H184" i="11"/>
  <c r="L173" i="11"/>
  <c r="K165" i="11"/>
  <c r="L154" i="11"/>
  <c r="L141" i="11"/>
  <c r="K140" i="11"/>
  <c r="I132" i="11"/>
  <c r="H132" i="11"/>
  <c r="F132" i="11"/>
  <c r="L134" i="11"/>
  <c r="L126" i="11"/>
  <c r="G125" i="11"/>
  <c r="H120" i="11"/>
  <c r="L115" i="11"/>
  <c r="I110" i="11"/>
  <c r="G106" i="11"/>
  <c r="K106" i="11"/>
  <c r="L106" i="11"/>
  <c r="I101" i="11"/>
  <c r="L96" i="11"/>
  <c r="K88" i="11"/>
  <c r="G88" i="11"/>
  <c r="L151" i="11"/>
  <c r="L143" i="11"/>
  <c r="L135" i="11"/>
  <c r="K134" i="11"/>
  <c r="L131" i="11"/>
  <c r="J126" i="11"/>
  <c r="L123" i="11"/>
  <c r="G116" i="11"/>
  <c r="K115" i="11"/>
  <c r="L113" i="11"/>
  <c r="F112" i="11"/>
  <c r="K111" i="11"/>
  <c r="L109" i="11"/>
  <c r="H101" i="11"/>
  <c r="L99" i="11"/>
  <c r="G99" i="11"/>
  <c r="J96" i="11"/>
  <c r="M13" i="11"/>
  <c r="M12" i="11"/>
  <c r="K131" i="11"/>
  <c r="I126" i="11"/>
  <c r="G124" i="11"/>
  <c r="L121" i="11"/>
  <c r="F120" i="11"/>
  <c r="G118" i="11"/>
  <c r="J115" i="11"/>
  <c r="G114" i="11"/>
  <c r="L114" i="11"/>
  <c r="J113" i="11"/>
  <c r="F110" i="11"/>
  <c r="I108" i="11"/>
  <c r="F108" i="11"/>
  <c r="K105" i="11"/>
  <c r="J102" i="11"/>
  <c r="F102" i="11"/>
  <c r="G101" i="11"/>
  <c r="K101" i="11"/>
  <c r="L101" i="11"/>
  <c r="L12" i="11"/>
  <c r="E12" i="11"/>
  <c r="E13" i="11"/>
  <c r="G122" i="11"/>
  <c r="L122" i="11"/>
  <c r="I116" i="11"/>
  <c r="F116" i="11"/>
  <c r="K110" i="11"/>
  <c r="F105" i="11"/>
  <c r="J105" i="11"/>
  <c r="K96" i="11"/>
  <c r="G95" i="11"/>
  <c r="K95" i="11"/>
  <c r="L95" i="11"/>
  <c r="K87" i="11"/>
  <c r="L87" i="11"/>
  <c r="I96" i="11"/>
  <c r="F96" i="11"/>
  <c r="K90" i="11"/>
  <c r="L90" i="11"/>
  <c r="G90" i="11"/>
  <c r="J13" i="11"/>
  <c r="J12" i="11"/>
  <c r="I129" i="11"/>
  <c r="K126" i="11"/>
  <c r="I125" i="11"/>
  <c r="H121" i="11"/>
  <c r="L120" i="11"/>
  <c r="H117" i="11"/>
  <c r="F115" i="11"/>
  <c r="K114" i="11"/>
  <c r="G113" i="11"/>
  <c r="K112" i="11"/>
  <c r="G111" i="11"/>
  <c r="F109" i="11"/>
  <c r="I104" i="11"/>
  <c r="J104" i="11"/>
  <c r="L102" i="11"/>
  <c r="J97" i="11"/>
  <c r="H97" i="11"/>
  <c r="I97" i="11"/>
  <c r="K97" i="11"/>
  <c r="G94" i="11"/>
  <c r="F90" i="11"/>
  <c r="H90" i="11"/>
  <c r="Q13" i="11"/>
  <c r="Q12" i="11"/>
  <c r="L124" i="11"/>
  <c r="K122" i="11"/>
  <c r="K120" i="11"/>
  <c r="K116" i="11"/>
  <c r="I112" i="11"/>
  <c r="L110" i="11"/>
  <c r="G109" i="11"/>
  <c r="L105" i="11"/>
  <c r="I120" i="11"/>
  <c r="L118" i="11"/>
  <c r="G117" i="11"/>
  <c r="J116" i="11"/>
  <c r="H112" i="11"/>
  <c r="J110" i="11"/>
  <c r="I105" i="11"/>
  <c r="J101" i="11"/>
  <c r="K98" i="11"/>
  <c r="G96" i="11"/>
  <c r="L89" i="11"/>
  <c r="H13" i="11"/>
  <c r="H12" i="11"/>
  <c r="N13" i="11"/>
  <c r="N12" i="11"/>
  <c r="D12" i="11"/>
  <c r="G65" i="11"/>
  <c r="K65" i="11"/>
  <c r="L65" i="11"/>
  <c r="C13" i="11"/>
  <c r="K76" i="11"/>
  <c r="G76" i="11"/>
  <c r="L76" i="11"/>
  <c r="P12" i="11"/>
  <c r="G25" i="11"/>
  <c r="K25" i="11"/>
  <c r="J93" i="11"/>
  <c r="F12" i="11"/>
  <c r="G41" i="11"/>
  <c r="K41" i="11"/>
  <c r="L41" i="11"/>
  <c r="L54" i="11"/>
  <c r="K54" i="11"/>
  <c r="G54" i="11"/>
  <c r="G59" i="11"/>
  <c r="L59" i="11"/>
  <c r="K59" i="11"/>
  <c r="G61" i="11"/>
  <c r="L61" i="11"/>
  <c r="G43" i="11"/>
  <c r="L43" i="11"/>
  <c r="K83" i="11"/>
  <c r="K49" i="11"/>
  <c r="G77" i="11"/>
  <c r="K77" i="11"/>
  <c r="G60" i="11"/>
  <c r="H74" i="11"/>
  <c r="I74" i="11"/>
  <c r="J74" i="11"/>
  <c r="F58" i="11"/>
  <c r="H58" i="11"/>
  <c r="J58" i="11"/>
  <c r="I58" i="11"/>
  <c r="F42" i="11"/>
  <c r="H42" i="11"/>
  <c r="I42" i="11"/>
  <c r="J42" i="11"/>
  <c r="F26" i="11"/>
  <c r="H26" i="11"/>
  <c r="J26" i="11"/>
  <c r="I26" i="11"/>
  <c r="G35" i="11"/>
  <c r="L35" i="11"/>
  <c r="G69" i="11"/>
  <c r="K52" i="11"/>
  <c r="G52" i="11"/>
  <c r="I12" i="11"/>
  <c r="L86" i="11"/>
  <c r="G63" i="11"/>
  <c r="L63" i="11"/>
  <c r="G51" i="11"/>
  <c r="L51" i="11"/>
  <c r="F82" i="11"/>
  <c r="H82" i="11"/>
  <c r="F66" i="11"/>
  <c r="H66" i="11"/>
  <c r="I66" i="11"/>
  <c r="K66" i="11"/>
  <c r="F50" i="11"/>
  <c r="H50" i="11"/>
  <c r="L50" i="11"/>
  <c r="F34" i="11"/>
  <c r="H34" i="11"/>
  <c r="I34" i="11"/>
  <c r="K34" i="11"/>
  <c r="K75" i="11"/>
  <c r="K63" i="11"/>
  <c r="G84" i="11"/>
  <c r="G79" i="11"/>
  <c r="L79" i="11"/>
  <c r="L75" i="11"/>
  <c r="G72" i="11"/>
  <c r="G67" i="11"/>
  <c r="K44" i="11"/>
  <c r="G44" i="11"/>
  <c r="G27" i="11"/>
  <c r="L27" i="11"/>
  <c r="H78" i="11"/>
  <c r="H62" i="11"/>
  <c r="F62" i="11"/>
  <c r="H46" i="11"/>
  <c r="F46" i="11"/>
  <c r="H30" i="11"/>
  <c r="F30" i="11"/>
  <c r="L40" i="11"/>
  <c r="L29" i="11"/>
  <c r="K45" i="11"/>
  <c r="G55" i="11"/>
  <c r="L55" i="11"/>
  <c r="G39" i="11"/>
  <c r="L39" i="11"/>
  <c r="G23" i="11"/>
  <c r="L23" i="11"/>
  <c r="J62" i="11"/>
  <c r="J30" i="11"/>
  <c r="H72" i="11"/>
  <c r="I72" i="11"/>
  <c r="J72" i="11"/>
  <c r="H76" i="11"/>
  <c r="J76" i="11"/>
  <c r="I76" i="11"/>
  <c r="H70" i="11"/>
  <c r="F70" i="11"/>
  <c r="H54" i="11"/>
  <c r="F54" i="11"/>
  <c r="H38" i="11"/>
  <c r="F38" i="11"/>
  <c r="H22" i="11"/>
  <c r="F22" i="11"/>
  <c r="G47" i="11"/>
  <c r="L47" i="11"/>
  <c r="G31" i="11"/>
  <c r="L31" i="11"/>
  <c r="H80" i="11"/>
  <c r="J80" i="11"/>
  <c r="H84" i="11"/>
  <c r="H68" i="11"/>
  <c r="J68" i="11"/>
  <c r="I68" i="11"/>
  <c r="I52" i="11"/>
  <c r="I44" i="11"/>
  <c r="I36" i="11"/>
  <c r="I28" i="11"/>
  <c r="P113" i="4"/>
  <c r="R113" i="4" s="1"/>
  <c r="T113" i="4" s="1"/>
  <c r="G113" i="4"/>
  <c r="K113" i="4"/>
  <c r="G121" i="4"/>
  <c r="K121" i="4"/>
  <c r="J64" i="11"/>
  <c r="J56" i="11"/>
  <c r="J48" i="11"/>
  <c r="J40" i="11"/>
  <c r="J32" i="11"/>
  <c r="G115" i="4"/>
  <c r="K115" i="4"/>
  <c r="G111" i="4"/>
  <c r="K111" i="4"/>
  <c r="I64" i="11"/>
  <c r="I56" i="11"/>
  <c r="I48" i="11"/>
  <c r="I40" i="11"/>
  <c r="I32" i="11"/>
  <c r="G109" i="4"/>
  <c r="G127" i="4"/>
  <c r="K127" i="4"/>
  <c r="P127" i="4"/>
  <c r="R127" i="4" s="1"/>
  <c r="T127" i="4" s="1"/>
  <c r="J52" i="11"/>
  <c r="J44" i="11"/>
  <c r="J36" i="11"/>
  <c r="J28" i="11"/>
  <c r="G124" i="4"/>
  <c r="K124" i="4"/>
  <c r="G114" i="4"/>
  <c r="K114" i="4"/>
  <c r="P125" i="4"/>
  <c r="R125" i="4" s="1"/>
  <c r="T125" i="4" s="1"/>
  <c r="P119" i="4"/>
  <c r="R119" i="4" s="1"/>
  <c r="T119" i="4" s="1"/>
  <c r="N40" i="12"/>
  <c r="G57" i="12"/>
  <c r="K109" i="4"/>
  <c r="R51" i="12"/>
  <c r="T51" i="12" s="1"/>
  <c r="G37" i="12"/>
  <c r="P31" i="12"/>
  <c r="R31" i="12" s="1"/>
  <c r="T31" i="12" s="1"/>
  <c r="P32" i="12"/>
  <c r="R32" i="12" s="1"/>
  <c r="T32" i="12" s="1"/>
  <c r="P24" i="12"/>
  <c r="R24" i="12" s="1"/>
  <c r="T24" i="12" s="1"/>
  <c r="R23" i="6"/>
  <c r="T23" i="6" s="1"/>
  <c r="R52" i="12"/>
  <c r="T52" i="12" s="1"/>
  <c r="N46" i="1"/>
  <c r="N40" i="10"/>
  <c r="R45" i="6"/>
  <c r="T45" i="6" s="1"/>
  <c r="G60" i="12"/>
  <c r="N60" i="12"/>
  <c r="P60" i="12"/>
  <c r="R60" i="12" s="1"/>
  <c r="T60" i="12" s="1"/>
  <c r="P58" i="12"/>
  <c r="R58" i="12" s="1"/>
  <c r="T58" i="12" s="1"/>
  <c r="R47" i="6"/>
  <c r="T47" i="6" s="1"/>
  <c r="G34" i="12"/>
  <c r="N34" i="12"/>
  <c r="P55" i="12"/>
  <c r="R55" i="12"/>
  <c r="T55" i="12" s="1"/>
  <c r="P45" i="12"/>
  <c r="R45" i="12" s="1"/>
  <c r="T45" i="12" s="1"/>
  <c r="P50" i="12"/>
  <c r="R50" i="12"/>
  <c r="T50" i="12" s="1"/>
  <c r="P46" i="12"/>
  <c r="R46" i="12" s="1"/>
  <c r="T46" i="12" s="1"/>
  <c r="P43" i="12"/>
  <c r="R43" i="12"/>
  <c r="T43" i="12" s="1"/>
  <c r="P56" i="12"/>
  <c r="R56" i="12" s="1"/>
  <c r="T56" i="12" s="1"/>
  <c r="R42" i="12"/>
  <c r="T42" i="12" s="1"/>
  <c r="R39" i="6"/>
  <c r="T39" i="6" s="1"/>
  <c r="D16" i="12"/>
  <c r="D19" i="12" s="1"/>
  <c r="D15" i="12"/>
  <c r="C19" i="12" s="1"/>
  <c r="R57" i="12"/>
  <c r="T57" i="12" s="1"/>
  <c r="C12" i="10"/>
  <c r="C11" i="10"/>
  <c r="G18" i="9"/>
  <c r="D18" i="14"/>
  <c r="C11" i="6"/>
  <c r="C11" i="1"/>
  <c r="C12" i="6"/>
  <c r="C18" i="7"/>
  <c r="D18" i="2"/>
  <c r="C18" i="14"/>
  <c r="C12" i="12"/>
  <c r="C18" i="9"/>
  <c r="G18" i="14"/>
  <c r="C12" i="1"/>
  <c r="E18" i="11"/>
  <c r="E18" i="9"/>
  <c r="C18" i="11"/>
  <c r="E18" i="14"/>
  <c r="C11" i="12"/>
  <c r="D18" i="9"/>
  <c r="G138" i="4" l="1"/>
  <c r="K138" i="4" s="1"/>
  <c r="P138" i="4"/>
  <c r="R138" i="4" s="1"/>
  <c r="T138" i="4" s="1"/>
  <c r="G137" i="4"/>
  <c r="K137" i="4" s="1"/>
  <c r="P137" i="4"/>
  <c r="F78" i="7"/>
  <c r="K78" i="7"/>
  <c r="I78" i="7"/>
  <c r="H78" i="7"/>
  <c r="F26" i="7"/>
  <c r="J26" i="7"/>
  <c r="K26" i="7"/>
  <c r="H64" i="14"/>
  <c r="K64" i="14"/>
  <c r="F64" i="14"/>
  <c r="J64" i="14"/>
  <c r="H21" i="14"/>
  <c r="L21" i="14"/>
  <c r="J21" i="14"/>
  <c r="F21" i="14"/>
  <c r="P75" i="10"/>
  <c r="R75" i="10" s="1"/>
  <c r="T75" i="10" s="1"/>
  <c r="P22" i="10"/>
  <c r="R22" i="10" s="1"/>
  <c r="T22" i="10" s="1"/>
  <c r="D16" i="10"/>
  <c r="D19" i="10" s="1"/>
  <c r="P27" i="10"/>
  <c r="R27" i="10" s="1"/>
  <c r="T27" i="10" s="1"/>
  <c r="P29" i="10"/>
  <c r="R29" i="10" s="1"/>
  <c r="T29" i="10" s="1"/>
  <c r="P25" i="10"/>
  <c r="R25" i="10" s="1"/>
  <c r="T25" i="10" s="1"/>
  <c r="P68" i="10"/>
  <c r="R68" i="10" s="1"/>
  <c r="T68" i="10" s="1"/>
  <c r="P72" i="10"/>
  <c r="R72" i="10" s="1"/>
  <c r="T72" i="10" s="1"/>
  <c r="P74" i="10"/>
  <c r="R74" i="10" s="1"/>
  <c r="T74" i="10" s="1"/>
  <c r="P26" i="10"/>
  <c r="R26" i="10" s="1"/>
  <c r="T26" i="10" s="1"/>
  <c r="P83" i="10"/>
  <c r="R83" i="10" s="1"/>
  <c r="T83" i="10" s="1"/>
  <c r="P76" i="10"/>
  <c r="R76" i="10" s="1"/>
  <c r="T76" i="10" s="1"/>
  <c r="P31" i="10"/>
  <c r="R31" i="10" s="1"/>
  <c r="T31" i="10" s="1"/>
  <c r="P66" i="10"/>
  <c r="R66" i="10" s="1"/>
  <c r="T66" i="10" s="1"/>
  <c r="P65" i="10"/>
  <c r="R65" i="10" s="1"/>
  <c r="T65" i="10" s="1"/>
  <c r="P80" i="10"/>
  <c r="R80" i="10" s="1"/>
  <c r="T80" i="10" s="1"/>
  <c r="P84" i="10"/>
  <c r="R84" i="10" s="1"/>
  <c r="T84" i="10" s="1"/>
  <c r="P58" i="10"/>
  <c r="R58" i="10" s="1"/>
  <c r="T58" i="10" s="1"/>
  <c r="P50" i="10"/>
  <c r="R50" i="10" s="1"/>
  <c r="T50" i="10" s="1"/>
  <c r="W25" i="10"/>
  <c r="W8" i="10"/>
  <c r="W16" i="10"/>
  <c r="H67" i="11"/>
  <c r="I67" i="11"/>
  <c r="J67" i="11"/>
  <c r="F67" i="11"/>
  <c r="I60" i="11"/>
  <c r="J60" i="11"/>
  <c r="W21" i="4"/>
  <c r="P128" i="4"/>
  <c r="R128" i="4" s="1"/>
  <c r="T128" i="4" s="1"/>
  <c r="W20" i="4"/>
  <c r="W6" i="4"/>
  <c r="P21" i="4"/>
  <c r="R21" i="4" s="1"/>
  <c r="T21" i="4" s="1"/>
  <c r="P28" i="4"/>
  <c r="R28" i="4" s="1"/>
  <c r="T28" i="4" s="1"/>
  <c r="P35" i="4"/>
  <c r="R35" i="4" s="1"/>
  <c r="T35" i="4" s="1"/>
  <c r="P41" i="4"/>
  <c r="R41" i="4" s="1"/>
  <c r="T41" i="4" s="1"/>
  <c r="P53" i="4"/>
  <c r="R53" i="4" s="1"/>
  <c r="T53" i="4" s="1"/>
  <c r="P59" i="4"/>
  <c r="R59" i="4" s="1"/>
  <c r="T59" i="4" s="1"/>
  <c r="P65" i="4"/>
  <c r="R65" i="4" s="1"/>
  <c r="T65" i="4" s="1"/>
  <c r="P71" i="4"/>
  <c r="R71" i="4" s="1"/>
  <c r="T71" i="4" s="1"/>
  <c r="P77" i="4"/>
  <c r="R77" i="4" s="1"/>
  <c r="T77" i="4" s="1"/>
  <c r="P90" i="4"/>
  <c r="R90" i="4" s="1"/>
  <c r="T90" i="4" s="1"/>
  <c r="P96" i="4"/>
  <c r="R96" i="4" s="1"/>
  <c r="T96" i="4" s="1"/>
  <c r="P102" i="4"/>
  <c r="R102" i="4" s="1"/>
  <c r="T102" i="4" s="1"/>
  <c r="P108" i="4"/>
  <c r="R108" i="4" s="1"/>
  <c r="T108" i="4" s="1"/>
  <c r="P109" i="4"/>
  <c r="R109" i="4" s="1"/>
  <c r="T109" i="4" s="1"/>
  <c r="P114" i="4"/>
  <c r="R114" i="4" s="1"/>
  <c r="T114" i="4" s="1"/>
  <c r="P110" i="4"/>
  <c r="R110" i="4" s="1"/>
  <c r="T110" i="4" s="1"/>
  <c r="W7" i="4"/>
  <c r="P22" i="4"/>
  <c r="R22" i="4" s="1"/>
  <c r="T22" i="4" s="1"/>
  <c r="P29" i="4"/>
  <c r="R29" i="4" s="1"/>
  <c r="T29" i="4" s="1"/>
  <c r="P36" i="4"/>
  <c r="R36" i="4" s="1"/>
  <c r="T36" i="4" s="1"/>
  <c r="P42" i="4"/>
  <c r="R42" i="4" s="1"/>
  <c r="T42" i="4" s="1"/>
  <c r="P48" i="4"/>
  <c r="R48" i="4" s="1"/>
  <c r="T48" i="4" s="1"/>
  <c r="P54" i="4"/>
  <c r="R54" i="4" s="1"/>
  <c r="T54" i="4" s="1"/>
  <c r="P66" i="4"/>
  <c r="R66" i="4" s="1"/>
  <c r="T66" i="4" s="1"/>
  <c r="P72" i="4"/>
  <c r="R72" i="4" s="1"/>
  <c r="T72" i="4" s="1"/>
  <c r="P84" i="4"/>
  <c r="R84" i="4" s="1"/>
  <c r="T84" i="4" s="1"/>
  <c r="P91" i="4"/>
  <c r="R91" i="4" s="1"/>
  <c r="T91" i="4" s="1"/>
  <c r="P97" i="4"/>
  <c r="R97" i="4" s="1"/>
  <c r="T97" i="4" s="1"/>
  <c r="P103" i="4"/>
  <c r="R103" i="4" s="1"/>
  <c r="T103" i="4" s="1"/>
  <c r="P118" i="4"/>
  <c r="R118" i="4" s="1"/>
  <c r="T118" i="4" s="1"/>
  <c r="W17" i="4"/>
  <c r="P122" i="4"/>
  <c r="R122" i="4" s="1"/>
  <c r="T122" i="4" s="1"/>
  <c r="W23" i="4"/>
  <c r="W8" i="4"/>
  <c r="P23" i="4"/>
  <c r="R23" i="4" s="1"/>
  <c r="T23" i="4" s="1"/>
  <c r="P30" i="4"/>
  <c r="R30" i="4" s="1"/>
  <c r="T30" i="4" s="1"/>
  <c r="P37" i="4"/>
  <c r="R37" i="4" s="1"/>
  <c r="T37" i="4" s="1"/>
  <c r="P55" i="4"/>
  <c r="R55" i="4" s="1"/>
  <c r="T55" i="4" s="1"/>
  <c r="P60" i="4"/>
  <c r="R60" i="4" s="1"/>
  <c r="T60" i="4" s="1"/>
  <c r="P67" i="4"/>
  <c r="R67" i="4" s="1"/>
  <c r="T67" i="4" s="1"/>
  <c r="P73" i="4"/>
  <c r="R73" i="4" s="1"/>
  <c r="T73" i="4" s="1"/>
  <c r="P78" i="4"/>
  <c r="R78" i="4" s="1"/>
  <c r="T78" i="4" s="1"/>
  <c r="P85" i="4"/>
  <c r="R85" i="4" s="1"/>
  <c r="T85" i="4" s="1"/>
  <c r="P98" i="4"/>
  <c r="R98" i="4" s="1"/>
  <c r="T98" i="4" s="1"/>
  <c r="P104" i="4"/>
  <c r="R104" i="4" s="1"/>
  <c r="T104" i="4" s="1"/>
  <c r="W18" i="4"/>
  <c r="W9" i="4"/>
  <c r="P24" i="4"/>
  <c r="R24" i="4" s="1"/>
  <c r="T24" i="4" s="1"/>
  <c r="E14" i="4" s="1"/>
  <c r="P31" i="4"/>
  <c r="R31" i="4" s="1"/>
  <c r="T31" i="4" s="1"/>
  <c r="P38" i="4"/>
  <c r="R38" i="4" s="1"/>
  <c r="T38" i="4" s="1"/>
  <c r="P43" i="4"/>
  <c r="R43" i="4" s="1"/>
  <c r="T43" i="4" s="1"/>
  <c r="P49" i="4"/>
  <c r="R49" i="4" s="1"/>
  <c r="T49" i="4" s="1"/>
  <c r="P56" i="4"/>
  <c r="R56" i="4" s="1"/>
  <c r="T56" i="4" s="1"/>
  <c r="P61" i="4"/>
  <c r="R61" i="4" s="1"/>
  <c r="T61" i="4" s="1"/>
  <c r="P74" i="4"/>
  <c r="R74" i="4" s="1"/>
  <c r="T74" i="4" s="1"/>
  <c r="P79" i="4"/>
  <c r="R79" i="4" s="1"/>
  <c r="T79" i="4" s="1"/>
  <c r="P92" i="4"/>
  <c r="R92" i="4" s="1"/>
  <c r="T92" i="4" s="1"/>
  <c r="P99" i="4"/>
  <c r="R99" i="4" s="1"/>
  <c r="T99" i="4" s="1"/>
  <c r="P105" i="4"/>
  <c r="R105" i="4" s="1"/>
  <c r="T105" i="4" s="1"/>
  <c r="W14" i="4"/>
  <c r="W3" i="4"/>
  <c r="W11" i="4"/>
  <c r="P26" i="4"/>
  <c r="R26" i="4" s="1"/>
  <c r="T26" i="4" s="1"/>
  <c r="P33" i="4"/>
  <c r="R33" i="4" s="1"/>
  <c r="T33" i="4" s="1"/>
  <c r="P45" i="4"/>
  <c r="R45" i="4" s="1"/>
  <c r="T45" i="4" s="1"/>
  <c r="P57" i="4"/>
  <c r="R57" i="4" s="1"/>
  <c r="T57" i="4" s="1"/>
  <c r="P62" i="4"/>
  <c r="R62" i="4" s="1"/>
  <c r="T62" i="4" s="1"/>
  <c r="P69" i="4"/>
  <c r="R69" i="4" s="1"/>
  <c r="T69" i="4" s="1"/>
  <c r="P75" i="4"/>
  <c r="R75" i="4" s="1"/>
  <c r="T75" i="4" s="1"/>
  <c r="P81" i="4"/>
  <c r="R81" i="4" s="1"/>
  <c r="T81" i="4" s="1"/>
  <c r="P87" i="4"/>
  <c r="R87" i="4" s="1"/>
  <c r="T87" i="4" s="1"/>
  <c r="P100" i="4"/>
  <c r="R100" i="4" s="1"/>
  <c r="T100" i="4" s="1"/>
  <c r="P121" i="4"/>
  <c r="R121" i="4" s="1"/>
  <c r="T121" i="4" s="1"/>
  <c r="P115" i="4"/>
  <c r="R115" i="4" s="1"/>
  <c r="T115" i="4" s="1"/>
  <c r="P124" i="4"/>
  <c r="R124" i="4" s="1"/>
  <c r="T124" i="4" s="1"/>
  <c r="P116" i="4"/>
  <c r="R116" i="4" s="1"/>
  <c r="T116" i="4" s="1"/>
  <c r="P130" i="4"/>
  <c r="R130" i="4" s="1"/>
  <c r="T130" i="4" s="1"/>
  <c r="P126" i="4"/>
  <c r="R126" i="4" s="1"/>
  <c r="T126" i="4" s="1"/>
  <c r="W4" i="4"/>
  <c r="W12" i="4"/>
  <c r="P34" i="4"/>
  <c r="R34" i="4" s="1"/>
  <c r="T34" i="4" s="1"/>
  <c r="P40" i="4"/>
  <c r="R40" i="4" s="1"/>
  <c r="T40" i="4" s="1"/>
  <c r="P46" i="4"/>
  <c r="R46" i="4" s="1"/>
  <c r="T46" i="4" s="1"/>
  <c r="P51" i="4"/>
  <c r="R51" i="4" s="1"/>
  <c r="T51" i="4" s="1"/>
  <c r="P58" i="4"/>
  <c r="R58" i="4" s="1"/>
  <c r="P63" i="4"/>
  <c r="R63" i="4" s="1"/>
  <c r="T63" i="4" s="1"/>
  <c r="P82" i="4"/>
  <c r="R82" i="4" s="1"/>
  <c r="T82" i="4" s="1"/>
  <c r="P88" i="4"/>
  <c r="R88" i="4" s="1"/>
  <c r="T88" i="4" s="1"/>
  <c r="P94" i="4"/>
  <c r="R94" i="4" s="1"/>
  <c r="T94" i="4" s="1"/>
  <c r="P101" i="4"/>
  <c r="R101" i="4" s="1"/>
  <c r="T101" i="4" s="1"/>
  <c r="P107" i="4"/>
  <c r="R107" i="4" s="1"/>
  <c r="T107" i="4" s="1"/>
  <c r="P35" i="10"/>
  <c r="R35" i="10" s="1"/>
  <c r="T35" i="10" s="1"/>
  <c r="P57" i="10"/>
  <c r="R57" i="10" s="1"/>
  <c r="T57" i="10" s="1"/>
  <c r="P39" i="10"/>
  <c r="R39" i="10" s="1"/>
  <c r="T39" i="10" s="1"/>
  <c r="L26" i="7"/>
  <c r="P76" i="4"/>
  <c r="R76" i="4" s="1"/>
  <c r="T76" i="4" s="1"/>
  <c r="P52" i="4"/>
  <c r="R52" i="4" s="1"/>
  <c r="T52" i="4" s="1"/>
  <c r="P27" i="4"/>
  <c r="R27" i="4" s="1"/>
  <c r="T27" i="4" s="1"/>
  <c r="I46" i="7"/>
  <c r="F46" i="7"/>
  <c r="K46" i="7"/>
  <c r="L46" i="7"/>
  <c r="J46" i="7"/>
  <c r="H33" i="7"/>
  <c r="I33" i="7"/>
  <c r="K33" i="7"/>
  <c r="F33" i="7"/>
  <c r="L33" i="7"/>
  <c r="J79" i="14"/>
  <c r="I79" i="14"/>
  <c r="H79" i="14"/>
  <c r="K79" i="14"/>
  <c r="H52" i="14"/>
  <c r="J52" i="14"/>
  <c r="L52" i="14"/>
  <c r="I52" i="14"/>
  <c r="F52" i="14"/>
  <c r="F45" i="14"/>
  <c r="L45" i="14"/>
  <c r="J45" i="14"/>
  <c r="H40" i="14"/>
  <c r="I40" i="14"/>
  <c r="J40" i="14"/>
  <c r="K40" i="14"/>
  <c r="H25" i="9"/>
  <c r="L25" i="9"/>
  <c r="F25" i="9"/>
  <c r="K74" i="11"/>
  <c r="L74" i="11"/>
  <c r="F74" i="11"/>
  <c r="F44" i="11"/>
  <c r="H44" i="11"/>
  <c r="L44" i="11"/>
  <c r="K67" i="11"/>
  <c r="K80" i="11"/>
  <c r="L80" i="11"/>
  <c r="I80" i="11"/>
  <c r="F80" i="11"/>
  <c r="H53" i="7"/>
  <c r="I53" i="7"/>
  <c r="J53" i="7"/>
  <c r="F53" i="7"/>
  <c r="L53" i="7"/>
  <c r="F84" i="14"/>
  <c r="H84" i="14"/>
  <c r="J84" i="14"/>
  <c r="L84" i="14"/>
  <c r="I73" i="14"/>
  <c r="F73" i="14"/>
  <c r="H73" i="14"/>
  <c r="K73" i="14"/>
  <c r="L73" i="14"/>
  <c r="I63" i="14"/>
  <c r="K63" i="14"/>
  <c r="F63" i="14"/>
  <c r="L63" i="14"/>
  <c r="I31" i="9"/>
  <c r="F31" i="9"/>
  <c r="L31" i="9"/>
  <c r="K31" i="9"/>
  <c r="P129" i="4"/>
  <c r="R129" i="4" s="1"/>
  <c r="T129" i="4" s="1"/>
  <c r="P111" i="4"/>
  <c r="R111" i="4" s="1"/>
  <c r="T111" i="4" s="1"/>
  <c r="W21" i="10"/>
  <c r="P64" i="10"/>
  <c r="R64" i="10" s="1"/>
  <c r="T64" i="10" s="1"/>
  <c r="L40" i="14"/>
  <c r="H26" i="7"/>
  <c r="W16" i="4"/>
  <c r="P95" i="4"/>
  <c r="R95" i="4" s="1"/>
  <c r="T95" i="4" s="1"/>
  <c r="P70" i="4"/>
  <c r="R70" i="4" s="1"/>
  <c r="T70" i="4" s="1"/>
  <c r="P47" i="4"/>
  <c r="R47" i="4" s="1"/>
  <c r="T47" i="4" s="1"/>
  <c r="W13" i="4"/>
  <c r="L78" i="7"/>
  <c r="J75" i="14"/>
  <c r="L75" i="14"/>
  <c r="F75" i="14"/>
  <c r="L23" i="9"/>
  <c r="J23" i="9"/>
  <c r="I23" i="9"/>
  <c r="F23" i="9"/>
  <c r="H57" i="11"/>
  <c r="J57" i="11"/>
  <c r="F57" i="11"/>
  <c r="L13" i="11"/>
  <c r="D13" i="11"/>
  <c r="F13" i="11"/>
  <c r="P132" i="4"/>
  <c r="P55" i="10"/>
  <c r="R55" i="10" s="1"/>
  <c r="T55" i="10" s="1"/>
  <c r="P93" i="4"/>
  <c r="R93" i="4" s="1"/>
  <c r="T93" i="4" s="1"/>
  <c r="P68" i="4"/>
  <c r="R68" i="4" s="1"/>
  <c r="T68" i="4" s="1"/>
  <c r="P44" i="4"/>
  <c r="R44" i="4" s="1"/>
  <c r="T44" i="4" s="1"/>
  <c r="W10" i="4"/>
  <c r="F74" i="7"/>
  <c r="J74" i="7"/>
  <c r="L74" i="7"/>
  <c r="H74" i="7"/>
  <c r="K74" i="7"/>
  <c r="H67" i="7"/>
  <c r="F67" i="7"/>
  <c r="J67" i="7"/>
  <c r="H59" i="7"/>
  <c r="K59" i="7"/>
  <c r="L59" i="7"/>
  <c r="F59" i="7"/>
  <c r="J59" i="7"/>
  <c r="J51" i="7"/>
  <c r="H51" i="7"/>
  <c r="I51" i="7"/>
  <c r="H37" i="7"/>
  <c r="J37" i="7"/>
  <c r="F37" i="7"/>
  <c r="I37" i="7"/>
  <c r="K37" i="7"/>
  <c r="L37" i="7"/>
  <c r="I30" i="7"/>
  <c r="K30" i="7"/>
  <c r="H30" i="7"/>
  <c r="F30" i="7"/>
  <c r="F70" i="14"/>
  <c r="K70" i="14"/>
  <c r="J70" i="14"/>
  <c r="L49" i="14"/>
  <c r="K49" i="14"/>
  <c r="H25" i="14"/>
  <c r="F25" i="14"/>
  <c r="L25" i="14"/>
  <c r="J25" i="14"/>
  <c r="K25" i="14"/>
  <c r="I48" i="9"/>
  <c r="L48" i="9"/>
  <c r="L43" i="9"/>
  <c r="J43" i="9"/>
  <c r="K43" i="9"/>
  <c r="I57" i="11"/>
  <c r="H71" i="11"/>
  <c r="J71" i="11"/>
  <c r="L71" i="11"/>
  <c r="K71" i="11"/>
  <c r="I71" i="11"/>
  <c r="L67" i="11"/>
  <c r="W29" i="10"/>
  <c r="K60" i="11"/>
  <c r="P23" i="10"/>
  <c r="R23" i="10" s="1"/>
  <c r="T23" i="10" s="1"/>
  <c r="P34" i="10"/>
  <c r="R34" i="10" s="1"/>
  <c r="T34" i="10" s="1"/>
  <c r="H31" i="9"/>
  <c r="P54" i="10"/>
  <c r="R54" i="10" s="1"/>
  <c r="T54" i="10" s="1"/>
  <c r="K21" i="14"/>
  <c r="H63" i="14"/>
  <c r="P75" i="1"/>
  <c r="R75" i="1" s="1"/>
  <c r="P88" i="1"/>
  <c r="R88" i="1" s="1"/>
  <c r="P35" i="1"/>
  <c r="R35" i="1" s="1"/>
  <c r="P87" i="1"/>
  <c r="R87" i="1" s="1"/>
  <c r="P78" i="1"/>
  <c r="R78" i="1" s="1"/>
  <c r="P46" i="1"/>
  <c r="R46" i="1" s="1"/>
  <c r="P80" i="1"/>
  <c r="R80" i="1" s="1"/>
  <c r="P57" i="1"/>
  <c r="R57" i="1" s="1"/>
  <c r="P51" i="1"/>
  <c r="R51" i="1" s="1"/>
  <c r="P33" i="1"/>
  <c r="R33" i="1" s="1"/>
  <c r="P89" i="4"/>
  <c r="R89" i="4" s="1"/>
  <c r="T89" i="4" s="1"/>
  <c r="P64" i="4"/>
  <c r="R64" i="4" s="1"/>
  <c r="T64" i="4" s="1"/>
  <c r="W5" i="4"/>
  <c r="J33" i="7"/>
  <c r="H81" i="7"/>
  <c r="J81" i="7"/>
  <c r="F81" i="7"/>
  <c r="I81" i="7"/>
  <c r="I64" i="14"/>
  <c r="F40" i="14"/>
  <c r="K56" i="14"/>
  <c r="L56" i="14"/>
  <c r="J56" i="14"/>
  <c r="I56" i="14"/>
  <c r="F56" i="14"/>
  <c r="H56" i="14"/>
  <c r="J31" i="9"/>
  <c r="W11" i="10"/>
  <c r="L78" i="11"/>
  <c r="K78" i="11"/>
  <c r="F78" i="11"/>
  <c r="I78" i="11"/>
  <c r="P123" i="4"/>
  <c r="R123" i="4" s="1"/>
  <c r="T123" i="4" s="1"/>
  <c r="P42" i="10"/>
  <c r="R42" i="10" s="1"/>
  <c r="T42" i="10" s="1"/>
  <c r="P117" i="4"/>
  <c r="R117" i="4" s="1"/>
  <c r="T117" i="4" s="1"/>
  <c r="W10" i="10"/>
  <c r="W12" i="10"/>
  <c r="P47" i="10"/>
  <c r="R47" i="10" s="1"/>
  <c r="T47" i="10" s="1"/>
  <c r="P81" i="10"/>
  <c r="R81" i="10" s="1"/>
  <c r="T81" i="10" s="1"/>
  <c r="P73" i="10"/>
  <c r="R73" i="10" s="1"/>
  <c r="T73" i="10" s="1"/>
  <c r="K25" i="9"/>
  <c r="J78" i="7"/>
  <c r="P76" i="1"/>
  <c r="R76" i="1" s="1"/>
  <c r="T76" i="1" s="1"/>
  <c r="W15" i="4"/>
  <c r="P86" i="4"/>
  <c r="R86" i="4" s="1"/>
  <c r="T86" i="4" s="1"/>
  <c r="P39" i="4"/>
  <c r="R39" i="4" s="1"/>
  <c r="T39" i="4" s="1"/>
  <c r="W2" i="4"/>
  <c r="J74" i="14"/>
  <c r="K74" i="14"/>
  <c r="I74" i="14"/>
  <c r="L74" i="14"/>
  <c r="F74" i="14"/>
  <c r="I41" i="9"/>
  <c r="J41" i="9"/>
  <c r="H41" i="9"/>
  <c r="L41" i="9"/>
  <c r="I35" i="9"/>
  <c r="F35" i="9"/>
  <c r="J84" i="11"/>
  <c r="I84" i="11"/>
  <c r="I25" i="11"/>
  <c r="F25" i="11"/>
  <c r="H25" i="11"/>
  <c r="P112" i="4"/>
  <c r="R112" i="4" s="1"/>
  <c r="T112" i="4" s="1"/>
  <c r="D15" i="10"/>
  <c r="C19" i="10" s="1"/>
  <c r="P38" i="10"/>
  <c r="R38" i="10" s="1"/>
  <c r="T38" i="10" s="1"/>
  <c r="I25" i="9"/>
  <c r="H46" i="7"/>
  <c r="I26" i="7"/>
  <c r="P83" i="4"/>
  <c r="R83" i="4" s="1"/>
  <c r="T83" i="4" s="1"/>
  <c r="H72" i="7"/>
  <c r="I72" i="7"/>
  <c r="F72" i="7"/>
  <c r="K72" i="7"/>
  <c r="H56" i="7"/>
  <c r="F56" i="7"/>
  <c r="I56" i="7"/>
  <c r="K56" i="7"/>
  <c r="H21" i="2"/>
  <c r="I21" i="2"/>
  <c r="J21" i="2"/>
  <c r="K21" i="2"/>
  <c r="L21" i="2"/>
  <c r="K84" i="14"/>
  <c r="J73" i="14"/>
  <c r="F71" i="9"/>
  <c r="L71" i="9"/>
  <c r="L57" i="11"/>
  <c r="K31" i="11"/>
  <c r="H31" i="11"/>
  <c r="J31" i="11"/>
  <c r="J75" i="7"/>
  <c r="W11" i="6"/>
  <c r="W3" i="10"/>
  <c r="P135" i="4"/>
  <c r="R135" i="4" s="1"/>
  <c r="T135" i="4" s="1"/>
  <c r="J67" i="14"/>
  <c r="L65" i="14"/>
  <c r="J27" i="14"/>
  <c r="L76" i="9"/>
  <c r="L68" i="9"/>
  <c r="W23" i="10"/>
  <c r="P37" i="10"/>
  <c r="R37" i="10" s="1"/>
  <c r="T37" i="10" s="1"/>
  <c r="F72" i="14"/>
  <c r="J65" i="14"/>
  <c r="H62" i="14"/>
  <c r="F44" i="14"/>
  <c r="P49" i="6"/>
  <c r="R49" i="6" s="1"/>
  <c r="T49" i="6" s="1"/>
  <c r="W6" i="6"/>
  <c r="K80" i="9"/>
  <c r="H76" i="9"/>
  <c r="H68" i="9"/>
  <c r="H60" i="9"/>
  <c r="P21" i="10"/>
  <c r="R21" i="10" s="1"/>
  <c r="T21" i="10" s="1"/>
  <c r="J59" i="11"/>
  <c r="H65" i="14"/>
  <c r="I56" i="9"/>
  <c r="K52" i="9"/>
  <c r="L32" i="9"/>
  <c r="I32" i="9"/>
  <c r="I27" i="9"/>
  <c r="P136" i="4"/>
  <c r="K57" i="14"/>
  <c r="L73" i="9"/>
  <c r="W9" i="10"/>
  <c r="F73" i="11"/>
  <c r="J39" i="11"/>
  <c r="P120" i="4"/>
  <c r="R120" i="4" s="1"/>
  <c r="T120" i="4" s="1"/>
  <c r="P134" i="4"/>
  <c r="R134" i="4" s="1"/>
  <c r="T134" i="4" s="1"/>
  <c r="P38" i="1"/>
  <c r="R38" i="1" s="1"/>
  <c r="F65" i="14"/>
  <c r="F51" i="14"/>
  <c r="F27" i="14"/>
  <c r="I51" i="14"/>
  <c r="P30" i="6"/>
  <c r="R30" i="6" s="1"/>
  <c r="T30" i="6" s="1"/>
  <c r="I59" i="9"/>
  <c r="F56" i="9"/>
  <c r="L52" i="9"/>
  <c r="J32" i="9"/>
  <c r="W27" i="10"/>
  <c r="W18" i="10"/>
  <c r="W2" i="10"/>
  <c r="G133" i="4"/>
  <c r="K133" i="4" s="1"/>
  <c r="P133" i="4"/>
  <c r="R133" i="4" s="1"/>
  <c r="T133" i="4" s="1"/>
  <c r="R132" i="4"/>
  <c r="T132" i="4" s="1"/>
  <c r="R136" i="4"/>
  <c r="T136" i="4" s="1"/>
  <c r="G131" i="4"/>
  <c r="D15" i="4"/>
  <c r="C19" i="4" s="1"/>
  <c r="P131" i="4"/>
  <c r="R131" i="4" s="1"/>
  <c r="T131" i="4" s="1"/>
  <c r="G136" i="4"/>
  <c r="K136" i="4" s="1"/>
  <c r="C16" i="12"/>
  <c r="D18" i="12" s="1"/>
  <c r="O47" i="1"/>
  <c r="O66" i="1"/>
  <c r="O21" i="1"/>
  <c r="O92" i="1"/>
  <c r="O83" i="1"/>
  <c r="O76" i="1"/>
  <c r="O24" i="1"/>
  <c r="O82" i="1"/>
  <c r="O59" i="1"/>
  <c r="O67" i="1"/>
  <c r="O25" i="1"/>
  <c r="O93" i="1"/>
  <c r="O44" i="1"/>
  <c r="O77" i="1"/>
  <c r="O37" i="1"/>
  <c r="O81" i="1"/>
  <c r="O60" i="1"/>
  <c r="O68" i="1"/>
  <c r="O34" i="1"/>
  <c r="O94" i="1"/>
  <c r="O79" i="1"/>
  <c r="O85" i="1"/>
  <c r="O45" i="1"/>
  <c r="C15" i="1"/>
  <c r="C18" i="1" s="1"/>
  <c r="O61" i="1"/>
  <c r="O69" i="1"/>
  <c r="O80" i="1"/>
  <c r="O95" i="1"/>
  <c r="O87" i="1"/>
  <c r="O84" i="1"/>
  <c r="O48" i="1"/>
  <c r="O23" i="1"/>
  <c r="O62" i="1"/>
  <c r="O70" i="1"/>
  <c r="O88" i="1"/>
  <c r="O96" i="1"/>
  <c r="O41" i="1"/>
  <c r="O75" i="1"/>
  <c r="O49" i="1"/>
  <c r="O26" i="1"/>
  <c r="O27" i="1"/>
  <c r="O63" i="1"/>
  <c r="O71" i="1"/>
  <c r="O89" i="1"/>
  <c r="O97" i="1"/>
  <c r="O78" i="1"/>
  <c r="O22" i="1"/>
  <c r="O50" i="1"/>
  <c r="O42" i="1"/>
  <c r="O39" i="1"/>
  <c r="O64" i="1"/>
  <c r="O72" i="1"/>
  <c r="O90" i="1"/>
  <c r="O98" i="1"/>
  <c r="O38" i="1"/>
  <c r="O40" i="1"/>
  <c r="O51" i="1"/>
  <c r="O43" i="1"/>
  <c r="O65" i="1"/>
  <c r="O73" i="1"/>
  <c r="O91" i="1"/>
  <c r="O86" i="1"/>
  <c r="O46" i="1"/>
  <c r="O74" i="1"/>
  <c r="O52" i="1"/>
  <c r="C16" i="1"/>
  <c r="D18" i="1" s="1"/>
  <c r="C16" i="6"/>
  <c r="D18" i="6" s="1"/>
  <c r="C16" i="10"/>
  <c r="D18" i="10" s="1"/>
  <c r="C15" i="6"/>
  <c r="C18" i="6" s="1"/>
  <c r="C15" i="10"/>
  <c r="C18" i="10" s="1"/>
  <c r="C15" i="12"/>
  <c r="C18" i="12" s="1"/>
  <c r="H24" i="11"/>
  <c r="F24" i="11"/>
  <c r="L24" i="11"/>
  <c r="K24" i="11"/>
  <c r="I24" i="11"/>
  <c r="J24" i="11"/>
  <c r="E14" i="6"/>
  <c r="H69" i="7"/>
  <c r="F69" i="7"/>
  <c r="J69" i="7"/>
  <c r="I69" i="7"/>
  <c r="L69" i="7"/>
  <c r="J60" i="14"/>
  <c r="H60" i="14"/>
  <c r="I60" i="14"/>
  <c r="F60" i="14"/>
  <c r="K60" i="14"/>
  <c r="H54" i="14"/>
  <c r="L54" i="14"/>
  <c r="J54" i="14"/>
  <c r="I54" i="14"/>
  <c r="K54" i="14"/>
  <c r="F54" i="14"/>
  <c r="L30" i="14"/>
  <c r="I30" i="14"/>
  <c r="H30" i="14"/>
  <c r="F30" i="14"/>
  <c r="K30" i="14"/>
  <c r="J30" i="14"/>
  <c r="L82" i="7"/>
  <c r="F82" i="7"/>
  <c r="K82" i="7"/>
  <c r="J82" i="7"/>
  <c r="H82" i="7"/>
  <c r="I82" i="7"/>
  <c r="J60" i="7"/>
  <c r="F60" i="7"/>
  <c r="H60" i="7"/>
  <c r="I60" i="7"/>
  <c r="L60" i="7"/>
  <c r="H47" i="7"/>
  <c r="J47" i="7"/>
  <c r="I47" i="7"/>
  <c r="F47" i="7"/>
  <c r="K47" i="7"/>
  <c r="L47" i="7"/>
  <c r="L13" i="7"/>
  <c r="K13" i="7"/>
  <c r="O13" i="7"/>
  <c r="G13" i="7"/>
  <c r="P13" i="7"/>
  <c r="Q13" i="7"/>
  <c r="M13" i="7"/>
  <c r="E13" i="7"/>
  <c r="I13" i="7"/>
  <c r="B15" i="7"/>
  <c r="N13" i="7"/>
  <c r="H13" i="7"/>
  <c r="D13" i="7"/>
  <c r="I76" i="14"/>
  <c r="J76" i="14"/>
  <c r="F76" i="14"/>
  <c r="H76" i="14"/>
  <c r="K76" i="14"/>
  <c r="L76" i="14"/>
  <c r="H31" i="7"/>
  <c r="K31" i="7"/>
  <c r="L31" i="7"/>
  <c r="I31" i="7"/>
  <c r="F31" i="7"/>
  <c r="H61" i="14"/>
  <c r="F61" i="14"/>
  <c r="I61" i="14"/>
  <c r="L61" i="14"/>
  <c r="K61" i="14"/>
  <c r="J61" i="14"/>
  <c r="K64" i="7"/>
  <c r="I64" i="7"/>
  <c r="J64" i="7"/>
  <c r="F64" i="7"/>
  <c r="I81" i="14"/>
  <c r="F81" i="14"/>
  <c r="H81" i="14"/>
  <c r="J81" i="14"/>
  <c r="K81" i="14"/>
  <c r="H13" i="2"/>
  <c r="G13" i="2"/>
  <c r="E13" i="2"/>
  <c r="F13" i="2"/>
  <c r="K13" i="2"/>
  <c r="J13" i="2"/>
  <c r="C13" i="2"/>
  <c r="Q13" i="2"/>
  <c r="B15" i="2"/>
  <c r="M13" i="2"/>
  <c r="L13" i="2"/>
  <c r="I13" i="2"/>
  <c r="P13" i="2"/>
  <c r="O13" i="2"/>
  <c r="W16" i="12"/>
  <c r="P40" i="12"/>
  <c r="R40" i="12" s="1"/>
  <c r="T40" i="12" s="1"/>
  <c r="P29" i="12"/>
  <c r="R29" i="12" s="1"/>
  <c r="T29" i="12" s="1"/>
  <c r="P33" i="12"/>
  <c r="R33" i="12" s="1"/>
  <c r="T33" i="12" s="1"/>
  <c r="P36" i="12"/>
  <c r="R36" i="12" s="1"/>
  <c r="T36" i="12" s="1"/>
  <c r="W15" i="12"/>
  <c r="W6" i="12"/>
  <c r="W19" i="12"/>
  <c r="P48" i="12"/>
  <c r="R48" i="12" s="1"/>
  <c r="T48" i="12" s="1"/>
  <c r="P44" i="12"/>
  <c r="R44" i="12" s="1"/>
  <c r="T44" i="12" s="1"/>
  <c r="P38" i="12"/>
  <c r="R38" i="12" s="1"/>
  <c r="T38" i="12" s="1"/>
  <c r="P41" i="12"/>
  <c r="R41" i="12" s="1"/>
  <c r="T41" i="12" s="1"/>
  <c r="P22" i="12"/>
  <c r="R22" i="12" s="1"/>
  <c r="T22" i="12" s="1"/>
  <c r="W3" i="12"/>
  <c r="W14" i="12"/>
  <c r="P59" i="12"/>
  <c r="R59" i="12" s="1"/>
  <c r="T59" i="12" s="1"/>
  <c r="W2" i="12"/>
  <c r="P21" i="12"/>
  <c r="R21" i="12" s="1"/>
  <c r="T21" i="12" s="1"/>
  <c r="W17" i="12"/>
  <c r="P28" i="12"/>
  <c r="R28" i="12" s="1"/>
  <c r="T28" i="12" s="1"/>
  <c r="P27" i="12"/>
  <c r="R27" i="12" s="1"/>
  <c r="T27" i="12" s="1"/>
  <c r="P47" i="12"/>
  <c r="R47" i="12" s="1"/>
  <c r="T47" i="12" s="1"/>
  <c r="W5" i="12"/>
  <c r="W9" i="12"/>
  <c r="P53" i="12"/>
  <c r="R53" i="12" s="1"/>
  <c r="T53" i="12" s="1"/>
  <c r="P23" i="12"/>
  <c r="R23" i="12" s="1"/>
  <c r="T23" i="12" s="1"/>
  <c r="W7" i="12"/>
  <c r="P30" i="12"/>
  <c r="R30" i="12" s="1"/>
  <c r="T30" i="12" s="1"/>
  <c r="P34" i="12"/>
  <c r="R34" i="12" s="1"/>
  <c r="T34" i="12" s="1"/>
  <c r="P54" i="12"/>
  <c r="R54" i="12" s="1"/>
  <c r="T54" i="12" s="1"/>
  <c r="P37" i="12"/>
  <c r="R37" i="12" s="1"/>
  <c r="T37" i="12" s="1"/>
  <c r="P25" i="12"/>
  <c r="R25" i="12" s="1"/>
  <c r="T25" i="12" s="1"/>
  <c r="W13" i="12"/>
  <c r="P49" i="12"/>
  <c r="R49" i="12" s="1"/>
  <c r="T49" i="12" s="1"/>
  <c r="P35" i="12"/>
  <c r="R35" i="12" s="1"/>
  <c r="T35" i="12" s="1"/>
  <c r="P26" i="12"/>
  <c r="R26" i="12" s="1"/>
  <c r="T26" i="12" s="1"/>
  <c r="W8" i="12"/>
  <c r="W12" i="12"/>
  <c r="P25" i="1"/>
  <c r="R25" i="1" s="1"/>
  <c r="P41" i="1"/>
  <c r="R41" i="1" s="1"/>
  <c r="P28" i="1"/>
  <c r="R28" i="1" s="1"/>
  <c r="P77" i="1"/>
  <c r="R77" i="1" s="1"/>
  <c r="P84" i="1"/>
  <c r="R84" i="1" s="1"/>
  <c r="P71" i="1"/>
  <c r="R71" i="1" s="1"/>
  <c r="P56" i="1"/>
  <c r="R56" i="1" s="1"/>
  <c r="P30" i="1"/>
  <c r="R30" i="1" s="1"/>
  <c r="P42" i="1"/>
  <c r="R42" i="1" s="1"/>
  <c r="I84" i="14"/>
  <c r="H83" i="14"/>
  <c r="J80" i="14"/>
  <c r="F79" i="14"/>
  <c r="I71" i="14"/>
  <c r="H35" i="14"/>
  <c r="J35" i="14"/>
  <c r="F35" i="14"/>
  <c r="K35" i="14"/>
  <c r="H69" i="11"/>
  <c r="I69" i="11"/>
  <c r="F69" i="11"/>
  <c r="L69" i="11"/>
  <c r="J69" i="11"/>
  <c r="P69" i="1"/>
  <c r="R69" i="1" s="1"/>
  <c r="P47" i="1"/>
  <c r="R47" i="1" s="1"/>
  <c r="P31" i="1"/>
  <c r="R31" i="1" s="1"/>
  <c r="P55" i="1"/>
  <c r="R55" i="1" s="1"/>
  <c r="P32" i="1"/>
  <c r="R32" i="1" s="1"/>
  <c r="P53" i="1"/>
  <c r="R53" i="1" s="1"/>
  <c r="P65" i="1"/>
  <c r="R65" i="1" s="1"/>
  <c r="P60" i="1"/>
  <c r="R60" i="1" s="1"/>
  <c r="P70" i="1"/>
  <c r="R70" i="1" s="1"/>
  <c r="P62" i="1"/>
  <c r="R62" i="1" s="1"/>
  <c r="P98" i="1"/>
  <c r="R98" i="1" s="1"/>
  <c r="P96" i="1"/>
  <c r="R96" i="1" s="1"/>
  <c r="P94" i="1"/>
  <c r="R94" i="1" s="1"/>
  <c r="P92" i="1"/>
  <c r="R92" i="1" s="1"/>
  <c r="P90" i="1"/>
  <c r="R90" i="1" s="1"/>
  <c r="P63" i="1"/>
  <c r="R63" i="1" s="1"/>
  <c r="H76" i="7"/>
  <c r="I80" i="14"/>
  <c r="F71" i="14"/>
  <c r="H22" i="14"/>
  <c r="J22" i="14"/>
  <c r="F22" i="14"/>
  <c r="I82" i="9"/>
  <c r="L82" i="9"/>
  <c r="H49" i="9"/>
  <c r="I49" i="9"/>
  <c r="F49" i="9"/>
  <c r="K49" i="9"/>
  <c r="L49" i="9"/>
  <c r="J49" i="9"/>
  <c r="P29" i="1"/>
  <c r="R29" i="1" s="1"/>
  <c r="P45" i="1"/>
  <c r="R45" i="1" s="1"/>
  <c r="P34" i="1"/>
  <c r="R34" i="1" s="1"/>
  <c r="P73" i="1"/>
  <c r="R73" i="1" s="1"/>
  <c r="T73" i="1" s="1"/>
  <c r="P52" i="1"/>
  <c r="R52" i="1" s="1"/>
  <c r="P86" i="1"/>
  <c r="R86" i="1" s="1"/>
  <c r="P82" i="1"/>
  <c r="R82" i="1" s="1"/>
  <c r="P72" i="1"/>
  <c r="R72" i="1" s="1"/>
  <c r="P66" i="1"/>
  <c r="R66" i="1" s="1"/>
  <c r="P36" i="1"/>
  <c r="R36" i="1" s="1"/>
  <c r="K68" i="14"/>
  <c r="H67" i="14"/>
  <c r="I67" i="14"/>
  <c r="H45" i="14"/>
  <c r="K45" i="14"/>
  <c r="P24" i="1"/>
  <c r="R24" i="1" s="1"/>
  <c r="P21" i="1"/>
  <c r="R21" i="1" s="1"/>
  <c r="P79" i="1"/>
  <c r="R79" i="1" s="1"/>
  <c r="P43" i="1"/>
  <c r="R43" i="1" s="1"/>
  <c r="P27" i="1"/>
  <c r="R27" i="1" s="1"/>
  <c r="P40" i="1"/>
  <c r="R40" i="1" s="1"/>
  <c r="P68" i="1"/>
  <c r="R68" i="1" s="1"/>
  <c r="P22" i="1"/>
  <c r="R22" i="1" s="1"/>
  <c r="P50" i="1"/>
  <c r="R50" i="1" s="1"/>
  <c r="P85" i="1"/>
  <c r="R85" i="1" s="1"/>
  <c r="P64" i="1"/>
  <c r="R64" i="1" s="1"/>
  <c r="F80" i="14"/>
  <c r="H75" i="14"/>
  <c r="I75" i="14"/>
  <c r="H39" i="14"/>
  <c r="I39" i="14"/>
  <c r="J39" i="14"/>
  <c r="F39" i="14"/>
  <c r="K39" i="14"/>
  <c r="L39" i="14"/>
  <c r="H60" i="11"/>
  <c r="F60" i="11"/>
  <c r="L60" i="11"/>
  <c r="I46" i="11"/>
  <c r="K46" i="11"/>
  <c r="J46" i="11"/>
  <c r="L46" i="11"/>
  <c r="H33" i="11"/>
  <c r="F33" i="11"/>
  <c r="I33" i="11"/>
  <c r="K33" i="11"/>
  <c r="J33" i="11"/>
  <c r="B15" i="11"/>
  <c r="K13" i="11"/>
  <c r="O13" i="11"/>
  <c r="P13" i="11"/>
  <c r="G13" i="11"/>
  <c r="I13" i="11"/>
  <c r="H44" i="7"/>
  <c r="H28" i="7"/>
  <c r="K80" i="14"/>
  <c r="H50" i="14"/>
  <c r="J50" i="14"/>
  <c r="I26" i="14"/>
  <c r="J26" i="14"/>
  <c r="F26" i="14"/>
  <c r="H26" i="14"/>
  <c r="H36" i="9"/>
  <c r="F36" i="9"/>
  <c r="J36" i="9"/>
  <c r="I36" i="9"/>
  <c r="L36" i="9"/>
  <c r="K36" i="9"/>
  <c r="P81" i="1"/>
  <c r="R81" i="1" s="1"/>
  <c r="P44" i="1"/>
  <c r="R44" i="1" s="1"/>
  <c r="P61" i="1"/>
  <c r="R61" i="1" s="1"/>
  <c r="P39" i="1"/>
  <c r="R39" i="1" s="1"/>
  <c r="P23" i="1"/>
  <c r="R23" i="1" s="1"/>
  <c r="P49" i="1"/>
  <c r="R49" i="1" s="1"/>
  <c r="P59" i="1"/>
  <c r="R59" i="1" s="1"/>
  <c r="P54" i="1"/>
  <c r="R54" i="1" s="1"/>
  <c r="P74" i="1"/>
  <c r="R74" i="1" s="1"/>
  <c r="P48" i="1"/>
  <c r="R48" i="1" s="1"/>
  <c r="P67" i="1"/>
  <c r="R67" i="1" s="1"/>
  <c r="P97" i="1"/>
  <c r="R97" i="1" s="1"/>
  <c r="P95" i="1"/>
  <c r="R95" i="1" s="1"/>
  <c r="P93" i="1"/>
  <c r="R93" i="1" s="1"/>
  <c r="P91" i="1"/>
  <c r="R91" i="1" s="1"/>
  <c r="P89" i="1"/>
  <c r="R89" i="1" s="1"/>
  <c r="I78" i="14"/>
  <c r="I49" i="14"/>
  <c r="J49" i="14"/>
  <c r="H49" i="14"/>
  <c r="P37" i="1"/>
  <c r="R37" i="1" s="1"/>
  <c r="P58" i="1"/>
  <c r="R58" i="1" s="1"/>
  <c r="P83" i="1"/>
  <c r="R83" i="1" s="1"/>
  <c r="I70" i="14"/>
  <c r="H70" i="14"/>
  <c r="H68" i="14"/>
  <c r="I68" i="14"/>
  <c r="J68" i="14"/>
  <c r="H40" i="9"/>
  <c r="K40" i="9"/>
  <c r="I40" i="9"/>
  <c r="F40" i="9"/>
  <c r="J40" i="9"/>
  <c r="L40" i="9"/>
  <c r="F84" i="11"/>
  <c r="K84" i="11"/>
  <c r="L84" i="11"/>
  <c r="H51" i="11"/>
  <c r="J51" i="11"/>
  <c r="F51" i="11"/>
  <c r="I51" i="11"/>
  <c r="H37" i="11"/>
  <c r="J37" i="11"/>
  <c r="L37" i="11"/>
  <c r="F37" i="11"/>
  <c r="I37" i="11"/>
  <c r="J63" i="14"/>
  <c r="J43" i="14"/>
  <c r="J32" i="14"/>
  <c r="F73" i="9"/>
  <c r="K72" i="9"/>
  <c r="J71" i="9"/>
  <c r="F65" i="9"/>
  <c r="K64" i="9"/>
  <c r="J63" i="9"/>
  <c r="I58" i="9"/>
  <c r="I57" i="9"/>
  <c r="H56" i="9"/>
  <c r="F55" i="9"/>
  <c r="F54" i="9"/>
  <c r="L26" i="9"/>
  <c r="K21" i="9"/>
  <c r="I43" i="9"/>
  <c r="H48" i="9"/>
  <c r="I39" i="9"/>
  <c r="H35" i="9"/>
  <c r="P87" i="10"/>
  <c r="R87" i="10" s="1"/>
  <c r="T87" i="10" s="1"/>
  <c r="P48" i="10"/>
  <c r="R48" i="10" s="1"/>
  <c r="T48" i="10" s="1"/>
  <c r="W17" i="10"/>
  <c r="L73" i="11"/>
  <c r="L32" i="11"/>
  <c r="K22" i="11"/>
  <c r="K72" i="11"/>
  <c r="K40" i="11"/>
  <c r="K36" i="11"/>
  <c r="K32" i="11"/>
  <c r="F63" i="11"/>
  <c r="I63" i="11"/>
  <c r="I27" i="11"/>
  <c r="J83" i="11"/>
  <c r="H83" i="11"/>
  <c r="H73" i="11"/>
  <c r="F68" i="11"/>
  <c r="H59" i="11"/>
  <c r="H45" i="11"/>
  <c r="H36" i="11"/>
  <c r="H23" i="11"/>
  <c r="W19" i="4"/>
  <c r="W16" i="6"/>
  <c r="J79" i="9"/>
  <c r="F26" i="9"/>
  <c r="H43" i="9"/>
  <c r="F30" i="9"/>
  <c r="P78" i="10"/>
  <c r="R78" i="10" s="1"/>
  <c r="T78" i="10" s="1"/>
  <c r="P40" i="10"/>
  <c r="R40" i="10" s="1"/>
  <c r="T40" i="10" s="1"/>
  <c r="P61" i="10"/>
  <c r="R61" i="10" s="1"/>
  <c r="T61" i="10" s="1"/>
  <c r="W4" i="10"/>
  <c r="L58" i="11"/>
  <c r="F40" i="11"/>
  <c r="H63" i="11"/>
  <c r="H49" i="11"/>
  <c r="H27" i="11"/>
  <c r="F58" i="14"/>
  <c r="I58" i="14"/>
  <c r="J28" i="14"/>
  <c r="W5" i="6"/>
  <c r="K73" i="9"/>
  <c r="J72" i="9"/>
  <c r="I71" i="9"/>
  <c r="K65" i="9"/>
  <c r="J64" i="9"/>
  <c r="I63" i="9"/>
  <c r="F57" i="9"/>
  <c r="K56" i="9"/>
  <c r="J55" i="9"/>
  <c r="L34" i="9"/>
  <c r="K33" i="9"/>
  <c r="J48" i="9"/>
  <c r="J34" i="9"/>
  <c r="H33" i="9"/>
  <c r="P79" i="10"/>
  <c r="R79" i="10" s="1"/>
  <c r="T79" i="10" s="1"/>
  <c r="P71" i="10"/>
  <c r="R71" i="10" s="1"/>
  <c r="T71" i="10" s="1"/>
  <c r="P70" i="10"/>
  <c r="R70" i="10" s="1"/>
  <c r="T70" i="10" s="1"/>
  <c r="P63" i="10"/>
  <c r="R63" i="10" s="1"/>
  <c r="T63" i="10" s="1"/>
  <c r="P62" i="10"/>
  <c r="R62" i="10" s="1"/>
  <c r="T62" i="10" s="1"/>
  <c r="P56" i="10"/>
  <c r="R56" i="10" s="1"/>
  <c r="T56" i="10" s="1"/>
  <c r="W30" i="10"/>
  <c r="W15" i="10"/>
  <c r="W7" i="10"/>
  <c r="F59" i="11"/>
  <c r="F27" i="11"/>
  <c r="I22" i="11"/>
  <c r="J78" i="11"/>
  <c r="J27" i="11"/>
  <c r="I79" i="9"/>
  <c r="J73" i="9"/>
  <c r="I72" i="9"/>
  <c r="H71" i="9"/>
  <c r="J65" i="9"/>
  <c r="I64" i="9"/>
  <c r="H63" i="9"/>
  <c r="K30" i="9"/>
  <c r="P49" i="10"/>
  <c r="R49" i="10" s="1"/>
  <c r="T49" i="10" s="1"/>
  <c r="P36" i="10"/>
  <c r="R36" i="10" s="1"/>
  <c r="T36" i="10" s="1"/>
  <c r="W32" i="10"/>
  <c r="P28" i="10"/>
  <c r="R28" i="10" s="1"/>
  <c r="T28" i="10" s="1"/>
  <c r="P24" i="10"/>
  <c r="R24" i="10" s="1"/>
  <c r="T24" i="10" s="1"/>
  <c r="W14" i="10"/>
  <c r="W6" i="10"/>
  <c r="K73" i="11"/>
  <c r="F36" i="11"/>
  <c r="J65" i="11"/>
  <c r="I47" i="14"/>
  <c r="J58" i="14"/>
  <c r="J47" i="14"/>
  <c r="H79" i="9"/>
  <c r="I73" i="9"/>
  <c r="I65" i="9"/>
  <c r="H54" i="9"/>
  <c r="P53" i="10"/>
  <c r="R53" i="10" s="1"/>
  <c r="T53" i="10" s="1"/>
  <c r="P52" i="10"/>
  <c r="R52" i="10" s="1"/>
  <c r="T52" i="10" s="1"/>
  <c r="P51" i="10"/>
  <c r="R51" i="10" s="1"/>
  <c r="T51" i="10" s="1"/>
  <c r="P41" i="10"/>
  <c r="R41" i="10" s="1"/>
  <c r="T41" i="10" s="1"/>
  <c r="W31" i="10"/>
  <c r="W26" i="10"/>
  <c r="W22" i="10"/>
  <c r="W20" i="10"/>
  <c r="P77" i="10"/>
  <c r="R77" i="10" s="1"/>
  <c r="T77" i="10" s="1"/>
  <c r="P30" i="10"/>
  <c r="R30" i="10" s="1"/>
  <c r="T30" i="10" s="1"/>
  <c r="W5" i="10"/>
  <c r="L22" i="11"/>
  <c r="F45" i="11"/>
  <c r="J75" i="11"/>
  <c r="J23" i="11"/>
  <c r="W22" i="4"/>
  <c r="L30" i="9"/>
  <c r="F48" i="9"/>
  <c r="P86" i="10"/>
  <c r="R86" i="10" s="1"/>
  <c r="T86" i="10" s="1"/>
  <c r="P85" i="10"/>
  <c r="R85" i="10" s="1"/>
  <c r="T85" i="10" s="1"/>
  <c r="P45" i="10"/>
  <c r="R45" i="10" s="1"/>
  <c r="T45" i="10" s="1"/>
  <c r="P44" i="10"/>
  <c r="R44" i="10" s="1"/>
  <c r="T44" i="10" s="1"/>
  <c r="P43" i="10"/>
  <c r="R43" i="10" s="1"/>
  <c r="T43" i="10" s="1"/>
  <c r="W28" i="10"/>
  <c r="W24" i="10"/>
  <c r="W19" i="10"/>
  <c r="P69" i="10"/>
  <c r="R69" i="10" s="1"/>
  <c r="T69" i="10" s="1"/>
  <c r="W13" i="10"/>
  <c r="L49" i="11"/>
  <c r="J18" i="11"/>
  <c r="J18" i="9"/>
  <c r="F18" i="11"/>
  <c r="J18" i="14"/>
  <c r="F18" i="9"/>
  <c r="I18" i="7"/>
  <c r="C12" i="4"/>
  <c r="H18" i="11"/>
  <c r="F18" i="14"/>
  <c r="C11" i="4"/>
  <c r="L18" i="14"/>
  <c r="I18" i="2"/>
  <c r="L18" i="11"/>
  <c r="L18" i="7"/>
  <c r="I18" i="14"/>
  <c r="H18" i="9"/>
  <c r="F18" i="7"/>
  <c r="L18" i="2"/>
  <c r="K18" i="7"/>
  <c r="H18" i="2"/>
  <c r="D18" i="11"/>
  <c r="K18" i="14"/>
  <c r="I18" i="9"/>
  <c r="K18" i="9"/>
  <c r="J18" i="7"/>
  <c r="C18" i="2"/>
  <c r="L18" i="9"/>
  <c r="G18" i="7"/>
  <c r="H18" i="14"/>
  <c r="F18" i="2"/>
  <c r="K18" i="2"/>
  <c r="G18" i="2"/>
  <c r="K18" i="11"/>
  <c r="H18" i="7"/>
  <c r="G18" i="11"/>
  <c r="I18" i="11"/>
  <c r="D18" i="7"/>
  <c r="J18" i="2"/>
  <c r="O137" i="4" l="1"/>
  <c r="O138" i="4"/>
  <c r="R137" i="4"/>
  <c r="T137" i="4" s="1"/>
  <c r="E14" i="10"/>
  <c r="O135" i="4"/>
  <c r="O136" i="4"/>
  <c r="O133" i="4"/>
  <c r="O131" i="4"/>
  <c r="O132" i="4"/>
  <c r="O134" i="4"/>
  <c r="O91" i="4"/>
  <c r="O129" i="4"/>
  <c r="O106" i="4"/>
  <c r="O110" i="4"/>
  <c r="O122" i="4"/>
  <c r="O116" i="4"/>
  <c r="O105" i="4"/>
  <c r="O100" i="4"/>
  <c r="O112" i="4"/>
  <c r="O101" i="4"/>
  <c r="O120" i="4"/>
  <c r="O97" i="4"/>
  <c r="O92" i="4"/>
  <c r="O98" i="4"/>
  <c r="O93" i="4"/>
  <c r="O119" i="4"/>
  <c r="O111" i="4"/>
  <c r="O114" i="4"/>
  <c r="O118" i="4"/>
  <c r="O115" i="4"/>
  <c r="O94" i="4"/>
  <c r="O130" i="4"/>
  <c r="O121" i="4"/>
  <c r="O109" i="4"/>
  <c r="O128" i="4"/>
  <c r="O127" i="4"/>
  <c r="O108" i="4"/>
  <c r="O95" i="4"/>
  <c r="C15" i="4"/>
  <c r="C18" i="4" s="1"/>
  <c r="O96" i="4"/>
  <c r="O99" i="4"/>
  <c r="O123" i="4"/>
  <c r="O117" i="4"/>
  <c r="O124" i="4"/>
  <c r="O102" i="4"/>
  <c r="O113" i="4"/>
  <c r="O103" i="4"/>
  <c r="O125" i="4"/>
  <c r="O104" i="4"/>
  <c r="O107" i="4"/>
  <c r="O126" i="4"/>
  <c r="C16" i="4"/>
  <c r="D18" i="4" s="1"/>
  <c r="K131" i="4"/>
  <c r="O2" i="14"/>
  <c r="O3" i="14"/>
  <c r="O1" i="2"/>
  <c r="O2" i="7"/>
  <c r="O3" i="7"/>
  <c r="O2" i="9"/>
  <c r="O3" i="9"/>
  <c r="O4" i="14"/>
  <c r="O1" i="14"/>
  <c r="O6" i="14"/>
  <c r="O6" i="2"/>
  <c r="O5" i="2"/>
  <c r="O4" i="2"/>
  <c r="O1" i="9"/>
  <c r="O6" i="9"/>
  <c r="O1" i="7"/>
  <c r="O6" i="7"/>
  <c r="O4" i="7"/>
  <c r="O4" i="9"/>
  <c r="O1" i="11"/>
  <c r="O6" i="11"/>
  <c r="O5" i="14"/>
  <c r="O3" i="2"/>
  <c r="O2" i="2"/>
  <c r="O2" i="11"/>
  <c r="O3" i="11"/>
  <c r="O4" i="11"/>
  <c r="O5" i="9"/>
  <c r="O5" i="11"/>
  <c r="O5" i="7"/>
  <c r="E14" i="12"/>
  <c r="E14" i="1"/>
  <c r="E18" i="7"/>
  <c r="E18" i="2"/>
  <c r="F18" i="4" l="1"/>
  <c r="F19" i="4" s="1"/>
  <c r="P25" i="2"/>
  <c r="P90" i="2"/>
  <c r="P154" i="2"/>
  <c r="P42" i="2"/>
  <c r="P105" i="2"/>
  <c r="P169" i="2"/>
  <c r="P67" i="2"/>
  <c r="P128" i="2"/>
  <c r="P87" i="2"/>
  <c r="P151" i="2"/>
  <c r="P29" i="2"/>
  <c r="P94" i="2"/>
  <c r="P158" i="2"/>
  <c r="P46" i="2"/>
  <c r="P109" i="2"/>
  <c r="P76" i="2"/>
  <c r="P48" i="2"/>
  <c r="P115" i="2"/>
  <c r="P240" i="2"/>
  <c r="P304" i="2"/>
  <c r="P223" i="2"/>
  <c r="P287" i="2"/>
  <c r="P222" i="2"/>
  <c r="P286" i="2"/>
  <c r="P133" i="2"/>
  <c r="P156" i="2"/>
  <c r="P179" i="2"/>
  <c r="P237" i="2"/>
  <c r="P301" i="2"/>
  <c r="P132" i="2"/>
  <c r="P252" i="2"/>
  <c r="P316" i="2"/>
  <c r="P235" i="2"/>
  <c r="P299" i="2"/>
  <c r="P217" i="2"/>
  <c r="P168" i="2"/>
  <c r="P192" i="2"/>
  <c r="P330" i="2"/>
  <c r="P329" i="2"/>
  <c r="P250" i="2"/>
  <c r="P33" i="2"/>
  <c r="P98" i="2"/>
  <c r="P162" i="2"/>
  <c r="P50" i="2"/>
  <c r="P113" i="2"/>
  <c r="P177" i="2"/>
  <c r="P75" i="2"/>
  <c r="P28" i="2"/>
  <c r="P95" i="2"/>
  <c r="P159" i="2"/>
  <c r="P37" i="2"/>
  <c r="P102" i="2"/>
  <c r="P166" i="2"/>
  <c r="P54" i="2"/>
  <c r="P23" i="2"/>
  <c r="P84" i="2"/>
  <c r="P56" i="2"/>
  <c r="P116" i="2"/>
  <c r="P248" i="2"/>
  <c r="P312" i="2"/>
  <c r="P231" i="2"/>
  <c r="P295" i="2"/>
  <c r="P230" i="2"/>
  <c r="P294" i="2"/>
  <c r="P139" i="2"/>
  <c r="P157" i="2"/>
  <c r="P180" i="2"/>
  <c r="P245" i="2"/>
  <c r="P309" i="2"/>
  <c r="P197" i="2"/>
  <c r="P260" i="2"/>
  <c r="P324" i="2"/>
  <c r="P243" i="2"/>
  <c r="P307" i="2"/>
  <c r="P225" i="2"/>
  <c r="P266" i="2"/>
  <c r="P218" i="2"/>
  <c r="P136" i="2"/>
  <c r="P117" i="2"/>
  <c r="P184" i="2"/>
  <c r="P41" i="2"/>
  <c r="P106" i="2"/>
  <c r="P170" i="2"/>
  <c r="P58" i="2"/>
  <c r="P121" i="2"/>
  <c r="P185" i="2"/>
  <c r="P80" i="2"/>
  <c r="P36" i="2"/>
  <c r="P103" i="2"/>
  <c r="P167" i="2"/>
  <c r="P45" i="2"/>
  <c r="P110" i="2"/>
  <c r="P174" i="2"/>
  <c r="P62" i="2"/>
  <c r="P31" i="2"/>
  <c r="P92" i="2"/>
  <c r="P64" i="2"/>
  <c r="P198" i="2"/>
  <c r="P256" i="2"/>
  <c r="P320" i="2"/>
  <c r="P239" i="2"/>
  <c r="P303" i="2"/>
  <c r="P238" i="2"/>
  <c r="P302" i="2"/>
  <c r="P140" i="2"/>
  <c r="P163" i="2"/>
  <c r="P181" i="2"/>
  <c r="P253" i="2"/>
  <c r="P317" i="2"/>
  <c r="P201" i="2"/>
  <c r="P268" i="2"/>
  <c r="P332" i="2"/>
  <c r="P251" i="2"/>
  <c r="P315" i="2"/>
  <c r="P233" i="2"/>
  <c r="P289" i="2"/>
  <c r="P322" i="2"/>
  <c r="P234" i="2"/>
  <c r="P176" i="2"/>
  <c r="P57" i="2"/>
  <c r="P122" i="2"/>
  <c r="P186" i="2"/>
  <c r="P74" i="2"/>
  <c r="P137" i="2"/>
  <c r="P35" i="2"/>
  <c r="P96" i="2"/>
  <c r="P52" i="2"/>
  <c r="P119" i="2"/>
  <c r="P183" i="2"/>
  <c r="P61" i="2"/>
  <c r="P126" i="2"/>
  <c r="P190" i="2"/>
  <c r="P77" i="2"/>
  <c r="P47" i="2"/>
  <c r="P108" i="2"/>
  <c r="P83" i="2"/>
  <c r="P208" i="2"/>
  <c r="P272" i="2"/>
  <c r="P196" i="2"/>
  <c r="P255" i="2"/>
  <c r="P319" i="2"/>
  <c r="P254" i="2"/>
  <c r="P318" i="2"/>
  <c r="P147" i="2"/>
  <c r="P165" i="2"/>
  <c r="P205" i="2"/>
  <c r="P269" i="2"/>
  <c r="P333" i="2"/>
  <c r="P220" i="2"/>
  <c r="P284" i="2"/>
  <c r="P204" i="2"/>
  <c r="P267" i="2"/>
  <c r="P331" i="2"/>
  <c r="P249" i="2"/>
  <c r="P210" i="2"/>
  <c r="P189" i="2"/>
  <c r="P321" i="2"/>
  <c r="P282" i="2"/>
  <c r="P65" i="2"/>
  <c r="P130" i="2"/>
  <c r="P194" i="2"/>
  <c r="P81" i="2"/>
  <c r="P145" i="2"/>
  <c r="P43" i="2"/>
  <c r="P104" i="2"/>
  <c r="P60" i="2"/>
  <c r="P127" i="2"/>
  <c r="P191" i="2"/>
  <c r="P69" i="2"/>
  <c r="P134" i="2"/>
  <c r="P22" i="2"/>
  <c r="P85" i="2"/>
  <c r="P55" i="2"/>
  <c r="P24" i="2"/>
  <c r="P91" i="2"/>
  <c r="P216" i="2"/>
  <c r="P280" i="2"/>
  <c r="P202" i="2"/>
  <c r="P263" i="2"/>
  <c r="P327" i="2"/>
  <c r="P262" i="2"/>
  <c r="P326" i="2"/>
  <c r="P148" i="2"/>
  <c r="P171" i="2"/>
  <c r="P213" i="2"/>
  <c r="P277" i="2"/>
  <c r="P123" i="2"/>
  <c r="P228" i="2"/>
  <c r="P292" i="2"/>
  <c r="P211" i="2"/>
  <c r="P275" i="2"/>
  <c r="P193" i="2"/>
  <c r="P257" i="2"/>
  <c r="P274" i="2"/>
  <c r="P195" i="2"/>
  <c r="P242" i="2"/>
  <c r="P297" i="2"/>
  <c r="P73" i="2"/>
  <c r="P138" i="2"/>
  <c r="P26" i="2"/>
  <c r="P89" i="2"/>
  <c r="P153" i="2"/>
  <c r="P51" i="2"/>
  <c r="P112" i="2"/>
  <c r="P68" i="2"/>
  <c r="P135" i="2"/>
  <c r="P199" i="2"/>
  <c r="P78" i="2"/>
  <c r="P142" i="2"/>
  <c r="P30" i="2"/>
  <c r="P93" i="2"/>
  <c r="P63" i="2"/>
  <c r="P32" i="2"/>
  <c r="P99" i="2"/>
  <c r="P224" i="2"/>
  <c r="P288" i="2"/>
  <c r="P207" i="2"/>
  <c r="P271" i="2"/>
  <c r="P206" i="2"/>
  <c r="P270" i="2"/>
  <c r="P334" i="2"/>
  <c r="P149" i="2"/>
  <c r="P172" i="2"/>
  <c r="P221" i="2"/>
  <c r="P285" i="2"/>
  <c r="P124" i="2"/>
  <c r="P236" i="2"/>
  <c r="P300" i="2"/>
  <c r="P219" i="2"/>
  <c r="P283" i="2"/>
  <c r="P203" i="2"/>
  <c r="P265" i="2"/>
  <c r="P281" i="2"/>
  <c r="P226" i="2"/>
  <c r="P298" i="2"/>
  <c r="P305" i="2"/>
  <c r="P82" i="2"/>
  <c r="P161" i="2"/>
  <c r="P143" i="2"/>
  <c r="P38" i="2"/>
  <c r="P107" i="2"/>
  <c r="P279" i="2"/>
  <c r="P155" i="2"/>
  <c r="P131" i="2"/>
  <c r="P291" i="2"/>
  <c r="P314" i="2"/>
  <c r="P114" i="2"/>
  <c r="P27" i="2"/>
  <c r="P175" i="2"/>
  <c r="P70" i="2"/>
  <c r="P200" i="2"/>
  <c r="P311" i="2"/>
  <c r="P164" i="2"/>
  <c r="P212" i="2"/>
  <c r="P323" i="2"/>
  <c r="P306" i="2"/>
  <c r="P146" i="2"/>
  <c r="P59" i="2"/>
  <c r="P21" i="2"/>
  <c r="P101" i="2"/>
  <c r="P232" i="2"/>
  <c r="P214" i="2"/>
  <c r="P173" i="2"/>
  <c r="P244" i="2"/>
  <c r="P209" i="2"/>
  <c r="P313" i="2"/>
  <c r="P178" i="2"/>
  <c r="P88" i="2"/>
  <c r="P53" i="2"/>
  <c r="P39" i="2"/>
  <c r="P264" i="2"/>
  <c r="P246" i="2"/>
  <c r="P187" i="2"/>
  <c r="P276" i="2"/>
  <c r="P241" i="2"/>
  <c r="P258" i="2"/>
  <c r="P34" i="2"/>
  <c r="P120" i="2"/>
  <c r="P86" i="2"/>
  <c r="P71" i="2"/>
  <c r="P296" i="2"/>
  <c r="P278" i="2"/>
  <c r="P229" i="2"/>
  <c r="P308" i="2"/>
  <c r="P273" i="2"/>
  <c r="P290" i="2"/>
  <c r="P66" i="2"/>
  <c r="P44" i="2"/>
  <c r="P118" i="2"/>
  <c r="P100" i="2"/>
  <c r="P328" i="2"/>
  <c r="P310" i="2"/>
  <c r="P261" i="2"/>
  <c r="P188" i="2"/>
  <c r="P160" i="2"/>
  <c r="P97" i="2"/>
  <c r="P79" i="2"/>
  <c r="P150" i="2"/>
  <c r="P40" i="2"/>
  <c r="P215" i="2"/>
  <c r="P125" i="2"/>
  <c r="P293" i="2"/>
  <c r="P227" i="2"/>
  <c r="P152" i="2"/>
  <c r="P49" i="2"/>
  <c r="P129" i="2"/>
  <c r="P111" i="2"/>
  <c r="P182" i="2"/>
  <c r="P72" i="2"/>
  <c r="P247" i="2"/>
  <c r="P141" i="2"/>
  <c r="P325" i="2"/>
  <c r="P259" i="2"/>
  <c r="P144" i="2"/>
  <c r="O47" i="9"/>
  <c r="O28" i="9"/>
  <c r="O63" i="9"/>
  <c r="O49" i="9"/>
  <c r="O41" i="9"/>
  <c r="O52" i="9"/>
  <c r="O25" i="9"/>
  <c r="O45" i="9"/>
  <c r="O56" i="9"/>
  <c r="O87" i="9"/>
  <c r="O70" i="9"/>
  <c r="O61" i="9"/>
  <c r="O76" i="9"/>
  <c r="O27" i="9"/>
  <c r="O29" i="9"/>
  <c r="O30" i="9"/>
  <c r="O50" i="9"/>
  <c r="O84" i="9"/>
  <c r="O75" i="9"/>
  <c r="O44" i="9"/>
  <c r="O97" i="9"/>
  <c r="O161" i="9"/>
  <c r="O117" i="9"/>
  <c r="O176" i="9"/>
  <c r="O151" i="9"/>
  <c r="O166" i="9"/>
  <c r="O104" i="9"/>
  <c r="O157" i="9"/>
  <c r="O102" i="9"/>
  <c r="O155" i="9"/>
  <c r="O219" i="9"/>
  <c r="O170" i="9"/>
  <c r="O241" i="9"/>
  <c r="O186" i="9"/>
  <c r="O223" i="9"/>
  <c r="O180" i="9"/>
  <c r="O138" i="9"/>
  <c r="O213" i="9"/>
  <c r="O200" i="9"/>
  <c r="O260" i="9"/>
  <c r="O279" i="9"/>
  <c r="O271" i="9"/>
  <c r="O291" i="9"/>
  <c r="O286" i="9"/>
  <c r="O293" i="9"/>
  <c r="O296" i="9"/>
  <c r="O287" i="9"/>
  <c r="O36" i="9"/>
  <c r="O38" i="9"/>
  <c r="O40" i="9"/>
  <c r="O53" i="9"/>
  <c r="O92" i="9"/>
  <c r="O83" i="9"/>
  <c r="O58" i="9"/>
  <c r="O103" i="9"/>
  <c r="O169" i="9"/>
  <c r="O120" i="9"/>
  <c r="O64" i="9"/>
  <c r="O88" i="9"/>
  <c r="O174" i="9"/>
  <c r="O110" i="9"/>
  <c r="O165" i="9"/>
  <c r="O106" i="9"/>
  <c r="O89" i="9"/>
  <c r="O227" i="9"/>
  <c r="O178" i="9"/>
  <c r="O249" i="9"/>
  <c r="O192" i="9"/>
  <c r="O231" i="9"/>
  <c r="O183" i="9"/>
  <c r="O140" i="9"/>
  <c r="O221" i="9"/>
  <c r="O204" i="9"/>
  <c r="O268" i="9"/>
  <c r="O295" i="9"/>
  <c r="O307" i="9"/>
  <c r="O294" i="9"/>
  <c r="O305" i="9"/>
  <c r="O304" i="9"/>
  <c r="O299" i="9"/>
  <c r="O292" i="9"/>
  <c r="O310" i="9"/>
  <c r="O57" i="9"/>
  <c r="O48" i="9"/>
  <c r="O54" i="9"/>
  <c r="O24" i="9"/>
  <c r="O100" i="9"/>
  <c r="O91" i="9"/>
  <c r="O66" i="9"/>
  <c r="O111" i="9"/>
  <c r="O177" i="9"/>
  <c r="O128" i="9"/>
  <c r="O77" i="9"/>
  <c r="O119" i="9"/>
  <c r="O182" i="9"/>
  <c r="O113" i="9"/>
  <c r="O173" i="9"/>
  <c r="O112" i="9"/>
  <c r="O122" i="9"/>
  <c r="O235" i="9"/>
  <c r="O194" i="9"/>
  <c r="O257" i="9"/>
  <c r="O196" i="9"/>
  <c r="O239" i="9"/>
  <c r="O206" i="9"/>
  <c r="O146" i="9"/>
  <c r="O229" i="9"/>
  <c r="O212" i="9"/>
  <c r="O276" i="9"/>
  <c r="O298" i="9"/>
  <c r="O218" i="9"/>
  <c r="O300" i="9"/>
  <c r="O313" i="9"/>
  <c r="O312" i="9"/>
  <c r="O303" i="9"/>
  <c r="O301" i="9"/>
  <c r="O243" i="9"/>
  <c r="O65" i="9"/>
  <c r="O55" i="9"/>
  <c r="O62" i="9"/>
  <c r="O33" i="9"/>
  <c r="O108" i="9"/>
  <c r="O99" i="9"/>
  <c r="O74" i="9"/>
  <c r="O121" i="9"/>
  <c r="O185" i="9"/>
  <c r="O136" i="9"/>
  <c r="O93" i="9"/>
  <c r="O126" i="9"/>
  <c r="O190" i="9"/>
  <c r="O116" i="9"/>
  <c r="O181" i="9"/>
  <c r="O118" i="9"/>
  <c r="O130" i="9"/>
  <c r="O167" i="9"/>
  <c r="O199" i="9"/>
  <c r="O265" i="9"/>
  <c r="O159" i="9"/>
  <c r="O163" i="9"/>
  <c r="O214" i="9"/>
  <c r="O148" i="9"/>
  <c r="O237" i="9"/>
  <c r="O220" i="9"/>
  <c r="O284" i="9"/>
  <c r="O308" i="9"/>
  <c r="O247" i="9"/>
  <c r="O306" i="9"/>
  <c r="O226" i="9"/>
  <c r="O232" i="9"/>
  <c r="O311" i="9"/>
  <c r="O309" i="9"/>
  <c r="O234" i="9"/>
  <c r="O73" i="9"/>
  <c r="O71" i="9"/>
  <c r="O78" i="9"/>
  <c r="O42" i="9"/>
  <c r="O34" i="9"/>
  <c r="O107" i="9"/>
  <c r="O82" i="9"/>
  <c r="O129" i="9"/>
  <c r="O193" i="9"/>
  <c r="O144" i="9"/>
  <c r="O105" i="9"/>
  <c r="O134" i="9"/>
  <c r="O198" i="9"/>
  <c r="O125" i="9"/>
  <c r="O101" i="9"/>
  <c r="O123" i="9"/>
  <c r="O187" i="9"/>
  <c r="O175" i="9"/>
  <c r="O209" i="9"/>
  <c r="O273" i="9"/>
  <c r="O188" i="9"/>
  <c r="O164" i="9"/>
  <c r="O222" i="9"/>
  <c r="O154" i="9"/>
  <c r="O245" i="9"/>
  <c r="O228" i="9"/>
  <c r="O240" i="9"/>
  <c r="O216" i="9"/>
  <c r="O253" i="9"/>
  <c r="O224" i="9"/>
  <c r="O242" i="9"/>
  <c r="O264" i="9"/>
  <c r="O254" i="9"/>
  <c r="O256" i="9"/>
  <c r="O208" i="9"/>
  <c r="O23" i="9"/>
  <c r="O81" i="9"/>
  <c r="O79" i="9"/>
  <c r="O86" i="9"/>
  <c r="O51" i="9"/>
  <c r="O43" i="9"/>
  <c r="O115" i="9"/>
  <c r="O90" i="9"/>
  <c r="O137" i="9"/>
  <c r="O94" i="9"/>
  <c r="O152" i="9"/>
  <c r="O127" i="9"/>
  <c r="O142" i="9"/>
  <c r="O69" i="9"/>
  <c r="O133" i="9"/>
  <c r="O124" i="9"/>
  <c r="O131" i="9"/>
  <c r="O191" i="9"/>
  <c r="O202" i="9"/>
  <c r="O217" i="9"/>
  <c r="O281" i="9"/>
  <c r="O201" i="9"/>
  <c r="O171" i="9"/>
  <c r="O230" i="9"/>
  <c r="O156" i="9"/>
  <c r="O189" i="9"/>
  <c r="O236" i="9"/>
  <c r="O250" i="9"/>
  <c r="O248" i="9"/>
  <c r="O259" i="9"/>
  <c r="O251" i="9"/>
  <c r="O272" i="9"/>
  <c r="O270" i="9"/>
  <c r="O258" i="9"/>
  <c r="O285" i="9"/>
  <c r="O22" i="9"/>
  <c r="O98" i="9"/>
  <c r="O135" i="9"/>
  <c r="O132" i="9"/>
  <c r="O225" i="9"/>
  <c r="O238" i="9"/>
  <c r="O269" i="9"/>
  <c r="O278" i="9"/>
  <c r="O266" i="9"/>
  <c r="O32" i="9"/>
  <c r="O72" i="9"/>
  <c r="O143" i="9"/>
  <c r="O80" i="9"/>
  <c r="O233" i="9"/>
  <c r="O246" i="9"/>
  <c r="O275" i="9"/>
  <c r="O282" i="9"/>
  <c r="O31" i="9"/>
  <c r="O60" i="9"/>
  <c r="O145" i="9"/>
  <c r="O150" i="9"/>
  <c r="O139" i="9"/>
  <c r="O289" i="9"/>
  <c r="O184" i="9"/>
  <c r="O261" i="9"/>
  <c r="O274" i="9"/>
  <c r="O39" i="9"/>
  <c r="O68" i="9"/>
  <c r="O153" i="9"/>
  <c r="O158" i="9"/>
  <c r="O147" i="9"/>
  <c r="O297" i="9"/>
  <c r="O205" i="9"/>
  <c r="O267" i="9"/>
  <c r="O290" i="9"/>
  <c r="O37" i="9"/>
  <c r="O59" i="9"/>
  <c r="O109" i="9"/>
  <c r="O85" i="9"/>
  <c r="O203" i="9"/>
  <c r="O207" i="9"/>
  <c r="O195" i="9"/>
  <c r="O263" i="9"/>
  <c r="O277" i="9"/>
  <c r="O46" i="9"/>
  <c r="O67" i="9"/>
  <c r="O114" i="9"/>
  <c r="O96" i="9"/>
  <c r="O211" i="9"/>
  <c r="O215" i="9"/>
  <c r="O197" i="9"/>
  <c r="O288" i="9"/>
  <c r="O283" i="9"/>
  <c r="O95" i="9"/>
  <c r="O26" i="9"/>
  <c r="O160" i="9"/>
  <c r="O141" i="9"/>
  <c r="O210" i="9"/>
  <c r="O172" i="9"/>
  <c r="O244" i="9"/>
  <c r="O255" i="9"/>
  <c r="O302" i="9"/>
  <c r="O162" i="9"/>
  <c r="O252" i="9"/>
  <c r="O21" i="9"/>
  <c r="O262" i="9"/>
  <c r="O35" i="9"/>
  <c r="O168" i="9"/>
  <c r="O149" i="9"/>
  <c r="O179" i="9"/>
  <c r="O280" i="9"/>
  <c r="O7" i="9"/>
  <c r="E4" i="9" s="1"/>
  <c r="Q21" i="9"/>
  <c r="Q46" i="9"/>
  <c r="Q31" i="9"/>
  <c r="Q32" i="9"/>
  <c r="Q54" i="9"/>
  <c r="Q26" i="9"/>
  <c r="Q85" i="9"/>
  <c r="Q51" i="9"/>
  <c r="Q71" i="9"/>
  <c r="Q139" i="9"/>
  <c r="Q74" i="9"/>
  <c r="Q170" i="9"/>
  <c r="Q29" i="9"/>
  <c r="Q57" i="9"/>
  <c r="Q39" i="9"/>
  <c r="Q40" i="9"/>
  <c r="Q62" i="9"/>
  <c r="Q34" i="9"/>
  <c r="Q93" i="9"/>
  <c r="Q52" i="9"/>
  <c r="Q82" i="9"/>
  <c r="Q147" i="9"/>
  <c r="Q91" i="9"/>
  <c r="Q178" i="9"/>
  <c r="Q129" i="9"/>
  <c r="Q114" i="9"/>
  <c r="Q176" i="9"/>
  <c r="Q143" i="9"/>
  <c r="Q119" i="9"/>
  <c r="Q133" i="9"/>
  <c r="Q205" i="9"/>
  <c r="Q177" i="9"/>
  <c r="Q203" i="9"/>
  <c r="Q267" i="9"/>
  <c r="Q202" i="9"/>
  <c r="Q208" i="9"/>
  <c r="Q158" i="9"/>
  <c r="Q239" i="9"/>
  <c r="Q173" i="9"/>
  <c r="Q254" i="9"/>
  <c r="Q258" i="9"/>
  <c r="Q289" i="9"/>
  <c r="Q279" i="9"/>
  <c r="Q271" i="9"/>
  <c r="Q300" i="9"/>
  <c r="Q280" i="9"/>
  <c r="Q264" i="9"/>
  <c r="Q210" i="9"/>
  <c r="Q28" i="9"/>
  <c r="Q37" i="9"/>
  <c r="Q65" i="9"/>
  <c r="Q47" i="9"/>
  <c r="Q48" i="9"/>
  <c r="Q70" i="9"/>
  <c r="Q42" i="9"/>
  <c r="Q101" i="9"/>
  <c r="Q60" i="9"/>
  <c r="Q106" i="9"/>
  <c r="Q155" i="9"/>
  <c r="Q122" i="9"/>
  <c r="Q63" i="9"/>
  <c r="Q137" i="9"/>
  <c r="Q120" i="9"/>
  <c r="Q184" i="9"/>
  <c r="Q151" i="9"/>
  <c r="Q126" i="9"/>
  <c r="Q141" i="9"/>
  <c r="Q213" i="9"/>
  <c r="Q185" i="9"/>
  <c r="Q211" i="9"/>
  <c r="Q275" i="9"/>
  <c r="Q186" i="9"/>
  <c r="Q216" i="9"/>
  <c r="Q188" i="9"/>
  <c r="Q247" i="9"/>
  <c r="Q180" i="9"/>
  <c r="Q262" i="9"/>
  <c r="Q277" i="9"/>
  <c r="Q292" i="9"/>
  <c r="Q295" i="9"/>
  <c r="Q307" i="9"/>
  <c r="Q306" i="9"/>
  <c r="Q282" i="9"/>
  <c r="Q266" i="9"/>
  <c r="Q304" i="9"/>
  <c r="Q36" i="9"/>
  <c r="Q45" i="9"/>
  <c r="Q73" i="9"/>
  <c r="Q56" i="9"/>
  <c r="Q55" i="9"/>
  <c r="Q78" i="9"/>
  <c r="Q50" i="9"/>
  <c r="Q109" i="9"/>
  <c r="Q68" i="9"/>
  <c r="Q112" i="9"/>
  <c r="Q163" i="9"/>
  <c r="Q130" i="9"/>
  <c r="Q87" i="9"/>
  <c r="Q145" i="9"/>
  <c r="Q128" i="9"/>
  <c r="Q192" i="9"/>
  <c r="Q159" i="9"/>
  <c r="Q79" i="9"/>
  <c r="Q149" i="9"/>
  <c r="Q221" i="9"/>
  <c r="Q189" i="9"/>
  <c r="Q219" i="9"/>
  <c r="Q283" i="9"/>
  <c r="Q209" i="9"/>
  <c r="Q224" i="9"/>
  <c r="Q198" i="9"/>
  <c r="Q140" i="9"/>
  <c r="Q206" i="9"/>
  <c r="Q270" i="9"/>
  <c r="Q302" i="9"/>
  <c r="Q298" i="9"/>
  <c r="Q308" i="9"/>
  <c r="Q257" i="9"/>
  <c r="Q226" i="9"/>
  <c r="Q305" i="9"/>
  <c r="Q285" i="9"/>
  <c r="Q268" i="9"/>
  <c r="Q44" i="9"/>
  <c r="Q58" i="9"/>
  <c r="Q81" i="9"/>
  <c r="Q64" i="9"/>
  <c r="Q25" i="9"/>
  <c r="Q86" i="9"/>
  <c r="Q53" i="9"/>
  <c r="Q117" i="9"/>
  <c r="Q76" i="9"/>
  <c r="Q115" i="9"/>
  <c r="Q171" i="9"/>
  <c r="Q138" i="9"/>
  <c r="Q90" i="9"/>
  <c r="Q153" i="9"/>
  <c r="Q136" i="9"/>
  <c r="Q67" i="9"/>
  <c r="Q72" i="9"/>
  <c r="Q110" i="9"/>
  <c r="Q92" i="9"/>
  <c r="Q146" i="9"/>
  <c r="Q95" i="9"/>
  <c r="Q88" i="9"/>
  <c r="Q116" i="9"/>
  <c r="Q132" i="9"/>
  <c r="Q191" i="9"/>
  <c r="Q251" i="9"/>
  <c r="Q225" i="9"/>
  <c r="Q150" i="9"/>
  <c r="Q164" i="9"/>
  <c r="Q278" i="9"/>
  <c r="Q281" i="9"/>
  <c r="Q220" i="9"/>
  <c r="Q297" i="9"/>
  <c r="Q236" i="9"/>
  <c r="Q312" i="9"/>
  <c r="Q75" i="9"/>
  <c r="Q80" i="9"/>
  <c r="Q61" i="9"/>
  <c r="Q100" i="9"/>
  <c r="Q154" i="9"/>
  <c r="Q98" i="9"/>
  <c r="Q105" i="9"/>
  <c r="Q83" i="9"/>
  <c r="Q181" i="9"/>
  <c r="Q197" i="9"/>
  <c r="Q259" i="9"/>
  <c r="Q233" i="9"/>
  <c r="Q201" i="9"/>
  <c r="Q165" i="9"/>
  <c r="Q286" i="9"/>
  <c r="Q287" i="9"/>
  <c r="Q248" i="9"/>
  <c r="Q228" i="9"/>
  <c r="Q245" i="9"/>
  <c r="Q272" i="9"/>
  <c r="Q22" i="9"/>
  <c r="Q24" i="9"/>
  <c r="Q69" i="9"/>
  <c r="Q118" i="9"/>
  <c r="Q162" i="9"/>
  <c r="Q107" i="9"/>
  <c r="Q127" i="9"/>
  <c r="Q104" i="9"/>
  <c r="Q193" i="9"/>
  <c r="Q204" i="9"/>
  <c r="Q291" i="9"/>
  <c r="Q190" i="9"/>
  <c r="Q207" i="9"/>
  <c r="Q172" i="9"/>
  <c r="Q244" i="9"/>
  <c r="Q301" i="9"/>
  <c r="Q253" i="9"/>
  <c r="Q242" i="9"/>
  <c r="Q260" i="9"/>
  <c r="Q274" i="9"/>
  <c r="Q30" i="9"/>
  <c r="Q33" i="9"/>
  <c r="Q77" i="9"/>
  <c r="Q123" i="9"/>
  <c r="Q99" i="9"/>
  <c r="Q144" i="9"/>
  <c r="Q135" i="9"/>
  <c r="Q108" i="9"/>
  <c r="Q229" i="9"/>
  <c r="Q212" i="9"/>
  <c r="Q299" i="9"/>
  <c r="Q196" i="9"/>
  <c r="Q215" i="9"/>
  <c r="Q214" i="9"/>
  <c r="Q252" i="9"/>
  <c r="Q309" i="9"/>
  <c r="Q265" i="9"/>
  <c r="Q249" i="9"/>
  <c r="Q296" i="9"/>
  <c r="Q38" i="9"/>
  <c r="Q41" i="9"/>
  <c r="Q27" i="9"/>
  <c r="Q131" i="9"/>
  <c r="Q103" i="9"/>
  <c r="Q152" i="9"/>
  <c r="Q167" i="9"/>
  <c r="Q113" i="9"/>
  <c r="Q237" i="9"/>
  <c r="Q161" i="9"/>
  <c r="Q182" i="9"/>
  <c r="Q232" i="9"/>
  <c r="Q223" i="9"/>
  <c r="Q222" i="9"/>
  <c r="Q256" i="9"/>
  <c r="Q241" i="9"/>
  <c r="Q263" i="9"/>
  <c r="Q255" i="9"/>
  <c r="Q303" i="9"/>
  <c r="Q89" i="9"/>
  <c r="Q49" i="9"/>
  <c r="Q35" i="9"/>
  <c r="Q179" i="9"/>
  <c r="Q111" i="9"/>
  <c r="Q160" i="9"/>
  <c r="Q175" i="9"/>
  <c r="Q125" i="9"/>
  <c r="Q166" i="9"/>
  <c r="Q227" i="9"/>
  <c r="Q194" i="9"/>
  <c r="Q240" i="9"/>
  <c r="Q231" i="9"/>
  <c r="Q230" i="9"/>
  <c r="Q310" i="9"/>
  <c r="Q261" i="9"/>
  <c r="Q284" i="9"/>
  <c r="Q276" i="9"/>
  <c r="Q311" i="9"/>
  <c r="Q97" i="9"/>
  <c r="Q94" i="9"/>
  <c r="Q43" i="9"/>
  <c r="Q187" i="9"/>
  <c r="Q121" i="9"/>
  <c r="Q168" i="9"/>
  <c r="Q183" i="9"/>
  <c r="Q157" i="9"/>
  <c r="Q169" i="9"/>
  <c r="Q235" i="9"/>
  <c r="Q199" i="9"/>
  <c r="Q134" i="9"/>
  <c r="Q148" i="9"/>
  <c r="Q238" i="9"/>
  <c r="Q250" i="9"/>
  <c r="Q273" i="9"/>
  <c r="Q288" i="9"/>
  <c r="Q313" i="9"/>
  <c r="Q290" i="9"/>
  <c r="Q195" i="9"/>
  <c r="Q142" i="9"/>
  <c r="Q200" i="9"/>
  <c r="Q246" i="9"/>
  <c r="Q59" i="9"/>
  <c r="Q124" i="9"/>
  <c r="Q218" i="9"/>
  <c r="Q23" i="9"/>
  <c r="Q174" i="9"/>
  <c r="Q294" i="9"/>
  <c r="Q102" i="9"/>
  <c r="Q243" i="9"/>
  <c r="Q234" i="9"/>
  <c r="Q293" i="9"/>
  <c r="Q84" i="9"/>
  <c r="Q66" i="9"/>
  <c r="Q156" i="9"/>
  <c r="Q96" i="9"/>
  <c r="Q217" i="9"/>
  <c r="Q269" i="9"/>
  <c r="Q83" i="2"/>
  <c r="Q147" i="2"/>
  <c r="Q91" i="2"/>
  <c r="Q155" i="2"/>
  <c r="Q37" i="2"/>
  <c r="Q106" i="2"/>
  <c r="Q170" i="2"/>
  <c r="Q62" i="2"/>
  <c r="Q129" i="2"/>
  <c r="Q80" i="2"/>
  <c r="Q144" i="2"/>
  <c r="Q24" i="2"/>
  <c r="Q28" i="2"/>
  <c r="Q99" i="2"/>
  <c r="Q163" i="2"/>
  <c r="Q45" i="2"/>
  <c r="Q114" i="2"/>
  <c r="Q178" i="2"/>
  <c r="Q70" i="2"/>
  <c r="Q23" i="2"/>
  <c r="Q88" i="2"/>
  <c r="Q152" i="2"/>
  <c r="Q32" i="2"/>
  <c r="Q95" i="2"/>
  <c r="Q159" i="2"/>
  <c r="Q49" i="2"/>
  <c r="Q110" i="2"/>
  <c r="Q77" i="2"/>
  <c r="Q44" i="2"/>
  <c r="Q115" i="2"/>
  <c r="Q179" i="2"/>
  <c r="Q61" i="2"/>
  <c r="Q130" i="2"/>
  <c r="Q22" i="2"/>
  <c r="Q89" i="2"/>
  <c r="Q39" i="2"/>
  <c r="Q104" i="2"/>
  <c r="Q168" i="2"/>
  <c r="Q48" i="2"/>
  <c r="Q52" i="2"/>
  <c r="Q123" i="2"/>
  <c r="Q187" i="2"/>
  <c r="Q69" i="2"/>
  <c r="Q138" i="2"/>
  <c r="Q30" i="2"/>
  <c r="Q97" i="2"/>
  <c r="Q47" i="2"/>
  <c r="Q112" i="2"/>
  <c r="Q176" i="2"/>
  <c r="Q56" i="2"/>
  <c r="Q119" i="2"/>
  <c r="Q183" i="2"/>
  <c r="Q73" i="2"/>
  <c r="Q42" i="2"/>
  <c r="Q101" i="2"/>
  <c r="Q60" i="2"/>
  <c r="Q131" i="2"/>
  <c r="Q139" i="2"/>
  <c r="Q98" i="2"/>
  <c r="Q54" i="2"/>
  <c r="Q71" i="2"/>
  <c r="Q200" i="2"/>
  <c r="Q127" i="2"/>
  <c r="Q33" i="2"/>
  <c r="Q26" i="2"/>
  <c r="Q109" i="2"/>
  <c r="Q76" i="2"/>
  <c r="Q209" i="2"/>
  <c r="Q273" i="2"/>
  <c r="Q198" i="2"/>
  <c r="Q264" i="2"/>
  <c r="Q328" i="2"/>
  <c r="Q231" i="2"/>
  <c r="Q295" i="2"/>
  <c r="Q230" i="2"/>
  <c r="Q294" i="2"/>
  <c r="Q140" i="2"/>
  <c r="Q172" i="2"/>
  <c r="Q237" i="2"/>
  <c r="Q301" i="2"/>
  <c r="Q171" i="2"/>
  <c r="Q122" i="2"/>
  <c r="Q81" i="2"/>
  <c r="Q96" i="2"/>
  <c r="Q40" i="2"/>
  <c r="Q135" i="2"/>
  <c r="Q41" i="2"/>
  <c r="Q34" i="2"/>
  <c r="Q27" i="2"/>
  <c r="Q84" i="2"/>
  <c r="Q217" i="2"/>
  <c r="Q281" i="2"/>
  <c r="Q208" i="2"/>
  <c r="Q272" i="2"/>
  <c r="Q190" i="2"/>
  <c r="Q239" i="2"/>
  <c r="Q303" i="2"/>
  <c r="Q238" i="2"/>
  <c r="Q302" i="2"/>
  <c r="Q141" i="2"/>
  <c r="Q173" i="2"/>
  <c r="Q245" i="2"/>
  <c r="Q309" i="2"/>
  <c r="Q199" i="2"/>
  <c r="Q260" i="2"/>
  <c r="Q324" i="2"/>
  <c r="Q234" i="2"/>
  <c r="Q282" i="2"/>
  <c r="Q315" i="2"/>
  <c r="Q166" i="2"/>
  <c r="Q259" i="2"/>
  <c r="Q150" i="2"/>
  <c r="Q195" i="2"/>
  <c r="Q146" i="2"/>
  <c r="Q105" i="2"/>
  <c r="Q120" i="2"/>
  <c r="Q64" i="2"/>
  <c r="Q143" i="2"/>
  <c r="Q57" i="2"/>
  <c r="Q50" i="2"/>
  <c r="Q35" i="2"/>
  <c r="Q92" i="2"/>
  <c r="Q225" i="2"/>
  <c r="Q289" i="2"/>
  <c r="Q216" i="2"/>
  <c r="Q280" i="2"/>
  <c r="Q194" i="2"/>
  <c r="Q247" i="2"/>
  <c r="Q311" i="2"/>
  <c r="Q246" i="2"/>
  <c r="Q310" i="2"/>
  <c r="Q148" i="2"/>
  <c r="Q180" i="2"/>
  <c r="Q253" i="2"/>
  <c r="Q317" i="2"/>
  <c r="Q21" i="2"/>
  <c r="Q154" i="2"/>
  <c r="Q113" i="2"/>
  <c r="Q128" i="2"/>
  <c r="Q72" i="2"/>
  <c r="Q151" i="2"/>
  <c r="Q65" i="2"/>
  <c r="Q58" i="2"/>
  <c r="Q43" i="2"/>
  <c r="Q100" i="2"/>
  <c r="Q233" i="2"/>
  <c r="Q297" i="2"/>
  <c r="Q224" i="2"/>
  <c r="Q288" i="2"/>
  <c r="Q196" i="2"/>
  <c r="Q255" i="2"/>
  <c r="Q319" i="2"/>
  <c r="Q254" i="2"/>
  <c r="Q318" i="2"/>
  <c r="Q149" i="2"/>
  <c r="Q181" i="2"/>
  <c r="Q261" i="2"/>
  <c r="Q325" i="2"/>
  <c r="Q212" i="2"/>
  <c r="Q276" i="2"/>
  <c r="Q117" i="2"/>
  <c r="Q250" i="2"/>
  <c r="Q185" i="2"/>
  <c r="Q169" i="2"/>
  <c r="Q299" i="2"/>
  <c r="Q306" i="2"/>
  <c r="Q283" i="2"/>
  <c r="Q29" i="2"/>
  <c r="Q162" i="2"/>
  <c r="Q121" i="2"/>
  <c r="Q136" i="2"/>
  <c r="Q79" i="2"/>
  <c r="Q167" i="2"/>
  <c r="Q78" i="2"/>
  <c r="Q66" i="2"/>
  <c r="Q51" i="2"/>
  <c r="Q108" i="2"/>
  <c r="Q241" i="2"/>
  <c r="Q305" i="2"/>
  <c r="Q232" i="2"/>
  <c r="Q296" i="2"/>
  <c r="Q202" i="2"/>
  <c r="Q263" i="2"/>
  <c r="Q327" i="2"/>
  <c r="Q262" i="2"/>
  <c r="Q326" i="2"/>
  <c r="Q156" i="2"/>
  <c r="Q205" i="2"/>
  <c r="Q269" i="2"/>
  <c r="Q333" i="2"/>
  <c r="Q220" i="2"/>
  <c r="Q284" i="2"/>
  <c r="Q118" i="2"/>
  <c r="Q258" i="2"/>
  <c r="Q227" i="2"/>
  <c r="Q174" i="2"/>
  <c r="Q314" i="2"/>
  <c r="Q137" i="2"/>
  <c r="Q267" i="2"/>
  <c r="Q36" i="2"/>
  <c r="Q53" i="2"/>
  <c r="Q186" i="2"/>
  <c r="Q31" i="2"/>
  <c r="Q160" i="2"/>
  <c r="Q87" i="2"/>
  <c r="Q175" i="2"/>
  <c r="Q86" i="2"/>
  <c r="Q74" i="2"/>
  <c r="Q59" i="2"/>
  <c r="Q116" i="2"/>
  <c r="Q249" i="2"/>
  <c r="Q313" i="2"/>
  <c r="Q240" i="2"/>
  <c r="Q304" i="2"/>
  <c r="Q207" i="2"/>
  <c r="Q271" i="2"/>
  <c r="Q206" i="2"/>
  <c r="Q270" i="2"/>
  <c r="Q334" i="2"/>
  <c r="Q157" i="2"/>
  <c r="Q213" i="2"/>
  <c r="Q277" i="2"/>
  <c r="Q124" i="2"/>
  <c r="Q228" i="2"/>
  <c r="Q292" i="2"/>
  <c r="Q189" i="2"/>
  <c r="Q266" i="2"/>
  <c r="Q323" i="2"/>
  <c r="Q243" i="2"/>
  <c r="Q330" i="2"/>
  <c r="Q142" i="2"/>
  <c r="Q298" i="2"/>
  <c r="Q68" i="2"/>
  <c r="Q82" i="2"/>
  <c r="Q38" i="2"/>
  <c r="Q55" i="2"/>
  <c r="Q184" i="2"/>
  <c r="Q103" i="2"/>
  <c r="Q191" i="2"/>
  <c r="Q94" i="2"/>
  <c r="Q85" i="2"/>
  <c r="Q67" i="2"/>
  <c r="Q193" i="2"/>
  <c r="Q257" i="2"/>
  <c r="Q321" i="2"/>
  <c r="Q248" i="2"/>
  <c r="Q312" i="2"/>
  <c r="Q215" i="2"/>
  <c r="Q279" i="2"/>
  <c r="Q214" i="2"/>
  <c r="Q278" i="2"/>
  <c r="Q125" i="2"/>
  <c r="Q164" i="2"/>
  <c r="Q221" i="2"/>
  <c r="Q285" i="2"/>
  <c r="Q126" i="2"/>
  <c r="Q236" i="2"/>
  <c r="Q300" i="2"/>
  <c r="Q210" i="2"/>
  <c r="Q274" i="2"/>
  <c r="Q177" i="2"/>
  <c r="Q307" i="2"/>
  <c r="Q153" i="2"/>
  <c r="Q211" i="2"/>
  <c r="Q107" i="2"/>
  <c r="Q90" i="2"/>
  <c r="Q46" i="2"/>
  <c r="Q63" i="2"/>
  <c r="Q192" i="2"/>
  <c r="Q111" i="2"/>
  <c r="Q25" i="2"/>
  <c r="Q102" i="2"/>
  <c r="Q93" i="2"/>
  <c r="Q75" i="2"/>
  <c r="Q203" i="2"/>
  <c r="Q265" i="2"/>
  <c r="Q329" i="2"/>
  <c r="Q256" i="2"/>
  <c r="Q320" i="2"/>
  <c r="Q223" i="2"/>
  <c r="Q287" i="2"/>
  <c r="Q222" i="2"/>
  <c r="Q286" i="2"/>
  <c r="Q133" i="2"/>
  <c r="Q165" i="2"/>
  <c r="Q229" i="2"/>
  <c r="Q293" i="2"/>
  <c r="Q132" i="2"/>
  <c r="Q244" i="2"/>
  <c r="Q308" i="2"/>
  <c r="Q218" i="2"/>
  <c r="Q188" i="2"/>
  <c r="Q182" i="2"/>
  <c r="Q322" i="2"/>
  <c r="Q158" i="2"/>
  <c r="Q275" i="2"/>
  <c r="Q201" i="2"/>
  <c r="Q134" i="2"/>
  <c r="Q145" i="2"/>
  <c r="Q252" i="2"/>
  <c r="Q235" i="2"/>
  <c r="Q268" i="2"/>
  <c r="Q331" i="2"/>
  <c r="Q316" i="2"/>
  <c r="Q161" i="2"/>
  <c r="Q332" i="2"/>
  <c r="Q251" i="2"/>
  <c r="Q226" i="2"/>
  <c r="Q204" i="2"/>
  <c r="Q197" i="2"/>
  <c r="Q219" i="2"/>
  <c r="Q290" i="2"/>
  <c r="Q291" i="2"/>
  <c r="Q242" i="2"/>
  <c r="O7" i="2"/>
  <c r="P49" i="9"/>
  <c r="P57" i="9"/>
  <c r="P80" i="9"/>
  <c r="P71" i="9"/>
  <c r="P62" i="9"/>
  <c r="P77" i="9"/>
  <c r="P47" i="9"/>
  <c r="P108" i="9"/>
  <c r="P75" i="9"/>
  <c r="P146" i="9"/>
  <c r="P81" i="9"/>
  <c r="P145" i="9"/>
  <c r="P98" i="9"/>
  <c r="P152" i="9"/>
  <c r="P167" i="9"/>
  <c r="P142" i="9"/>
  <c r="P110" i="9"/>
  <c r="P78" i="9"/>
  <c r="P131" i="9"/>
  <c r="P200" i="9"/>
  <c r="P187" i="9"/>
  <c r="P242" i="9"/>
  <c r="P160" i="9"/>
  <c r="P240" i="9"/>
  <c r="P215" i="9"/>
  <c r="P165" i="9"/>
  <c r="P222" i="9"/>
  <c r="P213" i="9"/>
  <c r="P277" i="9"/>
  <c r="P301" i="9"/>
  <c r="P308" i="9"/>
  <c r="P257" i="9"/>
  <c r="P300" i="9"/>
  <c r="P305" i="9"/>
  <c r="P293" i="9"/>
  <c r="P262" i="9"/>
  <c r="P303" i="9"/>
  <c r="P58" i="9"/>
  <c r="P27" i="9"/>
  <c r="P88" i="9"/>
  <c r="P79" i="9"/>
  <c r="P22" i="9"/>
  <c r="P85" i="9"/>
  <c r="P52" i="9"/>
  <c r="P116" i="9"/>
  <c r="P83" i="9"/>
  <c r="P154" i="9"/>
  <c r="P90" i="9"/>
  <c r="P153" i="9"/>
  <c r="P107" i="9"/>
  <c r="P73" i="9"/>
  <c r="P175" i="9"/>
  <c r="P150" i="9"/>
  <c r="P113" i="9"/>
  <c r="P82" i="9"/>
  <c r="P139" i="9"/>
  <c r="P204" i="9"/>
  <c r="P203" i="9"/>
  <c r="P250" i="9"/>
  <c r="P190" i="9"/>
  <c r="P141" i="9"/>
  <c r="P223" i="9"/>
  <c r="P171" i="9"/>
  <c r="P230" i="9"/>
  <c r="P221" i="9"/>
  <c r="P285" i="9"/>
  <c r="P309" i="9"/>
  <c r="P248" i="9"/>
  <c r="P259" i="9"/>
  <c r="P306" i="9"/>
  <c r="P313" i="9"/>
  <c r="P304" i="9"/>
  <c r="P302" i="9"/>
  <c r="P311" i="9"/>
  <c r="P66" i="9"/>
  <c r="P35" i="9"/>
  <c r="P96" i="9"/>
  <c r="P87" i="9"/>
  <c r="P30" i="9"/>
  <c r="P93" i="9"/>
  <c r="P60" i="9"/>
  <c r="P24" i="9"/>
  <c r="P91" i="9"/>
  <c r="P162" i="9"/>
  <c r="P97" i="9"/>
  <c r="P161" i="9"/>
  <c r="P114" i="9"/>
  <c r="P105" i="9"/>
  <c r="P183" i="9"/>
  <c r="P158" i="9"/>
  <c r="P125" i="9"/>
  <c r="P102" i="9"/>
  <c r="P147" i="9"/>
  <c r="P212" i="9"/>
  <c r="P211" i="9"/>
  <c r="P258" i="9"/>
  <c r="P192" i="9"/>
  <c r="P149" i="9"/>
  <c r="P231" i="9"/>
  <c r="P172" i="9"/>
  <c r="P238" i="9"/>
  <c r="P229" i="9"/>
  <c r="P254" i="9"/>
  <c r="P217" i="9"/>
  <c r="P265" i="9"/>
  <c r="P263" i="9"/>
  <c r="P249" i="9"/>
  <c r="P209" i="9"/>
  <c r="P312" i="9"/>
  <c r="P310" i="9"/>
  <c r="P74" i="9"/>
  <c r="P43" i="9"/>
  <c r="P28" i="9"/>
  <c r="P21" i="9"/>
  <c r="P38" i="9"/>
  <c r="P101" i="9"/>
  <c r="P68" i="9"/>
  <c r="P32" i="9"/>
  <c r="P99" i="9"/>
  <c r="P170" i="9"/>
  <c r="P103" i="9"/>
  <c r="P169" i="9"/>
  <c r="P117" i="9"/>
  <c r="P127" i="9"/>
  <c r="P191" i="9"/>
  <c r="P166" i="9"/>
  <c r="P124" i="9"/>
  <c r="P106" i="9"/>
  <c r="P155" i="9"/>
  <c r="P220" i="9"/>
  <c r="P202" i="9"/>
  <c r="P266" i="9"/>
  <c r="P196" i="9"/>
  <c r="P157" i="9"/>
  <c r="P239" i="9"/>
  <c r="P173" i="9"/>
  <c r="P246" i="9"/>
  <c r="P237" i="9"/>
  <c r="P281" i="9"/>
  <c r="P241" i="9"/>
  <c r="P267" i="9"/>
  <c r="P284" i="9"/>
  <c r="P251" i="9"/>
  <c r="P227" i="9"/>
  <c r="P235" i="9"/>
  <c r="P270" i="9"/>
  <c r="P26" i="9"/>
  <c r="P51" i="9"/>
  <c r="P36" i="9"/>
  <c r="P29" i="9"/>
  <c r="P46" i="9"/>
  <c r="P109" i="9"/>
  <c r="P76" i="9"/>
  <c r="P40" i="9"/>
  <c r="P89" i="9"/>
  <c r="P178" i="9"/>
  <c r="P111" i="9"/>
  <c r="P177" i="9"/>
  <c r="P120" i="9"/>
  <c r="P135" i="9"/>
  <c r="P199" i="9"/>
  <c r="P174" i="9"/>
  <c r="P132" i="9"/>
  <c r="P112" i="9"/>
  <c r="P185" i="9"/>
  <c r="P228" i="9"/>
  <c r="P210" i="9"/>
  <c r="P274" i="9"/>
  <c r="P208" i="9"/>
  <c r="P188" i="9"/>
  <c r="P247" i="9"/>
  <c r="P179" i="9"/>
  <c r="P181" i="9"/>
  <c r="P245" i="9"/>
  <c r="P283" i="9"/>
  <c r="P273" i="9"/>
  <c r="P271" i="9"/>
  <c r="P288" i="9"/>
  <c r="P255" i="9"/>
  <c r="P233" i="9"/>
  <c r="P243" i="9"/>
  <c r="P299" i="9"/>
  <c r="P25" i="9"/>
  <c r="P72" i="9"/>
  <c r="P61" i="9"/>
  <c r="P48" i="9"/>
  <c r="P70" i="9"/>
  <c r="P136" i="9"/>
  <c r="P182" i="9"/>
  <c r="P123" i="9"/>
  <c r="P226" i="9"/>
  <c r="P198" i="9"/>
  <c r="P214" i="9"/>
  <c r="P289" i="9"/>
  <c r="P291" i="9"/>
  <c r="P278" i="9"/>
  <c r="P33" i="9"/>
  <c r="P44" i="9"/>
  <c r="P69" i="9"/>
  <c r="P59" i="9"/>
  <c r="P121" i="9"/>
  <c r="P144" i="9"/>
  <c r="P65" i="9"/>
  <c r="P189" i="9"/>
  <c r="P234" i="9"/>
  <c r="P201" i="9"/>
  <c r="P184" i="9"/>
  <c r="P292" i="9"/>
  <c r="P294" i="9"/>
  <c r="P244" i="9"/>
  <c r="P41" i="9"/>
  <c r="P55" i="9"/>
  <c r="P23" i="9"/>
  <c r="P67" i="9"/>
  <c r="P129" i="9"/>
  <c r="P143" i="9"/>
  <c r="P104" i="9"/>
  <c r="P195" i="9"/>
  <c r="P282" i="9"/>
  <c r="P207" i="9"/>
  <c r="P193" i="9"/>
  <c r="P275" i="9"/>
  <c r="P297" i="9"/>
  <c r="P252" i="9"/>
  <c r="P34" i="9"/>
  <c r="P63" i="9"/>
  <c r="P31" i="9"/>
  <c r="P122" i="9"/>
  <c r="P137" i="9"/>
  <c r="P151" i="9"/>
  <c r="P140" i="9"/>
  <c r="P197" i="9"/>
  <c r="P290" i="9"/>
  <c r="P133" i="9"/>
  <c r="P205" i="9"/>
  <c r="P279" i="9"/>
  <c r="P276" i="9"/>
  <c r="P256" i="9"/>
  <c r="P42" i="9"/>
  <c r="P37" i="9"/>
  <c r="P39" i="9"/>
  <c r="P130" i="9"/>
  <c r="P86" i="9"/>
  <c r="P159" i="9"/>
  <c r="P148" i="9"/>
  <c r="P236" i="9"/>
  <c r="P298" i="9"/>
  <c r="P163" i="9"/>
  <c r="P253" i="9"/>
  <c r="P295" i="9"/>
  <c r="P280" i="9"/>
  <c r="P260" i="9"/>
  <c r="P50" i="9"/>
  <c r="P45" i="9"/>
  <c r="P84" i="9"/>
  <c r="P138" i="9"/>
  <c r="P94" i="9"/>
  <c r="P119" i="9"/>
  <c r="P156" i="9"/>
  <c r="P168" i="9"/>
  <c r="P216" i="9"/>
  <c r="P164" i="9"/>
  <c r="P261" i="9"/>
  <c r="P307" i="9"/>
  <c r="P286" i="9"/>
  <c r="P264" i="9"/>
  <c r="P56" i="9"/>
  <c r="P54" i="9"/>
  <c r="P92" i="9"/>
  <c r="P186" i="9"/>
  <c r="P95" i="9"/>
  <c r="P126" i="9"/>
  <c r="P115" i="9"/>
  <c r="P176" i="9"/>
  <c r="P224" i="9"/>
  <c r="P180" i="9"/>
  <c r="P269" i="9"/>
  <c r="P219" i="9"/>
  <c r="P268" i="9"/>
  <c r="P296" i="9"/>
  <c r="P53" i="9"/>
  <c r="P206" i="9"/>
  <c r="P194" i="9"/>
  <c r="P225" i="9"/>
  <c r="P134" i="9"/>
  <c r="P118" i="9"/>
  <c r="P218" i="9"/>
  <c r="P287" i="9"/>
  <c r="P272" i="9"/>
  <c r="P128" i="9"/>
  <c r="P64" i="9"/>
  <c r="P100" i="9"/>
  <c r="P232" i="9"/>
  <c r="E5" i="2"/>
  <c r="Q74" i="7"/>
  <c r="Q141" i="7"/>
  <c r="Q205" i="7"/>
  <c r="Q59" i="7"/>
  <c r="Q124" i="7"/>
  <c r="Q188" i="7"/>
  <c r="Q76" i="7"/>
  <c r="Q37" i="7"/>
  <c r="Q101" i="7"/>
  <c r="Q30" i="7"/>
  <c r="Q94" i="7"/>
  <c r="Q161" i="7"/>
  <c r="Q225" i="7"/>
  <c r="Q71" i="7"/>
  <c r="Q136" i="7"/>
  <c r="Q200" i="7"/>
  <c r="Q81" i="7"/>
  <c r="Q142" i="7"/>
  <c r="Q167" i="7"/>
  <c r="Q206" i="7"/>
  <c r="Q283" i="7"/>
  <c r="Q104" i="7"/>
  <c r="Q266" i="7"/>
  <c r="Q330" i="7"/>
  <c r="Q249" i="7"/>
  <c r="Q313" i="7"/>
  <c r="Q194" i="7"/>
  <c r="Q280" i="7"/>
  <c r="Q64" i="7"/>
  <c r="Q239" i="7"/>
  <c r="Q303" i="7"/>
  <c r="Q163" i="7"/>
  <c r="Q262" i="7"/>
  <c r="Q224" i="7"/>
  <c r="Q269" i="7"/>
  <c r="Q333" i="7"/>
  <c r="Q26" i="7"/>
  <c r="Q90" i="7"/>
  <c r="Q157" i="7"/>
  <c r="Q221" i="7"/>
  <c r="Q75" i="7"/>
  <c r="Q140" i="7"/>
  <c r="Q28" i="7"/>
  <c r="Q92" i="7"/>
  <c r="Q53" i="7"/>
  <c r="Q114" i="7"/>
  <c r="Q46" i="7"/>
  <c r="Q113" i="7"/>
  <c r="Q177" i="7"/>
  <c r="Q23" i="7"/>
  <c r="Q87" i="7"/>
  <c r="Q152" i="7"/>
  <c r="Q33" i="7"/>
  <c r="Q97" i="7"/>
  <c r="Q96" i="7"/>
  <c r="Q175" i="7"/>
  <c r="Q210" i="7"/>
  <c r="Q299" i="7"/>
  <c r="Q227" i="7"/>
  <c r="Q282" i="7"/>
  <c r="Q199" i="7"/>
  <c r="Q265" i="7"/>
  <c r="Q329" i="7"/>
  <c r="Q211" i="7"/>
  <c r="Q296" i="7"/>
  <c r="Q162" i="7"/>
  <c r="Q255" i="7"/>
  <c r="Q319" i="7"/>
  <c r="Q179" i="7"/>
  <c r="Q278" i="7"/>
  <c r="Q228" i="7"/>
  <c r="Q285" i="7"/>
  <c r="Q88" i="7"/>
  <c r="Q218" i="7"/>
  <c r="Q276" i="7"/>
  <c r="Q324" i="7"/>
  <c r="Q34" i="7"/>
  <c r="Q98" i="7"/>
  <c r="Q165" i="7"/>
  <c r="Q229" i="7"/>
  <c r="Q83" i="7"/>
  <c r="Q148" i="7"/>
  <c r="Q36" i="7"/>
  <c r="Q100" i="7"/>
  <c r="Q61" i="7"/>
  <c r="Q122" i="7"/>
  <c r="Q54" i="7"/>
  <c r="Q121" i="7"/>
  <c r="Q185" i="7"/>
  <c r="Q31" i="7"/>
  <c r="Q95" i="7"/>
  <c r="Q160" i="7"/>
  <c r="Q41" i="7"/>
  <c r="Q105" i="7"/>
  <c r="Q150" i="7"/>
  <c r="Q182" i="7"/>
  <c r="Q243" i="7"/>
  <c r="Q307" i="7"/>
  <c r="Q231" i="7"/>
  <c r="Q290" i="7"/>
  <c r="Q202" i="7"/>
  <c r="Q273" i="7"/>
  <c r="Q56" i="7"/>
  <c r="Q240" i="7"/>
  <c r="Q304" i="7"/>
  <c r="Q170" i="7"/>
  <c r="Q263" i="7"/>
  <c r="Q327" i="7"/>
  <c r="Q232" i="7"/>
  <c r="Q286" i="7"/>
  <c r="Q230" i="7"/>
  <c r="Q293" i="7"/>
  <c r="Q119" i="7"/>
  <c r="Q220" i="7"/>
  <c r="Q284" i="7"/>
  <c r="Q326" i="7"/>
  <c r="Q42" i="7"/>
  <c r="Q106" i="7"/>
  <c r="Q173" i="7"/>
  <c r="Q27" i="7"/>
  <c r="Q91" i="7"/>
  <c r="Q156" i="7"/>
  <c r="Q44" i="7"/>
  <c r="Q108" i="7"/>
  <c r="Q69" i="7"/>
  <c r="Q130" i="7"/>
  <c r="Q62" i="7"/>
  <c r="Q129" i="7"/>
  <c r="Q193" i="7"/>
  <c r="Q50" i="7"/>
  <c r="Q58" i="7"/>
  <c r="Q125" i="7"/>
  <c r="Q189" i="7"/>
  <c r="Q43" i="7"/>
  <c r="Q107" i="7"/>
  <c r="Q172" i="7"/>
  <c r="Q60" i="7"/>
  <c r="Q21" i="7"/>
  <c r="Q85" i="7"/>
  <c r="Q146" i="7"/>
  <c r="Q78" i="7"/>
  <c r="Q145" i="7"/>
  <c r="Q209" i="7"/>
  <c r="Q55" i="7"/>
  <c r="Q120" i="7"/>
  <c r="Q184" i="7"/>
  <c r="Q65" i="7"/>
  <c r="Q126" i="7"/>
  <c r="Q159" i="7"/>
  <c r="Q191" i="7"/>
  <c r="Q267" i="7"/>
  <c r="Q331" i="7"/>
  <c r="Q250" i="7"/>
  <c r="Q314" i="7"/>
  <c r="Q223" i="7"/>
  <c r="Q297" i="7"/>
  <c r="Q139" i="7"/>
  <c r="Q264" i="7"/>
  <c r="Q328" i="7"/>
  <c r="Q195" i="7"/>
  <c r="Q287" i="7"/>
  <c r="Q111" i="7"/>
  <c r="Q246" i="7"/>
  <c r="Q80" i="7"/>
  <c r="Q253" i="7"/>
  <c r="Q317" i="7"/>
  <c r="Q143" i="7"/>
  <c r="Q82" i="7"/>
  <c r="Q51" i="7"/>
  <c r="Q52" i="7"/>
  <c r="Q109" i="7"/>
  <c r="Q153" i="7"/>
  <c r="Q79" i="7"/>
  <c r="Q25" i="7"/>
  <c r="Q32" i="7"/>
  <c r="Q208" i="7"/>
  <c r="Q198" i="7"/>
  <c r="Q48" i="7"/>
  <c r="Q321" i="7"/>
  <c r="Q288" i="7"/>
  <c r="Q247" i="7"/>
  <c r="Q171" i="7"/>
  <c r="Q226" i="7"/>
  <c r="Q24" i="7"/>
  <c r="Q244" i="7"/>
  <c r="Q316" i="7"/>
  <c r="Q117" i="7"/>
  <c r="Q67" i="7"/>
  <c r="Q68" i="7"/>
  <c r="Q138" i="7"/>
  <c r="Q169" i="7"/>
  <c r="Q103" i="7"/>
  <c r="Q49" i="7"/>
  <c r="Q151" i="7"/>
  <c r="Q251" i="7"/>
  <c r="Q235" i="7"/>
  <c r="Q215" i="7"/>
  <c r="Q123" i="7"/>
  <c r="Q312" i="7"/>
  <c r="Q271" i="7"/>
  <c r="Q234" i="7"/>
  <c r="Q237" i="7"/>
  <c r="Q127" i="7"/>
  <c r="Q252" i="7"/>
  <c r="Q318" i="7"/>
  <c r="Q133" i="7"/>
  <c r="Q99" i="7"/>
  <c r="Q84" i="7"/>
  <c r="Q22" i="7"/>
  <c r="Q201" i="7"/>
  <c r="Q112" i="7"/>
  <c r="Q57" i="7"/>
  <c r="Q158" i="7"/>
  <c r="Q259" i="7"/>
  <c r="Q242" i="7"/>
  <c r="Q219" i="7"/>
  <c r="Q131" i="7"/>
  <c r="Q320" i="7"/>
  <c r="Q279" i="7"/>
  <c r="Q238" i="7"/>
  <c r="Q245" i="7"/>
  <c r="Q135" i="7"/>
  <c r="Q260" i="7"/>
  <c r="Q332" i="7"/>
  <c r="Q149" i="7"/>
  <c r="Q116" i="7"/>
  <c r="Q115" i="7"/>
  <c r="Q38" i="7"/>
  <c r="Q217" i="7"/>
  <c r="Q128" i="7"/>
  <c r="Q73" i="7"/>
  <c r="Q166" i="7"/>
  <c r="Q181" i="7"/>
  <c r="Q132" i="7"/>
  <c r="Q29" i="7"/>
  <c r="Q70" i="7"/>
  <c r="Q233" i="7"/>
  <c r="Q144" i="7"/>
  <c r="Q89" i="7"/>
  <c r="Q174" i="7"/>
  <c r="Q291" i="7"/>
  <c r="Q274" i="7"/>
  <c r="Q257" i="7"/>
  <c r="Q207" i="7"/>
  <c r="Q154" i="7"/>
  <c r="Q311" i="7"/>
  <c r="Q270" i="7"/>
  <c r="Q277" i="7"/>
  <c r="Q214" i="7"/>
  <c r="Q292" i="7"/>
  <c r="Q197" i="7"/>
  <c r="Q164" i="7"/>
  <c r="Q45" i="7"/>
  <c r="Q86" i="7"/>
  <c r="Q39" i="7"/>
  <c r="Q168" i="7"/>
  <c r="Q110" i="7"/>
  <c r="Q183" i="7"/>
  <c r="Q315" i="7"/>
  <c r="Q298" i="7"/>
  <c r="Q281" i="7"/>
  <c r="Q248" i="7"/>
  <c r="Q178" i="7"/>
  <c r="Q335" i="7"/>
  <c r="Q294" i="7"/>
  <c r="Q301" i="7"/>
  <c r="Q216" i="7"/>
  <c r="Q300" i="7"/>
  <c r="Q66" i="7"/>
  <c r="Q35" i="7"/>
  <c r="Q196" i="7"/>
  <c r="Q93" i="7"/>
  <c r="Q137" i="7"/>
  <c r="Q63" i="7"/>
  <c r="Q192" i="7"/>
  <c r="Q134" i="7"/>
  <c r="Q204" i="7"/>
  <c r="Q40" i="7"/>
  <c r="Q322" i="7"/>
  <c r="Q305" i="7"/>
  <c r="Q272" i="7"/>
  <c r="Q203" i="7"/>
  <c r="Q155" i="7"/>
  <c r="Q147" i="7"/>
  <c r="Q325" i="7"/>
  <c r="Q236" i="7"/>
  <c r="Q310" i="7"/>
  <c r="Q118" i="7"/>
  <c r="Q186" i="7"/>
  <c r="Q261" i="7"/>
  <c r="Q190" i="7"/>
  <c r="Q256" i="7"/>
  <c r="Q309" i="7"/>
  <c r="Q213" i="7"/>
  <c r="Q275" i="7"/>
  <c r="Q336" i="7"/>
  <c r="Q212" i="7"/>
  <c r="Q180" i="7"/>
  <c r="Q323" i="7"/>
  <c r="Q187" i="7"/>
  <c r="Q222" i="7"/>
  <c r="Q77" i="7"/>
  <c r="Q258" i="7"/>
  <c r="Q295" i="7"/>
  <c r="Q268" i="7"/>
  <c r="Q102" i="7"/>
  <c r="Q306" i="7"/>
  <c r="Q72" i="7"/>
  <c r="Q308" i="7"/>
  <c r="Q47" i="7"/>
  <c r="Q241" i="7"/>
  <c r="Q254" i="7"/>
  <c r="Q334" i="7"/>
  <c r="Q176" i="7"/>
  <c r="Q289" i="7"/>
  <c r="Q302" i="7"/>
  <c r="O91" i="7"/>
  <c r="O193" i="7"/>
  <c r="O269" i="7"/>
  <c r="O102" i="7"/>
  <c r="O314" i="7"/>
  <c r="O22" i="7"/>
  <c r="O309" i="7"/>
  <c r="O30" i="7"/>
  <c r="O175" i="7"/>
  <c r="O63" i="7"/>
  <c r="O251" i="7"/>
  <c r="O252" i="7"/>
  <c r="O82" i="7"/>
  <c r="O169" i="7"/>
  <c r="O205" i="7"/>
  <c r="O41" i="7"/>
  <c r="O322" i="7"/>
  <c r="O232" i="7"/>
  <c r="O95" i="7"/>
  <c r="O88" i="7"/>
  <c r="O239" i="7"/>
  <c r="O99" i="7"/>
  <c r="O323" i="7"/>
  <c r="O303" i="7"/>
  <c r="O60" i="7"/>
  <c r="O69" i="7"/>
  <c r="O279" i="7"/>
  <c r="O244" i="7"/>
  <c r="O165" i="7"/>
  <c r="O192" i="7"/>
  <c r="O329" i="7"/>
  <c r="O295" i="7"/>
  <c r="O131" i="7"/>
  <c r="O194" i="7"/>
  <c r="O318" i="7"/>
  <c r="O278" i="7"/>
  <c r="O266" i="7"/>
  <c r="O248" i="7"/>
  <c r="O305" i="7"/>
  <c r="O294" i="7"/>
  <c r="O180" i="7"/>
  <c r="O176" i="7"/>
  <c r="O29" i="7"/>
  <c r="O222" i="7"/>
  <c r="O240" i="7"/>
  <c r="O114" i="7"/>
  <c r="O276" i="7"/>
  <c r="O304" i="7"/>
  <c r="O26" i="7"/>
  <c r="O178" i="7"/>
  <c r="O118" i="7"/>
  <c r="O152" i="7"/>
  <c r="O268" i="7"/>
  <c r="O188" i="7"/>
  <c r="O85" i="7"/>
  <c r="O215" i="7"/>
  <c r="O187" i="7"/>
  <c r="O190" i="7"/>
  <c r="O209" i="7"/>
  <c r="O292" i="7"/>
  <c r="O197" i="7"/>
  <c r="O105" i="7"/>
  <c r="O49" i="7"/>
  <c r="O202" i="7"/>
  <c r="O212" i="7"/>
  <c r="O220" i="7"/>
  <c r="O147" i="7"/>
  <c r="O296" i="7"/>
  <c r="O319" i="7"/>
  <c r="O289" i="7"/>
  <c r="O230" i="7"/>
  <c r="O182" i="7"/>
  <c r="O272" i="7"/>
  <c r="O317" i="7"/>
  <c r="O119" i="7"/>
  <c r="O262" i="7"/>
  <c r="O100" i="7"/>
  <c r="O200" i="7"/>
  <c r="O31" i="7"/>
  <c r="O267" i="7"/>
  <c r="O168" i="7"/>
  <c r="O124" i="7"/>
  <c r="O144" i="7"/>
  <c r="O115" i="7"/>
  <c r="O313" i="7"/>
  <c r="O299" i="7"/>
  <c r="O160" i="7"/>
  <c r="O312" i="7"/>
  <c r="O159" i="7"/>
  <c r="O280" i="7"/>
  <c r="O142" i="7"/>
  <c r="O255" i="7"/>
  <c r="O61" i="7"/>
  <c r="O132" i="7"/>
  <c r="O286" i="7"/>
  <c r="O120" i="7"/>
  <c r="O161" i="7"/>
  <c r="O66" i="7"/>
  <c r="O277" i="7"/>
  <c r="O93" i="7"/>
  <c r="O229" i="7"/>
  <c r="O38" i="7"/>
  <c r="O316" i="7"/>
  <c r="O80" i="7"/>
  <c r="O140" i="7"/>
  <c r="O56" i="7"/>
  <c r="O23" i="7"/>
  <c r="O111" i="7"/>
  <c r="O87" i="7"/>
  <c r="O151" i="7"/>
  <c r="O28" i="7"/>
  <c r="O70" i="7"/>
  <c r="O90" i="7"/>
  <c r="O327" i="7"/>
  <c r="O195" i="7"/>
  <c r="O326" i="7"/>
  <c r="O183" i="7"/>
  <c r="O332" i="7"/>
  <c r="O260" i="7"/>
  <c r="O287" i="7"/>
  <c r="O174" i="7"/>
  <c r="O113" i="7"/>
  <c r="O221" i="7"/>
  <c r="O129" i="7"/>
  <c r="O189" i="7"/>
  <c r="O274" i="7"/>
  <c r="O58" i="7"/>
  <c r="O156" i="7"/>
  <c r="O92" i="7"/>
  <c r="O211" i="7"/>
  <c r="O21" i="7"/>
  <c r="O27" i="7"/>
  <c r="O250" i="7"/>
  <c r="O263" i="7"/>
  <c r="O138" i="7"/>
  <c r="O320" i="7"/>
  <c r="O64" i="7"/>
  <c r="O238" i="7"/>
  <c r="O59" i="7"/>
  <c r="O65" i="7"/>
  <c r="O254" i="7"/>
  <c r="O204" i="7"/>
  <c r="O307" i="7"/>
  <c r="O145" i="7"/>
  <c r="O275" i="7"/>
  <c r="O330" i="7"/>
  <c r="O259" i="7"/>
  <c r="O172" i="7"/>
  <c r="O112" i="7"/>
  <c r="O170" i="7"/>
  <c r="O137" i="7"/>
  <c r="O62" i="7"/>
  <c r="O219" i="7"/>
  <c r="O273" i="7"/>
  <c r="O290" i="7"/>
  <c r="O153" i="7"/>
  <c r="O73" i="7"/>
  <c r="O35" i="7"/>
  <c r="O302" i="7"/>
  <c r="O242" i="7"/>
  <c r="O234" i="7"/>
  <c r="O253" i="7"/>
  <c r="O228" i="7"/>
  <c r="O208" i="7"/>
  <c r="O285" i="7"/>
  <c r="O315" i="7"/>
  <c r="O130" i="7"/>
  <c r="O123" i="7"/>
  <c r="O283" i="7"/>
  <c r="O256" i="7"/>
  <c r="O300" i="7"/>
  <c r="O71" i="7"/>
  <c r="O201" i="7"/>
  <c r="O213" i="7"/>
  <c r="O155" i="7"/>
  <c r="O181" i="7"/>
  <c r="O237" i="7"/>
  <c r="O264" i="7"/>
  <c r="O207" i="7"/>
  <c r="O97" i="7"/>
  <c r="O51" i="7"/>
  <c r="O245" i="7"/>
  <c r="O282" i="7"/>
  <c r="O306" i="7"/>
  <c r="O265" i="7"/>
  <c r="O78" i="7"/>
  <c r="O148" i="7"/>
  <c r="O335" i="7"/>
  <c r="O210" i="7"/>
  <c r="O24" i="7"/>
  <c r="O125" i="7"/>
  <c r="O94" i="7"/>
  <c r="O297" i="7"/>
  <c r="O293" i="7"/>
  <c r="O126" i="7"/>
  <c r="O157" i="7"/>
  <c r="O54" i="7"/>
  <c r="O149" i="7"/>
  <c r="O310" i="7"/>
  <c r="O321" i="7"/>
  <c r="O143" i="7"/>
  <c r="O33" i="7"/>
  <c r="O133" i="7"/>
  <c r="O226" i="7"/>
  <c r="O235" i="7"/>
  <c r="O328" i="7"/>
  <c r="O162" i="7"/>
  <c r="O116" i="7"/>
  <c r="O136" i="7"/>
  <c r="O104" i="7"/>
  <c r="O52" i="7"/>
  <c r="O218" i="7"/>
  <c r="O223" i="7"/>
  <c r="O331" i="7"/>
  <c r="O257" i="7"/>
  <c r="O179" i="7"/>
  <c r="O333" i="7"/>
  <c r="O336" i="7"/>
  <c r="O243" i="7"/>
  <c r="O206" i="7"/>
  <c r="O55" i="7"/>
  <c r="O48" i="7"/>
  <c r="O166" i="7"/>
  <c r="O106" i="7"/>
  <c r="O324" i="7"/>
  <c r="O86" i="7"/>
  <c r="O233" i="7"/>
  <c r="O214" i="7"/>
  <c r="O110" i="7"/>
  <c r="O109" i="7"/>
  <c r="O42" i="7"/>
  <c r="O271" i="7"/>
  <c r="O301" i="7"/>
  <c r="O53" i="7"/>
  <c r="O45" i="7"/>
  <c r="O154" i="7"/>
  <c r="O185" i="7"/>
  <c r="O246" i="7"/>
  <c r="O84" i="7"/>
  <c r="O199" i="7"/>
  <c r="O89" i="7"/>
  <c r="O173" i="7"/>
  <c r="O236" i="7"/>
  <c r="O117" i="7"/>
  <c r="O83" i="7"/>
  <c r="O135" i="7"/>
  <c r="O25" i="7"/>
  <c r="O47" i="7"/>
  <c r="O76" i="7"/>
  <c r="O298" i="7"/>
  <c r="O75" i="7"/>
  <c r="O36" i="7"/>
  <c r="O217" i="7"/>
  <c r="O171" i="7"/>
  <c r="O150" i="7"/>
  <c r="O50" i="7"/>
  <c r="O40" i="7"/>
  <c r="O249" i="7"/>
  <c r="O103" i="7"/>
  <c r="O128" i="7"/>
  <c r="O96" i="7"/>
  <c r="O158" i="7"/>
  <c r="O98" i="7"/>
  <c r="O101" i="7"/>
  <c r="O34" i="7"/>
  <c r="O37" i="7"/>
  <c r="O146" i="7"/>
  <c r="O191" i="7"/>
  <c r="O81" i="7"/>
  <c r="O127" i="7"/>
  <c r="O227" i="7"/>
  <c r="O241" i="7"/>
  <c r="O39" i="7"/>
  <c r="O68" i="7"/>
  <c r="O67" i="7"/>
  <c r="O163" i="7"/>
  <c r="O32" i="7"/>
  <c r="O121" i="7"/>
  <c r="O270" i="7"/>
  <c r="O281" i="7"/>
  <c r="O108" i="7"/>
  <c r="O203" i="7"/>
  <c r="O291" i="7"/>
  <c r="O177" i="7"/>
  <c r="O46" i="7"/>
  <c r="O44" i="7"/>
  <c r="O139" i="7"/>
  <c r="O216" i="7"/>
  <c r="O141" i="7"/>
  <c r="O79" i="7"/>
  <c r="O107" i="7"/>
  <c r="O72" i="7"/>
  <c r="O284" i="7"/>
  <c r="O311" i="7"/>
  <c r="O198" i="7"/>
  <c r="O43" i="7"/>
  <c r="O308" i="7"/>
  <c r="O224" i="7"/>
  <c r="O247" i="7"/>
  <c r="O134" i="7"/>
  <c r="O74" i="7"/>
  <c r="O288" i="7"/>
  <c r="O258" i="7"/>
  <c r="O225" i="7"/>
  <c r="O196" i="7"/>
  <c r="O77" i="7"/>
  <c r="O164" i="7"/>
  <c r="O231" i="7"/>
  <c r="O325" i="7"/>
  <c r="O167" i="7"/>
  <c r="O261" i="7"/>
  <c r="O186" i="7"/>
  <c r="O334" i="7"/>
  <c r="O122" i="7"/>
  <c r="O184" i="7"/>
  <c r="O57" i="7"/>
  <c r="O7" i="7"/>
  <c r="E6" i="7" s="1"/>
  <c r="E9" i="7" s="1"/>
  <c r="E10" i="7" s="1"/>
  <c r="P81" i="7"/>
  <c r="P148" i="7"/>
  <c r="P212" i="7"/>
  <c r="P66" i="7"/>
  <c r="P131" i="7"/>
  <c r="P195" i="7"/>
  <c r="P83" i="7"/>
  <c r="P52" i="7"/>
  <c r="P113" i="7"/>
  <c r="P45" i="7"/>
  <c r="P109" i="7"/>
  <c r="P168" i="7"/>
  <c r="P232" i="7"/>
  <c r="P78" i="7"/>
  <c r="P143" i="7"/>
  <c r="P24" i="7"/>
  <c r="P88" i="7"/>
  <c r="P118" i="7"/>
  <c r="P181" i="7"/>
  <c r="P242" i="7"/>
  <c r="P306" i="7"/>
  <c r="P223" i="7"/>
  <c r="P289" i="7"/>
  <c r="P186" i="7"/>
  <c r="P256" i="7"/>
  <c r="P320" i="7"/>
  <c r="P178" i="7"/>
  <c r="P247" i="7"/>
  <c r="P311" i="7"/>
  <c r="P138" i="7"/>
  <c r="P238" i="7"/>
  <c r="P302" i="7"/>
  <c r="P41" i="7"/>
  <c r="P105" i="7"/>
  <c r="P172" i="7"/>
  <c r="P26" i="7"/>
  <c r="P90" i="7"/>
  <c r="P155" i="7"/>
  <c r="P43" i="7"/>
  <c r="P107" i="7"/>
  <c r="P76" i="7"/>
  <c r="P137" i="7"/>
  <c r="P69" i="7"/>
  <c r="P128" i="7"/>
  <c r="P192" i="7"/>
  <c r="P38" i="7"/>
  <c r="P102" i="7"/>
  <c r="P167" i="7"/>
  <c r="P48" i="7"/>
  <c r="P117" i="7"/>
  <c r="P142" i="7"/>
  <c r="P198" i="7"/>
  <c r="P266" i="7"/>
  <c r="P330" i="7"/>
  <c r="P249" i="7"/>
  <c r="P313" i="7"/>
  <c r="P211" i="7"/>
  <c r="P280" i="7"/>
  <c r="P49" i="7"/>
  <c r="P116" i="7"/>
  <c r="P180" i="7"/>
  <c r="P34" i="7"/>
  <c r="P98" i="7"/>
  <c r="P163" i="7"/>
  <c r="P51" i="7"/>
  <c r="P114" i="7"/>
  <c r="P84" i="7"/>
  <c r="P145" i="7"/>
  <c r="P77" i="7"/>
  <c r="P136" i="7"/>
  <c r="P200" i="7"/>
  <c r="P46" i="7"/>
  <c r="P111" i="7"/>
  <c r="P175" i="7"/>
  <c r="P56" i="7"/>
  <c r="P125" i="7"/>
  <c r="P149" i="7"/>
  <c r="P201" i="7"/>
  <c r="P274" i="7"/>
  <c r="P79" i="7"/>
  <c r="P257" i="7"/>
  <c r="P321" i="7"/>
  <c r="P225" i="7"/>
  <c r="P288" i="7"/>
  <c r="P95" i="7"/>
  <c r="P213" i="7"/>
  <c r="P279" i="7"/>
  <c r="P39" i="7"/>
  <c r="P177" i="7"/>
  <c r="P270" i="7"/>
  <c r="P334" i="7"/>
  <c r="P65" i="7"/>
  <c r="P132" i="7"/>
  <c r="P196" i="7"/>
  <c r="P50" i="7"/>
  <c r="P115" i="7"/>
  <c r="P179" i="7"/>
  <c r="P67" i="7"/>
  <c r="P36" i="7"/>
  <c r="P100" i="7"/>
  <c r="P29" i="7"/>
  <c r="P93" i="7"/>
  <c r="P152" i="7"/>
  <c r="P216" i="7"/>
  <c r="P62" i="7"/>
  <c r="P127" i="7"/>
  <c r="P191" i="7"/>
  <c r="P72" i="7"/>
  <c r="P141" i="7"/>
  <c r="P165" i="7"/>
  <c r="P231" i="7"/>
  <c r="P290" i="7"/>
  <c r="P215" i="7"/>
  <c r="P273" i="7"/>
  <c r="P23" i="7"/>
  <c r="P240" i="7"/>
  <c r="P140" i="7"/>
  <c r="P58" i="7"/>
  <c r="P187" i="7"/>
  <c r="P44" i="7"/>
  <c r="P37" i="7"/>
  <c r="P160" i="7"/>
  <c r="P70" i="7"/>
  <c r="P199" i="7"/>
  <c r="P71" i="7"/>
  <c r="P235" i="7"/>
  <c r="P219" i="7"/>
  <c r="P87" i="7"/>
  <c r="P304" i="7"/>
  <c r="P185" i="7"/>
  <c r="P271" i="7"/>
  <c r="P122" i="7"/>
  <c r="P246" i="7"/>
  <c r="P326" i="7"/>
  <c r="P261" i="7"/>
  <c r="P218" i="7"/>
  <c r="P284" i="7"/>
  <c r="P110" i="7"/>
  <c r="P210" i="7"/>
  <c r="P299" i="7"/>
  <c r="P333" i="7"/>
  <c r="P25" i="7"/>
  <c r="P156" i="7"/>
  <c r="P74" i="7"/>
  <c r="P27" i="7"/>
  <c r="P60" i="7"/>
  <c r="P53" i="7"/>
  <c r="P176" i="7"/>
  <c r="P86" i="7"/>
  <c r="P32" i="7"/>
  <c r="P126" i="7"/>
  <c r="P250" i="7"/>
  <c r="P233" i="7"/>
  <c r="P194" i="7"/>
  <c r="P312" i="7"/>
  <c r="P193" i="7"/>
  <c r="P287" i="7"/>
  <c r="P130" i="7"/>
  <c r="P254" i="7"/>
  <c r="P47" i="7"/>
  <c r="P269" i="7"/>
  <c r="P222" i="7"/>
  <c r="P292" i="7"/>
  <c r="P150" i="7"/>
  <c r="P243" i="7"/>
  <c r="P307" i="7"/>
  <c r="P33" i="7"/>
  <c r="P164" i="7"/>
  <c r="P82" i="7"/>
  <c r="P35" i="7"/>
  <c r="P68" i="7"/>
  <c r="P61" i="7"/>
  <c r="P184" i="7"/>
  <c r="P94" i="7"/>
  <c r="P40" i="7"/>
  <c r="P134" i="7"/>
  <c r="P258" i="7"/>
  <c r="P241" i="7"/>
  <c r="P207" i="7"/>
  <c r="P328" i="7"/>
  <c r="P203" i="7"/>
  <c r="P295" i="7"/>
  <c r="P153" i="7"/>
  <c r="P262" i="7"/>
  <c r="P146" i="7"/>
  <c r="P277" i="7"/>
  <c r="P236" i="7"/>
  <c r="P300" i="7"/>
  <c r="P158" i="7"/>
  <c r="P251" i="7"/>
  <c r="P309" i="7"/>
  <c r="P57" i="7"/>
  <c r="P188" i="7"/>
  <c r="P106" i="7"/>
  <c r="P59" i="7"/>
  <c r="P92" i="7"/>
  <c r="P85" i="7"/>
  <c r="P208" i="7"/>
  <c r="P119" i="7"/>
  <c r="P64" i="7"/>
  <c r="P157" i="7"/>
  <c r="P282" i="7"/>
  <c r="P265" i="7"/>
  <c r="P229" i="7"/>
  <c r="P336" i="7"/>
  <c r="P217" i="7"/>
  <c r="P303" i="7"/>
  <c r="P161" i="7"/>
  <c r="P278" i="7"/>
  <c r="P226" i="7"/>
  <c r="P285" i="7"/>
  <c r="P244" i="7"/>
  <c r="P308" i="7"/>
  <c r="P166" i="7"/>
  <c r="P259" i="7"/>
  <c r="P315" i="7"/>
  <c r="P73" i="7"/>
  <c r="P204" i="7"/>
  <c r="P123" i="7"/>
  <c r="P75" i="7"/>
  <c r="P108" i="7"/>
  <c r="P101" i="7"/>
  <c r="P224" i="7"/>
  <c r="P135" i="7"/>
  <c r="P80" i="7"/>
  <c r="P173" i="7"/>
  <c r="P298" i="7"/>
  <c r="P281" i="7"/>
  <c r="P248" i="7"/>
  <c r="P31" i="7"/>
  <c r="P221" i="7"/>
  <c r="P319" i="7"/>
  <c r="P169" i="7"/>
  <c r="P286" i="7"/>
  <c r="P230" i="7"/>
  <c r="P293" i="7"/>
  <c r="P252" i="7"/>
  <c r="P316" i="7"/>
  <c r="P174" i="7"/>
  <c r="P267" i="7"/>
  <c r="P317" i="7"/>
  <c r="P89" i="7"/>
  <c r="P220" i="7"/>
  <c r="P139" i="7"/>
  <c r="P91" i="7"/>
  <c r="P121" i="7"/>
  <c r="P112" i="7"/>
  <c r="P22" i="7"/>
  <c r="P151" i="7"/>
  <c r="P96" i="7"/>
  <c r="P189" i="7"/>
  <c r="P314" i="7"/>
  <c r="P297" i="7"/>
  <c r="P264" i="7"/>
  <c r="P154" i="7"/>
  <c r="P239" i="7"/>
  <c r="P327" i="7"/>
  <c r="P205" i="7"/>
  <c r="P294" i="7"/>
  <c r="P237" i="7"/>
  <c r="P301" i="7"/>
  <c r="P260" i="7"/>
  <c r="P324" i="7"/>
  <c r="P182" i="7"/>
  <c r="P275" i="7"/>
  <c r="P323" i="7"/>
  <c r="P97" i="7"/>
  <c r="P228" i="7"/>
  <c r="P147" i="7"/>
  <c r="P99" i="7"/>
  <c r="P129" i="7"/>
  <c r="P120" i="7"/>
  <c r="P30" i="7"/>
  <c r="P159" i="7"/>
  <c r="P104" i="7"/>
  <c r="P197" i="7"/>
  <c r="P322" i="7"/>
  <c r="P305" i="7"/>
  <c r="P272" i="7"/>
  <c r="P162" i="7"/>
  <c r="P255" i="7"/>
  <c r="P335" i="7"/>
  <c r="P209" i="7"/>
  <c r="P310" i="7"/>
  <c r="P245" i="7"/>
  <c r="P55" i="7"/>
  <c r="P268" i="7"/>
  <c r="P332" i="7"/>
  <c r="P190" i="7"/>
  <c r="P283" i="7"/>
  <c r="P325" i="7"/>
  <c r="P124" i="7"/>
  <c r="P42" i="7"/>
  <c r="P171" i="7"/>
  <c r="P28" i="7"/>
  <c r="P21" i="7"/>
  <c r="P144" i="7"/>
  <c r="P54" i="7"/>
  <c r="P183" i="7"/>
  <c r="P133" i="7"/>
  <c r="P227" i="7"/>
  <c r="P202" i="7"/>
  <c r="P329" i="7"/>
  <c r="P296" i="7"/>
  <c r="P170" i="7"/>
  <c r="P263" i="7"/>
  <c r="P103" i="7"/>
  <c r="P234" i="7"/>
  <c r="P318" i="7"/>
  <c r="P253" i="7"/>
  <c r="P214" i="7"/>
  <c r="P276" i="7"/>
  <c r="P63" i="7"/>
  <c r="P206" i="7"/>
  <c r="P291" i="7"/>
  <c r="P331" i="7"/>
  <c r="P50" i="11"/>
  <c r="P56" i="11"/>
  <c r="P67" i="11"/>
  <c r="P49" i="11"/>
  <c r="P51" i="11"/>
  <c r="P72" i="11"/>
  <c r="P28" i="11"/>
  <c r="P131" i="11"/>
  <c r="P62" i="11"/>
  <c r="P70" i="11"/>
  <c r="P126" i="11"/>
  <c r="P119" i="11"/>
  <c r="P175" i="11"/>
  <c r="P122" i="11"/>
  <c r="P106" i="11"/>
  <c r="P179" i="11"/>
  <c r="P128" i="11"/>
  <c r="P205" i="11"/>
  <c r="P177" i="11"/>
  <c r="P243" i="11"/>
  <c r="P202" i="11"/>
  <c r="P160" i="11"/>
  <c r="P174" i="11"/>
  <c r="P161" i="11"/>
  <c r="P230" i="11"/>
  <c r="P237" i="11"/>
  <c r="P190" i="11"/>
  <c r="P193" i="11"/>
  <c r="P287" i="11"/>
  <c r="P242" i="11"/>
  <c r="P223" i="11"/>
  <c r="P234" i="11"/>
  <c r="P216" i="11"/>
  <c r="P299" i="11"/>
  <c r="P228" i="11"/>
  <c r="P305" i="11"/>
  <c r="P336" i="11"/>
  <c r="P310" i="11"/>
  <c r="P333" i="11"/>
  <c r="P317" i="11"/>
  <c r="P58" i="11"/>
  <c r="P65" i="11"/>
  <c r="P76" i="11"/>
  <c r="P59" i="11"/>
  <c r="P60" i="11"/>
  <c r="P81" i="11"/>
  <c r="P53" i="11"/>
  <c r="P33" i="11"/>
  <c r="P83" i="11"/>
  <c r="P87" i="11"/>
  <c r="P117" i="11"/>
  <c r="P94" i="11"/>
  <c r="P183" i="11"/>
  <c r="P124" i="11"/>
  <c r="P108" i="11"/>
  <c r="P187" i="11"/>
  <c r="P130" i="11"/>
  <c r="P213" i="11"/>
  <c r="P181" i="11"/>
  <c r="P251" i="11"/>
  <c r="P210" i="11"/>
  <c r="P178" i="11"/>
  <c r="P184" i="11"/>
  <c r="P166" i="11"/>
  <c r="P238" i="11"/>
  <c r="P239" i="11"/>
  <c r="P218" i="11"/>
  <c r="P204" i="11"/>
  <c r="P295" i="11"/>
  <c r="P244" i="11"/>
  <c r="P240" i="11"/>
  <c r="P236" i="11"/>
  <c r="P232" i="11"/>
  <c r="P307" i="11"/>
  <c r="P241" i="11"/>
  <c r="P309" i="11"/>
  <c r="P285" i="11"/>
  <c r="P320" i="11"/>
  <c r="P301" i="11"/>
  <c r="P66" i="11"/>
  <c r="P75" i="11"/>
  <c r="P85" i="11"/>
  <c r="P68" i="11"/>
  <c r="P69" i="11"/>
  <c r="P24" i="11"/>
  <c r="P78" i="11"/>
  <c r="P55" i="11"/>
  <c r="P43" i="11"/>
  <c r="P93" i="11"/>
  <c r="P121" i="11"/>
  <c r="P111" i="11"/>
  <c r="P191" i="11"/>
  <c r="P114" i="11"/>
  <c r="P112" i="11"/>
  <c r="P125" i="11"/>
  <c r="P137" i="11"/>
  <c r="P145" i="11"/>
  <c r="P196" i="11"/>
  <c r="P259" i="11"/>
  <c r="P133" i="11"/>
  <c r="P182" i="11"/>
  <c r="P188" i="11"/>
  <c r="P176" i="11"/>
  <c r="P246" i="11"/>
  <c r="P256" i="11"/>
  <c r="P220" i="11"/>
  <c r="P229" i="11"/>
  <c r="P303" i="11"/>
  <c r="P257" i="11"/>
  <c r="P253" i="11"/>
  <c r="P249" i="11"/>
  <c r="P245" i="11"/>
  <c r="P315" i="11"/>
  <c r="P258" i="11"/>
  <c r="P330" i="11"/>
  <c r="P288" i="11"/>
  <c r="P324" i="11"/>
  <c r="P304" i="11"/>
  <c r="P74" i="11"/>
  <c r="P21" i="11"/>
  <c r="P88" i="11"/>
  <c r="P77" i="11"/>
  <c r="P27" i="11"/>
  <c r="P46" i="11"/>
  <c r="P92" i="11"/>
  <c r="P79" i="11"/>
  <c r="P64" i="11"/>
  <c r="P96" i="11"/>
  <c r="P127" i="11"/>
  <c r="P135" i="11"/>
  <c r="P91" i="11"/>
  <c r="P116" i="11"/>
  <c r="P139" i="11"/>
  <c r="P129" i="11"/>
  <c r="P144" i="11"/>
  <c r="P152" i="11"/>
  <c r="P203" i="11"/>
  <c r="P134" i="11"/>
  <c r="P149" i="11"/>
  <c r="P192" i="11"/>
  <c r="P194" i="11"/>
  <c r="P180" i="11"/>
  <c r="P254" i="11"/>
  <c r="P265" i="11"/>
  <c r="P233" i="11"/>
  <c r="P231" i="11"/>
  <c r="P311" i="11"/>
  <c r="P270" i="11"/>
  <c r="P255" i="11"/>
  <c r="P268" i="11"/>
  <c r="P247" i="11"/>
  <c r="P323" i="11"/>
  <c r="P260" i="11"/>
  <c r="P334" i="11"/>
  <c r="P314" i="11"/>
  <c r="P312" i="11"/>
  <c r="P321" i="11"/>
  <c r="P82" i="11"/>
  <c r="P30" i="11"/>
  <c r="P95" i="11"/>
  <c r="P86" i="11"/>
  <c r="P36" i="11"/>
  <c r="P71" i="11"/>
  <c r="P101" i="11"/>
  <c r="P35" i="11"/>
  <c r="P84" i="11"/>
  <c r="P99" i="11"/>
  <c r="P89" i="11"/>
  <c r="P143" i="11"/>
  <c r="P98" i="11"/>
  <c r="P120" i="11"/>
  <c r="P147" i="11"/>
  <c r="P132" i="11"/>
  <c r="P162" i="11"/>
  <c r="P164" i="11"/>
  <c r="P211" i="11"/>
  <c r="P141" i="11"/>
  <c r="P150" i="11"/>
  <c r="P200" i="11"/>
  <c r="P199" i="11"/>
  <c r="P198" i="11"/>
  <c r="P262" i="11"/>
  <c r="P273" i="11"/>
  <c r="P250" i="11"/>
  <c r="P248" i="11"/>
  <c r="P319" i="11"/>
  <c r="P278" i="11"/>
  <c r="P263" i="11"/>
  <c r="P276" i="11"/>
  <c r="P267" i="11"/>
  <c r="P331" i="11"/>
  <c r="P266" i="11"/>
  <c r="P296" i="11"/>
  <c r="P318" i="11"/>
  <c r="P316" i="11"/>
  <c r="P325" i="11"/>
  <c r="P26" i="11"/>
  <c r="P29" i="11"/>
  <c r="P39" i="11"/>
  <c r="P22" i="11"/>
  <c r="P23" i="11"/>
  <c r="P45" i="11"/>
  <c r="P25" i="11"/>
  <c r="P107" i="11"/>
  <c r="P61" i="11"/>
  <c r="P90" i="11"/>
  <c r="P102" i="11"/>
  <c r="P97" i="11"/>
  <c r="P151" i="11"/>
  <c r="P100" i="11"/>
  <c r="P140" i="11"/>
  <c r="P155" i="11"/>
  <c r="P138" i="11"/>
  <c r="P168" i="11"/>
  <c r="P185" i="11"/>
  <c r="P219" i="11"/>
  <c r="P142" i="11"/>
  <c r="P165" i="11"/>
  <c r="P208" i="11"/>
  <c r="P207" i="11"/>
  <c r="P206" i="11"/>
  <c r="P195" i="11"/>
  <c r="P281" i="11"/>
  <c r="P252" i="11"/>
  <c r="P261" i="11"/>
  <c r="P327" i="11"/>
  <c r="P286" i="11"/>
  <c r="P269" i="11"/>
  <c r="P284" i="11"/>
  <c r="P275" i="11"/>
  <c r="P212" i="11"/>
  <c r="P274" i="11"/>
  <c r="P298" i="11"/>
  <c r="P328" i="11"/>
  <c r="P280" i="11"/>
  <c r="P313" i="11"/>
  <c r="P34" i="11"/>
  <c r="P38" i="11"/>
  <c r="P48" i="11"/>
  <c r="P31" i="11"/>
  <c r="P32" i="11"/>
  <c r="P54" i="11"/>
  <c r="P52" i="11"/>
  <c r="P115" i="11"/>
  <c r="P80" i="11"/>
  <c r="P103" i="11"/>
  <c r="P110" i="11"/>
  <c r="P109" i="11"/>
  <c r="P159" i="11"/>
  <c r="P104" i="11"/>
  <c r="P148" i="11"/>
  <c r="P163" i="11"/>
  <c r="P146" i="11"/>
  <c r="P172" i="11"/>
  <c r="P189" i="11"/>
  <c r="P227" i="11"/>
  <c r="P169" i="11"/>
  <c r="P186" i="11"/>
  <c r="P158" i="11"/>
  <c r="P215" i="11"/>
  <c r="P214" i="11"/>
  <c r="P201" i="11"/>
  <c r="P289" i="11"/>
  <c r="P264" i="11"/>
  <c r="P271" i="11"/>
  <c r="P335" i="11"/>
  <c r="P294" i="11"/>
  <c r="P277" i="11"/>
  <c r="P292" i="11"/>
  <c r="P283" i="11"/>
  <c r="P217" i="11"/>
  <c r="P282" i="11"/>
  <c r="P322" i="11"/>
  <c r="P332" i="11"/>
  <c r="P308" i="11"/>
  <c r="P293" i="11"/>
  <c r="P42" i="11"/>
  <c r="P47" i="11"/>
  <c r="P57" i="11"/>
  <c r="P40" i="11"/>
  <c r="P41" i="11"/>
  <c r="P63" i="11"/>
  <c r="P73" i="11"/>
  <c r="P123" i="11"/>
  <c r="P37" i="11"/>
  <c r="P44" i="11"/>
  <c r="P118" i="11"/>
  <c r="P113" i="11"/>
  <c r="P167" i="11"/>
  <c r="P105" i="11"/>
  <c r="P156" i="11"/>
  <c r="P171" i="11"/>
  <c r="P154" i="11"/>
  <c r="P197" i="11"/>
  <c r="P153" i="11"/>
  <c r="P235" i="11"/>
  <c r="P173" i="11"/>
  <c r="P157" i="11"/>
  <c r="P170" i="11"/>
  <c r="P136" i="11"/>
  <c r="P222" i="11"/>
  <c r="P224" i="11"/>
  <c r="P297" i="11"/>
  <c r="P272" i="11"/>
  <c r="P279" i="11"/>
  <c r="P225" i="11"/>
  <c r="P221" i="11"/>
  <c r="P209" i="11"/>
  <c r="P300" i="11"/>
  <c r="P291" i="11"/>
  <c r="P226" i="11"/>
  <c r="P290" i="11"/>
  <c r="P326" i="11"/>
  <c r="P306" i="11"/>
  <c r="P329" i="11"/>
  <c r="P302" i="11"/>
  <c r="O83" i="11"/>
  <c r="O21" i="11"/>
  <c r="O94" i="11"/>
  <c r="O77" i="11"/>
  <c r="O78" i="11"/>
  <c r="O81" i="11"/>
  <c r="O33" i="11"/>
  <c r="O61" i="11"/>
  <c r="O70" i="11"/>
  <c r="O125" i="11"/>
  <c r="O111" i="11"/>
  <c r="O126" i="11"/>
  <c r="O190" i="11"/>
  <c r="O139" i="11"/>
  <c r="O146" i="11"/>
  <c r="O137" i="11"/>
  <c r="O191" i="11"/>
  <c r="O187" i="11"/>
  <c r="O27" i="11"/>
  <c r="O29" i="11"/>
  <c r="O30" i="11"/>
  <c r="O102" i="11"/>
  <c r="O86" i="11"/>
  <c r="O87" i="11"/>
  <c r="O28" i="11"/>
  <c r="O55" i="11"/>
  <c r="O82" i="11"/>
  <c r="O93" i="11"/>
  <c r="O89" i="11"/>
  <c r="O35" i="11"/>
  <c r="O38" i="11"/>
  <c r="O39" i="11"/>
  <c r="O22" i="11"/>
  <c r="O23" i="11"/>
  <c r="O26" i="11"/>
  <c r="O24" i="11"/>
  <c r="O80" i="11"/>
  <c r="O37" i="11"/>
  <c r="O96" i="11"/>
  <c r="O97" i="11"/>
  <c r="O91" i="11"/>
  <c r="O142" i="11"/>
  <c r="O118" i="11"/>
  <c r="O155" i="11"/>
  <c r="O162" i="11"/>
  <c r="O153" i="11"/>
  <c r="O204" i="11"/>
  <c r="O169" i="11"/>
  <c r="O234" i="11"/>
  <c r="O43" i="11"/>
  <c r="O47" i="11"/>
  <c r="O48" i="11"/>
  <c r="O31" i="11"/>
  <c r="O32" i="11"/>
  <c r="O36" i="11"/>
  <c r="O52" i="11"/>
  <c r="O106" i="11"/>
  <c r="O62" i="11"/>
  <c r="O99" i="11"/>
  <c r="O103" i="11"/>
  <c r="O98" i="11"/>
  <c r="O150" i="11"/>
  <c r="O110" i="11"/>
  <c r="O88" i="11"/>
  <c r="O170" i="11"/>
  <c r="O152" i="11"/>
  <c r="O212" i="11"/>
  <c r="O173" i="11"/>
  <c r="O242" i="11"/>
  <c r="O51" i="11"/>
  <c r="O56" i="11"/>
  <c r="O57" i="11"/>
  <c r="O40" i="11"/>
  <c r="O41" i="11"/>
  <c r="O45" i="11"/>
  <c r="O73" i="11"/>
  <c r="O114" i="11"/>
  <c r="O42" i="11"/>
  <c r="O46" i="11"/>
  <c r="O113" i="11"/>
  <c r="O100" i="11"/>
  <c r="O158" i="11"/>
  <c r="O116" i="11"/>
  <c r="O92" i="11"/>
  <c r="O178" i="11"/>
  <c r="O159" i="11"/>
  <c r="O124" i="11"/>
  <c r="O175" i="11"/>
  <c r="O250" i="11"/>
  <c r="O171" i="11"/>
  <c r="O163" i="11"/>
  <c r="O131" i="11"/>
  <c r="O128" i="11"/>
  <c r="O229" i="11"/>
  <c r="O252" i="11"/>
  <c r="O235" i="11"/>
  <c r="O270" i="11"/>
  <c r="O334" i="11"/>
  <c r="O259" i="11"/>
  <c r="O268" i="11"/>
  <c r="O251" i="11"/>
  <c r="O228" i="11"/>
  <c r="O298" i="11"/>
  <c r="O243" i="11"/>
  <c r="O307" i="11"/>
  <c r="O324" i="11"/>
  <c r="O335" i="11"/>
  <c r="O295" i="11"/>
  <c r="O311" i="11"/>
  <c r="O59" i="11"/>
  <c r="O65" i="11"/>
  <c r="O66" i="11"/>
  <c r="O49" i="11"/>
  <c r="O50" i="11"/>
  <c r="O54" i="11"/>
  <c r="O25" i="11"/>
  <c r="O122" i="11"/>
  <c r="O64" i="11"/>
  <c r="O71" i="11"/>
  <c r="O119" i="11"/>
  <c r="O67" i="11"/>
  <c r="O74" i="11"/>
  <c r="O76" i="11"/>
  <c r="O58" i="11"/>
  <c r="O60" i="11"/>
  <c r="O63" i="11"/>
  <c r="O53" i="11"/>
  <c r="O130" i="11"/>
  <c r="O90" i="11"/>
  <c r="O109" i="11"/>
  <c r="O123" i="11"/>
  <c r="O104" i="11"/>
  <c r="O174" i="11"/>
  <c r="O108" i="11"/>
  <c r="O132" i="11"/>
  <c r="O121" i="11"/>
  <c r="O185" i="11"/>
  <c r="O181" i="11"/>
  <c r="O75" i="11"/>
  <c r="O84" i="11"/>
  <c r="O85" i="11"/>
  <c r="O68" i="11"/>
  <c r="O69" i="11"/>
  <c r="O72" i="11"/>
  <c r="O79" i="11"/>
  <c r="O34" i="11"/>
  <c r="O44" i="11"/>
  <c r="O117" i="11"/>
  <c r="O95" i="11"/>
  <c r="O107" i="11"/>
  <c r="O182" i="11"/>
  <c r="O112" i="11"/>
  <c r="O138" i="11"/>
  <c r="O127" i="11"/>
  <c r="O189" i="11"/>
  <c r="O183" i="11"/>
  <c r="O210" i="11"/>
  <c r="O135" i="11"/>
  <c r="O209" i="11"/>
  <c r="O184" i="11"/>
  <c r="O176" i="11"/>
  <c r="O172" i="11"/>
  <c r="O253" i="11"/>
  <c r="O280" i="11"/>
  <c r="O271" i="11"/>
  <c r="O294" i="11"/>
  <c r="O223" i="11"/>
  <c r="O277" i="11"/>
  <c r="O216" i="11"/>
  <c r="O283" i="11"/>
  <c r="O262" i="11"/>
  <c r="O322" i="11"/>
  <c r="O265" i="11"/>
  <c r="O303" i="11"/>
  <c r="O279" i="11"/>
  <c r="O304" i="11"/>
  <c r="O319" i="11"/>
  <c r="O101" i="11"/>
  <c r="O186" i="11"/>
  <c r="O218" i="11"/>
  <c r="O195" i="11"/>
  <c r="O188" i="11"/>
  <c r="O206" i="11"/>
  <c r="O237" i="11"/>
  <c r="O288" i="11"/>
  <c r="O244" i="11"/>
  <c r="O192" i="11"/>
  <c r="O285" i="11"/>
  <c r="O232" i="11"/>
  <c r="O241" i="11"/>
  <c r="O330" i="11"/>
  <c r="O289" i="11"/>
  <c r="O312" i="11"/>
  <c r="O321" i="11"/>
  <c r="O315" i="11"/>
  <c r="O134" i="11"/>
  <c r="O145" i="11"/>
  <c r="O226" i="11"/>
  <c r="O201" i="11"/>
  <c r="O194" i="11"/>
  <c r="O214" i="11"/>
  <c r="O245" i="11"/>
  <c r="O296" i="11"/>
  <c r="O257" i="11"/>
  <c r="O200" i="11"/>
  <c r="O293" i="11"/>
  <c r="O247" i="11"/>
  <c r="O260" i="11"/>
  <c r="O222" i="11"/>
  <c r="O287" i="11"/>
  <c r="O316" i="11"/>
  <c r="O325" i="11"/>
  <c r="O305" i="11"/>
  <c r="O166" i="11"/>
  <c r="O164" i="11"/>
  <c r="O258" i="11"/>
  <c r="O143" i="11"/>
  <c r="O199" i="11"/>
  <c r="O144" i="11"/>
  <c r="O261" i="11"/>
  <c r="O203" i="11"/>
  <c r="O278" i="11"/>
  <c r="O227" i="11"/>
  <c r="O236" i="11"/>
  <c r="O267" i="11"/>
  <c r="O266" i="11"/>
  <c r="O224" i="11"/>
  <c r="O336" i="11"/>
  <c r="O300" i="11"/>
  <c r="O327" i="11"/>
  <c r="O105" i="11"/>
  <c r="O193" i="11"/>
  <c r="O133" i="11"/>
  <c r="O148" i="11"/>
  <c r="O207" i="11"/>
  <c r="O168" i="11"/>
  <c r="O208" i="11"/>
  <c r="O231" i="11"/>
  <c r="O286" i="11"/>
  <c r="O238" i="11"/>
  <c r="O249" i="11"/>
  <c r="O275" i="11"/>
  <c r="O274" i="11"/>
  <c r="O239" i="11"/>
  <c r="O297" i="11"/>
  <c r="O308" i="11"/>
  <c r="O331" i="11"/>
  <c r="O120" i="11"/>
  <c r="O177" i="11"/>
  <c r="O140" i="11"/>
  <c r="O157" i="11"/>
  <c r="O136" i="11"/>
  <c r="O197" i="11"/>
  <c r="O220" i="11"/>
  <c r="O246" i="11"/>
  <c r="O302" i="11"/>
  <c r="O240" i="11"/>
  <c r="O276" i="11"/>
  <c r="O291" i="11"/>
  <c r="O282" i="11"/>
  <c r="O254" i="11"/>
  <c r="O328" i="11"/>
  <c r="O329" i="11"/>
  <c r="O313" i="11"/>
  <c r="O147" i="11"/>
  <c r="O141" i="11"/>
  <c r="O149" i="11"/>
  <c r="O160" i="11"/>
  <c r="O161" i="11"/>
  <c r="O205" i="11"/>
  <c r="O233" i="11"/>
  <c r="O248" i="11"/>
  <c r="O310" i="11"/>
  <c r="O255" i="11"/>
  <c r="O215" i="11"/>
  <c r="O299" i="11"/>
  <c r="O290" i="11"/>
  <c r="O256" i="11"/>
  <c r="O332" i="11"/>
  <c r="O333" i="11"/>
  <c r="O317" i="11"/>
  <c r="O129" i="11"/>
  <c r="O180" i="11"/>
  <c r="O318" i="11"/>
  <c r="O306" i="11"/>
  <c r="O323" i="11"/>
  <c r="O154" i="11"/>
  <c r="O198" i="11"/>
  <c r="O326" i="11"/>
  <c r="O314" i="11"/>
  <c r="O309" i="11"/>
  <c r="O179" i="11"/>
  <c r="O213" i="11"/>
  <c r="O263" i="11"/>
  <c r="O273" i="11"/>
  <c r="O202" i="11"/>
  <c r="O221" i="11"/>
  <c r="O269" i="11"/>
  <c r="O281" i="11"/>
  <c r="O165" i="11"/>
  <c r="O264" i="11"/>
  <c r="O219" i="11"/>
  <c r="O292" i="11"/>
  <c r="O167" i="11"/>
  <c r="O272" i="11"/>
  <c r="O230" i="11"/>
  <c r="O320" i="11"/>
  <c r="O151" i="11"/>
  <c r="O196" i="11"/>
  <c r="O211" i="11"/>
  <c r="O284" i="11"/>
  <c r="O156" i="11"/>
  <c r="O217" i="11"/>
  <c r="O301" i="11"/>
  <c r="O115" i="11"/>
  <c r="O225" i="11"/>
  <c r="O7" i="11"/>
  <c r="E5" i="11" s="1"/>
  <c r="O81" i="2"/>
  <c r="O145" i="2"/>
  <c r="O31" i="2"/>
  <c r="O96" i="2"/>
  <c r="O160" i="2"/>
  <c r="O56" i="2"/>
  <c r="O119" i="2"/>
  <c r="O73" i="2"/>
  <c r="O134" i="2"/>
  <c r="O198" i="2"/>
  <c r="O77" i="2"/>
  <c r="O141" i="2"/>
  <c r="O35" i="2"/>
  <c r="O92" i="2"/>
  <c r="O68" i="2"/>
  <c r="O45" i="2"/>
  <c r="O114" i="2"/>
  <c r="O239" i="2"/>
  <c r="O303" i="2"/>
  <c r="O214" i="2"/>
  <c r="O278" i="2"/>
  <c r="O139" i="2"/>
  <c r="O171" i="2"/>
  <c r="O229" i="2"/>
  <c r="O293" i="2"/>
  <c r="O131" i="2"/>
  <c r="O244" i="2"/>
  <c r="O308" i="2"/>
  <c r="O211" i="2"/>
  <c r="O275" i="2"/>
  <c r="O192" i="2"/>
  <c r="O258" i="2"/>
  <c r="O322" i="2"/>
  <c r="O178" i="2"/>
  <c r="O248" i="2"/>
  <c r="O175" i="2"/>
  <c r="O273" i="2"/>
  <c r="O305" i="2"/>
  <c r="O203" i="2"/>
  <c r="O22" i="2"/>
  <c r="O89" i="2"/>
  <c r="O153" i="2"/>
  <c r="O39" i="2"/>
  <c r="O104" i="2"/>
  <c r="O168" i="2"/>
  <c r="O64" i="2"/>
  <c r="O127" i="2"/>
  <c r="O78" i="2"/>
  <c r="O142" i="2"/>
  <c r="O26" i="2"/>
  <c r="O85" i="2"/>
  <c r="O149" i="2"/>
  <c r="O43" i="2"/>
  <c r="O100" i="2"/>
  <c r="O83" i="2"/>
  <c r="O53" i="2"/>
  <c r="O115" i="2"/>
  <c r="O247" i="2"/>
  <c r="O311" i="2"/>
  <c r="O222" i="2"/>
  <c r="O286" i="2"/>
  <c r="O140" i="2"/>
  <c r="O172" i="2"/>
  <c r="O237" i="2"/>
  <c r="O301" i="2"/>
  <c r="O132" i="2"/>
  <c r="O252" i="2"/>
  <c r="O316" i="2"/>
  <c r="O219" i="2"/>
  <c r="O283" i="2"/>
  <c r="O195" i="2"/>
  <c r="O266" i="2"/>
  <c r="O330" i="2"/>
  <c r="O186" i="2"/>
  <c r="O256" i="2"/>
  <c r="O257" i="2"/>
  <c r="O321" i="2"/>
  <c r="O320" i="2"/>
  <c r="O312" i="2"/>
  <c r="O30" i="2"/>
  <c r="O97" i="2"/>
  <c r="O161" i="2"/>
  <c r="O47" i="2"/>
  <c r="O112" i="2"/>
  <c r="O176" i="2"/>
  <c r="O72" i="2"/>
  <c r="O25" i="2"/>
  <c r="O86" i="2"/>
  <c r="O150" i="2"/>
  <c r="O34" i="2"/>
  <c r="O93" i="2"/>
  <c r="O157" i="2"/>
  <c r="O51" i="2"/>
  <c r="O108" i="2"/>
  <c r="O91" i="2"/>
  <c r="O61" i="2"/>
  <c r="O196" i="2"/>
  <c r="O255" i="2"/>
  <c r="O319" i="2"/>
  <c r="O230" i="2"/>
  <c r="O294" i="2"/>
  <c r="O147" i="2"/>
  <c r="O179" i="2"/>
  <c r="O245" i="2"/>
  <c r="O309" i="2"/>
  <c r="O197" i="2"/>
  <c r="O260" i="2"/>
  <c r="O324" i="2"/>
  <c r="O227" i="2"/>
  <c r="O291" i="2"/>
  <c r="O210" i="2"/>
  <c r="O274" i="2"/>
  <c r="O116" i="2"/>
  <c r="O200" i="2"/>
  <c r="O264" i="2"/>
  <c r="O288" i="2"/>
  <c r="O151" i="2"/>
  <c r="O328" i="2"/>
  <c r="O233" i="2"/>
  <c r="O38" i="2"/>
  <c r="O105" i="2"/>
  <c r="O169" i="2"/>
  <c r="O55" i="2"/>
  <c r="O120" i="2"/>
  <c r="O184" i="2"/>
  <c r="O79" i="2"/>
  <c r="O33" i="2"/>
  <c r="O94" i="2"/>
  <c r="O158" i="2"/>
  <c r="O42" i="2"/>
  <c r="O101" i="2"/>
  <c r="O165" i="2"/>
  <c r="O59" i="2"/>
  <c r="O28" i="2"/>
  <c r="O99" i="2"/>
  <c r="O69" i="2"/>
  <c r="O202" i="2"/>
  <c r="O263" i="2"/>
  <c r="O327" i="2"/>
  <c r="O238" i="2"/>
  <c r="O302" i="2"/>
  <c r="O148" i="2"/>
  <c r="O180" i="2"/>
  <c r="O253" i="2"/>
  <c r="O317" i="2"/>
  <c r="O201" i="2"/>
  <c r="O268" i="2"/>
  <c r="O332" i="2"/>
  <c r="O235" i="2"/>
  <c r="O299" i="2"/>
  <c r="O218" i="2"/>
  <c r="O282" i="2"/>
  <c r="O138" i="2"/>
  <c r="O208" i="2"/>
  <c r="O272" i="2"/>
  <c r="O167" i="2"/>
  <c r="O217" i="2"/>
  <c r="O135" i="2"/>
  <c r="O46" i="2"/>
  <c r="O113" i="2"/>
  <c r="O177" i="2"/>
  <c r="O63" i="2"/>
  <c r="O128" i="2"/>
  <c r="O24" i="2"/>
  <c r="O87" i="2"/>
  <c r="O41" i="2"/>
  <c r="O102" i="2"/>
  <c r="O166" i="2"/>
  <c r="O50" i="2"/>
  <c r="O109" i="2"/>
  <c r="O173" i="2"/>
  <c r="O67" i="2"/>
  <c r="O36" i="2"/>
  <c r="O107" i="2"/>
  <c r="O82" i="2"/>
  <c r="O207" i="2"/>
  <c r="O271" i="2"/>
  <c r="O122" i="2"/>
  <c r="O246" i="2"/>
  <c r="O310" i="2"/>
  <c r="O155" i="2"/>
  <c r="O187" i="2"/>
  <c r="O261" i="2"/>
  <c r="O325" i="2"/>
  <c r="O212" i="2"/>
  <c r="O276" i="2"/>
  <c r="O188" i="2"/>
  <c r="O243" i="2"/>
  <c r="O307" i="2"/>
  <c r="O226" i="2"/>
  <c r="O290" i="2"/>
  <c r="O146" i="2"/>
  <c r="O216" i="2"/>
  <c r="O183" i="2"/>
  <c r="O265" i="2"/>
  <c r="O313" i="2"/>
  <c r="O241" i="2"/>
  <c r="O54" i="2"/>
  <c r="O121" i="2"/>
  <c r="O185" i="2"/>
  <c r="O71" i="2"/>
  <c r="O136" i="2"/>
  <c r="O32" i="2"/>
  <c r="O95" i="2"/>
  <c r="O49" i="2"/>
  <c r="O110" i="2"/>
  <c r="O174" i="2"/>
  <c r="O58" i="2"/>
  <c r="O117" i="2"/>
  <c r="O181" i="2"/>
  <c r="O75" i="2"/>
  <c r="O44" i="2"/>
  <c r="O21" i="2"/>
  <c r="O90" i="2"/>
  <c r="O215" i="2"/>
  <c r="O279" i="2"/>
  <c r="O130" i="2"/>
  <c r="O254" i="2"/>
  <c r="O318" i="2"/>
  <c r="O156" i="2"/>
  <c r="O205" i="2"/>
  <c r="O269" i="2"/>
  <c r="O333" i="2"/>
  <c r="O220" i="2"/>
  <c r="O284" i="2"/>
  <c r="O191" i="2"/>
  <c r="O251" i="2"/>
  <c r="O315" i="2"/>
  <c r="O234" i="2"/>
  <c r="O298" i="2"/>
  <c r="O154" i="2"/>
  <c r="O224" i="2"/>
  <c r="O249" i="2"/>
  <c r="O280" i="2"/>
  <c r="O329" i="2"/>
  <c r="O289" i="2"/>
  <c r="O62" i="2"/>
  <c r="O129" i="2"/>
  <c r="O193" i="2"/>
  <c r="O80" i="2"/>
  <c r="O144" i="2"/>
  <c r="O40" i="2"/>
  <c r="O103" i="2"/>
  <c r="O57" i="2"/>
  <c r="O118" i="2"/>
  <c r="O182" i="2"/>
  <c r="O66" i="2"/>
  <c r="O125" i="2"/>
  <c r="O189" i="2"/>
  <c r="O76" i="2"/>
  <c r="O52" i="2"/>
  <c r="O29" i="2"/>
  <c r="O98" i="2"/>
  <c r="O223" i="2"/>
  <c r="O287" i="2"/>
  <c r="O194" i="2"/>
  <c r="O262" i="2"/>
  <c r="O326" i="2"/>
  <c r="O163" i="2"/>
  <c r="O213" i="2"/>
  <c r="O277" i="2"/>
  <c r="O123" i="2"/>
  <c r="O228" i="2"/>
  <c r="O292" i="2"/>
  <c r="O199" i="2"/>
  <c r="O259" i="2"/>
  <c r="O323" i="2"/>
  <c r="O242" i="2"/>
  <c r="O306" i="2"/>
  <c r="O162" i="2"/>
  <c r="O232" i="2"/>
  <c r="O281" i="2"/>
  <c r="O159" i="2"/>
  <c r="O143" i="2"/>
  <c r="O304" i="2"/>
  <c r="O70" i="2"/>
  <c r="O137" i="2"/>
  <c r="O23" i="2"/>
  <c r="O88" i="2"/>
  <c r="O152" i="2"/>
  <c r="O48" i="2"/>
  <c r="O111" i="2"/>
  <c r="O65" i="2"/>
  <c r="O126" i="2"/>
  <c r="O190" i="2"/>
  <c r="O74" i="2"/>
  <c r="O133" i="2"/>
  <c r="O27" i="2"/>
  <c r="O84" i="2"/>
  <c r="O60" i="2"/>
  <c r="O37" i="2"/>
  <c r="O106" i="2"/>
  <c r="O231" i="2"/>
  <c r="O295" i="2"/>
  <c r="O206" i="2"/>
  <c r="O270" i="2"/>
  <c r="O334" i="2"/>
  <c r="O164" i="2"/>
  <c r="O221" i="2"/>
  <c r="O285" i="2"/>
  <c r="O124" i="2"/>
  <c r="O236" i="2"/>
  <c r="O300" i="2"/>
  <c r="O204" i="2"/>
  <c r="O267" i="2"/>
  <c r="O331" i="2"/>
  <c r="O250" i="2"/>
  <c r="O314" i="2"/>
  <c r="O170" i="2"/>
  <c r="O240" i="2"/>
  <c r="O296" i="2"/>
  <c r="O209" i="2"/>
  <c r="O225" i="2"/>
  <c r="O297" i="2"/>
  <c r="Q70" i="14"/>
  <c r="Q45" i="14"/>
  <c r="Q109" i="14"/>
  <c r="Q84" i="14"/>
  <c r="Q24" i="14"/>
  <c r="Q49" i="14"/>
  <c r="Q113" i="14"/>
  <c r="Q72" i="14"/>
  <c r="Q63" i="14"/>
  <c r="Q157" i="14"/>
  <c r="Q111" i="14"/>
  <c r="Q172" i="14"/>
  <c r="Q120" i="14"/>
  <c r="Q79" i="14"/>
  <c r="Q28" i="14"/>
  <c r="Q86" i="14"/>
  <c r="Q61" i="14"/>
  <c r="Q30" i="14"/>
  <c r="Q31" i="14"/>
  <c r="Q40" i="14"/>
  <c r="Q52" i="14"/>
  <c r="Q21" i="14"/>
  <c r="Q85" i="14"/>
  <c r="Q54" i="14"/>
  <c r="Q55" i="14"/>
  <c r="Q25" i="14"/>
  <c r="Q60" i="14"/>
  <c r="Q29" i="14"/>
  <c r="Q93" i="14"/>
  <c r="Q68" i="14"/>
  <c r="Q67" i="14"/>
  <c r="Q33" i="14"/>
  <c r="Q97" i="14"/>
  <c r="Q58" i="14"/>
  <c r="Q51" i="14"/>
  <c r="Q141" i="14"/>
  <c r="Q205" i="14"/>
  <c r="Q156" i="14"/>
  <c r="Q139" i="14"/>
  <c r="Q162" i="14"/>
  <c r="Q102" i="14"/>
  <c r="Q46" i="14"/>
  <c r="Q56" i="14"/>
  <c r="Q121" i="14"/>
  <c r="Q27" i="14"/>
  <c r="Q133" i="14"/>
  <c r="Q118" i="14"/>
  <c r="Q96" i="14"/>
  <c r="Q154" i="14"/>
  <c r="Q161" i="14"/>
  <c r="Q100" i="14"/>
  <c r="Q152" i="14"/>
  <c r="Q116" i="14"/>
  <c r="Q167" i="14"/>
  <c r="Q202" i="14"/>
  <c r="Q270" i="14"/>
  <c r="Q334" i="14"/>
  <c r="Q194" i="14"/>
  <c r="Q261" i="14"/>
  <c r="Q325" i="14"/>
  <c r="Q236" i="14"/>
  <c r="Q300" i="14"/>
  <c r="Q219" i="14"/>
  <c r="Q283" i="14"/>
  <c r="Q182" i="14"/>
  <c r="Q250" i="14"/>
  <c r="Q314" i="14"/>
  <c r="Q233" i="14"/>
  <c r="Q297" i="14"/>
  <c r="Q232" i="14"/>
  <c r="Q296" i="14"/>
  <c r="Q324" i="14"/>
  <c r="Q239" i="14"/>
  <c r="Q247" i="14"/>
  <c r="Q37" i="14"/>
  <c r="Q76" i="14"/>
  <c r="Q41" i="14"/>
  <c r="Q26" i="14"/>
  <c r="Q35" i="14"/>
  <c r="Q149" i="14"/>
  <c r="Q124" i="14"/>
  <c r="Q99" i="14"/>
  <c r="Q170" i="14"/>
  <c r="Q169" i="14"/>
  <c r="Q53" i="14"/>
  <c r="Q23" i="14"/>
  <c r="Q57" i="14"/>
  <c r="Q34" i="14"/>
  <c r="Q43" i="14"/>
  <c r="Q165" i="14"/>
  <c r="Q132" i="14"/>
  <c r="Q131" i="14"/>
  <c r="Q106" i="14"/>
  <c r="Q177" i="14"/>
  <c r="Q107" i="14"/>
  <c r="Q168" i="14"/>
  <c r="Q122" i="14"/>
  <c r="Q183" i="14"/>
  <c r="Q222" i="14"/>
  <c r="Q286" i="14"/>
  <c r="Q158" i="14"/>
  <c r="Q213" i="14"/>
  <c r="Q277" i="14"/>
  <c r="Q150" i="14"/>
  <c r="Q252" i="14"/>
  <c r="Q142" i="14"/>
  <c r="Q235" i="14"/>
  <c r="Q299" i="14"/>
  <c r="Q195" i="14"/>
  <c r="Q266" i="14"/>
  <c r="Q330" i="14"/>
  <c r="Q249" i="14"/>
  <c r="Q313" i="14"/>
  <c r="Q248" i="14"/>
  <c r="Q312" i="14"/>
  <c r="Q231" i="14"/>
  <c r="Q319" i="14"/>
  <c r="Q303" i="14"/>
  <c r="Q36" i="14"/>
  <c r="Q69" i="14"/>
  <c r="Q39" i="14"/>
  <c r="Q65" i="14"/>
  <c r="Q42" i="14"/>
  <c r="Q59" i="14"/>
  <c r="Q173" i="14"/>
  <c r="Q140" i="14"/>
  <c r="Q103" i="14"/>
  <c r="Q117" i="14"/>
  <c r="Q185" i="14"/>
  <c r="Q112" i="14"/>
  <c r="Q176" i="14"/>
  <c r="Q127" i="14"/>
  <c r="Q166" i="14"/>
  <c r="Q230" i="14"/>
  <c r="Q294" i="14"/>
  <c r="Q174" i="14"/>
  <c r="Q221" i="14"/>
  <c r="Q285" i="14"/>
  <c r="Q171" i="14"/>
  <c r="Q260" i="14"/>
  <c r="Q163" i="14"/>
  <c r="Q243" i="14"/>
  <c r="Q307" i="14"/>
  <c r="Q209" i="14"/>
  <c r="Q274" i="14"/>
  <c r="Q91" i="14"/>
  <c r="Q257" i="14"/>
  <c r="Q321" i="14"/>
  <c r="Q256" i="14"/>
  <c r="Q320" i="14"/>
  <c r="Q287" i="14"/>
  <c r="Q327" i="14"/>
  <c r="Q308" i="14"/>
  <c r="Q44" i="14"/>
  <c r="Q77" i="14"/>
  <c r="Q47" i="14"/>
  <c r="Q73" i="14"/>
  <c r="Q50" i="14"/>
  <c r="Q95" i="14"/>
  <c r="Q181" i="14"/>
  <c r="Q148" i="14"/>
  <c r="Q123" i="14"/>
  <c r="Q129" i="14"/>
  <c r="Q193" i="14"/>
  <c r="Q114" i="14"/>
  <c r="Q184" i="14"/>
  <c r="Q135" i="14"/>
  <c r="Q178" i="14"/>
  <c r="Q238" i="14"/>
  <c r="Q302" i="14"/>
  <c r="Q179" i="14"/>
  <c r="Q229" i="14"/>
  <c r="Q293" i="14"/>
  <c r="Q187" i="14"/>
  <c r="Q268" i="14"/>
  <c r="Q180" i="14"/>
  <c r="Q251" i="14"/>
  <c r="Q315" i="14"/>
  <c r="Q218" i="14"/>
  <c r="Q282" i="14"/>
  <c r="Q147" i="14"/>
  <c r="Q265" i="14"/>
  <c r="Q329" i="14"/>
  <c r="Q264" i="14"/>
  <c r="Q328" i="14"/>
  <c r="Q332" i="14"/>
  <c r="Q333" i="14"/>
  <c r="Q208" i="14"/>
  <c r="Q62" i="14"/>
  <c r="Q101" i="14"/>
  <c r="Q75" i="14"/>
  <c r="Q81" i="14"/>
  <c r="Q64" i="14"/>
  <c r="Q108" i="14"/>
  <c r="Q189" i="14"/>
  <c r="Q164" i="14"/>
  <c r="Q130" i="14"/>
  <c r="Q137" i="14"/>
  <c r="Q201" i="14"/>
  <c r="Q128" i="14"/>
  <c r="Q71" i="14"/>
  <c r="Q143" i="14"/>
  <c r="Q196" i="14"/>
  <c r="Q246" i="14"/>
  <c r="Q310" i="14"/>
  <c r="Q186" i="14"/>
  <c r="Q237" i="14"/>
  <c r="Q301" i="14"/>
  <c r="Q207" i="14"/>
  <c r="Q276" i="14"/>
  <c r="Q199" i="14"/>
  <c r="Q259" i="14"/>
  <c r="Q323" i="14"/>
  <c r="Q226" i="14"/>
  <c r="Q290" i="14"/>
  <c r="Q188" i="14"/>
  <c r="Q273" i="14"/>
  <c r="Q211" i="14"/>
  <c r="Q272" i="14"/>
  <c r="Q336" i="14"/>
  <c r="Q90" i="14"/>
  <c r="Q335" i="14"/>
  <c r="Q255" i="14"/>
  <c r="Q78" i="14"/>
  <c r="Q22" i="14"/>
  <c r="Q32" i="14"/>
  <c r="Q89" i="14"/>
  <c r="Q80" i="14"/>
  <c r="Q115" i="14"/>
  <c r="Q197" i="14"/>
  <c r="Q87" i="14"/>
  <c r="Q138" i="14"/>
  <c r="Q145" i="14"/>
  <c r="Q74" i="14"/>
  <c r="Q136" i="14"/>
  <c r="Q82" i="14"/>
  <c r="Q151" i="14"/>
  <c r="Q198" i="14"/>
  <c r="Q254" i="14"/>
  <c r="Q318" i="14"/>
  <c r="Q190" i="14"/>
  <c r="Q245" i="14"/>
  <c r="Q309" i="14"/>
  <c r="Q220" i="14"/>
  <c r="Q284" i="14"/>
  <c r="Q203" i="14"/>
  <c r="Q267" i="14"/>
  <c r="Q331" i="14"/>
  <c r="Q234" i="14"/>
  <c r="Q298" i="14"/>
  <c r="Q217" i="14"/>
  <c r="Q281" i="14"/>
  <c r="Q216" i="14"/>
  <c r="Q280" i="14"/>
  <c r="Q223" i="14"/>
  <c r="Q263" i="14"/>
  <c r="Q204" i="14"/>
  <c r="Q316" i="14"/>
  <c r="Q105" i="14"/>
  <c r="Q104" i="14"/>
  <c r="Q214" i="14"/>
  <c r="Q269" i="14"/>
  <c r="Q227" i="14"/>
  <c r="Q322" i="14"/>
  <c r="Q304" i="14"/>
  <c r="Q88" i="14"/>
  <c r="Q144" i="14"/>
  <c r="Q262" i="14"/>
  <c r="Q317" i="14"/>
  <c r="Q275" i="14"/>
  <c r="Q225" i="14"/>
  <c r="Q279" i="14"/>
  <c r="Q125" i="14"/>
  <c r="Q160" i="14"/>
  <c r="Q278" i="14"/>
  <c r="Q134" i="14"/>
  <c r="Q291" i="14"/>
  <c r="Q241" i="14"/>
  <c r="Q206" i="14"/>
  <c r="Q98" i="14"/>
  <c r="Q110" i="14"/>
  <c r="Q326" i="14"/>
  <c r="Q228" i="14"/>
  <c r="Q155" i="14"/>
  <c r="Q289" i="14"/>
  <c r="Q311" i="14"/>
  <c r="Q92" i="14"/>
  <c r="Q119" i="14"/>
  <c r="Q126" i="14"/>
  <c r="Q244" i="14"/>
  <c r="Q191" i="14"/>
  <c r="Q305" i="14"/>
  <c r="Q295" i="14"/>
  <c r="Q94" i="14"/>
  <c r="Q146" i="14"/>
  <c r="Q159" i="14"/>
  <c r="Q192" i="14"/>
  <c r="Q292" i="14"/>
  <c r="Q242" i="14"/>
  <c r="Q224" i="14"/>
  <c r="Q215" i="14"/>
  <c r="Q38" i="14"/>
  <c r="Q153" i="14"/>
  <c r="Q175" i="14"/>
  <c r="Q210" i="14"/>
  <c r="Q66" i="14"/>
  <c r="Q258" i="14"/>
  <c r="Q240" i="14"/>
  <c r="Q271" i="14"/>
  <c r="Q288" i="14"/>
  <c r="Q48" i="14"/>
  <c r="Q83" i="14"/>
  <c r="Q200" i="14"/>
  <c r="Q253" i="14"/>
  <c r="Q212" i="14"/>
  <c r="Q306" i="14"/>
  <c r="Q57" i="11"/>
  <c r="Q66" i="11"/>
  <c r="Q58" i="11"/>
  <c r="Q62" i="11"/>
  <c r="Q28" i="11"/>
  <c r="Q74" i="11"/>
  <c r="Q32" i="11"/>
  <c r="Q65" i="11"/>
  <c r="Q75" i="11"/>
  <c r="Q67" i="11"/>
  <c r="Q71" i="11"/>
  <c r="Q43" i="11"/>
  <c r="Q89" i="11"/>
  <c r="Q46" i="11"/>
  <c r="Q73" i="11"/>
  <c r="Q21" i="11"/>
  <c r="Q44" i="11"/>
  <c r="Q59" i="11"/>
  <c r="Q108" i="11"/>
  <c r="Q63" i="11"/>
  <c r="Q94" i="11"/>
  <c r="Q24" i="11"/>
  <c r="Q119" i="11"/>
  <c r="Q109" i="11"/>
  <c r="Q168" i="11"/>
  <c r="Q105" i="11"/>
  <c r="Q157" i="11"/>
  <c r="Q172" i="11"/>
  <c r="Q81" i="11"/>
  <c r="Q30" i="11"/>
  <c r="Q53" i="11"/>
  <c r="Q72" i="11"/>
  <c r="Q116" i="11"/>
  <c r="Q78" i="11"/>
  <c r="Q23" i="11"/>
  <c r="Q40" i="11"/>
  <c r="Q127" i="11"/>
  <c r="Q113" i="11"/>
  <c r="Q176" i="11"/>
  <c r="Q110" i="11"/>
  <c r="Q99" i="11"/>
  <c r="Q180" i="11"/>
  <c r="Q147" i="11"/>
  <c r="Q137" i="11"/>
  <c r="Q185" i="11"/>
  <c r="Q236" i="11"/>
  <c r="Q181" i="11"/>
  <c r="Q167" i="11"/>
  <c r="Q186" i="11"/>
  <c r="Q200" i="11"/>
  <c r="Q207" i="11"/>
  <c r="Q202" i="11"/>
  <c r="Q266" i="11"/>
  <c r="Q265" i="11"/>
  <c r="Q264" i="11"/>
  <c r="Q328" i="11"/>
  <c r="Q213" i="11"/>
  <c r="Q278" i="11"/>
  <c r="Q293" i="11"/>
  <c r="Q276" i="11"/>
  <c r="Q205" i="11"/>
  <c r="Q289" i="11"/>
  <c r="Q307" i="11"/>
  <c r="Q281" i="11"/>
  <c r="Q329" i="11"/>
  <c r="Q295" i="11"/>
  <c r="Q29" i="11"/>
  <c r="Q39" i="11"/>
  <c r="Q80" i="11"/>
  <c r="Q87" i="11"/>
  <c r="Q124" i="11"/>
  <c r="Q22" i="11"/>
  <c r="Q37" i="11"/>
  <c r="Q54" i="11"/>
  <c r="Q125" i="11"/>
  <c r="Q115" i="11"/>
  <c r="Q184" i="11"/>
  <c r="Q122" i="11"/>
  <c r="Q114" i="11"/>
  <c r="Q188" i="11"/>
  <c r="Q25" i="11"/>
  <c r="Q47" i="11"/>
  <c r="Q76" i="11"/>
  <c r="Q42" i="11"/>
  <c r="Q45" i="11"/>
  <c r="Q61" i="11"/>
  <c r="Q51" i="11"/>
  <c r="Q68" i="11"/>
  <c r="Q83" i="11"/>
  <c r="Q117" i="11"/>
  <c r="Q136" i="11"/>
  <c r="Q101" i="11"/>
  <c r="Q130" i="11"/>
  <c r="Q140" i="11"/>
  <c r="Q92" i="11"/>
  <c r="Q161" i="11"/>
  <c r="Q162" i="11"/>
  <c r="Q193" i="11"/>
  <c r="Q260" i="11"/>
  <c r="Q211" i="11"/>
  <c r="Q173" i="11"/>
  <c r="Q201" i="11"/>
  <c r="Q158" i="11"/>
  <c r="Q231" i="11"/>
  <c r="Q226" i="11"/>
  <c r="Q290" i="11"/>
  <c r="Q218" i="11"/>
  <c r="Q288" i="11"/>
  <c r="Q248" i="11"/>
  <c r="Q238" i="11"/>
  <c r="Q240" i="11"/>
  <c r="Q230" i="11"/>
  <c r="Q300" i="11"/>
  <c r="Q262" i="11"/>
  <c r="Q313" i="11"/>
  <c r="Q334" i="11"/>
  <c r="Q299" i="11"/>
  <c r="Q294" i="11"/>
  <c r="Q33" i="11"/>
  <c r="Q56" i="11"/>
  <c r="Q85" i="11"/>
  <c r="Q55" i="11"/>
  <c r="Q60" i="11"/>
  <c r="Q77" i="11"/>
  <c r="Q64" i="11"/>
  <c r="Q82" i="11"/>
  <c r="Q90" i="11"/>
  <c r="Q121" i="11"/>
  <c r="Q144" i="11"/>
  <c r="Q107" i="11"/>
  <c r="Q133" i="11"/>
  <c r="Q148" i="11"/>
  <c r="Q93" i="11"/>
  <c r="Q166" i="11"/>
  <c r="Q191" i="11"/>
  <c r="Q204" i="11"/>
  <c r="Q153" i="11"/>
  <c r="Q126" i="11"/>
  <c r="Q143" i="11"/>
  <c r="Q209" i="11"/>
  <c r="Q170" i="11"/>
  <c r="Q239" i="11"/>
  <c r="Q241" i="11"/>
  <c r="Q298" i="11"/>
  <c r="Q233" i="11"/>
  <c r="Q296" i="11"/>
  <c r="Q261" i="11"/>
  <c r="Q242" i="11"/>
  <c r="Q253" i="11"/>
  <c r="Q234" i="11"/>
  <c r="Q308" i="11"/>
  <c r="Q267" i="11"/>
  <c r="Q315" i="11"/>
  <c r="Q297" i="11"/>
  <c r="Q306" i="11"/>
  <c r="Q319" i="11"/>
  <c r="Q49" i="11"/>
  <c r="Q96" i="11"/>
  <c r="Q35" i="11"/>
  <c r="Q86" i="11"/>
  <c r="Q98" i="11"/>
  <c r="Q50" i="11"/>
  <c r="Q91" i="11"/>
  <c r="Q104" i="11"/>
  <c r="Q111" i="11"/>
  <c r="Q97" i="11"/>
  <c r="Q160" i="11"/>
  <c r="Q118" i="11"/>
  <c r="Q149" i="11"/>
  <c r="Q164" i="11"/>
  <c r="Q112" i="11"/>
  <c r="Q206" i="11"/>
  <c r="Q154" i="11"/>
  <c r="Q220" i="11"/>
  <c r="Q177" i="11"/>
  <c r="Q135" i="11"/>
  <c r="Q163" i="11"/>
  <c r="Q178" i="11"/>
  <c r="Q194" i="11"/>
  <c r="Q255" i="11"/>
  <c r="Q254" i="11"/>
  <c r="Q237" i="11"/>
  <c r="Q246" i="11"/>
  <c r="Q312" i="11"/>
  <c r="Q279" i="11"/>
  <c r="Q259" i="11"/>
  <c r="Q277" i="11"/>
  <c r="Q251" i="11"/>
  <c r="Q324" i="11"/>
  <c r="Q283" i="11"/>
  <c r="Q286" i="11"/>
  <c r="Q322" i="11"/>
  <c r="Q335" i="11"/>
  <c r="Q321" i="11"/>
  <c r="Q38" i="11"/>
  <c r="Q132" i="11"/>
  <c r="Q129" i="11"/>
  <c r="Q120" i="11"/>
  <c r="Q214" i="11"/>
  <c r="Q228" i="11"/>
  <c r="Q142" i="11"/>
  <c r="Q182" i="11"/>
  <c r="Q263" i="11"/>
  <c r="Q256" i="11"/>
  <c r="Q320" i="11"/>
  <c r="Q270" i="11"/>
  <c r="Q268" i="11"/>
  <c r="Q291" i="11"/>
  <c r="Q326" i="11"/>
  <c r="Q325" i="11"/>
  <c r="Q84" i="11"/>
  <c r="Q34" i="11"/>
  <c r="Q123" i="11"/>
  <c r="Q156" i="11"/>
  <c r="Q146" i="11"/>
  <c r="Q244" i="11"/>
  <c r="Q169" i="11"/>
  <c r="Q208" i="11"/>
  <c r="Q217" i="11"/>
  <c r="Q273" i="11"/>
  <c r="Q336" i="11"/>
  <c r="Q210" i="11"/>
  <c r="Q284" i="11"/>
  <c r="Q302" i="11"/>
  <c r="Q314" i="11"/>
  <c r="Q48" i="11"/>
  <c r="Q36" i="11"/>
  <c r="Q131" i="11"/>
  <c r="Q88" i="11"/>
  <c r="Q159" i="11"/>
  <c r="Q252" i="11"/>
  <c r="Q171" i="11"/>
  <c r="Q216" i="11"/>
  <c r="Q222" i="11"/>
  <c r="Q197" i="11"/>
  <c r="Q229" i="11"/>
  <c r="Q221" i="11"/>
  <c r="Q292" i="11"/>
  <c r="Q311" i="11"/>
  <c r="Q318" i="11"/>
  <c r="Q26" i="11"/>
  <c r="Q79" i="11"/>
  <c r="Q152" i="11"/>
  <c r="Q106" i="11"/>
  <c r="Q145" i="11"/>
  <c r="Q175" i="11"/>
  <c r="Q150" i="11"/>
  <c r="Q174" i="11"/>
  <c r="Q243" i="11"/>
  <c r="Q235" i="11"/>
  <c r="Q271" i="11"/>
  <c r="Q269" i="11"/>
  <c r="Q316" i="11"/>
  <c r="Q317" i="11"/>
  <c r="Q310" i="11"/>
  <c r="Q27" i="11"/>
  <c r="Q52" i="11"/>
  <c r="Q192" i="11"/>
  <c r="Q139" i="11"/>
  <c r="Q183" i="11"/>
  <c r="Q179" i="11"/>
  <c r="Q165" i="11"/>
  <c r="Q199" i="11"/>
  <c r="Q258" i="11"/>
  <c r="Q250" i="11"/>
  <c r="Q287" i="11"/>
  <c r="Q285" i="11"/>
  <c r="Q332" i="11"/>
  <c r="Q305" i="11"/>
  <c r="Q327" i="11"/>
  <c r="Q70" i="11"/>
  <c r="Q100" i="11"/>
  <c r="Q102" i="11"/>
  <c r="Q155" i="11"/>
  <c r="Q187" i="11"/>
  <c r="Q196" i="11"/>
  <c r="Q190" i="11"/>
  <c r="Q215" i="11"/>
  <c r="Q274" i="11"/>
  <c r="Q272" i="11"/>
  <c r="Q225" i="11"/>
  <c r="Q301" i="11"/>
  <c r="Q232" i="11"/>
  <c r="Q309" i="11"/>
  <c r="Q331" i="11"/>
  <c r="Q31" i="11"/>
  <c r="Q69" i="11"/>
  <c r="Q128" i="11"/>
  <c r="Q138" i="11"/>
  <c r="Q189" i="11"/>
  <c r="Q203" i="11"/>
  <c r="Q195" i="11"/>
  <c r="Q223" i="11"/>
  <c r="Q282" i="11"/>
  <c r="Q280" i="11"/>
  <c r="Q227" i="11"/>
  <c r="Q219" i="11"/>
  <c r="Q245" i="11"/>
  <c r="Q330" i="11"/>
  <c r="Q333" i="11"/>
  <c r="Q41" i="11"/>
  <c r="Q95" i="11"/>
  <c r="Q103" i="11"/>
  <c r="Q141" i="11"/>
  <c r="Q198" i="11"/>
  <c r="Q212" i="11"/>
  <c r="Q134" i="11"/>
  <c r="Q151" i="11"/>
  <c r="Q247" i="11"/>
  <c r="Q224" i="11"/>
  <c r="Q304" i="11"/>
  <c r="Q257" i="11"/>
  <c r="Q249" i="11"/>
  <c r="Q275" i="11"/>
  <c r="Q303" i="11"/>
  <c r="Q323" i="11"/>
  <c r="O48" i="14"/>
  <c r="O25" i="14"/>
  <c r="O91" i="14"/>
  <c r="O58" i="14"/>
  <c r="O68" i="14"/>
  <c r="O41" i="14"/>
  <c r="O107" i="14"/>
  <c r="O74" i="14"/>
  <c r="O40" i="14"/>
  <c r="O49" i="14"/>
  <c r="O34" i="14"/>
  <c r="O51" i="14"/>
  <c r="O60" i="14"/>
  <c r="O79" i="14"/>
  <c r="O38" i="14"/>
  <c r="O31" i="14"/>
  <c r="O113" i="14"/>
  <c r="O187" i="14"/>
  <c r="O138" i="14"/>
  <c r="O109" i="14"/>
  <c r="O128" i="14"/>
  <c r="O110" i="14"/>
  <c r="O159" i="14"/>
  <c r="O81" i="14"/>
  <c r="O142" i="14"/>
  <c r="O133" i="14"/>
  <c r="O192" i="14"/>
  <c r="O276" i="14"/>
  <c r="O219" i="14"/>
  <c r="O283" i="14"/>
  <c r="O180" i="14"/>
  <c r="O250" i="14"/>
  <c r="O164" i="14"/>
  <c r="O249" i="14"/>
  <c r="O313" i="14"/>
  <c r="O216" i="14"/>
  <c r="O280" i="14"/>
  <c r="O101" i="14"/>
  <c r="O239" i="14"/>
  <c r="O303" i="14"/>
  <c r="O198" i="14"/>
  <c r="O246" i="14"/>
  <c r="O310" i="14"/>
  <c r="O185" i="14"/>
  <c r="O333" i="14"/>
  <c r="O145" i="14"/>
  <c r="O317" i="14"/>
  <c r="O56" i="14"/>
  <c r="O57" i="14"/>
  <c r="O42" i="14"/>
  <c r="O59" i="14"/>
  <c r="O21" i="14"/>
  <c r="O87" i="14"/>
  <c r="O46" i="14"/>
  <c r="O39" i="14"/>
  <c r="O131" i="14"/>
  <c r="O195" i="14"/>
  <c r="O146" i="14"/>
  <c r="O117" i="14"/>
  <c r="O136" i="14"/>
  <c r="O112" i="14"/>
  <c r="O167" i="14"/>
  <c r="O85" i="14"/>
  <c r="O150" i="14"/>
  <c r="O141" i="14"/>
  <c r="O220" i="14"/>
  <c r="O284" i="14"/>
  <c r="O227" i="14"/>
  <c r="O291" i="14"/>
  <c r="O205" i="14"/>
  <c r="O258" i="14"/>
  <c r="O172" i="14"/>
  <c r="O257" i="14"/>
  <c r="O321" i="14"/>
  <c r="O224" i="14"/>
  <c r="O288" i="14"/>
  <c r="O124" i="14"/>
  <c r="O247" i="14"/>
  <c r="O311" i="14"/>
  <c r="O202" i="14"/>
  <c r="O254" i="14"/>
  <c r="O318" i="14"/>
  <c r="O76" i="14"/>
  <c r="O67" i="14"/>
  <c r="O50" i="14"/>
  <c r="O65" i="14"/>
  <c r="O29" i="14"/>
  <c r="O95" i="14"/>
  <c r="O54" i="14"/>
  <c r="O47" i="14"/>
  <c r="O139" i="14"/>
  <c r="O203" i="14"/>
  <c r="O154" i="14"/>
  <c r="O120" i="14"/>
  <c r="O144" i="14"/>
  <c r="O116" i="14"/>
  <c r="O175" i="14"/>
  <c r="O89" i="14"/>
  <c r="O158" i="14"/>
  <c r="O149" i="14"/>
  <c r="O228" i="14"/>
  <c r="O292" i="14"/>
  <c r="O235" i="14"/>
  <c r="O299" i="14"/>
  <c r="O209" i="14"/>
  <c r="O266" i="14"/>
  <c r="O197" i="14"/>
  <c r="O265" i="14"/>
  <c r="O329" i="14"/>
  <c r="O232" i="14"/>
  <c r="O296" i="14"/>
  <c r="O148" i="14"/>
  <c r="O255" i="14"/>
  <c r="O319" i="14"/>
  <c r="O204" i="14"/>
  <c r="O262" i="14"/>
  <c r="O326" i="14"/>
  <c r="O210" i="14"/>
  <c r="O253" i="14"/>
  <c r="O285" i="14"/>
  <c r="O84" i="14"/>
  <c r="O75" i="14"/>
  <c r="O66" i="14"/>
  <c r="O73" i="14"/>
  <c r="O37" i="14"/>
  <c r="O103" i="14"/>
  <c r="O62" i="14"/>
  <c r="O55" i="14"/>
  <c r="O147" i="14"/>
  <c r="O211" i="14"/>
  <c r="O162" i="14"/>
  <c r="O92" i="14"/>
  <c r="O100" i="14"/>
  <c r="O99" i="14"/>
  <c r="O27" i="14"/>
  <c r="O36" i="14"/>
  <c r="O53" i="14"/>
  <c r="O119" i="14"/>
  <c r="O78" i="14"/>
  <c r="O64" i="14"/>
  <c r="O163" i="14"/>
  <c r="O96" i="14"/>
  <c r="O178" i="14"/>
  <c r="O69" i="14"/>
  <c r="O168" i="14"/>
  <c r="O135" i="14"/>
  <c r="O199" i="14"/>
  <c r="O97" i="14"/>
  <c r="O182" i="14"/>
  <c r="O173" i="14"/>
  <c r="O252" i="14"/>
  <c r="O316" i="14"/>
  <c r="O259" i="14"/>
  <c r="O323" i="14"/>
  <c r="O226" i="14"/>
  <c r="O290" i="14"/>
  <c r="O225" i="14"/>
  <c r="O289" i="14"/>
  <c r="O169" i="14"/>
  <c r="O256" i="14"/>
  <c r="O320" i="14"/>
  <c r="O215" i="14"/>
  <c r="O279" i="14"/>
  <c r="O132" i="14"/>
  <c r="O222" i="14"/>
  <c r="O286" i="14"/>
  <c r="O200" i="14"/>
  <c r="O301" i="14"/>
  <c r="O184" i="14"/>
  <c r="O186" i="14"/>
  <c r="O24" i="14"/>
  <c r="O108" i="14"/>
  <c r="O115" i="14"/>
  <c r="O35" i="14"/>
  <c r="O44" i="14"/>
  <c r="O63" i="14"/>
  <c r="O22" i="14"/>
  <c r="O86" i="14"/>
  <c r="O102" i="14"/>
  <c r="O171" i="14"/>
  <c r="O123" i="14"/>
  <c r="O88" i="14"/>
  <c r="O80" i="14"/>
  <c r="O93" i="14"/>
  <c r="O143" i="14"/>
  <c r="O207" i="14"/>
  <c r="O126" i="14"/>
  <c r="O190" i="14"/>
  <c r="O181" i="14"/>
  <c r="O260" i="14"/>
  <c r="O324" i="14"/>
  <c r="O267" i="14"/>
  <c r="O331" i="14"/>
  <c r="O234" i="14"/>
  <c r="O298" i="14"/>
  <c r="O233" i="14"/>
  <c r="O297" i="14"/>
  <c r="O188" i="14"/>
  <c r="O264" i="14"/>
  <c r="O328" i="14"/>
  <c r="O223" i="14"/>
  <c r="O287" i="14"/>
  <c r="O153" i="14"/>
  <c r="O230" i="14"/>
  <c r="O294" i="14"/>
  <c r="O293" i="14"/>
  <c r="O213" i="14"/>
  <c r="O221" i="14"/>
  <c r="O194" i="14"/>
  <c r="O82" i="14"/>
  <c r="O70" i="14"/>
  <c r="O170" i="14"/>
  <c r="O122" i="14"/>
  <c r="O134" i="14"/>
  <c r="O244" i="14"/>
  <c r="O307" i="14"/>
  <c r="O306" i="14"/>
  <c r="O156" i="14"/>
  <c r="O161" i="14"/>
  <c r="O189" i="14"/>
  <c r="O98" i="14"/>
  <c r="O314" i="14"/>
  <c r="O43" i="14"/>
  <c r="O23" i="14"/>
  <c r="O106" i="14"/>
  <c r="O127" i="14"/>
  <c r="O166" i="14"/>
  <c r="O268" i="14"/>
  <c r="O315" i="14"/>
  <c r="O201" i="14"/>
  <c r="O193" i="14"/>
  <c r="O206" i="14"/>
  <c r="O208" i="14"/>
  <c r="O325" i="14"/>
  <c r="O322" i="14"/>
  <c r="O28" i="14"/>
  <c r="O61" i="14"/>
  <c r="O129" i="14"/>
  <c r="O151" i="14"/>
  <c r="O174" i="14"/>
  <c r="O300" i="14"/>
  <c r="O176" i="14"/>
  <c r="O217" i="14"/>
  <c r="O240" i="14"/>
  <c r="O231" i="14"/>
  <c r="O214" i="14"/>
  <c r="O196" i="14"/>
  <c r="O261" i="14"/>
  <c r="O52" i="14"/>
  <c r="O105" i="14"/>
  <c r="O137" i="14"/>
  <c r="O183" i="14"/>
  <c r="O125" i="14"/>
  <c r="O308" i="14"/>
  <c r="O212" i="14"/>
  <c r="O241" i="14"/>
  <c r="O248" i="14"/>
  <c r="O263" i="14"/>
  <c r="O238" i="14"/>
  <c r="O237" i="14"/>
  <c r="O309" i="14"/>
  <c r="O32" i="14"/>
  <c r="O45" i="14"/>
  <c r="O155" i="14"/>
  <c r="O114" i="14"/>
  <c r="O191" i="14"/>
  <c r="O157" i="14"/>
  <c r="O332" i="14"/>
  <c r="O218" i="14"/>
  <c r="O273" i="14"/>
  <c r="O272" i="14"/>
  <c r="O271" i="14"/>
  <c r="O270" i="14"/>
  <c r="O269" i="14"/>
  <c r="O121" i="14"/>
  <c r="O33" i="14"/>
  <c r="O71" i="14"/>
  <c r="O179" i="14"/>
  <c r="O152" i="14"/>
  <c r="O72" i="14"/>
  <c r="O165" i="14"/>
  <c r="O243" i="14"/>
  <c r="O242" i="14"/>
  <c r="O281" i="14"/>
  <c r="O304" i="14"/>
  <c r="O295" i="14"/>
  <c r="O278" i="14"/>
  <c r="O245" i="14"/>
  <c r="O229" i="14"/>
  <c r="O83" i="14"/>
  <c r="O111" i="14"/>
  <c r="O77" i="14"/>
  <c r="O160" i="14"/>
  <c r="O90" i="14"/>
  <c r="O177" i="14"/>
  <c r="O251" i="14"/>
  <c r="O274" i="14"/>
  <c r="O305" i="14"/>
  <c r="O312" i="14"/>
  <c r="O327" i="14"/>
  <c r="O302" i="14"/>
  <c r="O140" i="14"/>
  <c r="O330" i="14"/>
  <c r="O104" i="14"/>
  <c r="O334" i="14"/>
  <c r="O94" i="14"/>
  <c r="O277" i="14"/>
  <c r="O236" i="14"/>
  <c r="O275" i="14"/>
  <c r="O282" i="14"/>
  <c r="O26" i="14"/>
  <c r="O118" i="14"/>
  <c r="O30" i="14"/>
  <c r="O336" i="14"/>
  <c r="O130" i="14"/>
  <c r="O335" i="14"/>
  <c r="O7" i="14"/>
  <c r="E4" i="14" s="1"/>
  <c r="P69" i="14"/>
  <c r="P43" i="14"/>
  <c r="P108" i="14"/>
  <c r="P83" i="14"/>
  <c r="P22" i="14"/>
  <c r="P47" i="14"/>
  <c r="P112" i="14"/>
  <c r="P71" i="14"/>
  <c r="P62" i="14"/>
  <c r="P140" i="14"/>
  <c r="P204" i="14"/>
  <c r="P139" i="14"/>
  <c r="P138" i="14"/>
  <c r="P161" i="14"/>
  <c r="P160" i="14"/>
  <c r="P110" i="14"/>
  <c r="P159" i="14"/>
  <c r="P91" i="14"/>
  <c r="P166" i="14"/>
  <c r="P194" i="14"/>
  <c r="P261" i="14"/>
  <c r="P26" i="14"/>
  <c r="P85" i="14"/>
  <c r="P59" i="14"/>
  <c r="P36" i="14"/>
  <c r="P29" i="14"/>
  <c r="P38" i="14"/>
  <c r="P64" i="14"/>
  <c r="P24" i="14"/>
  <c r="P87" i="14"/>
  <c r="P98" i="14"/>
  <c r="P156" i="14"/>
  <c r="P65" i="14"/>
  <c r="P155" i="14"/>
  <c r="P106" i="14"/>
  <c r="P107" i="14"/>
  <c r="P176" i="14"/>
  <c r="P119" i="14"/>
  <c r="P175" i="14"/>
  <c r="P97" i="14"/>
  <c r="P182" i="14"/>
  <c r="P213" i="14"/>
  <c r="P277" i="14"/>
  <c r="P73" i="14"/>
  <c r="P252" i="14"/>
  <c r="P316" i="14"/>
  <c r="P34" i="14"/>
  <c r="P93" i="14"/>
  <c r="P68" i="14"/>
  <c r="P44" i="14"/>
  <c r="P37" i="14"/>
  <c r="P46" i="14"/>
  <c r="P72" i="14"/>
  <c r="P32" i="14"/>
  <c r="P25" i="14"/>
  <c r="P111" i="14"/>
  <c r="P164" i="14"/>
  <c r="P99" i="14"/>
  <c r="P163" i="14"/>
  <c r="P117" i="14"/>
  <c r="P114" i="14"/>
  <c r="P184" i="14"/>
  <c r="P122" i="14"/>
  <c r="P183" i="14"/>
  <c r="P126" i="14"/>
  <c r="P95" i="14"/>
  <c r="P221" i="14"/>
  <c r="P285" i="14"/>
  <c r="P177" i="14"/>
  <c r="P260" i="14"/>
  <c r="P324" i="14"/>
  <c r="P243" i="14"/>
  <c r="P162" i="14"/>
  <c r="P226" i="14"/>
  <c r="P290" i="14"/>
  <c r="P157" i="14"/>
  <c r="P42" i="14"/>
  <c r="P101" i="14"/>
  <c r="P76" i="14"/>
  <c r="P52" i="14"/>
  <c r="P45" i="14"/>
  <c r="P54" i="14"/>
  <c r="P80" i="14"/>
  <c r="P40" i="14"/>
  <c r="P33" i="14"/>
  <c r="P118" i="14"/>
  <c r="P172" i="14"/>
  <c r="P102" i="14"/>
  <c r="P171" i="14"/>
  <c r="P129" i="14"/>
  <c r="P128" i="14"/>
  <c r="P192" i="14"/>
  <c r="P127" i="14"/>
  <c r="P78" i="14"/>
  <c r="P134" i="14"/>
  <c r="P179" i="14"/>
  <c r="P229" i="14"/>
  <c r="P293" i="14"/>
  <c r="P187" i="14"/>
  <c r="P268" i="14"/>
  <c r="P332" i="14"/>
  <c r="P251" i="14"/>
  <c r="P165" i="14"/>
  <c r="P234" i="14"/>
  <c r="P298" i="14"/>
  <c r="P181" i="14"/>
  <c r="P257" i="14"/>
  <c r="P50" i="14"/>
  <c r="P109" i="14"/>
  <c r="P84" i="14"/>
  <c r="P60" i="14"/>
  <c r="P53" i="14"/>
  <c r="P23" i="14"/>
  <c r="P88" i="14"/>
  <c r="P48" i="14"/>
  <c r="P41" i="14"/>
  <c r="P121" i="14"/>
  <c r="P180" i="14"/>
  <c r="P105" i="14"/>
  <c r="P103" i="14"/>
  <c r="P137" i="14"/>
  <c r="P136" i="14"/>
  <c r="P200" i="14"/>
  <c r="P135" i="14"/>
  <c r="P81" i="14"/>
  <c r="P142" i="14"/>
  <c r="P185" i="14"/>
  <c r="P237" i="14"/>
  <c r="P301" i="14"/>
  <c r="P207" i="14"/>
  <c r="P276" i="14"/>
  <c r="P170" i="14"/>
  <c r="P58" i="14"/>
  <c r="P27" i="14"/>
  <c r="P92" i="14"/>
  <c r="P67" i="14"/>
  <c r="P66" i="14"/>
  <c r="P31" i="14"/>
  <c r="P96" i="14"/>
  <c r="P56" i="14"/>
  <c r="P49" i="14"/>
  <c r="P124" i="14"/>
  <c r="P188" i="14"/>
  <c r="P113" i="14"/>
  <c r="P123" i="14"/>
  <c r="P145" i="14"/>
  <c r="P144" i="14"/>
  <c r="P208" i="14"/>
  <c r="P143" i="14"/>
  <c r="P89" i="14"/>
  <c r="P150" i="14"/>
  <c r="P186" i="14"/>
  <c r="P245" i="14"/>
  <c r="P51" i="14"/>
  <c r="P55" i="14"/>
  <c r="P148" i="14"/>
  <c r="P169" i="14"/>
  <c r="P94" i="14"/>
  <c r="P317" i="14"/>
  <c r="P292" i="14"/>
  <c r="P259" i="14"/>
  <c r="P195" i="14"/>
  <c r="P274" i="14"/>
  <c r="P197" i="14"/>
  <c r="P273" i="14"/>
  <c r="P115" i="14"/>
  <c r="P232" i="14"/>
  <c r="P296" i="14"/>
  <c r="P215" i="14"/>
  <c r="P279" i="14"/>
  <c r="P189" i="14"/>
  <c r="P278" i="14"/>
  <c r="P323" i="14"/>
  <c r="P100" i="14"/>
  <c r="P104" i="14"/>
  <c r="P196" i="14"/>
  <c r="P152" i="14"/>
  <c r="P158" i="14"/>
  <c r="P325" i="14"/>
  <c r="P300" i="14"/>
  <c r="P267" i="14"/>
  <c r="P205" i="14"/>
  <c r="P282" i="14"/>
  <c r="P201" i="14"/>
  <c r="P281" i="14"/>
  <c r="P133" i="14"/>
  <c r="P240" i="14"/>
  <c r="P304" i="14"/>
  <c r="P223" i="14"/>
  <c r="P287" i="14"/>
  <c r="P214" i="14"/>
  <c r="P307" i="14"/>
  <c r="P310" i="14"/>
  <c r="P28" i="14"/>
  <c r="P120" i="14"/>
  <c r="P212" i="14"/>
  <c r="P168" i="14"/>
  <c r="P174" i="14"/>
  <c r="P333" i="14"/>
  <c r="P308" i="14"/>
  <c r="P275" i="14"/>
  <c r="P209" i="14"/>
  <c r="P306" i="14"/>
  <c r="P217" i="14"/>
  <c r="P289" i="14"/>
  <c r="P146" i="14"/>
  <c r="P248" i="14"/>
  <c r="P312" i="14"/>
  <c r="P231" i="14"/>
  <c r="P295" i="14"/>
  <c r="P246" i="14"/>
  <c r="P198" i="14"/>
  <c r="P178" i="14"/>
  <c r="P75" i="14"/>
  <c r="P63" i="14"/>
  <c r="P131" i="14"/>
  <c r="P82" i="14"/>
  <c r="P190" i="14"/>
  <c r="P220" i="14"/>
  <c r="P199" i="14"/>
  <c r="P283" i="14"/>
  <c r="P218" i="14"/>
  <c r="P314" i="14"/>
  <c r="P225" i="14"/>
  <c r="P297" i="14"/>
  <c r="P149" i="14"/>
  <c r="P256" i="14"/>
  <c r="P320" i="14"/>
  <c r="P239" i="14"/>
  <c r="P303" i="14"/>
  <c r="P270" i="14"/>
  <c r="P315" i="14"/>
  <c r="P238" i="14"/>
  <c r="P21" i="14"/>
  <c r="P79" i="14"/>
  <c r="P147" i="14"/>
  <c r="P116" i="14"/>
  <c r="P210" i="14"/>
  <c r="P228" i="14"/>
  <c r="P203" i="14"/>
  <c r="P291" i="14"/>
  <c r="P242" i="14"/>
  <c r="P322" i="14"/>
  <c r="P233" i="14"/>
  <c r="P305" i="14"/>
  <c r="P193" i="14"/>
  <c r="P264" i="14"/>
  <c r="P328" i="14"/>
  <c r="P247" i="14"/>
  <c r="P311" i="14"/>
  <c r="P302" i="14"/>
  <c r="P334" i="14"/>
  <c r="P294" i="14"/>
  <c r="P61" i="14"/>
  <c r="P74" i="14"/>
  <c r="P57" i="14"/>
  <c r="P130" i="14"/>
  <c r="P151" i="14"/>
  <c r="P253" i="14"/>
  <c r="P236" i="14"/>
  <c r="P219" i="14"/>
  <c r="P299" i="14"/>
  <c r="P250" i="14"/>
  <c r="P330" i="14"/>
  <c r="P241" i="14"/>
  <c r="P313" i="14"/>
  <c r="P211" i="14"/>
  <c r="P272" i="14"/>
  <c r="P336" i="14"/>
  <c r="P255" i="14"/>
  <c r="P319" i="14"/>
  <c r="P202" i="14"/>
  <c r="P230" i="14"/>
  <c r="P318" i="14"/>
  <c r="P77" i="14"/>
  <c r="P30" i="14"/>
  <c r="P70" i="14"/>
  <c r="P86" i="14"/>
  <c r="P167" i="14"/>
  <c r="P269" i="14"/>
  <c r="P244" i="14"/>
  <c r="P227" i="14"/>
  <c r="P173" i="14"/>
  <c r="P258" i="14"/>
  <c r="P125" i="14"/>
  <c r="P249" i="14"/>
  <c r="P321" i="14"/>
  <c r="P216" i="14"/>
  <c r="P280" i="14"/>
  <c r="P141" i="14"/>
  <c r="P263" i="14"/>
  <c r="P327" i="14"/>
  <c r="P254" i="14"/>
  <c r="P262" i="14"/>
  <c r="P326" i="14"/>
  <c r="P284" i="14"/>
  <c r="P288" i="14"/>
  <c r="P235" i="14"/>
  <c r="P206" i="14"/>
  <c r="P35" i="14"/>
  <c r="P191" i="14"/>
  <c r="P271" i="14"/>
  <c r="P39" i="14"/>
  <c r="P266" i="14"/>
  <c r="P335" i="14"/>
  <c r="P132" i="14"/>
  <c r="P154" i="14"/>
  <c r="P222" i="14"/>
  <c r="P153" i="14"/>
  <c r="P265" i="14"/>
  <c r="P286" i="14"/>
  <c r="P90" i="14"/>
  <c r="P329" i="14"/>
  <c r="P331" i="14"/>
  <c r="P309" i="14"/>
  <c r="P224" i="14"/>
  <c r="Q18" i="2"/>
  <c r="P18" i="11"/>
  <c r="O18" i="7"/>
  <c r="P18" i="2"/>
  <c r="O18" i="2"/>
  <c r="Q18" i="11"/>
  <c r="Q18" i="7"/>
  <c r="P18" i="9"/>
  <c r="O18" i="9"/>
  <c r="O18" i="14"/>
  <c r="Q18" i="14"/>
  <c r="O18" i="11"/>
  <c r="P18" i="7"/>
  <c r="Q18" i="9"/>
  <c r="P18" i="14"/>
  <c r="E5" i="14" l="1"/>
  <c r="V16" i="14" s="1"/>
  <c r="E4" i="11"/>
  <c r="E5" i="9"/>
  <c r="E6" i="9"/>
  <c r="E9" i="9" s="1"/>
  <c r="E10" i="9" s="1"/>
  <c r="E6" i="14"/>
  <c r="E9" i="14" s="1"/>
  <c r="E10" i="14" s="1"/>
  <c r="E6" i="11"/>
  <c r="E9" i="11" s="1"/>
  <c r="E10" i="11" s="1"/>
  <c r="V9" i="14"/>
  <c r="M294" i="14"/>
  <c r="M233" i="14"/>
  <c r="M250" i="14"/>
  <c r="E6" i="2"/>
  <c r="E9" i="2" s="1"/>
  <c r="E10" i="2" s="1"/>
  <c r="E4" i="2"/>
  <c r="E5" i="7"/>
  <c r="E4" i="7"/>
  <c r="M332" i="14" l="1"/>
  <c r="M274" i="14"/>
  <c r="M105" i="11"/>
  <c r="M140" i="11"/>
  <c r="M318" i="11"/>
  <c r="M101" i="11"/>
  <c r="M68" i="14"/>
  <c r="R68" i="14" s="1"/>
  <c r="M72" i="11"/>
  <c r="R72" i="11" s="1"/>
  <c r="M223" i="11"/>
  <c r="R223" i="11" s="1"/>
  <c r="M118" i="14"/>
  <c r="M238" i="14"/>
  <c r="M122" i="11"/>
  <c r="M256" i="11"/>
  <c r="M48" i="11"/>
  <c r="M49" i="11"/>
  <c r="M273" i="11"/>
  <c r="M299" i="11"/>
  <c r="R299" i="11" s="1"/>
  <c r="V4" i="11"/>
  <c r="M260" i="11"/>
  <c r="M297" i="11"/>
  <c r="M334" i="14"/>
  <c r="V12" i="14"/>
  <c r="M269" i="14"/>
  <c r="M66" i="11"/>
  <c r="N66" i="11" s="1"/>
  <c r="M288" i="11"/>
  <c r="N288" i="11" s="1"/>
  <c r="M44" i="11"/>
  <c r="M143" i="11"/>
  <c r="M336" i="11"/>
  <c r="M94" i="11"/>
  <c r="M199" i="11"/>
  <c r="M178" i="11"/>
  <c r="R178" i="11" s="1"/>
  <c r="V27" i="14"/>
  <c r="M124" i="14"/>
  <c r="R124" i="14" s="1"/>
  <c r="M312" i="14"/>
  <c r="M271" i="11"/>
  <c r="M328" i="11"/>
  <c r="M130" i="11"/>
  <c r="M236" i="11"/>
  <c r="M305" i="11"/>
  <c r="M64" i="11"/>
  <c r="N64" i="11" s="1"/>
  <c r="M265" i="11"/>
  <c r="R265" i="11" s="1"/>
  <c r="M39" i="11"/>
  <c r="M26" i="11"/>
  <c r="M189" i="14"/>
  <c r="M297" i="14"/>
  <c r="M249" i="14"/>
  <c r="M249" i="11"/>
  <c r="V25" i="11"/>
  <c r="M118" i="11"/>
  <c r="N118" i="11" s="1"/>
  <c r="M80" i="11"/>
  <c r="M51" i="11"/>
  <c r="M261" i="11"/>
  <c r="M207" i="11"/>
  <c r="M198" i="11"/>
  <c r="M281" i="11"/>
  <c r="N281" i="11" s="1"/>
  <c r="M193" i="14"/>
  <c r="R193" i="14" s="1"/>
  <c r="V21" i="14"/>
  <c r="M184" i="14"/>
  <c r="M220" i="11"/>
  <c r="M42" i="11"/>
  <c r="M208" i="11"/>
  <c r="M248" i="11"/>
  <c r="M194" i="11"/>
  <c r="M170" i="11"/>
  <c r="R170" i="11" s="1"/>
  <c r="M255" i="14"/>
  <c r="R255" i="14" s="1"/>
  <c r="M322" i="14"/>
  <c r="M240" i="14"/>
  <c r="M59" i="11"/>
  <c r="V18" i="11"/>
  <c r="M283" i="11"/>
  <c r="M41" i="11"/>
  <c r="M217" i="11"/>
  <c r="N217" i="11" s="1"/>
  <c r="M69" i="11"/>
  <c r="N69" i="11" s="1"/>
  <c r="M258" i="11"/>
  <c r="M107" i="11"/>
  <c r="M30" i="11"/>
  <c r="M262" i="11"/>
  <c r="M216" i="11"/>
  <c r="M134" i="11"/>
  <c r="N134" i="11" s="1"/>
  <c r="M57" i="11"/>
  <c r="N57" i="11" s="1"/>
  <c r="M228" i="11"/>
  <c r="N228" i="11" s="1"/>
  <c r="M155" i="11"/>
  <c r="V6" i="11"/>
  <c r="M150" i="11"/>
  <c r="M243" i="11"/>
  <c r="M319" i="11"/>
  <c r="M269" i="11"/>
  <c r="M45" i="11"/>
  <c r="N45" i="11" s="1"/>
  <c r="M116" i="11"/>
  <c r="N116" i="11" s="1"/>
  <c r="M324" i="11"/>
  <c r="M85" i="11"/>
  <c r="M188" i="11"/>
  <c r="M292" i="11"/>
  <c r="M61" i="11"/>
  <c r="M215" i="11"/>
  <c r="R215" i="11" s="1"/>
  <c r="M171" i="11"/>
  <c r="R171" i="11" s="1"/>
  <c r="M87" i="11"/>
  <c r="N87" i="11" s="1"/>
  <c r="M303" i="11"/>
  <c r="M275" i="11"/>
  <c r="M169" i="11"/>
  <c r="M32" i="11"/>
  <c r="M37" i="11"/>
  <c r="M267" i="11"/>
  <c r="M167" i="11"/>
  <c r="N167" i="11" s="1"/>
  <c r="V10" i="11"/>
  <c r="M33" i="11"/>
  <c r="M247" i="11"/>
  <c r="M149" i="11"/>
  <c r="M93" i="11"/>
  <c r="M25" i="11"/>
  <c r="M209" i="11"/>
  <c r="M133" i="11"/>
  <c r="N133" i="11" s="1"/>
  <c r="V20" i="11"/>
  <c r="M152" i="14"/>
  <c r="M314" i="14"/>
  <c r="M285" i="14"/>
  <c r="M232" i="14"/>
  <c r="M100" i="14"/>
  <c r="M279" i="14"/>
  <c r="M257" i="11"/>
  <c r="R257" i="11" s="1"/>
  <c r="M291" i="11"/>
  <c r="R291" i="11" s="1"/>
  <c r="M152" i="11"/>
  <c r="M266" i="11"/>
  <c r="M123" i="11"/>
  <c r="M240" i="11"/>
  <c r="M250" i="11"/>
  <c r="M174" i="11"/>
  <c r="M106" i="11"/>
  <c r="N106" i="11" s="1"/>
  <c r="M110" i="11"/>
  <c r="N110" i="11" s="1"/>
  <c r="M245" i="11"/>
  <c r="M211" i="11"/>
  <c r="M331" i="11"/>
  <c r="M126" i="11"/>
  <c r="M294" i="11"/>
  <c r="M306" i="11"/>
  <c r="N306" i="11" s="1"/>
  <c r="M95" i="11"/>
  <c r="N95" i="11" s="1"/>
  <c r="M259" i="11"/>
  <c r="R259" i="11" s="1"/>
  <c r="M325" i="11"/>
  <c r="M284" i="11"/>
  <c r="M202" i="11"/>
  <c r="M78" i="11"/>
  <c r="M307" i="11"/>
  <c r="M206" i="11"/>
  <c r="N206" i="11" s="1"/>
  <c r="M131" i="11"/>
  <c r="N131" i="11" s="1"/>
  <c r="M112" i="11"/>
  <c r="N112" i="11" s="1"/>
  <c r="M277" i="11"/>
  <c r="M268" i="11"/>
  <c r="M179" i="11"/>
  <c r="V5" i="11"/>
  <c r="M315" i="11"/>
  <c r="M316" i="11"/>
  <c r="N316" i="11" s="1"/>
  <c r="M142" i="11"/>
  <c r="N142" i="11" s="1"/>
  <c r="V23" i="11"/>
  <c r="M334" i="11"/>
  <c r="M234" i="11"/>
  <c r="M151" i="11"/>
  <c r="M46" i="11"/>
  <c r="M109" i="14"/>
  <c r="M228" i="14"/>
  <c r="M221" i="14"/>
  <c r="R221" i="14" s="1"/>
  <c r="M36" i="14"/>
  <c r="N36" i="14" s="1"/>
  <c r="M207" i="14"/>
  <c r="M110" i="14"/>
  <c r="M194" i="14"/>
  <c r="M253" i="11"/>
  <c r="M29" i="11"/>
  <c r="M82" i="11"/>
  <c r="R82" i="11" s="1"/>
  <c r="M239" i="11"/>
  <c r="R239" i="11" s="1"/>
  <c r="M70" i="11"/>
  <c r="R70" i="11" s="1"/>
  <c r="M186" i="11"/>
  <c r="V13" i="11"/>
  <c r="M184" i="11"/>
  <c r="V17" i="11"/>
  <c r="M53" i="11"/>
  <c r="M24" i="11"/>
  <c r="N24" i="11" s="1"/>
  <c r="M185" i="11"/>
  <c r="N185" i="11" s="1"/>
  <c r="M147" i="11"/>
  <c r="R147" i="11" s="1"/>
  <c r="M201" i="11"/>
  <c r="M83" i="11"/>
  <c r="M224" i="11"/>
  <c r="M304" i="11"/>
  <c r="M128" i="11"/>
  <c r="M190" i="11"/>
  <c r="M329" i="11"/>
  <c r="N329" i="11" s="1"/>
  <c r="M255" i="11"/>
  <c r="N255" i="11" s="1"/>
  <c r="M176" i="11"/>
  <c r="M34" i="11"/>
  <c r="M323" i="11"/>
  <c r="M244" i="11"/>
  <c r="M168" i="11"/>
  <c r="M23" i="11"/>
  <c r="R23" i="11" s="1"/>
  <c r="M321" i="11"/>
  <c r="N321" i="11" s="1"/>
  <c r="M242" i="11"/>
  <c r="N242" i="11" s="1"/>
  <c r="M113" i="11"/>
  <c r="M74" i="11"/>
  <c r="M301" i="11"/>
  <c r="M221" i="11"/>
  <c r="M109" i="11"/>
  <c r="M75" i="11"/>
  <c r="N75" i="11" s="1"/>
  <c r="M311" i="11"/>
  <c r="M263" i="11"/>
  <c r="N263" i="11" s="1"/>
  <c r="M192" i="11"/>
  <c r="M52" i="11"/>
  <c r="M101" i="14"/>
  <c r="M324" i="14"/>
  <c r="V20" i="14"/>
  <c r="M197" i="14"/>
  <c r="M48" i="14"/>
  <c r="N48" i="14" s="1"/>
  <c r="M254" i="14"/>
  <c r="R254" i="14" s="1"/>
  <c r="M97" i="11"/>
  <c r="V3" i="11"/>
  <c r="M145" i="11"/>
  <c r="M182" i="11"/>
  <c r="M238" i="11"/>
  <c r="M21" i="11"/>
  <c r="R21" i="11" s="1"/>
  <c r="M129" i="11"/>
  <c r="M254" i="11"/>
  <c r="R254" i="11" s="1"/>
  <c r="M43" i="11"/>
  <c r="M136" i="11"/>
  <c r="M226" i="11"/>
  <c r="V8" i="11"/>
  <c r="M161" i="11"/>
  <c r="M314" i="11"/>
  <c r="M286" i="11"/>
  <c r="N286" i="11" s="1"/>
  <c r="M127" i="11"/>
  <c r="N127" i="11" s="1"/>
  <c r="M56" i="11"/>
  <c r="M327" i="11"/>
  <c r="M227" i="11"/>
  <c r="M103" i="11"/>
  <c r="M295" i="11"/>
  <c r="M270" i="11"/>
  <c r="N270" i="11" s="1"/>
  <c r="M160" i="11"/>
  <c r="R160" i="11" s="1"/>
  <c r="M38" i="11"/>
  <c r="R38" i="11" s="1"/>
  <c r="M310" i="11"/>
  <c r="M225" i="11"/>
  <c r="M153" i="11"/>
  <c r="V11" i="11"/>
  <c r="M333" i="11"/>
  <c r="M251" i="11"/>
  <c r="R251" i="11" s="1"/>
  <c r="M121" i="11"/>
  <c r="R121" i="11" s="1"/>
  <c r="M68" i="11"/>
  <c r="R68" i="11" s="1"/>
  <c r="M62" i="11"/>
  <c r="M290" i="11"/>
  <c r="M173" i="11"/>
  <c r="M313" i="11"/>
  <c r="V9" i="11"/>
  <c r="M124" i="11"/>
  <c r="R124" i="11" s="1"/>
  <c r="M230" i="11"/>
  <c r="N230" i="11" s="1"/>
  <c r="V19" i="11"/>
  <c r="V15" i="11"/>
  <c r="M308" i="11"/>
  <c r="M77" i="11"/>
  <c r="M172" i="11"/>
  <c r="M246" i="11"/>
  <c r="M183" i="11"/>
  <c r="M114" i="11"/>
  <c r="N114" i="11" s="1"/>
  <c r="M50" i="11"/>
  <c r="R50" i="11" s="1"/>
  <c r="M233" i="11"/>
  <c r="M162" i="11"/>
  <c r="M125" i="11"/>
  <c r="M36" i="11"/>
  <c r="M231" i="11"/>
  <c r="M219" i="11"/>
  <c r="M88" i="11"/>
  <c r="R88" i="11" s="1"/>
  <c r="M27" i="11"/>
  <c r="R27" i="11" s="1"/>
  <c r="M279" i="11"/>
  <c r="M203" i="11"/>
  <c r="M108" i="11"/>
  <c r="V2" i="11"/>
  <c r="M252" i="11"/>
  <c r="M187" i="11"/>
  <c r="R187" i="11" s="1"/>
  <c r="M137" i="11"/>
  <c r="N137" i="11" s="1"/>
  <c r="V21" i="11"/>
  <c r="M32" i="14"/>
  <c r="M41" i="14"/>
  <c r="M210" i="14"/>
  <c r="M24" i="14"/>
  <c r="M117" i="14"/>
  <c r="M164" i="11"/>
  <c r="M54" i="11"/>
  <c r="R54" i="11" s="1"/>
  <c r="M237" i="11"/>
  <c r="R237" i="11" s="1"/>
  <c r="M205" i="11"/>
  <c r="M102" i="11"/>
  <c r="M58" i="11"/>
  <c r="M312" i="11"/>
  <c r="M138" i="11"/>
  <c r="M148" i="11"/>
  <c r="M31" i="11"/>
  <c r="N31" i="11" s="1"/>
  <c r="M218" i="11"/>
  <c r="N218" i="11" s="1"/>
  <c r="M132" i="11"/>
  <c r="M196" i="11"/>
  <c r="V7" i="11"/>
  <c r="M280" i="11"/>
  <c r="M191" i="11"/>
  <c r="M99" i="11"/>
  <c r="N99" i="11" s="1"/>
  <c r="M81" i="11"/>
  <c r="N81" i="11" s="1"/>
  <c r="M119" i="11"/>
  <c r="N119" i="11" s="1"/>
  <c r="M163" i="11"/>
  <c r="M55" i="11"/>
  <c r="M71" i="11"/>
  <c r="V18" i="14"/>
  <c r="M60" i="11"/>
  <c r="M42" i="14"/>
  <c r="M95" i="14"/>
  <c r="N95" i="14" s="1"/>
  <c r="M96" i="9"/>
  <c r="N96" i="9" s="1"/>
  <c r="M258" i="9"/>
  <c r="M125" i="14"/>
  <c r="M127" i="14"/>
  <c r="M167" i="14"/>
  <c r="M220" i="14"/>
  <c r="M267" i="14"/>
  <c r="R267" i="14" s="1"/>
  <c r="M247" i="14"/>
  <c r="N247" i="14" s="1"/>
  <c r="M21" i="14"/>
  <c r="N21" i="14" s="1"/>
  <c r="M97" i="14"/>
  <c r="N97" i="14" s="1"/>
  <c r="M186" i="14"/>
  <c r="M44" i="14"/>
  <c r="M91" i="14"/>
  <c r="M104" i="14"/>
  <c r="M173" i="14"/>
  <c r="M227" i="9"/>
  <c r="R227" i="9" s="1"/>
  <c r="V22" i="11"/>
  <c r="M76" i="11"/>
  <c r="N76" i="11" s="1"/>
  <c r="M84" i="11"/>
  <c r="M289" i="11"/>
  <c r="M189" i="11"/>
  <c r="M98" i="11"/>
  <c r="M158" i="11"/>
  <c r="M35" i="11"/>
  <c r="N35" i="11" s="1"/>
  <c r="M212" i="11"/>
  <c r="R212" i="11" s="1"/>
  <c r="M86" i="11"/>
  <c r="N86" i="11" s="1"/>
  <c r="M193" i="11"/>
  <c r="M63" i="11"/>
  <c r="M159" i="11"/>
  <c r="M22" i="11"/>
  <c r="M166" i="11"/>
  <c r="N166" i="11" s="1"/>
  <c r="M92" i="11"/>
  <c r="N92" i="11" s="1"/>
  <c r="M264" i="11"/>
  <c r="N264" i="11" s="1"/>
  <c r="M235" i="11"/>
  <c r="N235" i="11" s="1"/>
  <c r="M135" i="11"/>
  <c r="M89" i="11"/>
  <c r="M67" i="11"/>
  <c r="M298" i="11"/>
  <c r="M276" i="11"/>
  <c r="M165" i="11"/>
  <c r="R165" i="11" s="1"/>
  <c r="M156" i="11"/>
  <c r="N156" i="11" s="1"/>
  <c r="M47" i="11"/>
  <c r="N47" i="11" s="1"/>
  <c r="M293" i="11"/>
  <c r="M274" i="11"/>
  <c r="M197" i="11"/>
  <c r="M90" i="11"/>
  <c r="M104" i="11"/>
  <c r="R104" i="11" s="1"/>
  <c r="M65" i="11"/>
  <c r="N65" i="11" s="1"/>
  <c r="M296" i="11"/>
  <c r="R296" i="11" s="1"/>
  <c r="M229" i="11"/>
  <c r="R229" i="11" s="1"/>
  <c r="M175" i="11"/>
  <c r="V14" i="11"/>
  <c r="M100" i="11"/>
  <c r="M285" i="11"/>
  <c r="M300" i="11"/>
  <c r="R300" i="11" s="1"/>
  <c r="M200" i="11"/>
  <c r="R200" i="11" s="1"/>
  <c r="M180" i="11"/>
  <c r="R180" i="11" s="1"/>
  <c r="M79" i="11"/>
  <c r="N79" i="11" s="1"/>
  <c r="V28" i="14"/>
  <c r="M319" i="14"/>
  <c r="M153" i="14"/>
  <c r="M203" i="14"/>
  <c r="M313" i="14"/>
  <c r="R313" i="14" s="1"/>
  <c r="M304" i="14"/>
  <c r="R304" i="14" s="1"/>
  <c r="M212" i="14"/>
  <c r="R212" i="14" s="1"/>
  <c r="M135" i="14"/>
  <c r="N135" i="14" s="1"/>
  <c r="M139" i="14"/>
  <c r="M330" i="14"/>
  <c r="V10" i="14"/>
  <c r="M321" i="14"/>
  <c r="M198" i="14"/>
  <c r="R198" i="14" s="1"/>
  <c r="M226" i="14"/>
  <c r="N226" i="14" s="1"/>
  <c r="M94" i="14"/>
  <c r="R94" i="14" s="1"/>
  <c r="M88" i="14"/>
  <c r="R88" i="14" s="1"/>
  <c r="M306" i="9"/>
  <c r="M243" i="14"/>
  <c r="M208" i="14"/>
  <c r="M134" i="14"/>
  <c r="M73" i="14"/>
  <c r="M25" i="14"/>
  <c r="N25" i="14" s="1"/>
  <c r="M140" i="14"/>
  <c r="N140" i="14" s="1"/>
  <c r="M179" i="14"/>
  <c r="N179" i="14" s="1"/>
  <c r="M69" i="14"/>
  <c r="M222" i="14"/>
  <c r="M70" i="14"/>
  <c r="M336" i="14"/>
  <c r="M34" i="14"/>
  <c r="M57" i="14"/>
  <c r="R57" i="14" s="1"/>
  <c r="M169" i="14"/>
  <c r="N169" i="14" s="1"/>
  <c r="M316" i="14"/>
  <c r="R316" i="14" s="1"/>
  <c r="M326" i="14"/>
  <c r="M216" i="14"/>
  <c r="M275" i="9"/>
  <c r="M287" i="11"/>
  <c r="V26" i="11"/>
  <c r="M157" i="11"/>
  <c r="R157" i="11" s="1"/>
  <c r="M272" i="11"/>
  <c r="R272" i="11" s="1"/>
  <c r="M154" i="11"/>
  <c r="N154" i="11" s="1"/>
  <c r="M91" i="11"/>
  <c r="R91" i="11" s="1"/>
  <c r="M302" i="11"/>
  <c r="M111" i="11"/>
  <c r="M326" i="11"/>
  <c r="M141" i="11"/>
  <c r="N141" i="11" s="1"/>
  <c r="M282" i="11"/>
  <c r="N282" i="11" s="1"/>
  <c r="M210" i="11"/>
  <c r="R210" i="11" s="1"/>
  <c r="M330" i="11"/>
  <c r="R330" i="11" s="1"/>
  <c r="M177" i="11"/>
  <c r="R177" i="11" s="1"/>
  <c r="M317" i="11"/>
  <c r="M146" i="11"/>
  <c r="M309" i="11"/>
  <c r="M222" i="11"/>
  <c r="R222" i="11" s="1"/>
  <c r="M213" i="11"/>
  <c r="R213" i="11" s="1"/>
  <c r="M117" i="11"/>
  <c r="N117" i="11" s="1"/>
  <c r="M120" i="11"/>
  <c r="R120" i="11" s="1"/>
  <c r="M73" i="11"/>
  <c r="M320" i="11"/>
  <c r="M278" i="11"/>
  <c r="M181" i="11"/>
  <c r="M115" i="11"/>
  <c r="R115" i="11" s="1"/>
  <c r="M40" i="11"/>
  <c r="N40" i="11" s="1"/>
  <c r="M335" i="11"/>
  <c r="N335" i="11" s="1"/>
  <c r="M332" i="11"/>
  <c r="N332" i="11" s="1"/>
  <c r="M232" i="11"/>
  <c r="N232" i="11" s="1"/>
  <c r="V16" i="11"/>
  <c r="V24" i="11"/>
  <c r="M322" i="11"/>
  <c r="M241" i="11"/>
  <c r="R241" i="11" s="1"/>
  <c r="M204" i="11"/>
  <c r="R204" i="11" s="1"/>
  <c r="M144" i="11"/>
  <c r="N144" i="11" s="1"/>
  <c r="M28" i="11"/>
  <c r="N28" i="11" s="1"/>
  <c r="V12" i="11"/>
  <c r="M195" i="11"/>
  <c r="M214" i="11"/>
  <c r="M139" i="11"/>
  <c r="M96" i="11"/>
  <c r="R96" i="11" s="1"/>
  <c r="M23" i="14"/>
  <c r="N23" i="14" s="1"/>
  <c r="M176" i="14"/>
  <c r="N176" i="14" s="1"/>
  <c r="M159" i="14"/>
  <c r="R159" i="14" s="1"/>
  <c r="M205" i="14"/>
  <c r="M75" i="14"/>
  <c r="M309" i="14"/>
  <c r="M236" i="14"/>
  <c r="M204" i="14"/>
  <c r="R204" i="14" s="1"/>
  <c r="M299" i="14"/>
  <c r="N299" i="14" s="1"/>
  <c r="M30" i="14"/>
  <c r="N30" i="14" s="1"/>
  <c r="M53" i="14"/>
  <c r="N53" i="14" s="1"/>
  <c r="M129" i="14"/>
  <c r="M62" i="14"/>
  <c r="M244" i="14"/>
  <c r="M227" i="14"/>
  <c r="M29" i="14"/>
  <c r="R29" i="14" s="1"/>
  <c r="M80" i="14"/>
  <c r="R80" i="14" s="1"/>
  <c r="M231" i="14"/>
  <c r="R231" i="14" s="1"/>
  <c r="M248" i="14"/>
  <c r="R248" i="14" s="1"/>
  <c r="M211" i="14"/>
  <c r="R211" i="14" s="1"/>
  <c r="M39" i="14"/>
  <c r="V13" i="14"/>
  <c r="M121" i="14"/>
  <c r="M150" i="14"/>
  <c r="R150" i="14" s="1"/>
  <c r="M288" i="14"/>
  <c r="N288" i="14" s="1"/>
  <c r="M257" i="14"/>
  <c r="N257" i="14" s="1"/>
  <c r="M123" i="14"/>
  <c r="N123" i="14" s="1"/>
  <c r="M199" i="14"/>
  <c r="M136" i="14"/>
  <c r="V15" i="14"/>
  <c r="M166" i="14"/>
  <c r="M144" i="14"/>
  <c r="N144" i="14" s="1"/>
  <c r="M38" i="14"/>
  <c r="N38" i="14" s="1"/>
  <c r="V25" i="14"/>
  <c r="V4" i="14"/>
  <c r="M169" i="9"/>
  <c r="M164" i="14"/>
  <c r="M187" i="9"/>
  <c r="M228" i="9"/>
  <c r="M90" i="14"/>
  <c r="M278" i="14"/>
  <c r="N278" i="14" s="1"/>
  <c r="M270" i="14"/>
  <c r="N270" i="14" s="1"/>
  <c r="M155" i="14"/>
  <c r="R155" i="14" s="1"/>
  <c r="M320" i="14"/>
  <c r="M295" i="14"/>
  <c r="M237" i="14"/>
  <c r="N237" i="14" s="1"/>
  <c r="M45" i="14"/>
  <c r="M230" i="14"/>
  <c r="R230" i="14" s="1"/>
  <c r="V24" i="14"/>
  <c r="M89" i="14"/>
  <c r="R89" i="14" s="1"/>
  <c r="M51" i="14"/>
  <c r="R51" i="14" s="1"/>
  <c r="M46" i="14"/>
  <c r="M307" i="14"/>
  <c r="V3" i="14"/>
  <c r="M305" i="14"/>
  <c r="M106" i="14"/>
  <c r="M148" i="14"/>
  <c r="N148" i="14" s="1"/>
  <c r="M120" i="14"/>
  <c r="R120" i="14" s="1"/>
  <c r="M293" i="14"/>
  <c r="R293" i="14" s="1"/>
  <c r="V17" i="14"/>
  <c r="M178" i="14"/>
  <c r="M188" i="14"/>
  <c r="N188" i="14" s="1"/>
  <c r="M151" i="14"/>
  <c r="M265" i="14"/>
  <c r="R265" i="14" s="1"/>
  <c r="M284" i="14"/>
  <c r="N284" i="14" s="1"/>
  <c r="M111" i="14"/>
  <c r="N111" i="14" s="1"/>
  <c r="M192" i="14"/>
  <c r="N192" i="14" s="1"/>
  <c r="M71" i="14"/>
  <c r="M271" i="14"/>
  <c r="M43" i="14"/>
  <c r="R43" i="14" s="1"/>
  <c r="M327" i="14"/>
  <c r="M85" i="14"/>
  <c r="R85" i="14" s="1"/>
  <c r="M306" i="14"/>
  <c r="N306" i="14" s="1"/>
  <c r="M107" i="14"/>
  <c r="R107" i="14" s="1"/>
  <c r="M202" i="14"/>
  <c r="R202" i="14" s="1"/>
  <c r="M82" i="14"/>
  <c r="N82" i="14" s="1"/>
  <c r="M310" i="14"/>
  <c r="M28" i="14"/>
  <c r="N28" i="14" s="1"/>
  <c r="M165" i="14"/>
  <c r="M333" i="14"/>
  <c r="N333" i="14" s="1"/>
  <c r="M156" i="14"/>
  <c r="R156" i="14" s="1"/>
  <c r="M58" i="14"/>
  <c r="N58" i="14" s="1"/>
  <c r="M301" i="9"/>
  <c r="N301" i="9" s="1"/>
  <c r="M131" i="9"/>
  <c r="R131" i="9" s="1"/>
  <c r="M212" i="9"/>
  <c r="M55" i="9"/>
  <c r="R55" i="9" s="1"/>
  <c r="M209" i="14"/>
  <c r="M78" i="14"/>
  <c r="R78" i="14" s="1"/>
  <c r="M108" i="14"/>
  <c r="R108" i="14" s="1"/>
  <c r="M283" i="14"/>
  <c r="N283" i="14" s="1"/>
  <c r="M47" i="14"/>
  <c r="N47" i="14" s="1"/>
  <c r="M239" i="14"/>
  <c r="R239" i="14" s="1"/>
  <c r="V26" i="14"/>
  <c r="M133" i="14"/>
  <c r="R133" i="14" s="1"/>
  <c r="M182" i="14"/>
  <c r="M163" i="14"/>
  <c r="R163" i="14" s="1"/>
  <c r="M253" i="14"/>
  <c r="R253" i="14" s="1"/>
  <c r="M258" i="14"/>
  <c r="R258" i="14" s="1"/>
  <c r="M114" i="14"/>
  <c r="N114" i="14" s="1"/>
  <c r="M201" i="14"/>
  <c r="N201" i="14" s="1"/>
  <c r="V5" i="14"/>
  <c r="M229" i="14"/>
  <c r="N229" i="14" s="1"/>
  <c r="M61" i="14"/>
  <c r="M317" i="14"/>
  <c r="R317" i="14" s="1"/>
  <c r="M180" i="14"/>
  <c r="R180" i="14" s="1"/>
  <c r="M98" i="14"/>
  <c r="N98" i="14" s="1"/>
  <c r="M149" i="14"/>
  <c r="R149" i="14" s="1"/>
  <c r="M50" i="14"/>
  <c r="N50" i="14" s="1"/>
  <c r="M296" i="14"/>
  <c r="M81" i="14"/>
  <c r="R81" i="14" s="1"/>
  <c r="M52" i="14"/>
  <c r="V19" i="14"/>
  <c r="M154" i="14"/>
  <c r="R154" i="14" s="1"/>
  <c r="M172" i="14"/>
  <c r="N172" i="14" s="1"/>
  <c r="M128" i="14"/>
  <c r="N128" i="14" s="1"/>
  <c r="M252" i="14"/>
  <c r="R252" i="14" s="1"/>
  <c r="M116" i="14"/>
  <c r="M308" i="14"/>
  <c r="N308" i="14" s="1"/>
  <c r="M83" i="14"/>
  <c r="M262" i="14"/>
  <c r="R262" i="14" s="1"/>
  <c r="M290" i="14"/>
  <c r="R290" i="14" s="1"/>
  <c r="M331" i="14"/>
  <c r="N331" i="14" s="1"/>
  <c r="M191" i="14"/>
  <c r="N191" i="14" s="1"/>
  <c r="M335" i="14"/>
  <c r="R335" i="14" s="1"/>
  <c r="M181" i="14"/>
  <c r="M273" i="14"/>
  <c r="N273" i="14" s="1"/>
  <c r="M113" i="14"/>
  <c r="M264" i="14"/>
  <c r="N264" i="14" s="1"/>
  <c r="M177" i="14"/>
  <c r="R177" i="14" s="1"/>
  <c r="M180" i="9"/>
  <c r="N180" i="9" s="1"/>
  <c r="M26" i="9"/>
  <c r="R26" i="9" s="1"/>
  <c r="M107" i="9"/>
  <c r="N107" i="9" s="1"/>
  <c r="M221" i="9"/>
  <c r="M215" i="14"/>
  <c r="R215" i="14" s="1"/>
  <c r="V22" i="14"/>
  <c r="M175" i="14"/>
  <c r="R175" i="14" s="1"/>
  <c r="V6" i="14"/>
  <c r="M187" i="14"/>
  <c r="N187" i="14" s="1"/>
  <c r="M66" i="14"/>
  <c r="R66" i="14" s="1"/>
  <c r="M242" i="14"/>
  <c r="M35" i="14"/>
  <c r="M217" i="14"/>
  <c r="R217" i="14" s="1"/>
  <c r="M251" i="14"/>
  <c r="M246" i="14"/>
  <c r="N246" i="14" s="1"/>
  <c r="M37" i="14"/>
  <c r="N37" i="14" s="1"/>
  <c r="M302" i="14"/>
  <c r="R302" i="14" s="1"/>
  <c r="M105" i="14"/>
  <c r="R105" i="14" s="1"/>
  <c r="M289" i="14"/>
  <c r="N289" i="14" s="1"/>
  <c r="M200" i="14"/>
  <c r="M60" i="14"/>
  <c r="R60" i="14" s="1"/>
  <c r="M325" i="14"/>
  <c r="M147" i="14"/>
  <c r="R147" i="14" s="1"/>
  <c r="M73" i="9"/>
  <c r="N73" i="9" s="1"/>
  <c r="M195" i="9"/>
  <c r="N195" i="9" s="1"/>
  <c r="M152" i="9"/>
  <c r="N152" i="9" s="1"/>
  <c r="M97" i="9"/>
  <c r="R97" i="9" s="1"/>
  <c r="M86" i="14"/>
  <c r="M323" i="14"/>
  <c r="N323" i="14" s="1"/>
  <c r="M275" i="14"/>
  <c r="M311" i="14"/>
  <c r="N311" i="14" s="1"/>
  <c r="M241" i="14"/>
  <c r="N241" i="14" s="1"/>
  <c r="M59" i="14"/>
  <c r="R59" i="14" s="1"/>
  <c r="M158" i="14"/>
  <c r="N158" i="14" s="1"/>
  <c r="M22" i="14"/>
  <c r="M143" i="14"/>
  <c r="M40" i="14"/>
  <c r="R40" i="14" s="1"/>
  <c r="M287" i="14"/>
  <c r="M137" i="14"/>
  <c r="N137" i="14" s="1"/>
  <c r="M126" i="14"/>
  <c r="R126" i="14" s="1"/>
  <c r="M27" i="14"/>
  <c r="R27" i="14" s="1"/>
  <c r="M224" i="14"/>
  <c r="N224" i="14" s="1"/>
  <c r="M55" i="14"/>
  <c r="M170" i="14"/>
  <c r="M261" i="14"/>
  <c r="N261" i="14" s="1"/>
  <c r="M96" i="14"/>
  <c r="M142" i="14"/>
  <c r="N142" i="14" s="1"/>
  <c r="M196" i="14"/>
  <c r="N196" i="14" s="1"/>
  <c r="M234" i="14"/>
  <c r="R234" i="14" s="1"/>
  <c r="M49" i="14"/>
  <c r="N49" i="14" s="1"/>
  <c r="M67" i="14"/>
  <c r="M103" i="14"/>
  <c r="M132" i="14"/>
  <c r="R132" i="14" s="1"/>
  <c r="M72" i="14"/>
  <c r="M157" i="14"/>
  <c r="R157" i="14" s="1"/>
  <c r="M263" i="14"/>
  <c r="N263" i="14" s="1"/>
  <c r="V14" i="14"/>
  <c r="M206" i="14"/>
  <c r="N206" i="14" s="1"/>
  <c r="M112" i="14"/>
  <c r="M318" i="14"/>
  <c r="M282" i="14"/>
  <c r="R282" i="14" s="1"/>
  <c r="M328" i="14"/>
  <c r="M93" i="14"/>
  <c r="R93" i="14" s="1"/>
  <c r="M315" i="14"/>
  <c r="R315" i="14" s="1"/>
  <c r="M56" i="14"/>
  <c r="N56" i="14" s="1"/>
  <c r="M213" i="14"/>
  <c r="R213" i="14" s="1"/>
  <c r="M291" i="14"/>
  <c r="M115" i="14"/>
  <c r="V8" i="14"/>
  <c r="M223" i="14"/>
  <c r="M279" i="9"/>
  <c r="R279" i="9" s="1"/>
  <c r="M125" i="9"/>
  <c r="N125" i="9" s="1"/>
  <c r="M32" i="9"/>
  <c r="N32" i="9" s="1"/>
  <c r="M214" i="14"/>
  <c r="N214" i="14" s="1"/>
  <c r="M329" i="14"/>
  <c r="M171" i="14"/>
  <c r="M174" i="14"/>
  <c r="R174" i="14" s="1"/>
  <c r="M161" i="14"/>
  <c r="M131" i="14"/>
  <c r="N131" i="14" s="1"/>
  <c r="M185" i="14"/>
  <c r="R185" i="14" s="1"/>
  <c r="M292" i="14"/>
  <c r="R292" i="14" s="1"/>
  <c r="M160" i="14"/>
  <c r="R160" i="14" s="1"/>
  <c r="M64" i="14"/>
  <c r="M122" i="14"/>
  <c r="M63" i="14"/>
  <c r="R63" i="14" s="1"/>
  <c r="M276" i="14"/>
  <c r="M300" i="14"/>
  <c r="R300" i="14" s="1"/>
  <c r="M65" i="14"/>
  <c r="N65" i="14" s="1"/>
  <c r="M266" i="14"/>
  <c r="N266" i="14" s="1"/>
  <c r="M190" i="14"/>
  <c r="N190" i="14" s="1"/>
  <c r="M26" i="14"/>
  <c r="V7" i="14"/>
  <c r="M286" i="14"/>
  <c r="N286" i="14" s="1"/>
  <c r="V2" i="14"/>
  <c r="M268" i="14"/>
  <c r="R268" i="14" s="1"/>
  <c r="M141" i="14"/>
  <c r="R141" i="14" s="1"/>
  <c r="M245" i="14"/>
  <c r="N245" i="14" s="1"/>
  <c r="M168" i="14"/>
  <c r="R168" i="14" s="1"/>
  <c r="M301" i="14"/>
  <c r="M256" i="14"/>
  <c r="M162" i="14"/>
  <c r="N162" i="14" s="1"/>
  <c r="M79" i="14"/>
  <c r="M298" i="14"/>
  <c r="R298" i="14" s="1"/>
  <c r="M31" i="14"/>
  <c r="N31" i="14" s="1"/>
  <c r="M146" i="14"/>
  <c r="N146" i="14" s="1"/>
  <c r="M74" i="14"/>
  <c r="R74" i="14" s="1"/>
  <c r="M130" i="14"/>
  <c r="M84" i="14"/>
  <c r="M225" i="14"/>
  <c r="N225" i="14" s="1"/>
  <c r="M77" i="14"/>
  <c r="M183" i="14"/>
  <c r="R183" i="14" s="1"/>
  <c r="M235" i="14"/>
  <c r="N235" i="14" s="1"/>
  <c r="M99" i="14"/>
  <c r="N99" i="14" s="1"/>
  <c r="M277" i="14"/>
  <c r="R277" i="14" s="1"/>
  <c r="M138" i="14"/>
  <c r="M94" i="9"/>
  <c r="M62" i="9"/>
  <c r="N62" i="9" s="1"/>
  <c r="M31" i="9"/>
  <c r="V15" i="9"/>
  <c r="M87" i="14"/>
  <c r="N87" i="14" s="1"/>
  <c r="M303" i="14"/>
  <c r="N303" i="14" s="1"/>
  <c r="M145" i="14"/>
  <c r="R145" i="14" s="1"/>
  <c r="M54" i="14"/>
  <c r="R54" i="14" s="1"/>
  <c r="M280" i="14"/>
  <c r="M102" i="14"/>
  <c r="N102" i="14" s="1"/>
  <c r="M219" i="14"/>
  <c r="M218" i="14"/>
  <c r="N218" i="14" s="1"/>
  <c r="M33" i="14"/>
  <c r="N33" i="14" s="1"/>
  <c r="M119" i="14"/>
  <c r="R119" i="14" s="1"/>
  <c r="V11" i="14"/>
  <c r="M281" i="14"/>
  <c r="R281" i="14" s="1"/>
  <c r="M259" i="14"/>
  <c r="M195" i="14"/>
  <c r="R195" i="14" s="1"/>
  <c r="V23" i="14"/>
  <c r="M76" i="14"/>
  <c r="N76" i="14" s="1"/>
  <c r="M272" i="14"/>
  <c r="N272" i="14" s="1"/>
  <c r="M92" i="14"/>
  <c r="N92" i="14" s="1"/>
  <c r="M260" i="14"/>
  <c r="N260" i="14" s="1"/>
  <c r="M256" i="9"/>
  <c r="R256" i="9" s="1"/>
  <c r="M236" i="9"/>
  <c r="V4" i="9"/>
  <c r="M157" i="9"/>
  <c r="M121" i="9"/>
  <c r="R121" i="9" s="1"/>
  <c r="M52" i="9"/>
  <c r="R52" i="9" s="1"/>
  <c r="M198" i="9"/>
  <c r="R198" i="9" s="1"/>
  <c r="M276" i="9"/>
  <c r="N276" i="9" s="1"/>
  <c r="M208" i="9"/>
  <c r="M134" i="9"/>
  <c r="M220" i="9"/>
  <c r="N220" i="9" s="1"/>
  <c r="M68" i="9"/>
  <c r="M263" i="9"/>
  <c r="R263" i="9" s="1"/>
  <c r="M206" i="9"/>
  <c r="R206" i="9" s="1"/>
  <c r="M223" i="9"/>
  <c r="N223" i="9" s="1"/>
  <c r="M304" i="9"/>
  <c r="R304" i="9" s="1"/>
  <c r="M122" i="9"/>
  <c r="M225" i="9"/>
  <c r="M151" i="9"/>
  <c r="N151" i="9" s="1"/>
  <c r="M280" i="9"/>
  <c r="M159" i="9"/>
  <c r="N159" i="9" s="1"/>
  <c r="M177" i="9"/>
  <c r="N177" i="9" s="1"/>
  <c r="M190" i="9"/>
  <c r="R190" i="9" s="1"/>
  <c r="M91" i="9"/>
  <c r="N91" i="9" s="1"/>
  <c r="V13" i="9"/>
  <c r="M126" i="9"/>
  <c r="M204" i="9"/>
  <c r="N204" i="9" s="1"/>
  <c r="V11" i="9"/>
  <c r="M77" i="9"/>
  <c r="R77" i="9" s="1"/>
  <c r="M147" i="9"/>
  <c r="R147" i="9" s="1"/>
  <c r="M254" i="9"/>
  <c r="N254" i="9" s="1"/>
  <c r="M149" i="9"/>
  <c r="R149" i="9" s="1"/>
  <c r="M141" i="9"/>
  <c r="N141" i="9" s="1"/>
  <c r="M238" i="9"/>
  <c r="M37" i="9"/>
  <c r="N37" i="9" s="1"/>
  <c r="M183" i="9"/>
  <c r="M172" i="9"/>
  <c r="R172" i="9" s="1"/>
  <c r="M247" i="9"/>
  <c r="R247" i="9" s="1"/>
  <c r="M106" i="9"/>
  <c r="N106" i="9" s="1"/>
  <c r="M173" i="9"/>
  <c r="R173" i="9" s="1"/>
  <c r="M302" i="9"/>
  <c r="M162" i="9"/>
  <c r="M112" i="9"/>
  <c r="N112" i="9" s="1"/>
  <c r="M297" i="9"/>
  <c r="M303" i="9"/>
  <c r="N303" i="9" s="1"/>
  <c r="M170" i="9"/>
  <c r="R170" i="9" s="1"/>
  <c r="M294" i="9"/>
  <c r="R294" i="9" s="1"/>
  <c r="M54" i="9"/>
  <c r="R54" i="9" s="1"/>
  <c r="M300" i="9"/>
  <c r="R300" i="9" s="1"/>
  <c r="M140" i="9"/>
  <c r="M161" i="9"/>
  <c r="N161" i="9" s="1"/>
  <c r="V14" i="9"/>
  <c r="M39" i="9"/>
  <c r="R39" i="9" s="1"/>
  <c r="M167" i="9"/>
  <c r="N167" i="9" s="1"/>
  <c r="M186" i="9"/>
  <c r="R186" i="9" s="1"/>
  <c r="M200" i="9"/>
  <c r="R200" i="9" s="1"/>
  <c r="M182" i="9"/>
  <c r="R182" i="9" s="1"/>
  <c r="M57" i="9"/>
  <c r="N57" i="9" s="1"/>
  <c r="M25" i="9"/>
  <c r="R25" i="9" s="1"/>
  <c r="M273" i="9"/>
  <c r="N273" i="9" s="1"/>
  <c r="M47" i="9"/>
  <c r="N47" i="9" s="1"/>
  <c r="M188" i="9"/>
  <c r="R188" i="9" s="1"/>
  <c r="M110" i="9"/>
  <c r="R110" i="9" s="1"/>
  <c r="M56" i="9"/>
  <c r="N56" i="9" s="1"/>
  <c r="M137" i="9"/>
  <c r="V3" i="9"/>
  <c r="M278" i="9"/>
  <c r="N278" i="9" s="1"/>
  <c r="M233" i="9"/>
  <c r="R233" i="9" s="1"/>
  <c r="M83" i="9"/>
  <c r="N83" i="9" s="1"/>
  <c r="M285" i="9"/>
  <c r="R285" i="9" s="1"/>
  <c r="M246" i="9"/>
  <c r="N246" i="9" s="1"/>
  <c r="M129" i="9"/>
  <c r="R129" i="9" s="1"/>
  <c r="V2" i="9"/>
  <c r="M171" i="9"/>
  <c r="N171" i="9" s="1"/>
  <c r="M38" i="9"/>
  <c r="R38" i="9" s="1"/>
  <c r="M293" i="9"/>
  <c r="N293" i="9" s="1"/>
  <c r="V12" i="9"/>
  <c r="V20" i="9"/>
  <c r="M202" i="9"/>
  <c r="N202" i="9" s="1"/>
  <c r="M135" i="9"/>
  <c r="R135" i="9" s="1"/>
  <c r="M310" i="9"/>
  <c r="R310" i="9" s="1"/>
  <c r="M199" i="9"/>
  <c r="N199" i="9" s="1"/>
  <c r="M76" i="9"/>
  <c r="N76" i="9" s="1"/>
  <c r="M265" i="9"/>
  <c r="N265" i="9" s="1"/>
  <c r="M136" i="9"/>
  <c r="N136" i="9" s="1"/>
  <c r="M35" i="9"/>
  <c r="N35" i="9" s="1"/>
  <c r="M267" i="9"/>
  <c r="R267" i="9" s="1"/>
  <c r="M253" i="9"/>
  <c r="N253" i="9" s="1"/>
  <c r="M164" i="9"/>
  <c r="R164" i="9" s="1"/>
  <c r="M34" i="9"/>
  <c r="R34" i="9" s="1"/>
  <c r="M205" i="9"/>
  <c r="N205" i="9" s="1"/>
  <c r="M72" i="9"/>
  <c r="R72" i="9" s="1"/>
  <c r="M168" i="9"/>
  <c r="N168" i="9" s="1"/>
  <c r="M145" i="9"/>
  <c r="N145" i="9" s="1"/>
  <c r="M243" i="9"/>
  <c r="R243" i="9" s="1"/>
  <c r="M98" i="9"/>
  <c r="N98" i="9" s="1"/>
  <c r="M291" i="9"/>
  <c r="R291" i="9" s="1"/>
  <c r="M196" i="9"/>
  <c r="R196" i="9" s="1"/>
  <c r="M65" i="9"/>
  <c r="R65" i="9" s="1"/>
  <c r="V10" i="9"/>
  <c r="M305" i="9"/>
  <c r="R305" i="9" s="1"/>
  <c r="M216" i="9"/>
  <c r="N216" i="9" s="1"/>
  <c r="M92" i="9"/>
  <c r="R92" i="9" s="1"/>
  <c r="M292" i="9"/>
  <c r="N292" i="9" s="1"/>
  <c r="M123" i="9"/>
  <c r="R123" i="9" s="1"/>
  <c r="V6" i="9"/>
  <c r="M242" i="9"/>
  <c r="N242" i="9" s="1"/>
  <c r="M193" i="9"/>
  <c r="N193" i="9" s="1"/>
  <c r="M46" i="9"/>
  <c r="N46" i="9" s="1"/>
  <c r="M154" i="9"/>
  <c r="N154" i="9" s="1"/>
  <c r="M181" i="9"/>
  <c r="N181" i="9" s="1"/>
  <c r="M132" i="9"/>
  <c r="R132" i="9" s="1"/>
  <c r="M61" i="9"/>
  <c r="N61" i="9" s="1"/>
  <c r="M139" i="9"/>
  <c r="R139" i="9" s="1"/>
  <c r="M24" i="9"/>
  <c r="N24" i="9" s="1"/>
  <c r="M268" i="9"/>
  <c r="N268" i="9" s="1"/>
  <c r="M87" i="9"/>
  <c r="R87" i="9" s="1"/>
  <c r="M241" i="9"/>
  <c r="R241" i="9" s="1"/>
  <c r="M153" i="9"/>
  <c r="R153" i="9" s="1"/>
  <c r="V16" i="9"/>
  <c r="M210" i="9"/>
  <c r="R210" i="9" s="1"/>
  <c r="M99" i="9"/>
  <c r="M59" i="9"/>
  <c r="R59" i="9" s="1"/>
  <c r="M250" i="9"/>
  <c r="R250" i="9" s="1"/>
  <c r="M42" i="9"/>
  <c r="N42" i="9" s="1"/>
  <c r="M58" i="9"/>
  <c r="R58" i="9" s="1"/>
  <c r="V18" i="9"/>
  <c r="M271" i="9"/>
  <c r="R271" i="9" s="1"/>
  <c r="M89" i="9"/>
  <c r="M230" i="9"/>
  <c r="R230" i="9" s="1"/>
  <c r="M179" i="9"/>
  <c r="R179" i="9" s="1"/>
  <c r="M203" i="9"/>
  <c r="R203" i="9" s="1"/>
  <c r="M155" i="9"/>
  <c r="N155" i="9" s="1"/>
  <c r="M209" i="9"/>
  <c r="R209" i="9" s="1"/>
  <c r="M307" i="9"/>
  <c r="N307" i="9" s="1"/>
  <c r="M128" i="9"/>
  <c r="N128" i="9" s="1"/>
  <c r="M313" i="9"/>
  <c r="R313" i="9" s="1"/>
  <c r="M287" i="9"/>
  <c r="M104" i="9"/>
  <c r="N104" i="9" s="1"/>
  <c r="M81" i="9"/>
  <c r="R81" i="9" s="1"/>
  <c r="M40" i="9"/>
  <c r="R40" i="9" s="1"/>
  <c r="M28" i="9"/>
  <c r="R28" i="9" s="1"/>
  <c r="M127" i="9"/>
  <c r="R127" i="9" s="1"/>
  <c r="M229" i="9"/>
  <c r="N229" i="9" s="1"/>
  <c r="M142" i="9"/>
  <c r="N142" i="9" s="1"/>
  <c r="M269" i="9"/>
  <c r="M272" i="9"/>
  <c r="R272" i="9" s="1"/>
  <c r="M116" i="9"/>
  <c r="R116" i="9" s="1"/>
  <c r="M165" i="9"/>
  <c r="N165" i="9" s="1"/>
  <c r="M264" i="9"/>
  <c r="N264" i="9" s="1"/>
  <c r="M239" i="9"/>
  <c r="R239" i="9" s="1"/>
  <c r="M50" i="9"/>
  <c r="R50" i="9" s="1"/>
  <c r="M138" i="9"/>
  <c r="N138" i="9" s="1"/>
  <c r="M33" i="9"/>
  <c r="M260" i="9"/>
  <c r="R260" i="9" s="1"/>
  <c r="M78" i="9"/>
  <c r="N78" i="9" s="1"/>
  <c r="V8" i="9"/>
  <c r="M189" i="9"/>
  <c r="N189" i="9" s="1"/>
  <c r="M174" i="9"/>
  <c r="N174" i="9" s="1"/>
  <c r="M261" i="9"/>
  <c r="R261" i="9" s="1"/>
  <c r="M178" i="9"/>
  <c r="N178" i="9" s="1"/>
  <c r="M100" i="9"/>
  <c r="M245" i="9"/>
  <c r="N245" i="9" s="1"/>
  <c r="M156" i="9"/>
  <c r="R156" i="9" s="1"/>
  <c r="M133" i="9"/>
  <c r="R133" i="9" s="1"/>
  <c r="M105" i="9"/>
  <c r="R105" i="9" s="1"/>
  <c r="M286" i="9"/>
  <c r="R286" i="9" s="1"/>
  <c r="M102" i="9"/>
  <c r="N102" i="9" s="1"/>
  <c r="M53" i="9"/>
  <c r="N53" i="9" s="1"/>
  <c r="M184" i="9"/>
  <c r="M270" i="9"/>
  <c r="R270" i="9" s="1"/>
  <c r="M288" i="9"/>
  <c r="R288" i="9" s="1"/>
  <c r="M312" i="9"/>
  <c r="R312" i="9" s="1"/>
  <c r="M298" i="9"/>
  <c r="N298" i="9" s="1"/>
  <c r="M90" i="9"/>
  <c r="R90" i="9" s="1"/>
  <c r="M93" i="9"/>
  <c r="N93" i="9" s="1"/>
  <c r="M45" i="9"/>
  <c r="M235" i="9"/>
  <c r="M281" i="9"/>
  <c r="R281" i="9" s="1"/>
  <c r="M44" i="9"/>
  <c r="N44" i="9" s="1"/>
  <c r="M299" i="9"/>
  <c r="N299" i="9" s="1"/>
  <c r="M218" i="9"/>
  <c r="N218" i="9" s="1"/>
  <c r="V9" i="9"/>
  <c r="M71" i="9"/>
  <c r="N71" i="9" s="1"/>
  <c r="M234" i="9"/>
  <c r="M255" i="9"/>
  <c r="M88" i="9"/>
  <c r="N88" i="9" s="1"/>
  <c r="M222" i="9"/>
  <c r="R222" i="9" s="1"/>
  <c r="M244" i="9"/>
  <c r="M124" i="9"/>
  <c r="R124" i="9" s="1"/>
  <c r="M27" i="9"/>
  <c r="N27" i="9" s="1"/>
  <c r="M217" i="9"/>
  <c r="R217" i="9" s="1"/>
  <c r="M21" i="9"/>
  <c r="M111" i="9"/>
  <c r="M70" i="9"/>
  <c r="N70" i="9" s="1"/>
  <c r="M232" i="9"/>
  <c r="N232" i="9" s="1"/>
  <c r="M117" i="9"/>
  <c r="R117" i="9" s="1"/>
  <c r="M36" i="9"/>
  <c r="N36" i="9" s="1"/>
  <c r="M266" i="9"/>
  <c r="N266" i="9" s="1"/>
  <c r="M86" i="9"/>
  <c r="R86" i="9" s="1"/>
  <c r="M240" i="9"/>
  <c r="M274" i="9"/>
  <c r="M166" i="9"/>
  <c r="N166" i="9" s="1"/>
  <c r="M284" i="9"/>
  <c r="R284" i="9" s="1"/>
  <c r="M248" i="9"/>
  <c r="N248" i="9" s="1"/>
  <c r="M213" i="9"/>
  <c r="R213" i="9" s="1"/>
  <c r="M113" i="9"/>
  <c r="R113" i="9" s="1"/>
  <c r="M224" i="9"/>
  <c r="N224" i="9" s="1"/>
  <c r="M103" i="9"/>
  <c r="M114" i="9"/>
  <c r="M191" i="9"/>
  <c r="R191" i="9" s="1"/>
  <c r="M120" i="9"/>
  <c r="N120" i="9" s="1"/>
  <c r="M185" i="9"/>
  <c r="R185" i="9" s="1"/>
  <c r="M282" i="9"/>
  <c r="R282" i="9" s="1"/>
  <c r="M109" i="9"/>
  <c r="N109" i="9" s="1"/>
  <c r="M69" i="9"/>
  <c r="N69" i="9" s="1"/>
  <c r="M60" i="9"/>
  <c r="M175" i="9"/>
  <c r="M41" i="9"/>
  <c r="N41" i="9" s="1"/>
  <c r="M67" i="9"/>
  <c r="N67" i="9" s="1"/>
  <c r="M101" i="9"/>
  <c r="R101" i="9" s="1"/>
  <c r="M163" i="9"/>
  <c r="R163" i="9" s="1"/>
  <c r="M29" i="9"/>
  <c r="N29" i="9" s="1"/>
  <c r="M283" i="9"/>
  <c r="R283" i="9" s="1"/>
  <c r="M64" i="9"/>
  <c r="M115" i="9"/>
  <c r="V17" i="9"/>
  <c r="M262" i="9"/>
  <c r="N262" i="9" s="1"/>
  <c r="M231" i="9"/>
  <c r="N231" i="9" s="1"/>
  <c r="M257" i="9"/>
  <c r="N257" i="9" s="1"/>
  <c r="M226" i="9"/>
  <c r="R226" i="9" s="1"/>
  <c r="V5" i="9"/>
  <c r="M296" i="9"/>
  <c r="M75" i="9"/>
  <c r="M84" i="9"/>
  <c r="N84" i="9" s="1"/>
  <c r="M211" i="9"/>
  <c r="R211" i="9" s="1"/>
  <c r="M143" i="9"/>
  <c r="N143" i="9" s="1"/>
  <c r="M308" i="9"/>
  <c r="R308" i="9" s="1"/>
  <c r="M176" i="9"/>
  <c r="R176" i="9" s="1"/>
  <c r="M74" i="9"/>
  <c r="N74" i="9" s="1"/>
  <c r="M214" i="9"/>
  <c r="M144" i="9"/>
  <c r="M82" i="9"/>
  <c r="N82" i="9" s="1"/>
  <c r="M66" i="9"/>
  <c r="R66" i="9" s="1"/>
  <c r="M249" i="9"/>
  <c r="N249" i="9" s="1"/>
  <c r="M118" i="9"/>
  <c r="N118" i="9" s="1"/>
  <c r="M48" i="9"/>
  <c r="R48" i="9" s="1"/>
  <c r="M130" i="9"/>
  <c r="R130" i="9" s="1"/>
  <c r="M277" i="9"/>
  <c r="N277" i="9" s="1"/>
  <c r="M43" i="9"/>
  <c r="M49" i="9"/>
  <c r="N49" i="9" s="1"/>
  <c r="M295" i="9"/>
  <c r="R295" i="9" s="1"/>
  <c r="M215" i="9"/>
  <c r="N215" i="9" s="1"/>
  <c r="M252" i="9"/>
  <c r="R252" i="9" s="1"/>
  <c r="M51" i="9"/>
  <c r="N51" i="9" s="1"/>
  <c r="M219" i="9"/>
  <c r="N219" i="9" s="1"/>
  <c r="M30" i="9"/>
  <c r="M85" i="9"/>
  <c r="M63" i="9"/>
  <c r="N63" i="9" s="1"/>
  <c r="M237" i="9"/>
  <c r="R237" i="9" s="1"/>
  <c r="M150" i="9"/>
  <c r="N150" i="9" s="1"/>
  <c r="M80" i="9"/>
  <c r="R80" i="9" s="1"/>
  <c r="M290" i="9"/>
  <c r="N290" i="9" s="1"/>
  <c r="M160" i="9"/>
  <c r="N160" i="9" s="1"/>
  <c r="M95" i="9"/>
  <c r="N95" i="9" s="1"/>
  <c r="M23" i="9"/>
  <c r="M259" i="9"/>
  <c r="R259" i="9" s="1"/>
  <c r="M79" i="9"/>
  <c r="R79" i="9" s="1"/>
  <c r="M146" i="9"/>
  <c r="R146" i="9" s="1"/>
  <c r="M148" i="9"/>
  <c r="N148" i="9" s="1"/>
  <c r="M311" i="9"/>
  <c r="N311" i="9" s="1"/>
  <c r="M194" i="9"/>
  <c r="N194" i="9" s="1"/>
  <c r="M22" i="9"/>
  <c r="M197" i="9"/>
  <c r="N197" i="9" s="1"/>
  <c r="M119" i="9"/>
  <c r="R119" i="9" s="1"/>
  <c r="M309" i="9"/>
  <c r="R309" i="9" s="1"/>
  <c r="M201" i="9"/>
  <c r="N201" i="9" s="1"/>
  <c r="M158" i="9"/>
  <c r="N158" i="9" s="1"/>
  <c r="M289" i="9"/>
  <c r="N289" i="9" s="1"/>
  <c r="M207" i="9"/>
  <c r="N207" i="9" s="1"/>
  <c r="M192" i="9"/>
  <c r="R192" i="9" s="1"/>
  <c r="V7" i="9"/>
  <c r="M251" i="9"/>
  <c r="R251" i="9" s="1"/>
  <c r="M108" i="9"/>
  <c r="N108" i="9" s="1"/>
  <c r="V19" i="9"/>
  <c r="R110" i="11"/>
  <c r="N136" i="11"/>
  <c r="R136" i="11"/>
  <c r="R268" i="11"/>
  <c r="N268" i="11"/>
  <c r="R278" i="14"/>
  <c r="N230" i="14"/>
  <c r="R151" i="14"/>
  <c r="N151" i="14"/>
  <c r="N287" i="11"/>
  <c r="R287" i="11"/>
  <c r="R154" i="11"/>
  <c r="N91" i="11"/>
  <c r="N302" i="11"/>
  <c r="R302" i="11"/>
  <c r="N111" i="11"/>
  <c r="R111" i="11"/>
  <c r="N326" i="11"/>
  <c r="R326" i="11"/>
  <c r="N210" i="11"/>
  <c r="N330" i="11"/>
  <c r="R317" i="11"/>
  <c r="N317" i="11"/>
  <c r="R146" i="11"/>
  <c r="N146" i="11"/>
  <c r="R309" i="11"/>
  <c r="N309" i="11"/>
  <c r="N120" i="11"/>
  <c r="N73" i="11"/>
  <c r="R73" i="11"/>
  <c r="R320" i="11"/>
  <c r="N320" i="11"/>
  <c r="N278" i="11"/>
  <c r="R278" i="11"/>
  <c r="R181" i="11"/>
  <c r="N181" i="11"/>
  <c r="R332" i="11"/>
  <c r="R232" i="11"/>
  <c r="N322" i="11"/>
  <c r="R322" i="11"/>
  <c r="N241" i="11"/>
  <c r="N195" i="11"/>
  <c r="R195" i="11"/>
  <c r="N214" i="11"/>
  <c r="R214" i="11"/>
  <c r="N139" i="11"/>
  <c r="R139" i="11"/>
  <c r="N96" i="11"/>
  <c r="R32" i="14"/>
  <c r="N32" i="14"/>
  <c r="R176" i="14"/>
  <c r="R152" i="14"/>
  <c r="N152" i="14"/>
  <c r="N159" i="14"/>
  <c r="R205" i="14"/>
  <c r="N205" i="14"/>
  <c r="N334" i="14"/>
  <c r="R334" i="14"/>
  <c r="N75" i="14"/>
  <c r="R75" i="14"/>
  <c r="R309" i="14"/>
  <c r="N309" i="14"/>
  <c r="R210" i="14"/>
  <c r="N210" i="14"/>
  <c r="N236" i="14"/>
  <c r="R236" i="14"/>
  <c r="N322" i="14"/>
  <c r="R322" i="14"/>
  <c r="N197" i="14"/>
  <c r="R197" i="14"/>
  <c r="R232" i="14"/>
  <c r="N232" i="14"/>
  <c r="R118" i="14"/>
  <c r="N118" i="14"/>
  <c r="R129" i="14"/>
  <c r="N129" i="14"/>
  <c r="R184" i="14"/>
  <c r="N184" i="14"/>
  <c r="N54" i="14"/>
  <c r="N280" i="14"/>
  <c r="R280" i="14"/>
  <c r="R102" i="14"/>
  <c r="N219" i="14"/>
  <c r="R219" i="14"/>
  <c r="R259" i="14"/>
  <c r="N259" i="14"/>
  <c r="N94" i="9"/>
  <c r="R94" i="9"/>
  <c r="R303" i="9"/>
  <c r="R126" i="9"/>
  <c r="N126" i="9"/>
  <c r="R62" i="9"/>
  <c r="N294" i="9"/>
  <c r="R236" i="9"/>
  <c r="N236" i="9"/>
  <c r="N131" i="9"/>
  <c r="N300" i="9"/>
  <c r="N31" i="9"/>
  <c r="R31" i="9"/>
  <c r="N275" i="9"/>
  <c r="R275" i="9"/>
  <c r="N140" i="9"/>
  <c r="R140" i="9"/>
  <c r="N212" i="9"/>
  <c r="R212" i="9"/>
  <c r="R161" i="9"/>
  <c r="N169" i="9"/>
  <c r="R169" i="9"/>
  <c r="N258" i="9"/>
  <c r="R258" i="9"/>
  <c r="N157" i="9"/>
  <c r="R157" i="9"/>
  <c r="N39" i="9"/>
  <c r="N221" i="9"/>
  <c r="R221" i="9"/>
  <c r="N97" i="9"/>
  <c r="N238" i="9"/>
  <c r="R238" i="9"/>
  <c r="N250" i="11"/>
  <c r="R250" i="11"/>
  <c r="N129" i="11"/>
  <c r="R129" i="11"/>
  <c r="N318" i="11"/>
  <c r="R318" i="11"/>
  <c r="N207" i="11"/>
  <c r="R207" i="11"/>
  <c r="N38" i="11"/>
  <c r="N153" i="11"/>
  <c r="R153" i="11"/>
  <c r="N151" i="11"/>
  <c r="R151" i="11"/>
  <c r="R45" i="14"/>
  <c r="N45" i="14"/>
  <c r="N307" i="14"/>
  <c r="R307" i="14"/>
  <c r="N327" i="14"/>
  <c r="R327" i="14"/>
  <c r="R82" i="14"/>
  <c r="N295" i="9"/>
  <c r="R150" i="9"/>
  <c r="R197" i="9"/>
  <c r="N184" i="11"/>
  <c r="R184" i="11"/>
  <c r="R220" i="11"/>
  <c r="N220" i="11"/>
  <c r="R173" i="11"/>
  <c r="N173" i="11"/>
  <c r="R24" i="11"/>
  <c r="N319" i="11"/>
  <c r="R319" i="11"/>
  <c r="N305" i="11"/>
  <c r="R305" i="11"/>
  <c r="N201" i="11"/>
  <c r="R201" i="11"/>
  <c r="R336" i="11"/>
  <c r="N336" i="11"/>
  <c r="R304" i="11"/>
  <c r="N304" i="11"/>
  <c r="N188" i="11"/>
  <c r="R188" i="11"/>
  <c r="R172" i="11"/>
  <c r="N172" i="11"/>
  <c r="N248" i="11"/>
  <c r="R248" i="11"/>
  <c r="R114" i="11"/>
  <c r="N34" i="11"/>
  <c r="R34" i="11"/>
  <c r="R303" i="11"/>
  <c r="N303" i="11"/>
  <c r="N260" i="11"/>
  <c r="R260" i="11"/>
  <c r="R162" i="11"/>
  <c r="N162" i="11"/>
  <c r="R168" i="11"/>
  <c r="N168" i="11"/>
  <c r="N32" i="11"/>
  <c r="R32" i="11"/>
  <c r="R39" i="11"/>
  <c r="N39" i="11"/>
  <c r="N231" i="11"/>
  <c r="R231" i="11"/>
  <c r="R101" i="11"/>
  <c r="N101" i="11"/>
  <c r="N27" i="11"/>
  <c r="R301" i="11"/>
  <c r="N301" i="11"/>
  <c r="R247" i="11"/>
  <c r="N247" i="11"/>
  <c r="R108" i="11"/>
  <c r="N108" i="11"/>
  <c r="N25" i="11"/>
  <c r="R25" i="11"/>
  <c r="N187" i="11"/>
  <c r="N192" i="11"/>
  <c r="R192" i="11"/>
  <c r="N71" i="11"/>
  <c r="R71" i="11"/>
  <c r="N209" i="14"/>
  <c r="R209" i="14"/>
  <c r="N78" i="14"/>
  <c r="R47" i="14"/>
  <c r="N239" i="14"/>
  <c r="N182" i="14"/>
  <c r="R182" i="14"/>
  <c r="N163" i="14"/>
  <c r="R229" i="14"/>
  <c r="R61" i="14"/>
  <c r="N61" i="14"/>
  <c r="R50" i="14"/>
  <c r="N296" i="14"/>
  <c r="R296" i="14"/>
  <c r="N81" i="14"/>
  <c r="R52" i="14"/>
  <c r="N52" i="14"/>
  <c r="R128" i="14"/>
  <c r="N252" i="14"/>
  <c r="N116" i="14"/>
  <c r="R116" i="14"/>
  <c r="N83" i="14"/>
  <c r="R83" i="14"/>
  <c r="N335" i="14"/>
  <c r="R181" i="14"/>
  <c r="N181" i="14"/>
  <c r="R113" i="14"/>
  <c r="N113" i="14"/>
  <c r="N182" i="9"/>
  <c r="R137" i="9"/>
  <c r="N137" i="9"/>
  <c r="R278" i="9"/>
  <c r="R171" i="9"/>
  <c r="R136" i="9"/>
  <c r="N46" i="14"/>
  <c r="R46" i="14"/>
  <c r="N202" i="14"/>
  <c r="N192" i="9"/>
  <c r="R226" i="11"/>
  <c r="N226" i="11"/>
  <c r="N186" i="11"/>
  <c r="R186" i="11"/>
  <c r="R205" i="11"/>
  <c r="N205" i="11"/>
  <c r="R103" i="11"/>
  <c r="N103" i="11"/>
  <c r="N312" i="11"/>
  <c r="R312" i="11"/>
  <c r="N179" i="11"/>
  <c r="R179" i="11"/>
  <c r="N107" i="11"/>
  <c r="R107" i="11"/>
  <c r="R31" i="11"/>
  <c r="N310" i="11"/>
  <c r="R310" i="11"/>
  <c r="R316" i="11"/>
  <c r="N216" i="11"/>
  <c r="R216" i="11"/>
  <c r="N196" i="11"/>
  <c r="R196" i="11"/>
  <c r="R334" i="11"/>
  <c r="N334" i="11"/>
  <c r="N191" i="11"/>
  <c r="R191" i="11"/>
  <c r="N121" i="11"/>
  <c r="N46" i="11"/>
  <c r="R46" i="11"/>
  <c r="N109" i="14"/>
  <c r="R109" i="14"/>
  <c r="N125" i="14"/>
  <c r="R125" i="14"/>
  <c r="N189" i="14"/>
  <c r="R189" i="14"/>
  <c r="N127" i="14"/>
  <c r="R127" i="14"/>
  <c r="N167" i="14"/>
  <c r="R167" i="14"/>
  <c r="N211" i="14"/>
  <c r="N220" i="14"/>
  <c r="R220" i="14"/>
  <c r="N39" i="14"/>
  <c r="R39" i="14"/>
  <c r="N267" i="14"/>
  <c r="R247" i="14"/>
  <c r="R121" i="14"/>
  <c r="N121" i="14"/>
  <c r="R288" i="14"/>
  <c r="R257" i="14"/>
  <c r="R186" i="14"/>
  <c r="N186" i="14"/>
  <c r="R44" i="14"/>
  <c r="N44" i="14"/>
  <c r="R187" i="14"/>
  <c r="N66" i="14"/>
  <c r="R242" i="14"/>
  <c r="N242" i="14"/>
  <c r="R35" i="14"/>
  <c r="N35" i="14"/>
  <c r="N217" i="14"/>
  <c r="R251" i="14"/>
  <c r="N251" i="14"/>
  <c r="R246" i="14"/>
  <c r="R200" i="14"/>
  <c r="N200" i="14"/>
  <c r="N60" i="14"/>
  <c r="N325" i="14"/>
  <c r="R325" i="14"/>
  <c r="R168" i="9"/>
  <c r="N291" i="9"/>
  <c r="N196" i="9"/>
  <c r="R292" i="9"/>
  <c r="N123" i="9"/>
  <c r="N132" i="9"/>
  <c r="R61" i="9"/>
  <c r="N139" i="9"/>
  <c r="N87" i="9"/>
  <c r="N153" i="9"/>
  <c r="R99" i="9"/>
  <c r="N99" i="9"/>
  <c r="N89" i="9"/>
  <c r="R89" i="9"/>
  <c r="N230" i="9"/>
  <c r="N59" i="11"/>
  <c r="R59" i="11"/>
  <c r="N78" i="11"/>
  <c r="R78" i="11"/>
  <c r="R163" i="11"/>
  <c r="N163" i="11"/>
  <c r="N85" i="14"/>
  <c r="N165" i="14"/>
  <c r="R165" i="14"/>
  <c r="N145" i="11"/>
  <c r="R145" i="11"/>
  <c r="N284" i="11"/>
  <c r="R284" i="11"/>
  <c r="N62" i="11"/>
  <c r="R62" i="11"/>
  <c r="N42" i="11"/>
  <c r="R42" i="11"/>
  <c r="R128" i="11"/>
  <c r="N128" i="11"/>
  <c r="R255" i="11"/>
  <c r="N323" i="11"/>
  <c r="R323" i="11"/>
  <c r="R275" i="11"/>
  <c r="N275" i="11"/>
  <c r="N199" i="11"/>
  <c r="R199" i="11"/>
  <c r="R125" i="11"/>
  <c r="N125" i="11"/>
  <c r="N37" i="11"/>
  <c r="R37" i="11"/>
  <c r="R198" i="11"/>
  <c r="N198" i="11"/>
  <c r="R219" i="11"/>
  <c r="N219" i="11"/>
  <c r="R113" i="11"/>
  <c r="N113" i="11"/>
  <c r="R44" i="11"/>
  <c r="N44" i="11"/>
  <c r="N279" i="11"/>
  <c r="R279" i="11"/>
  <c r="R221" i="11"/>
  <c r="N221" i="11"/>
  <c r="R149" i="11"/>
  <c r="N149" i="11"/>
  <c r="N130" i="11"/>
  <c r="R130" i="11"/>
  <c r="N311" i="11"/>
  <c r="R311" i="11"/>
  <c r="N209" i="11"/>
  <c r="R209" i="11"/>
  <c r="R60" i="11"/>
  <c r="N60" i="11"/>
  <c r="R49" i="11"/>
  <c r="N49" i="11"/>
  <c r="N86" i="14"/>
  <c r="R86" i="14"/>
  <c r="R275" i="14"/>
  <c r="N275" i="14"/>
  <c r="N22" i="14"/>
  <c r="R22" i="14"/>
  <c r="N143" i="14"/>
  <c r="R143" i="14"/>
  <c r="N287" i="14"/>
  <c r="R287" i="14"/>
  <c r="N55" i="14"/>
  <c r="R55" i="14"/>
  <c r="N170" i="14"/>
  <c r="R170" i="14"/>
  <c r="N96" i="14"/>
  <c r="R96" i="14"/>
  <c r="N67" i="14"/>
  <c r="R67" i="14"/>
  <c r="N103" i="14"/>
  <c r="R103" i="14"/>
  <c r="R72" i="14"/>
  <c r="N72" i="14"/>
  <c r="N112" i="14"/>
  <c r="R112" i="14"/>
  <c r="N318" i="14"/>
  <c r="R318" i="14"/>
  <c r="N328" i="14"/>
  <c r="R328" i="14"/>
  <c r="N291" i="14"/>
  <c r="R291" i="14"/>
  <c r="R115" i="14"/>
  <c r="N115" i="14"/>
  <c r="N223" i="14"/>
  <c r="R223" i="14"/>
  <c r="N313" i="9"/>
  <c r="N287" i="9"/>
  <c r="R287" i="9"/>
  <c r="R104" i="9"/>
  <c r="R142" i="9"/>
  <c r="N269" i="9"/>
  <c r="R269" i="9"/>
  <c r="R165" i="9"/>
  <c r="N50" i="9"/>
  <c r="N33" i="9"/>
  <c r="R33" i="9"/>
  <c r="N261" i="9"/>
  <c r="R178" i="9"/>
  <c r="N100" i="9"/>
  <c r="R100" i="9"/>
  <c r="R245" i="9"/>
  <c r="N184" i="9"/>
  <c r="R184" i="9"/>
  <c r="R238" i="11"/>
  <c r="N238" i="11"/>
  <c r="N152" i="11"/>
  <c r="R152" i="11"/>
  <c r="N325" i="11"/>
  <c r="R325" i="11"/>
  <c r="R295" i="11"/>
  <c r="N295" i="11"/>
  <c r="R262" i="11"/>
  <c r="N262" i="11"/>
  <c r="N251" i="11"/>
  <c r="R320" i="14"/>
  <c r="N320" i="14"/>
  <c r="N106" i="14"/>
  <c r="R106" i="14"/>
  <c r="N178" i="14"/>
  <c r="R178" i="14"/>
  <c r="N271" i="14"/>
  <c r="R271" i="14"/>
  <c r="N310" i="14"/>
  <c r="R310" i="14"/>
  <c r="N30" i="9"/>
  <c r="R30" i="9"/>
  <c r="N140" i="11"/>
  <c r="R140" i="11"/>
  <c r="N51" i="11"/>
  <c r="R51" i="11"/>
  <c r="R307" i="11"/>
  <c r="N307" i="11"/>
  <c r="N150" i="11"/>
  <c r="R150" i="11"/>
  <c r="R83" i="11"/>
  <c r="N83" i="11"/>
  <c r="N94" i="11"/>
  <c r="R94" i="11"/>
  <c r="N105" i="11"/>
  <c r="R105" i="11"/>
  <c r="R249" i="11"/>
  <c r="N249" i="11"/>
  <c r="R182" i="11"/>
  <c r="N182" i="11"/>
  <c r="N29" i="11"/>
  <c r="R29" i="11"/>
  <c r="N273" i="11"/>
  <c r="R273" i="11"/>
  <c r="N97" i="11"/>
  <c r="R97" i="11"/>
  <c r="N211" i="11"/>
  <c r="R211" i="11"/>
  <c r="N82" i="11"/>
  <c r="N223" i="11"/>
  <c r="R43" i="11"/>
  <c r="N43" i="11"/>
  <c r="N294" i="11"/>
  <c r="R294" i="11"/>
  <c r="R261" i="11"/>
  <c r="N261" i="11"/>
  <c r="N259" i="11"/>
  <c r="R328" i="11"/>
  <c r="N328" i="11"/>
  <c r="R202" i="11"/>
  <c r="N202" i="11"/>
  <c r="R123" i="11"/>
  <c r="N123" i="11"/>
  <c r="N327" i="11"/>
  <c r="R327" i="11"/>
  <c r="N240" i="11"/>
  <c r="R240" i="11"/>
  <c r="N102" i="11"/>
  <c r="R102" i="11"/>
  <c r="R277" i="11"/>
  <c r="N277" i="11"/>
  <c r="N258" i="11"/>
  <c r="R258" i="11"/>
  <c r="R138" i="11"/>
  <c r="N138" i="11"/>
  <c r="R30" i="11"/>
  <c r="N30" i="11"/>
  <c r="R218" i="11"/>
  <c r="R225" i="11"/>
  <c r="N225" i="11"/>
  <c r="R134" i="11"/>
  <c r="N333" i="11"/>
  <c r="R333" i="11"/>
  <c r="N234" i="11"/>
  <c r="R234" i="11"/>
  <c r="N155" i="11"/>
  <c r="R155" i="11"/>
  <c r="R99" i="11"/>
  <c r="N52" i="11"/>
  <c r="R52" i="11"/>
  <c r="M86" i="2"/>
  <c r="M59" i="2"/>
  <c r="M304" i="2"/>
  <c r="M100" i="2"/>
  <c r="M222" i="2"/>
  <c r="M283" i="2"/>
  <c r="M147" i="2"/>
  <c r="M240" i="2"/>
  <c r="M125" i="2"/>
  <c r="M225" i="2"/>
  <c r="M262" i="2"/>
  <c r="M173" i="2"/>
  <c r="M93" i="2"/>
  <c r="M246" i="2"/>
  <c r="M286" i="2"/>
  <c r="M192" i="2"/>
  <c r="M73" i="2"/>
  <c r="M318" i="2"/>
  <c r="M289" i="2"/>
  <c r="M34" i="2"/>
  <c r="M264" i="2"/>
  <c r="M298" i="2"/>
  <c r="M69" i="2"/>
  <c r="M36" i="2"/>
  <c r="M331" i="2"/>
  <c r="M237" i="2"/>
  <c r="M115" i="2"/>
  <c r="M323" i="2"/>
  <c r="M229" i="2"/>
  <c r="M164" i="2"/>
  <c r="M198" i="2"/>
  <c r="M239" i="2"/>
  <c r="M114" i="2"/>
  <c r="M70" i="2"/>
  <c r="M45" i="2"/>
  <c r="M151" i="2"/>
  <c r="M232" i="2"/>
  <c r="M299" i="2"/>
  <c r="M328" i="2"/>
  <c r="M201" i="2"/>
  <c r="M312" i="2"/>
  <c r="M315" i="2"/>
  <c r="M196" i="2"/>
  <c r="M282" i="2"/>
  <c r="M139" i="2"/>
  <c r="M177" i="2"/>
  <c r="M175" i="2"/>
  <c r="M184" i="2"/>
  <c r="M245" i="2"/>
  <c r="M25" i="2"/>
  <c r="M251" i="2"/>
  <c r="M80" i="2"/>
  <c r="M142" i="2"/>
  <c r="V9" i="2"/>
  <c r="M204" i="2"/>
  <c r="M280" i="2"/>
  <c r="M162" i="2"/>
  <c r="M223" i="2"/>
  <c r="M181" i="2"/>
  <c r="M62" i="2"/>
  <c r="M236" i="2"/>
  <c r="M87" i="2"/>
  <c r="M98" i="2"/>
  <c r="M145" i="2"/>
  <c r="V13" i="2"/>
  <c r="M106" i="2"/>
  <c r="M295" i="2"/>
  <c r="M292" i="2"/>
  <c r="M166" i="2"/>
  <c r="M168" i="2"/>
  <c r="M254" i="2"/>
  <c r="M185" i="2"/>
  <c r="M96" i="2"/>
  <c r="M140" i="2"/>
  <c r="M35" i="2"/>
  <c r="M72" i="2"/>
  <c r="V22" i="2"/>
  <c r="M250" i="2"/>
  <c r="M190" i="2"/>
  <c r="V25" i="2"/>
  <c r="M182" i="2"/>
  <c r="M103" i="2"/>
  <c r="M176" i="2"/>
  <c r="M243" i="2"/>
  <c r="M42" i="2"/>
  <c r="M124" i="2"/>
  <c r="M31" i="2"/>
  <c r="M202" i="2"/>
  <c r="M290" i="2"/>
  <c r="M110" i="2"/>
  <c r="M44" i="2"/>
  <c r="M30" i="2"/>
  <c r="M257" i="2"/>
  <c r="M226" i="2"/>
  <c r="M78" i="2"/>
  <c r="M136" i="2"/>
  <c r="M214" i="2"/>
  <c r="M261" i="2"/>
  <c r="M39" i="2"/>
  <c r="M266" i="2"/>
  <c r="M91" i="2"/>
  <c r="M121" i="2"/>
  <c r="M218" i="2"/>
  <c r="M50" i="2"/>
  <c r="V26" i="2"/>
  <c r="M28" i="2"/>
  <c r="M235" i="2"/>
  <c r="M57" i="2"/>
  <c r="M24" i="2"/>
  <c r="M310" i="2"/>
  <c r="M208" i="2"/>
  <c r="M172" i="2"/>
  <c r="M102" i="2"/>
  <c r="M152" i="2"/>
  <c r="M311" i="2"/>
  <c r="M271" i="2"/>
  <c r="M83" i="2"/>
  <c r="M220" i="2"/>
  <c r="M180" i="2"/>
  <c r="M111" i="2"/>
  <c r="M179" i="2"/>
  <c r="M272" i="2"/>
  <c r="M227" i="2"/>
  <c r="M108" i="2"/>
  <c r="M259" i="2"/>
  <c r="V8" i="2"/>
  <c r="M149" i="2"/>
  <c r="M61" i="2"/>
  <c r="M77" i="2"/>
  <c r="M141" i="2"/>
  <c r="M154" i="2"/>
  <c r="M291" i="2"/>
  <c r="M66" i="2"/>
  <c r="M319" i="2"/>
  <c r="M297" i="2"/>
  <c r="M308" i="2"/>
  <c r="M82" i="2"/>
  <c r="M48" i="2"/>
  <c r="M95" i="2"/>
  <c r="M171" i="2"/>
  <c r="M327" i="2"/>
  <c r="M112" i="2"/>
  <c r="M56" i="2"/>
  <c r="M113" i="2"/>
  <c r="M294" i="2"/>
  <c r="M234" i="2"/>
  <c r="M104" i="2"/>
  <c r="M241" i="2"/>
  <c r="M60" i="2"/>
  <c r="M54" i="2"/>
  <c r="M279" i="2"/>
  <c r="V3" i="2"/>
  <c r="M81" i="2"/>
  <c r="M85" i="2"/>
  <c r="M268" i="2"/>
  <c r="M260" i="2"/>
  <c r="M187" i="2"/>
  <c r="V24" i="2"/>
  <c r="M326" i="2"/>
  <c r="M305" i="2"/>
  <c r="M197" i="2"/>
  <c r="M22" i="2"/>
  <c r="M84" i="2"/>
  <c r="M55" i="2"/>
  <c r="M231" i="2"/>
  <c r="M233" i="2"/>
  <c r="M244" i="2"/>
  <c r="M49" i="2"/>
  <c r="M133" i="2"/>
  <c r="M269" i="2"/>
  <c r="M178" i="2"/>
  <c r="M76" i="2"/>
  <c r="M209" i="2"/>
  <c r="M302" i="2"/>
  <c r="V4" i="2"/>
  <c r="M97" i="2"/>
  <c r="M200" i="2"/>
  <c r="M322" i="2"/>
  <c r="M170" i="2"/>
  <c r="M252" i="2"/>
  <c r="M118" i="2"/>
  <c r="M138" i="2"/>
  <c r="M157" i="2"/>
  <c r="M21" i="2"/>
  <c r="M75" i="2"/>
  <c r="M107" i="2"/>
  <c r="M134" i="2"/>
  <c r="M287" i="2"/>
  <c r="M316" i="2"/>
  <c r="M90" i="2"/>
  <c r="M238" i="2"/>
  <c r="M169" i="2"/>
  <c r="M317" i="2"/>
  <c r="M195" i="2"/>
  <c r="V28" i="2"/>
  <c r="M300" i="2"/>
  <c r="M314" i="2"/>
  <c r="M219" i="2"/>
  <c r="M303" i="2"/>
  <c r="M324" i="2"/>
  <c r="M281" i="2"/>
  <c r="M105" i="2"/>
  <c r="M230" i="2"/>
  <c r="M216" i="2"/>
  <c r="M255" i="2"/>
  <c r="M332" i="2"/>
  <c r="V20" i="2"/>
  <c r="M313" i="2"/>
  <c r="M130" i="2"/>
  <c r="M284" i="2"/>
  <c r="M150" i="2"/>
  <c r="M325" i="2"/>
  <c r="V6" i="2"/>
  <c r="M27" i="2"/>
  <c r="M309" i="2"/>
  <c r="M71" i="2"/>
  <c r="M217" i="2"/>
  <c r="M228" i="2"/>
  <c r="M52" i="2"/>
  <c r="M122" i="2"/>
  <c r="M306" i="2"/>
  <c r="M253" i="2"/>
  <c r="M131" i="2"/>
  <c r="M158" i="2"/>
  <c r="M153" i="2"/>
  <c r="M205" i="2"/>
  <c r="V17" i="2"/>
  <c r="M129" i="2"/>
  <c r="M37" i="2"/>
  <c r="M258" i="2"/>
  <c r="V16" i="2"/>
  <c r="M186" i="2"/>
  <c r="M146" i="2"/>
  <c r="M29" i="2"/>
  <c r="M301" i="2"/>
  <c r="M67" i="2"/>
  <c r="M148" i="2"/>
  <c r="M248" i="2"/>
  <c r="M213" i="2"/>
  <c r="M334" i="2"/>
  <c r="M273" i="2"/>
  <c r="M333" i="2"/>
  <c r="M123" i="2"/>
  <c r="M132" i="2"/>
  <c r="M116" i="2"/>
  <c r="M194" i="2"/>
  <c r="M277" i="2"/>
  <c r="M41" i="2"/>
  <c r="M117" i="2"/>
  <c r="M288" i="2"/>
  <c r="M242" i="2"/>
  <c r="M120" i="2"/>
  <c r="V21" i="2"/>
  <c r="M94" i="2"/>
  <c r="M267" i="2"/>
  <c r="V19" i="2"/>
  <c r="M330" i="2"/>
  <c r="M215" i="2"/>
  <c r="V10" i="2"/>
  <c r="M79" i="2"/>
  <c r="M293" i="2"/>
  <c r="M155" i="2"/>
  <c r="M144" i="2"/>
  <c r="M159" i="2"/>
  <c r="M206" i="2"/>
  <c r="M137" i="2"/>
  <c r="M285" i="2"/>
  <c r="M163" i="2"/>
  <c r="V2" i="2"/>
  <c r="V15" i="2"/>
  <c r="M247" i="2"/>
  <c r="M38" i="2"/>
  <c r="M165" i="2"/>
  <c r="M135" i="2"/>
  <c r="M199" i="2"/>
  <c r="M256" i="2"/>
  <c r="M210" i="2"/>
  <c r="M88" i="2"/>
  <c r="V11" i="2"/>
  <c r="V12" i="2"/>
  <c r="M174" i="2"/>
  <c r="M193" i="2"/>
  <c r="M68" i="2"/>
  <c r="M74" i="2"/>
  <c r="V27" i="2"/>
  <c r="M189" i="2"/>
  <c r="M275" i="2"/>
  <c r="M58" i="2"/>
  <c r="M156" i="2"/>
  <c r="M47" i="2"/>
  <c r="M43" i="2"/>
  <c r="M321" i="2"/>
  <c r="V5" i="2"/>
  <c r="M23" i="2"/>
  <c r="M89" i="2"/>
  <c r="M207" i="2"/>
  <c r="M160" i="2"/>
  <c r="M211" i="2"/>
  <c r="M26" i="2"/>
  <c r="M92" i="2"/>
  <c r="M191" i="2"/>
  <c r="M183" i="2"/>
  <c r="M53" i="2"/>
  <c r="M278" i="2"/>
  <c r="M276" i="2"/>
  <c r="M32" i="2"/>
  <c r="M119" i="2"/>
  <c r="V14" i="2"/>
  <c r="M270" i="2"/>
  <c r="M212" i="2"/>
  <c r="M101" i="2"/>
  <c r="V18" i="2"/>
  <c r="M161" i="2"/>
  <c r="M46" i="2"/>
  <c r="M167" i="2"/>
  <c r="M320" i="2"/>
  <c r="M221" i="2"/>
  <c r="M126" i="2"/>
  <c r="M51" i="2"/>
  <c r="M224" i="2"/>
  <c r="M143" i="2"/>
  <c r="M329" i="2"/>
  <c r="V7" i="2"/>
  <c r="M127" i="2"/>
  <c r="M63" i="2"/>
  <c r="M40" i="2"/>
  <c r="M99" i="2"/>
  <c r="M296" i="2"/>
  <c r="M263" i="2"/>
  <c r="M64" i="2"/>
  <c r="M265" i="2"/>
  <c r="V23" i="2"/>
  <c r="M203" i="2"/>
  <c r="M274" i="2"/>
  <c r="M109" i="2"/>
  <c r="M249" i="2"/>
  <c r="M128" i="2"/>
  <c r="M65" i="2"/>
  <c r="M307" i="2"/>
  <c r="M188" i="2"/>
  <c r="M33" i="2"/>
  <c r="N101" i="14"/>
  <c r="R101" i="14"/>
  <c r="N193" i="14"/>
  <c r="N319" i="14"/>
  <c r="R319" i="14"/>
  <c r="N228" i="14"/>
  <c r="R228" i="14"/>
  <c r="R153" i="14"/>
  <c r="N153" i="14"/>
  <c r="R41" i="14"/>
  <c r="N41" i="14"/>
  <c r="R203" i="14"/>
  <c r="N203" i="14"/>
  <c r="N313" i="14"/>
  <c r="N297" i="14"/>
  <c r="R297" i="14"/>
  <c r="N212" i="14"/>
  <c r="R285" i="14"/>
  <c r="N285" i="14"/>
  <c r="N294" i="14"/>
  <c r="R294" i="14"/>
  <c r="N139" i="14"/>
  <c r="R139" i="14"/>
  <c r="R330" i="14"/>
  <c r="N330" i="14"/>
  <c r="R207" i="14"/>
  <c r="N207" i="14"/>
  <c r="R117" i="14"/>
  <c r="N117" i="14"/>
  <c r="N321" i="14"/>
  <c r="R321" i="14"/>
  <c r="R62" i="14"/>
  <c r="N62" i="14"/>
  <c r="N240" i="14"/>
  <c r="R240" i="14"/>
  <c r="R100" i="14"/>
  <c r="N100" i="14"/>
  <c r="R244" i="14"/>
  <c r="N244" i="14"/>
  <c r="R110" i="14"/>
  <c r="N110" i="14"/>
  <c r="N332" i="14"/>
  <c r="R332" i="14"/>
  <c r="R227" i="14"/>
  <c r="N227" i="14"/>
  <c r="R238" i="14"/>
  <c r="N238" i="14"/>
  <c r="R95" i="14"/>
  <c r="N312" i="14"/>
  <c r="R312" i="14"/>
  <c r="N88" i="14"/>
  <c r="N216" i="14"/>
  <c r="R216" i="14"/>
  <c r="R194" i="14"/>
  <c r="N194" i="14"/>
  <c r="N304" i="9"/>
  <c r="R183" i="9"/>
  <c r="N183" i="9"/>
  <c r="N279" i="9"/>
  <c r="R122" i="9"/>
  <c r="N122" i="9"/>
  <c r="N172" i="9"/>
  <c r="N187" i="9"/>
  <c r="R187" i="9"/>
  <c r="N225" i="9"/>
  <c r="R225" i="9"/>
  <c r="R208" i="9"/>
  <c r="N208" i="9"/>
  <c r="R151" i="9"/>
  <c r="R306" i="9"/>
  <c r="N306" i="9"/>
  <c r="N134" i="9"/>
  <c r="R134" i="9"/>
  <c r="R280" i="9"/>
  <c r="N280" i="9"/>
  <c r="R302" i="9"/>
  <c r="N302" i="9"/>
  <c r="R68" i="9"/>
  <c r="N68" i="9"/>
  <c r="N162" i="9"/>
  <c r="R162" i="9"/>
  <c r="N55" i="9"/>
  <c r="R91" i="9"/>
  <c r="N80" i="11"/>
  <c r="R80" i="11"/>
  <c r="N331" i="11"/>
  <c r="R331" i="11"/>
  <c r="R161" i="11"/>
  <c r="N161" i="11"/>
  <c r="N41" i="11"/>
  <c r="R41" i="11"/>
  <c r="R58" i="11"/>
  <c r="N58" i="11"/>
  <c r="R315" i="11"/>
  <c r="N315" i="11"/>
  <c r="R280" i="11"/>
  <c r="N280" i="11"/>
  <c r="N90" i="14"/>
  <c r="R90" i="14"/>
  <c r="R237" i="14"/>
  <c r="R305" i="14"/>
  <c r="N305" i="14"/>
  <c r="N71" i="14"/>
  <c r="R71" i="14"/>
  <c r="R85" i="9"/>
  <c r="N85" i="9"/>
  <c r="R174" i="11"/>
  <c r="N174" i="11"/>
  <c r="N245" i="11"/>
  <c r="R245" i="11"/>
  <c r="R126" i="11"/>
  <c r="N126" i="11"/>
  <c r="N314" i="11"/>
  <c r="R314" i="11"/>
  <c r="N56" i="11"/>
  <c r="R56" i="11"/>
  <c r="N313" i="11"/>
  <c r="R313" i="11"/>
  <c r="N324" i="11"/>
  <c r="R324" i="11"/>
  <c r="N292" i="11"/>
  <c r="R292" i="11"/>
  <c r="N84" i="11"/>
  <c r="R84" i="11"/>
  <c r="N289" i="11"/>
  <c r="R289" i="11"/>
  <c r="N189" i="11"/>
  <c r="R189" i="11"/>
  <c r="R98" i="11"/>
  <c r="N98" i="11"/>
  <c r="N158" i="11"/>
  <c r="R158" i="11"/>
  <c r="N193" i="11"/>
  <c r="R193" i="11"/>
  <c r="N63" i="11"/>
  <c r="R63" i="11"/>
  <c r="N159" i="11"/>
  <c r="R159" i="11"/>
  <c r="R22" i="11"/>
  <c r="N22" i="11"/>
  <c r="R166" i="11"/>
  <c r="N135" i="11"/>
  <c r="R135" i="11"/>
  <c r="N89" i="11"/>
  <c r="R89" i="11"/>
  <c r="N67" i="11"/>
  <c r="R67" i="11"/>
  <c r="N298" i="11"/>
  <c r="R298" i="11"/>
  <c r="R276" i="11"/>
  <c r="N276" i="11"/>
  <c r="N293" i="11"/>
  <c r="R293" i="11"/>
  <c r="R274" i="11"/>
  <c r="N274" i="11"/>
  <c r="N197" i="11"/>
  <c r="R197" i="11"/>
  <c r="N90" i="11"/>
  <c r="R90" i="11"/>
  <c r="N104" i="11"/>
  <c r="R175" i="11"/>
  <c r="N175" i="11"/>
  <c r="R100" i="11"/>
  <c r="N100" i="11"/>
  <c r="N285" i="11"/>
  <c r="R285" i="11"/>
  <c r="N300" i="11"/>
  <c r="R329" i="14"/>
  <c r="N329" i="14"/>
  <c r="N171" i="14"/>
  <c r="R171" i="14"/>
  <c r="R161" i="14"/>
  <c r="N161" i="14"/>
  <c r="R131" i="14"/>
  <c r="N64" i="14"/>
  <c r="R64" i="14"/>
  <c r="N122" i="14"/>
  <c r="R122" i="14"/>
  <c r="R276" i="14"/>
  <c r="N276" i="14"/>
  <c r="N300" i="14"/>
  <c r="R190" i="14"/>
  <c r="N26" i="14"/>
  <c r="R26" i="14"/>
  <c r="R286" i="14"/>
  <c r="N268" i="14"/>
  <c r="N168" i="14"/>
  <c r="N301" i="14"/>
  <c r="R301" i="14"/>
  <c r="R256" i="14"/>
  <c r="N256" i="14"/>
  <c r="R79" i="14"/>
  <c r="N79" i="14"/>
  <c r="N130" i="14"/>
  <c r="R130" i="14"/>
  <c r="N84" i="14"/>
  <c r="R84" i="14"/>
  <c r="R77" i="14"/>
  <c r="N77" i="14"/>
  <c r="N138" i="14"/>
  <c r="R138" i="14"/>
  <c r="R297" i="9"/>
  <c r="N297" i="9"/>
  <c r="N312" i="9"/>
  <c r="R45" i="9"/>
  <c r="N45" i="9"/>
  <c r="N235" i="9"/>
  <c r="R235" i="9"/>
  <c r="N234" i="9"/>
  <c r="R234" i="9"/>
  <c r="R255" i="9"/>
  <c r="N255" i="9"/>
  <c r="R244" i="9"/>
  <c r="N244" i="9"/>
  <c r="N217" i="9"/>
  <c r="N21" i="9"/>
  <c r="R21" i="9"/>
  <c r="N111" i="9"/>
  <c r="R111" i="9"/>
  <c r="N117" i="9"/>
  <c r="N240" i="9"/>
  <c r="R240" i="9"/>
  <c r="R274" i="9"/>
  <c r="N274" i="9"/>
  <c r="R103" i="9"/>
  <c r="N103" i="9"/>
  <c r="N253" i="11"/>
  <c r="R253" i="11"/>
  <c r="R271" i="11"/>
  <c r="N271" i="11"/>
  <c r="N283" i="11"/>
  <c r="R283" i="11"/>
  <c r="N227" i="11"/>
  <c r="R227" i="11"/>
  <c r="N148" i="11"/>
  <c r="R148" i="11"/>
  <c r="R132" i="11"/>
  <c r="N132" i="11"/>
  <c r="N55" i="11"/>
  <c r="R55" i="11"/>
  <c r="N295" i="14"/>
  <c r="R295" i="14"/>
  <c r="R96" i="9"/>
  <c r="N43" i="9"/>
  <c r="R43" i="9"/>
  <c r="R215" i="9"/>
  <c r="R160" i="9"/>
  <c r="R23" i="9"/>
  <c r="N23" i="9"/>
  <c r="N22" i="9"/>
  <c r="R22" i="9"/>
  <c r="N266" i="11"/>
  <c r="R266" i="11"/>
  <c r="R164" i="11"/>
  <c r="N164" i="11"/>
  <c r="N269" i="11"/>
  <c r="R269" i="11"/>
  <c r="N308" i="11"/>
  <c r="R308" i="11"/>
  <c r="N246" i="11"/>
  <c r="R246" i="11"/>
  <c r="M121" i="7"/>
  <c r="M223" i="7"/>
  <c r="M214" i="7"/>
  <c r="M238" i="7"/>
  <c r="M104" i="7"/>
  <c r="M31" i="7"/>
  <c r="M288" i="7"/>
  <c r="M259" i="7"/>
  <c r="M294" i="7"/>
  <c r="M140" i="7"/>
  <c r="M59" i="7"/>
  <c r="V16" i="7"/>
  <c r="M289" i="7"/>
  <c r="M292" i="7"/>
  <c r="M287" i="7"/>
  <c r="M64" i="7"/>
  <c r="M160" i="7"/>
  <c r="M241" i="7"/>
  <c r="M244" i="7"/>
  <c r="M239" i="7"/>
  <c r="M40" i="7"/>
  <c r="M112" i="7"/>
  <c r="M297" i="7"/>
  <c r="M300" i="7"/>
  <c r="M295" i="7"/>
  <c r="M68" i="7"/>
  <c r="M168" i="7"/>
  <c r="M166" i="7"/>
  <c r="M155" i="7"/>
  <c r="V8" i="7"/>
  <c r="M197" i="7"/>
  <c r="M78" i="7"/>
  <c r="M174" i="7"/>
  <c r="M171" i="7"/>
  <c r="V13" i="7"/>
  <c r="M213" i="7"/>
  <c r="M86" i="7"/>
  <c r="M231" i="7"/>
  <c r="M236" i="7"/>
  <c r="M211" i="7"/>
  <c r="M36" i="7"/>
  <c r="V17" i="7"/>
  <c r="M119" i="7"/>
  <c r="M277" i="7"/>
  <c r="M81" i="7"/>
  <c r="M133" i="7"/>
  <c r="M46" i="7"/>
  <c r="M135" i="7"/>
  <c r="M293" i="7"/>
  <c r="M89" i="7"/>
  <c r="M149" i="7"/>
  <c r="M54" i="7"/>
  <c r="M167" i="7"/>
  <c r="M163" i="7"/>
  <c r="V10" i="7"/>
  <c r="M205" i="7"/>
  <c r="M82" i="7"/>
  <c r="M242" i="7"/>
  <c r="M195" i="7"/>
  <c r="M49" i="7"/>
  <c r="M118" i="7"/>
  <c r="M225" i="7"/>
  <c r="M258" i="7"/>
  <c r="M234" i="7"/>
  <c r="M57" i="7"/>
  <c r="M134" i="7"/>
  <c r="M22" i="7"/>
  <c r="M127" i="7"/>
  <c r="M285" i="7"/>
  <c r="M85" i="7"/>
  <c r="M141" i="7"/>
  <c r="M50" i="7"/>
  <c r="M312" i="7"/>
  <c r="M315" i="7"/>
  <c r="M123" i="7"/>
  <c r="M196" i="7"/>
  <c r="M87" i="7"/>
  <c r="M161" i="7"/>
  <c r="M330" i="7"/>
  <c r="M307" i="7"/>
  <c r="V20" i="7"/>
  <c r="M188" i="7"/>
  <c r="M83" i="7"/>
  <c r="M153" i="7"/>
  <c r="M328" i="7"/>
  <c r="M331" i="7"/>
  <c r="M139" i="7"/>
  <c r="M25" i="7"/>
  <c r="M95" i="7"/>
  <c r="M177" i="7"/>
  <c r="M250" i="7"/>
  <c r="M232" i="7"/>
  <c r="M53" i="7"/>
  <c r="M126" i="7"/>
  <c r="M233" i="7"/>
  <c r="M280" i="7"/>
  <c r="M251" i="7"/>
  <c r="M286" i="7"/>
  <c r="M132" i="7"/>
  <c r="M55" i="7"/>
  <c r="V15" i="7"/>
  <c r="M272" i="7"/>
  <c r="M243" i="7"/>
  <c r="M278" i="7"/>
  <c r="M124" i="7"/>
  <c r="M51" i="7"/>
  <c r="V14" i="7"/>
  <c r="M305" i="7"/>
  <c r="M176" i="7"/>
  <c r="M203" i="7"/>
  <c r="M227" i="7"/>
  <c r="V5" i="7"/>
  <c r="M281" i="7"/>
  <c r="M333" i="7"/>
  <c r="M45" i="7"/>
  <c r="M152" i="7"/>
  <c r="M308" i="7"/>
  <c r="M100" i="7"/>
  <c r="M230" i="7"/>
  <c r="M159" i="7"/>
  <c r="M187" i="7"/>
  <c r="M60" i="7"/>
  <c r="M74" i="7"/>
  <c r="M198" i="7"/>
  <c r="M115" i="7"/>
  <c r="M335" i="7"/>
  <c r="M88" i="7"/>
  <c r="V7" i="7"/>
  <c r="M265" i="7"/>
  <c r="M268" i="7"/>
  <c r="M263" i="7"/>
  <c r="M52" i="7"/>
  <c r="M136" i="7"/>
  <c r="M314" i="7"/>
  <c r="M283" i="7"/>
  <c r="M318" i="7"/>
  <c r="M164" i="7"/>
  <c r="M303" i="7"/>
  <c r="M219" i="7"/>
  <c r="M27" i="7"/>
  <c r="M207" i="7"/>
  <c r="M235" i="7"/>
  <c r="M279" i="7"/>
  <c r="M189" i="7"/>
  <c r="M217" i="7"/>
  <c r="M190" i="7"/>
  <c r="M226" i="7"/>
  <c r="M138" i="7"/>
  <c r="M24" i="7"/>
  <c r="M102" i="7"/>
  <c r="M151" i="7"/>
  <c r="M317" i="7"/>
  <c r="M101" i="7"/>
  <c r="M173" i="7"/>
  <c r="M66" i="7"/>
  <c r="M321" i="7"/>
  <c r="M324" i="7"/>
  <c r="M319" i="7"/>
  <c r="M80" i="7"/>
  <c r="M192" i="7"/>
  <c r="M148" i="7"/>
  <c r="M323" i="7"/>
  <c r="M169" i="7"/>
  <c r="M96" i="7"/>
  <c r="M146" i="7"/>
  <c r="M199" i="7"/>
  <c r="M125" i="7"/>
  <c r="M158" i="7"/>
  <c r="M325" i="7"/>
  <c r="M105" i="7"/>
  <c r="M181" i="7"/>
  <c r="M70" i="7"/>
  <c r="M282" i="7"/>
  <c r="M253" i="7"/>
  <c r="M69" i="7"/>
  <c r="V18" i="7"/>
  <c r="M34" i="7"/>
  <c r="M257" i="7"/>
  <c r="M260" i="7"/>
  <c r="M255" i="7"/>
  <c r="M48" i="7"/>
  <c r="M128" i="7"/>
  <c r="M249" i="7"/>
  <c r="M252" i="7"/>
  <c r="M247" i="7"/>
  <c r="M44" i="7"/>
  <c r="M120" i="7"/>
  <c r="M72" i="7"/>
  <c r="M212" i="7"/>
  <c r="M32" i="7"/>
  <c r="M284" i="7"/>
  <c r="M109" i="7"/>
  <c r="M110" i="7"/>
  <c r="M290" i="7"/>
  <c r="M261" i="7"/>
  <c r="M73" i="7"/>
  <c r="M117" i="7"/>
  <c r="M38" i="7"/>
  <c r="M208" i="7"/>
  <c r="M170" i="7"/>
  <c r="M37" i="7"/>
  <c r="M107" i="7"/>
  <c r="M201" i="7"/>
  <c r="M182" i="7"/>
  <c r="M200" i="7"/>
  <c r="M122" i="7"/>
  <c r="M229" i="7"/>
  <c r="M94" i="7"/>
  <c r="M175" i="7"/>
  <c r="M179" i="7"/>
  <c r="M114" i="7"/>
  <c r="M221" i="7"/>
  <c r="M90" i="7"/>
  <c r="M63" i="7"/>
  <c r="M194" i="7"/>
  <c r="M186" i="7"/>
  <c r="M299" i="7"/>
  <c r="M180" i="7"/>
  <c r="M145" i="7"/>
  <c r="M256" i="7"/>
  <c r="M262" i="7"/>
  <c r="M43" i="7"/>
  <c r="M274" i="7"/>
  <c r="M65" i="7"/>
  <c r="M62" i="7"/>
  <c r="M143" i="7"/>
  <c r="M154" i="7"/>
  <c r="M108" i="7"/>
  <c r="M58" i="7"/>
  <c r="M113" i="7"/>
  <c r="M23" i="7"/>
  <c r="M77" i="7"/>
  <c r="M222" i="7"/>
  <c r="M116" i="7"/>
  <c r="V11" i="7"/>
  <c r="M329" i="7"/>
  <c r="M327" i="7"/>
  <c r="V4" i="7"/>
  <c r="M206" i="7"/>
  <c r="M33" i="7"/>
  <c r="M30" i="7"/>
  <c r="M266" i="7"/>
  <c r="M310" i="7"/>
  <c r="M76" i="7"/>
  <c r="M26" i="7"/>
  <c r="M92" i="7"/>
  <c r="M276" i="7"/>
  <c r="M56" i="7"/>
  <c r="M183" i="7"/>
  <c r="M130" i="7"/>
  <c r="M98" i="7"/>
  <c r="M218" i="7"/>
  <c r="V12" i="7"/>
  <c r="M193" i="7"/>
  <c r="M204" i="7"/>
  <c r="M246" i="7"/>
  <c r="M157" i="7"/>
  <c r="M185" i="7"/>
  <c r="M320" i="7"/>
  <c r="M202" i="7"/>
  <c r="M28" i="7"/>
  <c r="M178" i="7"/>
  <c r="V9" i="7"/>
  <c r="M291" i="7"/>
  <c r="M172" i="7"/>
  <c r="M137" i="7"/>
  <c r="M309" i="7"/>
  <c r="M165" i="7"/>
  <c r="M129" i="7"/>
  <c r="M275" i="7"/>
  <c r="M311" i="7"/>
  <c r="M142" i="7"/>
  <c r="M267" i="7"/>
  <c r="M91" i="7"/>
  <c r="M215" i="7"/>
  <c r="M228" i="7"/>
  <c r="M42" i="7"/>
  <c r="M273" i="7"/>
  <c r="M271" i="7"/>
  <c r="M144" i="7"/>
  <c r="M47" i="7"/>
  <c r="V3" i="7"/>
  <c r="M248" i="7"/>
  <c r="M71" i="7"/>
  <c r="M301" i="7"/>
  <c r="M35" i="7"/>
  <c r="M191" i="7"/>
  <c r="M306" i="7"/>
  <c r="M209" i="7"/>
  <c r="M322" i="7"/>
  <c r="M75" i="7"/>
  <c r="M150" i="7"/>
  <c r="M39" i="7"/>
  <c r="M237" i="7"/>
  <c r="M184" i="7"/>
  <c r="M131" i="7"/>
  <c r="M147" i="7"/>
  <c r="M298" i="7"/>
  <c r="M264" i="7"/>
  <c r="M220" i="7"/>
  <c r="V6" i="7"/>
  <c r="M245" i="7"/>
  <c r="M336" i="7"/>
  <c r="M93" i="7"/>
  <c r="M21" i="7"/>
  <c r="M269" i="7"/>
  <c r="M210" i="7"/>
  <c r="M332" i="7"/>
  <c r="M162" i="7"/>
  <c r="M304" i="7"/>
  <c r="M61" i="7"/>
  <c r="M111" i="7"/>
  <c r="M334" i="7"/>
  <c r="M224" i="7"/>
  <c r="M254" i="7"/>
  <c r="M240" i="7"/>
  <c r="M29" i="7"/>
  <c r="M41" i="7"/>
  <c r="M97" i="7"/>
  <c r="M156" i="7"/>
  <c r="M79" i="7"/>
  <c r="V2" i="7"/>
  <c r="M99" i="7"/>
  <c r="M103" i="7"/>
  <c r="M67" i="7"/>
  <c r="M296" i="7"/>
  <c r="M326" i="7"/>
  <c r="M302" i="7"/>
  <c r="M106" i="7"/>
  <c r="V19" i="7"/>
  <c r="M84" i="7"/>
  <c r="M313" i="7"/>
  <c r="M270" i="7"/>
  <c r="M216" i="7"/>
  <c r="M316" i="7"/>
  <c r="R236" i="11"/>
  <c r="N236" i="11"/>
  <c r="R290" i="11"/>
  <c r="N290" i="11"/>
  <c r="N53" i="11"/>
  <c r="R53" i="11"/>
  <c r="R243" i="11"/>
  <c r="N243" i="11"/>
  <c r="N143" i="11"/>
  <c r="R143" i="11"/>
  <c r="R45" i="11"/>
  <c r="R256" i="11"/>
  <c r="N256" i="11"/>
  <c r="N224" i="11"/>
  <c r="R224" i="11"/>
  <c r="R85" i="11"/>
  <c r="N85" i="11"/>
  <c r="N208" i="11"/>
  <c r="R208" i="11"/>
  <c r="R77" i="11"/>
  <c r="N77" i="11"/>
  <c r="N190" i="11"/>
  <c r="R190" i="11"/>
  <c r="N61" i="11"/>
  <c r="R61" i="11"/>
  <c r="N183" i="11"/>
  <c r="R183" i="11"/>
  <c r="R176" i="11"/>
  <c r="N176" i="11"/>
  <c r="N48" i="11"/>
  <c r="R48" i="11"/>
  <c r="R233" i="11"/>
  <c r="N233" i="11"/>
  <c r="N244" i="11"/>
  <c r="R244" i="11"/>
  <c r="R169" i="11"/>
  <c r="N169" i="11"/>
  <c r="N36" i="11"/>
  <c r="R36" i="11"/>
  <c r="N267" i="11"/>
  <c r="R267" i="11"/>
  <c r="N194" i="11"/>
  <c r="R194" i="11"/>
  <c r="N88" i="11"/>
  <c r="R74" i="11"/>
  <c r="N74" i="11"/>
  <c r="N33" i="11"/>
  <c r="R33" i="11"/>
  <c r="N297" i="11"/>
  <c r="R297" i="11"/>
  <c r="N203" i="11"/>
  <c r="R203" i="11"/>
  <c r="N109" i="11"/>
  <c r="R109" i="11"/>
  <c r="R93" i="11"/>
  <c r="N93" i="11"/>
  <c r="N26" i="11"/>
  <c r="R26" i="11"/>
  <c r="N252" i="11"/>
  <c r="R252" i="11"/>
  <c r="R122" i="11"/>
  <c r="N122" i="11"/>
  <c r="N68" i="11"/>
  <c r="N243" i="14"/>
  <c r="R243" i="14"/>
  <c r="N274" i="14"/>
  <c r="R274" i="14"/>
  <c r="N208" i="14"/>
  <c r="R208" i="14"/>
  <c r="N255" i="14"/>
  <c r="R134" i="14"/>
  <c r="N134" i="14"/>
  <c r="R324" i="14"/>
  <c r="N324" i="14"/>
  <c r="N73" i="14"/>
  <c r="R73" i="14"/>
  <c r="N250" i="14"/>
  <c r="R250" i="14"/>
  <c r="N314" i="14"/>
  <c r="R314" i="14"/>
  <c r="N233" i="14"/>
  <c r="R233" i="14"/>
  <c r="R69" i="14"/>
  <c r="N69" i="14"/>
  <c r="R222" i="14"/>
  <c r="N222" i="14"/>
  <c r="N24" i="14"/>
  <c r="R24" i="14"/>
  <c r="R70" i="14"/>
  <c r="N70" i="14"/>
  <c r="N336" i="14"/>
  <c r="R336" i="14"/>
  <c r="R48" i="14"/>
  <c r="R34" i="14"/>
  <c r="N34" i="14"/>
  <c r="N249" i="14"/>
  <c r="R249" i="14"/>
  <c r="N199" i="14"/>
  <c r="R199" i="14"/>
  <c r="N42" i="14"/>
  <c r="R42" i="14"/>
  <c r="N91" i="14"/>
  <c r="R91" i="14"/>
  <c r="R136" i="14"/>
  <c r="N136" i="14"/>
  <c r="N254" i="14"/>
  <c r="N104" i="14"/>
  <c r="R104" i="14"/>
  <c r="R173" i="14"/>
  <c r="N173" i="14"/>
  <c r="R326" i="14"/>
  <c r="N326" i="14"/>
  <c r="N166" i="14"/>
  <c r="R166" i="14"/>
  <c r="R269" i="14"/>
  <c r="N269" i="14"/>
  <c r="R164" i="14"/>
  <c r="N164" i="14"/>
  <c r="R279" i="14"/>
  <c r="N279" i="14"/>
  <c r="N114" i="9"/>
  <c r="R114" i="9"/>
  <c r="N191" i="9"/>
  <c r="N185" i="9"/>
  <c r="R60" i="9"/>
  <c r="N60" i="9"/>
  <c r="N175" i="9"/>
  <c r="R175" i="9"/>
  <c r="N101" i="9"/>
  <c r="N64" i="9"/>
  <c r="R64" i="9"/>
  <c r="N115" i="9"/>
  <c r="R115" i="9"/>
  <c r="R231" i="9"/>
  <c r="N296" i="9"/>
  <c r="R296" i="9"/>
  <c r="R75" i="9"/>
  <c r="N75" i="9"/>
  <c r="N211" i="9"/>
  <c r="R74" i="9"/>
  <c r="R214" i="9"/>
  <c r="N214" i="9"/>
  <c r="N144" i="9"/>
  <c r="R144" i="9"/>
  <c r="N66" i="9"/>
  <c r="R228" i="9"/>
  <c r="N228" i="9"/>
  <c r="N40" i="9" l="1"/>
  <c r="R46" i="9"/>
  <c r="N175" i="14"/>
  <c r="N150" i="14"/>
  <c r="R95" i="9"/>
  <c r="N77" i="9"/>
  <c r="R76" i="14"/>
  <c r="N115" i="11"/>
  <c r="N183" i="14"/>
  <c r="N298" i="14"/>
  <c r="N263" i="9"/>
  <c r="R159" i="9"/>
  <c r="N121" i="9"/>
  <c r="N198" i="14"/>
  <c r="R206" i="11"/>
  <c r="R53" i="9"/>
  <c r="R42" i="9"/>
  <c r="R289" i="14"/>
  <c r="R270" i="11"/>
  <c r="N265" i="14"/>
  <c r="N310" i="9"/>
  <c r="R47" i="9"/>
  <c r="R75" i="11"/>
  <c r="N215" i="11"/>
  <c r="R141" i="9"/>
  <c r="N204" i="14"/>
  <c r="N222" i="11"/>
  <c r="N177" i="11"/>
  <c r="R248" i="9"/>
  <c r="R306" i="11"/>
  <c r="N147" i="14"/>
  <c r="R201" i="14"/>
  <c r="R107" i="9"/>
  <c r="N256" i="9"/>
  <c r="N281" i="14"/>
  <c r="N146" i="9"/>
  <c r="N133" i="9"/>
  <c r="N305" i="9"/>
  <c r="R201" i="9"/>
  <c r="R277" i="9"/>
  <c r="R83" i="9"/>
  <c r="R218" i="14"/>
  <c r="R333" i="14"/>
  <c r="R249" i="9"/>
  <c r="R143" i="9"/>
  <c r="R299" i="9"/>
  <c r="R144" i="14"/>
  <c r="N29" i="14"/>
  <c r="R138" i="9"/>
  <c r="R155" i="9"/>
  <c r="N93" i="14"/>
  <c r="N157" i="14"/>
  <c r="R142" i="14"/>
  <c r="R137" i="14"/>
  <c r="R311" i="14"/>
  <c r="N23" i="11"/>
  <c r="N210" i="9"/>
  <c r="N21" i="11"/>
  <c r="N164" i="9"/>
  <c r="R264" i="14"/>
  <c r="N262" i="14"/>
  <c r="N317" i="14"/>
  <c r="R281" i="11"/>
  <c r="N178" i="11"/>
  <c r="N124" i="11"/>
  <c r="N68" i="14"/>
  <c r="R141" i="11"/>
  <c r="R118" i="11"/>
  <c r="R156" i="11"/>
  <c r="R169" i="14"/>
  <c r="R87" i="11"/>
  <c r="N57" i="14"/>
  <c r="R140" i="14"/>
  <c r="R264" i="11"/>
  <c r="N171" i="11"/>
  <c r="N70" i="11"/>
  <c r="R64" i="11"/>
  <c r="N237" i="11"/>
  <c r="N59" i="14"/>
  <c r="N50" i="11"/>
  <c r="R335" i="11"/>
  <c r="R288" i="11"/>
  <c r="N119" i="14"/>
  <c r="N80" i="14"/>
  <c r="N265" i="11"/>
  <c r="N254" i="11"/>
  <c r="R298" i="9"/>
  <c r="R65" i="14"/>
  <c r="N212" i="11"/>
  <c r="R286" i="11"/>
  <c r="R185" i="11"/>
  <c r="N105" i="9"/>
  <c r="R137" i="11"/>
  <c r="N239" i="11"/>
  <c r="N299" i="11"/>
  <c r="R116" i="11"/>
  <c r="R131" i="11"/>
  <c r="N170" i="9"/>
  <c r="R218" i="9"/>
  <c r="N180" i="11"/>
  <c r="N165" i="11"/>
  <c r="R174" i="9"/>
  <c r="N231" i="14"/>
  <c r="R69" i="11"/>
  <c r="R217" i="11"/>
  <c r="N285" i="9"/>
  <c r="R167" i="11"/>
  <c r="R195" i="9"/>
  <c r="R87" i="14"/>
  <c r="N72" i="11"/>
  <c r="R117" i="11"/>
  <c r="N147" i="11"/>
  <c r="R133" i="11"/>
  <c r="N257" i="11"/>
  <c r="R36" i="9"/>
  <c r="N124" i="9"/>
  <c r="R230" i="11"/>
  <c r="R95" i="11"/>
  <c r="R142" i="11"/>
  <c r="N160" i="11"/>
  <c r="N54" i="11"/>
  <c r="R106" i="11"/>
  <c r="N170" i="11"/>
  <c r="N291" i="11"/>
  <c r="R270" i="14"/>
  <c r="R21" i="14"/>
  <c r="R30" i="14"/>
  <c r="N221" i="14"/>
  <c r="R127" i="11"/>
  <c r="R99" i="14"/>
  <c r="R266" i="14"/>
  <c r="R29" i="9"/>
  <c r="R66" i="11"/>
  <c r="N124" i="14"/>
  <c r="R36" i="14"/>
  <c r="R263" i="11"/>
  <c r="R321" i="11"/>
  <c r="R119" i="11"/>
  <c r="N213" i="9"/>
  <c r="N296" i="11"/>
  <c r="R223" i="9"/>
  <c r="N94" i="14"/>
  <c r="R57" i="11"/>
  <c r="N302" i="14"/>
  <c r="R81" i="11"/>
  <c r="R228" i="11"/>
  <c r="R112" i="11"/>
  <c r="R35" i="9"/>
  <c r="N290" i="14"/>
  <c r="R283" i="14"/>
  <c r="R242" i="11"/>
  <c r="R329" i="11"/>
  <c r="R144" i="11"/>
  <c r="N272" i="11"/>
  <c r="N243" i="9"/>
  <c r="R118" i="9"/>
  <c r="R196" i="14"/>
  <c r="R98" i="14"/>
  <c r="N108" i="14"/>
  <c r="N145" i="14"/>
  <c r="N252" i="9"/>
  <c r="N80" i="9"/>
  <c r="R306" i="14"/>
  <c r="R235" i="14"/>
  <c r="N185" i="14"/>
  <c r="R65" i="11"/>
  <c r="R264" i="9"/>
  <c r="N28" i="9"/>
  <c r="N156" i="14"/>
  <c r="N204" i="11"/>
  <c r="N157" i="11"/>
  <c r="N308" i="9"/>
  <c r="R189" i="9"/>
  <c r="N209" i="9"/>
  <c r="N126" i="14"/>
  <c r="R194" i="9"/>
  <c r="N147" i="9"/>
  <c r="R282" i="11"/>
  <c r="R257" i="9"/>
  <c r="R25" i="14"/>
  <c r="R31" i="14"/>
  <c r="R35" i="11"/>
  <c r="R37" i="14"/>
  <c r="N154" i="14"/>
  <c r="R73" i="9"/>
  <c r="R272" i="14"/>
  <c r="R23" i="14"/>
  <c r="N213" i="11"/>
  <c r="R148" i="14"/>
  <c r="N282" i="9"/>
  <c r="R177" i="9"/>
  <c r="N52" i="9"/>
  <c r="R226" i="14"/>
  <c r="N315" i="14"/>
  <c r="R38" i="14"/>
  <c r="R167" i="9"/>
  <c r="R125" i="9"/>
  <c r="R33" i="14"/>
  <c r="R40" i="11"/>
  <c r="N163" i="9"/>
  <c r="N200" i="11"/>
  <c r="R92" i="11"/>
  <c r="N206" i="9"/>
  <c r="N247" i="9"/>
  <c r="R241" i="14"/>
  <c r="R284" i="14"/>
  <c r="N58" i="9"/>
  <c r="R216" i="9"/>
  <c r="R145" i="9"/>
  <c r="N180" i="14"/>
  <c r="N227" i="9"/>
  <c r="N141" i="14"/>
  <c r="N304" i="14"/>
  <c r="R263" i="14"/>
  <c r="N241" i="9"/>
  <c r="R154" i="9"/>
  <c r="N188" i="9"/>
  <c r="N177" i="14"/>
  <c r="N253" i="14"/>
  <c r="R158" i="9"/>
  <c r="R299" i="14"/>
  <c r="R214" i="14"/>
  <c r="N229" i="11"/>
  <c r="R47" i="11"/>
  <c r="R235" i="11"/>
  <c r="R86" i="11"/>
  <c r="R76" i="11"/>
  <c r="R135" i="14"/>
  <c r="N213" i="14"/>
  <c r="R49" i="14"/>
  <c r="R158" i="14"/>
  <c r="R98" i="9"/>
  <c r="N105" i="14"/>
  <c r="R253" i="9"/>
  <c r="N135" i="9"/>
  <c r="R207" i="9"/>
  <c r="R260" i="14"/>
  <c r="R53" i="14"/>
  <c r="R71" i="9"/>
  <c r="R229" i="9"/>
  <c r="N248" i="14"/>
  <c r="N149" i="14"/>
  <c r="N74" i="14"/>
  <c r="R79" i="11"/>
  <c r="N173" i="9"/>
  <c r="R191" i="14"/>
  <c r="N155" i="14"/>
  <c r="N149" i="9"/>
  <c r="N54" i="9"/>
  <c r="R28" i="11"/>
  <c r="N283" i="9"/>
  <c r="R179" i="14"/>
  <c r="R219" i="9"/>
  <c r="R224" i="9"/>
  <c r="R93" i="9"/>
  <c r="R276" i="9"/>
  <c r="R301" i="9"/>
  <c r="R102" i="9"/>
  <c r="N129" i="9"/>
  <c r="N316" i="14"/>
  <c r="N160" i="14"/>
  <c r="R152" i="9"/>
  <c r="R128" i="9"/>
  <c r="R206" i="14"/>
  <c r="R224" i="14"/>
  <c r="R56" i="9"/>
  <c r="N200" i="9"/>
  <c r="N293" i="14"/>
  <c r="R192" i="14"/>
  <c r="N86" i="9"/>
  <c r="N277" i="14"/>
  <c r="N26" i="9"/>
  <c r="N130" i="9"/>
  <c r="N51" i="14"/>
  <c r="N271" i="9"/>
  <c r="R123" i="14"/>
  <c r="R97" i="14"/>
  <c r="R114" i="14"/>
  <c r="R69" i="9"/>
  <c r="N48" i="9"/>
  <c r="N113" i="9"/>
  <c r="R27" i="9"/>
  <c r="R146" i="14"/>
  <c r="N127" i="9"/>
  <c r="R303" i="14"/>
  <c r="N190" i="9"/>
  <c r="R106" i="9"/>
  <c r="R56" i="14"/>
  <c r="N27" i="14"/>
  <c r="R32" i="9"/>
  <c r="N176" i="9"/>
  <c r="R266" i="9"/>
  <c r="N239" i="9"/>
  <c r="N267" i="9"/>
  <c r="N110" i="9"/>
  <c r="R172" i="14"/>
  <c r="R58" i="14"/>
  <c r="N89" i="14"/>
  <c r="N286" i="9"/>
  <c r="R307" i="9"/>
  <c r="N234" i="14"/>
  <c r="N120" i="14"/>
  <c r="R181" i="9"/>
  <c r="R180" i="9"/>
  <c r="R109" i="9"/>
  <c r="R311" i="9"/>
  <c r="N90" i="9"/>
  <c r="R245" i="14"/>
  <c r="N198" i="9"/>
  <c r="R202" i="9"/>
  <c r="N186" i="9"/>
  <c r="R331" i="14"/>
  <c r="N258" i="14"/>
  <c r="R51" i="9"/>
  <c r="R254" i="9"/>
  <c r="N292" i="14"/>
  <c r="N107" i="14"/>
  <c r="N92" i="9"/>
  <c r="R111" i="14"/>
  <c r="R92" i="14"/>
  <c r="N226" i="9"/>
  <c r="N282" i="14"/>
  <c r="N65" i="9"/>
  <c r="N133" i="14"/>
  <c r="R204" i="9"/>
  <c r="R88" i="9"/>
  <c r="R225" i="14"/>
  <c r="R162" i="14"/>
  <c r="N270" i="9"/>
  <c r="R112" i="9"/>
  <c r="N119" i="9"/>
  <c r="R84" i="9"/>
  <c r="R41" i="9"/>
  <c r="N272" i="9"/>
  <c r="N251" i="9"/>
  <c r="R76" i="9"/>
  <c r="R273" i="14"/>
  <c r="R308" i="14"/>
  <c r="N195" i="14"/>
  <c r="R82" i="9"/>
  <c r="R28" i="14"/>
  <c r="R70" i="9"/>
  <c r="R188" i="14"/>
  <c r="R220" i="9"/>
  <c r="N179" i="9"/>
  <c r="N215" i="14"/>
  <c r="N25" i="9"/>
  <c r="N260" i="9"/>
  <c r="N132" i="14"/>
  <c r="R261" i="14"/>
  <c r="N40" i="14"/>
  <c r="R323" i="14"/>
  <c r="R242" i="9"/>
  <c r="N43" i="14"/>
  <c r="R166" i="9"/>
  <c r="N281" i="9"/>
  <c r="N63" i="14"/>
  <c r="N174" i="14"/>
  <c r="R37" i="9"/>
  <c r="N59" i="9"/>
  <c r="N233" i="9"/>
  <c r="R148" i="9"/>
  <c r="N259" i="9"/>
  <c r="N309" i="9"/>
  <c r="N288" i="9"/>
  <c r="N284" i="9"/>
  <c r="R232" i="9"/>
  <c r="N222" i="9"/>
  <c r="R108" i="9"/>
  <c r="N250" i="9"/>
  <c r="R24" i="9"/>
  <c r="R205" i="9"/>
  <c r="N38" i="9"/>
  <c r="N79" i="9"/>
  <c r="N237" i="9"/>
  <c r="R49" i="9"/>
  <c r="R265" i="9"/>
  <c r="R120" i="9"/>
  <c r="R78" i="9"/>
  <c r="N116" i="9"/>
  <c r="N81" i="9"/>
  <c r="N203" i="9"/>
  <c r="R193" i="9"/>
  <c r="R67" i="9"/>
  <c r="R44" i="9"/>
  <c r="R268" i="9"/>
  <c r="N72" i="9"/>
  <c r="R293" i="9"/>
  <c r="N156" i="9"/>
  <c r="R273" i="9"/>
  <c r="R63" i="9"/>
  <c r="R262" i="9"/>
  <c r="N34" i="9"/>
  <c r="R199" i="9"/>
  <c r="R246" i="9"/>
  <c r="R57" i="9"/>
  <c r="R290" i="9"/>
  <c r="R289" i="9"/>
  <c r="N147" i="7"/>
  <c r="R147" i="7"/>
  <c r="R183" i="7"/>
  <c r="N183" i="7"/>
  <c r="N110" i="7"/>
  <c r="R110" i="7"/>
  <c r="R217" i="7"/>
  <c r="N217" i="7"/>
  <c r="R251" i="7"/>
  <c r="N251" i="7"/>
  <c r="R293" i="7"/>
  <c r="N293" i="7"/>
  <c r="N329" i="2"/>
  <c r="R329" i="2"/>
  <c r="N135" i="2"/>
  <c r="R135" i="2"/>
  <c r="N205" i="2"/>
  <c r="R205" i="2"/>
  <c r="N322" i="2"/>
  <c r="R322" i="2"/>
  <c r="N48" i="2"/>
  <c r="R48" i="2"/>
  <c r="N110" i="2"/>
  <c r="R110" i="2"/>
  <c r="R25" i="2"/>
  <c r="N25" i="2"/>
  <c r="N225" i="2"/>
  <c r="R225" i="2"/>
  <c r="N302" i="7"/>
  <c r="R302" i="7"/>
  <c r="R156" i="7"/>
  <c r="N156" i="7"/>
  <c r="N111" i="7"/>
  <c r="R111" i="7"/>
  <c r="N93" i="7"/>
  <c r="R93" i="7"/>
  <c r="N131" i="7"/>
  <c r="R131" i="7"/>
  <c r="N306" i="7"/>
  <c r="R306" i="7"/>
  <c r="R144" i="7"/>
  <c r="N144" i="7"/>
  <c r="N142" i="7"/>
  <c r="R142" i="7"/>
  <c r="R291" i="7"/>
  <c r="N291" i="7"/>
  <c r="N246" i="7"/>
  <c r="R246" i="7"/>
  <c r="R56" i="7"/>
  <c r="N56" i="7"/>
  <c r="N33" i="7"/>
  <c r="R33" i="7"/>
  <c r="N77" i="7"/>
  <c r="R77" i="7"/>
  <c r="R65" i="7"/>
  <c r="N65" i="7"/>
  <c r="N186" i="7"/>
  <c r="R186" i="7"/>
  <c r="N94" i="7"/>
  <c r="R94" i="7"/>
  <c r="R170" i="7"/>
  <c r="N170" i="7"/>
  <c r="N109" i="7"/>
  <c r="R109" i="7"/>
  <c r="R252" i="7"/>
  <c r="N252" i="7"/>
  <c r="N158" i="7"/>
  <c r="R158" i="7"/>
  <c r="R192" i="7"/>
  <c r="N192" i="7"/>
  <c r="N317" i="7"/>
  <c r="R317" i="7"/>
  <c r="N189" i="7"/>
  <c r="R189" i="7"/>
  <c r="N318" i="7"/>
  <c r="R318" i="7"/>
  <c r="N159" i="7"/>
  <c r="R159" i="7"/>
  <c r="N278" i="7"/>
  <c r="R278" i="7"/>
  <c r="N280" i="7"/>
  <c r="R280" i="7"/>
  <c r="N25" i="7"/>
  <c r="R25" i="7"/>
  <c r="R307" i="7"/>
  <c r="N307" i="7"/>
  <c r="N50" i="7"/>
  <c r="R50" i="7"/>
  <c r="N234" i="7"/>
  <c r="R234" i="7"/>
  <c r="N205" i="7"/>
  <c r="R205" i="7"/>
  <c r="N135" i="7"/>
  <c r="R135" i="7"/>
  <c r="N211" i="7"/>
  <c r="R211" i="7"/>
  <c r="R78" i="7"/>
  <c r="N78" i="7"/>
  <c r="N300" i="7"/>
  <c r="R300" i="7"/>
  <c r="N64" i="7"/>
  <c r="R64" i="7"/>
  <c r="N259" i="7"/>
  <c r="R259" i="7"/>
  <c r="N128" i="2"/>
  <c r="R128" i="2"/>
  <c r="R263" i="2"/>
  <c r="N263" i="2"/>
  <c r="N143" i="2"/>
  <c r="R143" i="2"/>
  <c r="N161" i="2"/>
  <c r="R161" i="2"/>
  <c r="N276" i="2"/>
  <c r="R276" i="2"/>
  <c r="N160" i="2"/>
  <c r="R160" i="2"/>
  <c r="R156" i="2"/>
  <c r="N156" i="2"/>
  <c r="N174" i="2"/>
  <c r="R174" i="2"/>
  <c r="N165" i="2"/>
  <c r="R165" i="2"/>
  <c r="N206" i="2"/>
  <c r="R206" i="2"/>
  <c r="N330" i="2"/>
  <c r="R330" i="2"/>
  <c r="R117" i="2"/>
  <c r="N117" i="2"/>
  <c r="N273" i="2"/>
  <c r="R273" i="2"/>
  <c r="N146" i="2"/>
  <c r="R146" i="2"/>
  <c r="N153" i="2"/>
  <c r="R153" i="2"/>
  <c r="N217" i="2"/>
  <c r="R217" i="2"/>
  <c r="N130" i="2"/>
  <c r="R130" i="2"/>
  <c r="R281" i="2"/>
  <c r="N281" i="2"/>
  <c r="N317" i="2"/>
  <c r="R317" i="2"/>
  <c r="N75" i="2"/>
  <c r="R75" i="2"/>
  <c r="R200" i="2"/>
  <c r="N200" i="2"/>
  <c r="R133" i="2"/>
  <c r="N133" i="2"/>
  <c r="N197" i="2"/>
  <c r="R197" i="2"/>
  <c r="N81" i="2"/>
  <c r="R81" i="2"/>
  <c r="N294" i="2"/>
  <c r="R294" i="2"/>
  <c r="N82" i="2"/>
  <c r="R82" i="2"/>
  <c r="N77" i="2"/>
  <c r="R77" i="2"/>
  <c r="R179" i="2"/>
  <c r="N179" i="2"/>
  <c r="N102" i="2"/>
  <c r="R102" i="2"/>
  <c r="N214" i="2"/>
  <c r="R214" i="2"/>
  <c r="N290" i="2"/>
  <c r="R290" i="2"/>
  <c r="N182" i="2"/>
  <c r="R182" i="2"/>
  <c r="R96" i="2"/>
  <c r="N96" i="2"/>
  <c r="R162" i="2"/>
  <c r="N162" i="2"/>
  <c r="N245" i="2"/>
  <c r="R245" i="2"/>
  <c r="N312" i="2"/>
  <c r="R312" i="2"/>
  <c r="N114" i="2"/>
  <c r="R114" i="2"/>
  <c r="N331" i="2"/>
  <c r="R331" i="2"/>
  <c r="N73" i="2"/>
  <c r="R73" i="2"/>
  <c r="N125" i="2"/>
  <c r="R125" i="2"/>
  <c r="N86" i="2"/>
  <c r="R86" i="2"/>
  <c r="N37" i="7"/>
  <c r="R37" i="7"/>
  <c r="R295" i="7"/>
  <c r="N295" i="7"/>
  <c r="N105" i="2"/>
  <c r="R105" i="2"/>
  <c r="R276" i="7"/>
  <c r="N276" i="7"/>
  <c r="R283" i="7"/>
  <c r="N283" i="7"/>
  <c r="N46" i="7"/>
  <c r="R46" i="7"/>
  <c r="N249" i="2"/>
  <c r="R249" i="2"/>
  <c r="R296" i="2"/>
  <c r="N296" i="2"/>
  <c r="R224" i="2"/>
  <c r="N224" i="2"/>
  <c r="R278" i="2"/>
  <c r="N278" i="2"/>
  <c r="R207" i="2"/>
  <c r="N207" i="2"/>
  <c r="N58" i="2"/>
  <c r="R58" i="2"/>
  <c r="N38" i="2"/>
  <c r="R38" i="2"/>
  <c r="R159" i="2"/>
  <c r="N159" i="2"/>
  <c r="N41" i="2"/>
  <c r="R41" i="2"/>
  <c r="R334" i="2"/>
  <c r="N334" i="2"/>
  <c r="R186" i="2"/>
  <c r="N186" i="2"/>
  <c r="N158" i="2"/>
  <c r="R158" i="2"/>
  <c r="N71" i="2"/>
  <c r="R71" i="2"/>
  <c r="N313" i="2"/>
  <c r="R313" i="2"/>
  <c r="N324" i="2"/>
  <c r="R324" i="2"/>
  <c r="N169" i="2"/>
  <c r="R169" i="2"/>
  <c r="R21" i="2"/>
  <c r="N21" i="2"/>
  <c r="R97" i="2"/>
  <c r="N97" i="2"/>
  <c r="N49" i="2"/>
  <c r="R49" i="2"/>
  <c r="N305" i="2"/>
  <c r="R305" i="2"/>
  <c r="N113" i="2"/>
  <c r="R113" i="2"/>
  <c r="R308" i="2"/>
  <c r="N308" i="2"/>
  <c r="R61" i="2"/>
  <c r="N61" i="2"/>
  <c r="N111" i="2"/>
  <c r="R111" i="2"/>
  <c r="R172" i="2"/>
  <c r="N172" i="2"/>
  <c r="N50" i="2"/>
  <c r="R50" i="2"/>
  <c r="R136" i="2"/>
  <c r="N136" i="2"/>
  <c r="R202" i="2"/>
  <c r="N202" i="2"/>
  <c r="R185" i="2"/>
  <c r="N185" i="2"/>
  <c r="R145" i="2"/>
  <c r="N145" i="2"/>
  <c r="R280" i="2"/>
  <c r="N280" i="2"/>
  <c r="R184" i="2"/>
  <c r="N184" i="2"/>
  <c r="R201" i="2"/>
  <c r="N201" i="2"/>
  <c r="R239" i="2"/>
  <c r="N239" i="2"/>
  <c r="R36" i="2"/>
  <c r="N36" i="2"/>
  <c r="N192" i="2"/>
  <c r="R192" i="2"/>
  <c r="R240" i="2"/>
  <c r="N240" i="2"/>
  <c r="N334" i="7"/>
  <c r="R334" i="7"/>
  <c r="R30" i="7"/>
  <c r="N30" i="7"/>
  <c r="R325" i="7"/>
  <c r="N325" i="7"/>
  <c r="N160" i="7"/>
  <c r="R160" i="7"/>
  <c r="N47" i="2"/>
  <c r="R47" i="2"/>
  <c r="R29" i="2"/>
  <c r="N29" i="2"/>
  <c r="N269" i="2"/>
  <c r="R269" i="2"/>
  <c r="R28" i="2"/>
  <c r="N28" i="2"/>
  <c r="N315" i="2"/>
  <c r="R315" i="2"/>
  <c r="N61" i="7"/>
  <c r="R61" i="7"/>
  <c r="N284" i="7"/>
  <c r="R284" i="7"/>
  <c r="N279" i="7"/>
  <c r="R279" i="7"/>
  <c r="N233" i="7"/>
  <c r="R233" i="7"/>
  <c r="R288" i="7"/>
  <c r="N288" i="7"/>
  <c r="R41" i="7"/>
  <c r="N41" i="7"/>
  <c r="N245" i="7"/>
  <c r="R245" i="7"/>
  <c r="R275" i="7"/>
  <c r="N275" i="7"/>
  <c r="N178" i="7"/>
  <c r="R178" i="7"/>
  <c r="N193" i="7"/>
  <c r="R193" i="7"/>
  <c r="N92" i="7"/>
  <c r="R92" i="7"/>
  <c r="N113" i="7"/>
  <c r="R113" i="7"/>
  <c r="N43" i="7"/>
  <c r="R43" i="7"/>
  <c r="N63" i="7"/>
  <c r="R63" i="7"/>
  <c r="R122" i="7"/>
  <c r="N122" i="7"/>
  <c r="R38" i="7"/>
  <c r="N38" i="7"/>
  <c r="R32" i="7"/>
  <c r="N32" i="7"/>
  <c r="N128" i="7"/>
  <c r="R128" i="7"/>
  <c r="N253" i="7"/>
  <c r="R253" i="7"/>
  <c r="N199" i="7"/>
  <c r="R199" i="7"/>
  <c r="N319" i="7"/>
  <c r="R319" i="7"/>
  <c r="N102" i="7"/>
  <c r="R102" i="7"/>
  <c r="N235" i="7"/>
  <c r="R235" i="7"/>
  <c r="R314" i="7"/>
  <c r="N314" i="7"/>
  <c r="R335" i="7"/>
  <c r="N335" i="7"/>
  <c r="N100" i="7"/>
  <c r="R100" i="7"/>
  <c r="N203" i="7"/>
  <c r="R203" i="7"/>
  <c r="N272" i="7"/>
  <c r="R272" i="7"/>
  <c r="N126" i="7"/>
  <c r="R126" i="7"/>
  <c r="N331" i="7"/>
  <c r="R331" i="7"/>
  <c r="N161" i="7"/>
  <c r="R161" i="7"/>
  <c r="N85" i="7"/>
  <c r="R85" i="7"/>
  <c r="R225" i="7"/>
  <c r="N225" i="7"/>
  <c r="R163" i="7"/>
  <c r="N163" i="7"/>
  <c r="N133" i="7"/>
  <c r="R133" i="7"/>
  <c r="R231" i="7"/>
  <c r="N231" i="7"/>
  <c r="N112" i="7"/>
  <c r="R112" i="7"/>
  <c r="N292" i="7"/>
  <c r="R292" i="7"/>
  <c r="R31" i="7"/>
  <c r="N31" i="7"/>
  <c r="N109" i="2"/>
  <c r="R109" i="2"/>
  <c r="R99" i="2"/>
  <c r="N99" i="2"/>
  <c r="R51" i="2"/>
  <c r="N51" i="2"/>
  <c r="N101" i="2"/>
  <c r="R101" i="2"/>
  <c r="R53" i="2"/>
  <c r="N53" i="2"/>
  <c r="N89" i="2"/>
  <c r="R89" i="2"/>
  <c r="N275" i="2"/>
  <c r="R275" i="2"/>
  <c r="N247" i="2"/>
  <c r="R247" i="2"/>
  <c r="R144" i="2"/>
  <c r="N144" i="2"/>
  <c r="N267" i="2"/>
  <c r="R267" i="2"/>
  <c r="R277" i="2"/>
  <c r="N277" i="2"/>
  <c r="N213" i="2"/>
  <c r="R213" i="2"/>
  <c r="N131" i="2"/>
  <c r="R131" i="2"/>
  <c r="N309" i="2"/>
  <c r="R309" i="2"/>
  <c r="N303" i="2"/>
  <c r="R303" i="2"/>
  <c r="N238" i="2"/>
  <c r="R238" i="2"/>
  <c r="R157" i="2"/>
  <c r="N157" i="2"/>
  <c r="R244" i="2"/>
  <c r="N244" i="2"/>
  <c r="R326" i="2"/>
  <c r="N326" i="2"/>
  <c r="N279" i="2"/>
  <c r="R279" i="2"/>
  <c r="N56" i="2"/>
  <c r="R56" i="2"/>
  <c r="R297" i="2"/>
  <c r="N297" i="2"/>
  <c r="N149" i="2"/>
  <c r="R149" i="2"/>
  <c r="N180" i="2"/>
  <c r="R180" i="2"/>
  <c r="R208" i="2"/>
  <c r="N208" i="2"/>
  <c r="N218" i="2"/>
  <c r="R218" i="2"/>
  <c r="R78" i="2"/>
  <c r="N78" i="2"/>
  <c r="N31" i="2"/>
  <c r="R31" i="2"/>
  <c r="R190" i="2"/>
  <c r="N190" i="2"/>
  <c r="N254" i="2"/>
  <c r="R254" i="2"/>
  <c r="N98" i="2"/>
  <c r="R98" i="2"/>
  <c r="N204" i="2"/>
  <c r="R204" i="2"/>
  <c r="R175" i="2"/>
  <c r="N175" i="2"/>
  <c r="R328" i="2"/>
  <c r="N328" i="2"/>
  <c r="N198" i="2"/>
  <c r="R198" i="2"/>
  <c r="N69" i="2"/>
  <c r="R69" i="2"/>
  <c r="R286" i="2"/>
  <c r="N286" i="2"/>
  <c r="R147" i="2"/>
  <c r="N147" i="2"/>
  <c r="R47" i="7"/>
  <c r="N47" i="7"/>
  <c r="N62" i="7"/>
  <c r="R62" i="7"/>
  <c r="N164" i="7"/>
  <c r="R164" i="7"/>
  <c r="R312" i="7"/>
  <c r="N312" i="7"/>
  <c r="N294" i="7"/>
  <c r="R294" i="7"/>
  <c r="N46" i="2"/>
  <c r="R46" i="2"/>
  <c r="N288" i="2"/>
  <c r="R288" i="2"/>
  <c r="N107" i="2"/>
  <c r="R107" i="2"/>
  <c r="N141" i="2"/>
  <c r="R141" i="2"/>
  <c r="R106" i="2"/>
  <c r="N106" i="2"/>
  <c r="R59" i="2"/>
  <c r="N59" i="2"/>
  <c r="N97" i="7"/>
  <c r="R97" i="7"/>
  <c r="N191" i="7"/>
  <c r="R191" i="7"/>
  <c r="R206" i="7"/>
  <c r="N206" i="7"/>
  <c r="N208" i="7"/>
  <c r="R208" i="7"/>
  <c r="R151" i="7"/>
  <c r="N151" i="7"/>
  <c r="N243" i="7"/>
  <c r="R243" i="7"/>
  <c r="N141" i="7"/>
  <c r="R141" i="7"/>
  <c r="N297" i="7"/>
  <c r="R297" i="7"/>
  <c r="R304" i="7"/>
  <c r="N304" i="7"/>
  <c r="R67" i="7"/>
  <c r="N67" i="7"/>
  <c r="N42" i="7"/>
  <c r="R42" i="7"/>
  <c r="R327" i="7"/>
  <c r="N327" i="7"/>
  <c r="N200" i="7"/>
  <c r="R200" i="7"/>
  <c r="N282" i="7"/>
  <c r="R282" i="7"/>
  <c r="R146" i="7"/>
  <c r="N146" i="7"/>
  <c r="N324" i="7"/>
  <c r="R324" i="7"/>
  <c r="N24" i="7"/>
  <c r="R24" i="7"/>
  <c r="N136" i="7"/>
  <c r="R136" i="7"/>
  <c r="N176" i="7"/>
  <c r="R176" i="7"/>
  <c r="N53" i="7"/>
  <c r="R53" i="7"/>
  <c r="N328" i="7"/>
  <c r="R328" i="7"/>
  <c r="R87" i="7"/>
  <c r="N87" i="7"/>
  <c r="N285" i="7"/>
  <c r="R285" i="7"/>
  <c r="N118" i="7"/>
  <c r="R118" i="7"/>
  <c r="R167" i="7"/>
  <c r="N167" i="7"/>
  <c r="N81" i="7"/>
  <c r="R81" i="7"/>
  <c r="R86" i="7"/>
  <c r="N86" i="7"/>
  <c r="N155" i="7"/>
  <c r="R155" i="7"/>
  <c r="R40" i="7"/>
  <c r="N40" i="7"/>
  <c r="N289" i="7"/>
  <c r="R289" i="7"/>
  <c r="N104" i="7"/>
  <c r="R104" i="7"/>
  <c r="R274" i="2"/>
  <c r="N274" i="2"/>
  <c r="R40" i="2"/>
  <c r="N40" i="2"/>
  <c r="N126" i="2"/>
  <c r="R126" i="2"/>
  <c r="N212" i="2"/>
  <c r="R212" i="2"/>
  <c r="R183" i="2"/>
  <c r="N183" i="2"/>
  <c r="N23" i="2"/>
  <c r="R23" i="2"/>
  <c r="R189" i="2"/>
  <c r="N189" i="2"/>
  <c r="R88" i="2"/>
  <c r="N88" i="2"/>
  <c r="R155" i="2"/>
  <c r="N155" i="2"/>
  <c r="R94" i="2"/>
  <c r="N94" i="2"/>
  <c r="N194" i="2"/>
  <c r="R194" i="2"/>
  <c r="R248" i="2"/>
  <c r="N248" i="2"/>
  <c r="N258" i="2"/>
  <c r="R258" i="2"/>
  <c r="N253" i="2"/>
  <c r="R253" i="2"/>
  <c r="N27" i="2"/>
  <c r="R27" i="2"/>
  <c r="N332" i="2"/>
  <c r="R332" i="2"/>
  <c r="N219" i="2"/>
  <c r="R219" i="2"/>
  <c r="R90" i="2"/>
  <c r="N90" i="2"/>
  <c r="R138" i="2"/>
  <c r="N138" i="2"/>
  <c r="N302" i="2"/>
  <c r="R302" i="2"/>
  <c r="N233" i="2"/>
  <c r="R233" i="2"/>
  <c r="R54" i="2"/>
  <c r="N54" i="2"/>
  <c r="N112" i="2"/>
  <c r="R112" i="2"/>
  <c r="N319" i="2"/>
  <c r="R319" i="2"/>
  <c r="R220" i="2"/>
  <c r="N220" i="2"/>
  <c r="N310" i="2"/>
  <c r="R310" i="2"/>
  <c r="N121" i="2"/>
  <c r="R121" i="2"/>
  <c r="R226" i="2"/>
  <c r="N226" i="2"/>
  <c r="R124" i="2"/>
  <c r="N124" i="2"/>
  <c r="N250" i="2"/>
  <c r="R250" i="2"/>
  <c r="N168" i="2"/>
  <c r="R168" i="2"/>
  <c r="R87" i="2"/>
  <c r="N87" i="2"/>
  <c r="R177" i="2"/>
  <c r="N177" i="2"/>
  <c r="R299" i="2"/>
  <c r="N299" i="2"/>
  <c r="R164" i="2"/>
  <c r="N164" i="2"/>
  <c r="N298" i="2"/>
  <c r="R298" i="2"/>
  <c r="N246" i="2"/>
  <c r="R246" i="2"/>
  <c r="R283" i="2"/>
  <c r="N283" i="2"/>
  <c r="R79" i="7"/>
  <c r="N79" i="7"/>
  <c r="R157" i="7"/>
  <c r="N157" i="7"/>
  <c r="R175" i="7"/>
  <c r="N175" i="7"/>
  <c r="N148" i="7"/>
  <c r="R148" i="7"/>
  <c r="N124" i="7"/>
  <c r="R124" i="7"/>
  <c r="N36" i="7"/>
  <c r="R36" i="7"/>
  <c r="N64" i="2"/>
  <c r="R64" i="2"/>
  <c r="R193" i="2"/>
  <c r="N193" i="2"/>
  <c r="R333" i="2"/>
  <c r="N333" i="2"/>
  <c r="R195" i="2"/>
  <c r="N195" i="2"/>
  <c r="R234" i="2"/>
  <c r="N234" i="2"/>
  <c r="N261" i="2"/>
  <c r="R261" i="2"/>
  <c r="N223" i="2"/>
  <c r="R223" i="2"/>
  <c r="N237" i="2"/>
  <c r="R237" i="2"/>
  <c r="R316" i="7"/>
  <c r="N316" i="7"/>
  <c r="N271" i="7"/>
  <c r="R271" i="7"/>
  <c r="N194" i="7"/>
  <c r="R194" i="7"/>
  <c r="N69" i="7"/>
  <c r="R69" i="7"/>
  <c r="R227" i="7"/>
  <c r="N227" i="7"/>
  <c r="R258" i="7"/>
  <c r="N258" i="7"/>
  <c r="N287" i="7"/>
  <c r="R287" i="7"/>
  <c r="R237" i="7"/>
  <c r="N237" i="7"/>
  <c r="R29" i="7"/>
  <c r="N29" i="7"/>
  <c r="N129" i="7"/>
  <c r="R129" i="7"/>
  <c r="N26" i="7"/>
  <c r="R26" i="7"/>
  <c r="N90" i="7"/>
  <c r="R90" i="7"/>
  <c r="N48" i="7"/>
  <c r="R48" i="7"/>
  <c r="N207" i="7"/>
  <c r="R207" i="7"/>
  <c r="R313" i="7"/>
  <c r="N313" i="7"/>
  <c r="N103" i="7"/>
  <c r="R103" i="7"/>
  <c r="R240" i="7"/>
  <c r="N240" i="7"/>
  <c r="N332" i="7"/>
  <c r="R332" i="7"/>
  <c r="R220" i="7"/>
  <c r="N220" i="7"/>
  <c r="R150" i="7"/>
  <c r="N150" i="7"/>
  <c r="R71" i="7"/>
  <c r="N71" i="7"/>
  <c r="N228" i="7"/>
  <c r="R228" i="7"/>
  <c r="R165" i="7"/>
  <c r="N165" i="7"/>
  <c r="N202" i="7"/>
  <c r="R202" i="7"/>
  <c r="R218" i="7"/>
  <c r="N218" i="7"/>
  <c r="R76" i="7"/>
  <c r="N76" i="7"/>
  <c r="R329" i="7"/>
  <c r="N329" i="7"/>
  <c r="N108" i="7"/>
  <c r="R108" i="7"/>
  <c r="R256" i="7"/>
  <c r="N256" i="7"/>
  <c r="N221" i="7"/>
  <c r="R221" i="7"/>
  <c r="R182" i="7"/>
  <c r="N182" i="7"/>
  <c r="N73" i="7"/>
  <c r="R73" i="7"/>
  <c r="R72" i="7"/>
  <c r="N72" i="7"/>
  <c r="N255" i="7"/>
  <c r="R255" i="7"/>
  <c r="R70" i="7"/>
  <c r="N70" i="7"/>
  <c r="R96" i="7"/>
  <c r="N96" i="7"/>
  <c r="R321" i="7"/>
  <c r="N321" i="7"/>
  <c r="R138" i="7"/>
  <c r="N138" i="7"/>
  <c r="R27" i="7"/>
  <c r="N27" i="7"/>
  <c r="N52" i="7"/>
  <c r="R52" i="7"/>
  <c r="R198" i="7"/>
  <c r="N198" i="7"/>
  <c r="N152" i="7"/>
  <c r="R152" i="7"/>
  <c r="R305" i="7"/>
  <c r="N305" i="7"/>
  <c r="N55" i="7"/>
  <c r="R55" i="7"/>
  <c r="N232" i="7"/>
  <c r="R232" i="7"/>
  <c r="R153" i="7"/>
  <c r="N153" i="7"/>
  <c r="R196" i="7"/>
  <c r="N196" i="7"/>
  <c r="R127" i="7"/>
  <c r="N127" i="7"/>
  <c r="R49" i="7"/>
  <c r="N49" i="7"/>
  <c r="R54" i="7"/>
  <c r="N54" i="7"/>
  <c r="N277" i="7"/>
  <c r="R277" i="7"/>
  <c r="R213" i="7"/>
  <c r="N213" i="7"/>
  <c r="N166" i="7"/>
  <c r="R166" i="7"/>
  <c r="N239" i="7"/>
  <c r="R239" i="7"/>
  <c r="R238" i="7"/>
  <c r="N238" i="7"/>
  <c r="N33" i="2"/>
  <c r="R33" i="2"/>
  <c r="N203" i="2"/>
  <c r="R203" i="2"/>
  <c r="R63" i="2"/>
  <c r="N63" i="2"/>
  <c r="R221" i="2"/>
  <c r="N221" i="2"/>
  <c r="R270" i="2"/>
  <c r="N270" i="2"/>
  <c r="N191" i="2"/>
  <c r="R191" i="2"/>
  <c r="N210" i="2"/>
  <c r="R210" i="2"/>
  <c r="R293" i="2"/>
  <c r="N293" i="2"/>
  <c r="R116" i="2"/>
  <c r="N116" i="2"/>
  <c r="N148" i="2"/>
  <c r="R148" i="2"/>
  <c r="N37" i="2"/>
  <c r="R37" i="2"/>
  <c r="N306" i="2"/>
  <c r="R306" i="2"/>
  <c r="N255" i="2"/>
  <c r="R255" i="2"/>
  <c r="R314" i="2"/>
  <c r="N314" i="2"/>
  <c r="R316" i="2"/>
  <c r="N316" i="2"/>
  <c r="N118" i="2"/>
  <c r="R118" i="2"/>
  <c r="N209" i="2"/>
  <c r="R209" i="2"/>
  <c r="N231" i="2"/>
  <c r="R231" i="2"/>
  <c r="R187" i="2"/>
  <c r="N187" i="2"/>
  <c r="R60" i="2"/>
  <c r="N60" i="2"/>
  <c r="N327" i="2"/>
  <c r="R327" i="2"/>
  <c r="R66" i="2"/>
  <c r="N66" i="2"/>
  <c r="N259" i="2"/>
  <c r="R259" i="2"/>
  <c r="R83" i="2"/>
  <c r="N83" i="2"/>
  <c r="N24" i="2"/>
  <c r="R24" i="2"/>
  <c r="R91" i="2"/>
  <c r="N91" i="2"/>
  <c r="R257" i="2"/>
  <c r="N257" i="2"/>
  <c r="R42" i="2"/>
  <c r="N42" i="2"/>
  <c r="N166" i="2"/>
  <c r="R166" i="2"/>
  <c r="N236" i="2"/>
  <c r="R236" i="2"/>
  <c r="N142" i="2"/>
  <c r="R142" i="2"/>
  <c r="R139" i="2"/>
  <c r="N139" i="2"/>
  <c r="R232" i="2"/>
  <c r="N232" i="2"/>
  <c r="N229" i="2"/>
  <c r="R229" i="2"/>
  <c r="R264" i="2"/>
  <c r="N264" i="2"/>
  <c r="N93" i="2"/>
  <c r="R93" i="2"/>
  <c r="N222" i="2"/>
  <c r="R222" i="2"/>
  <c r="R106" i="7"/>
  <c r="N106" i="7"/>
  <c r="R209" i="7"/>
  <c r="N209" i="7"/>
  <c r="R172" i="7"/>
  <c r="N172" i="7"/>
  <c r="R299" i="7"/>
  <c r="N299" i="7"/>
  <c r="N34" i="7"/>
  <c r="R34" i="7"/>
  <c r="R265" i="7"/>
  <c r="N265" i="7"/>
  <c r="N281" i="7"/>
  <c r="R281" i="7"/>
  <c r="N57" i="7"/>
  <c r="R57" i="7"/>
  <c r="N174" i="7"/>
  <c r="R174" i="7"/>
  <c r="N65" i="2"/>
  <c r="R65" i="2"/>
  <c r="N211" i="2"/>
  <c r="R211" i="2"/>
  <c r="N215" i="2"/>
  <c r="R215" i="2"/>
  <c r="N284" i="2"/>
  <c r="R284" i="2"/>
  <c r="R85" i="2"/>
  <c r="N85" i="2"/>
  <c r="N152" i="2"/>
  <c r="R152" i="2"/>
  <c r="N140" i="2"/>
  <c r="R140" i="2"/>
  <c r="N318" i="2"/>
  <c r="R318" i="2"/>
  <c r="R336" i="7"/>
  <c r="N336" i="7"/>
  <c r="N311" i="7"/>
  <c r="R311" i="7"/>
  <c r="N23" i="7"/>
  <c r="R23" i="7"/>
  <c r="R229" i="7"/>
  <c r="N229" i="7"/>
  <c r="R80" i="7"/>
  <c r="N80" i="7"/>
  <c r="R88" i="7"/>
  <c r="N88" i="7"/>
  <c r="N139" i="7"/>
  <c r="R139" i="7"/>
  <c r="R236" i="7"/>
  <c r="N236" i="7"/>
  <c r="N216" i="7"/>
  <c r="R216" i="7"/>
  <c r="R35" i="7"/>
  <c r="N35" i="7"/>
  <c r="N270" i="7"/>
  <c r="R270" i="7"/>
  <c r="N301" i="7"/>
  <c r="R301" i="7"/>
  <c r="R262" i="7"/>
  <c r="N262" i="7"/>
  <c r="R117" i="7"/>
  <c r="N117" i="7"/>
  <c r="N115" i="7"/>
  <c r="R115" i="7"/>
  <c r="R84" i="7"/>
  <c r="N84" i="7"/>
  <c r="N99" i="7"/>
  <c r="R99" i="7"/>
  <c r="N254" i="7"/>
  <c r="R254" i="7"/>
  <c r="N210" i="7"/>
  <c r="R210" i="7"/>
  <c r="R264" i="7"/>
  <c r="N264" i="7"/>
  <c r="N75" i="7"/>
  <c r="R75" i="7"/>
  <c r="R248" i="7"/>
  <c r="N248" i="7"/>
  <c r="N215" i="7"/>
  <c r="R215" i="7"/>
  <c r="R309" i="7"/>
  <c r="N309" i="7"/>
  <c r="N320" i="7"/>
  <c r="R320" i="7"/>
  <c r="N98" i="7"/>
  <c r="R98" i="7"/>
  <c r="R310" i="7"/>
  <c r="N310" i="7"/>
  <c r="N154" i="7"/>
  <c r="R154" i="7"/>
  <c r="N145" i="7"/>
  <c r="R145" i="7"/>
  <c r="R114" i="7"/>
  <c r="N114" i="7"/>
  <c r="R201" i="7"/>
  <c r="N201" i="7"/>
  <c r="N261" i="7"/>
  <c r="R261" i="7"/>
  <c r="N120" i="7"/>
  <c r="R120" i="7"/>
  <c r="N260" i="7"/>
  <c r="R260" i="7"/>
  <c r="R181" i="7"/>
  <c r="N181" i="7"/>
  <c r="R169" i="7"/>
  <c r="N169" i="7"/>
  <c r="N66" i="7"/>
  <c r="R66" i="7"/>
  <c r="N226" i="7"/>
  <c r="R226" i="7"/>
  <c r="R219" i="7"/>
  <c r="N219" i="7"/>
  <c r="N263" i="7"/>
  <c r="R263" i="7"/>
  <c r="R74" i="7"/>
  <c r="N74" i="7"/>
  <c r="N45" i="7"/>
  <c r="R45" i="7"/>
  <c r="R132" i="7"/>
  <c r="N132" i="7"/>
  <c r="R250" i="7"/>
  <c r="N250" i="7"/>
  <c r="N83" i="7"/>
  <c r="R83" i="7"/>
  <c r="R123" i="7"/>
  <c r="N123" i="7"/>
  <c r="R22" i="7"/>
  <c r="N22" i="7"/>
  <c r="N195" i="7"/>
  <c r="R195" i="7"/>
  <c r="R149" i="7"/>
  <c r="N149" i="7"/>
  <c r="N119" i="7"/>
  <c r="R119" i="7"/>
  <c r="N168" i="7"/>
  <c r="R168" i="7"/>
  <c r="N244" i="7"/>
  <c r="R244" i="7"/>
  <c r="R59" i="7"/>
  <c r="N59" i="7"/>
  <c r="N214" i="7"/>
  <c r="R214" i="7"/>
  <c r="R188" i="2"/>
  <c r="N188" i="2"/>
  <c r="R127" i="2"/>
  <c r="N127" i="2"/>
  <c r="R320" i="2"/>
  <c r="N320" i="2"/>
  <c r="R92" i="2"/>
  <c r="N92" i="2"/>
  <c r="N321" i="2"/>
  <c r="R321" i="2"/>
  <c r="N74" i="2"/>
  <c r="R74" i="2"/>
  <c r="R256" i="2"/>
  <c r="N256" i="2"/>
  <c r="R163" i="2"/>
  <c r="N163" i="2"/>
  <c r="R79" i="2"/>
  <c r="N79" i="2"/>
  <c r="N120" i="2"/>
  <c r="R120" i="2"/>
  <c r="R132" i="2"/>
  <c r="N132" i="2"/>
  <c r="R67" i="2"/>
  <c r="N67" i="2"/>
  <c r="R129" i="2"/>
  <c r="N129" i="2"/>
  <c r="N122" i="2"/>
  <c r="R122" i="2"/>
  <c r="N325" i="2"/>
  <c r="R325" i="2"/>
  <c r="R216" i="2"/>
  <c r="N216" i="2"/>
  <c r="N300" i="2"/>
  <c r="R300" i="2"/>
  <c r="R287" i="2"/>
  <c r="N287" i="2"/>
  <c r="N252" i="2"/>
  <c r="R252" i="2"/>
  <c r="R76" i="2"/>
  <c r="N76" i="2"/>
  <c r="N55" i="2"/>
  <c r="R55" i="2"/>
  <c r="N260" i="2"/>
  <c r="R260" i="2"/>
  <c r="N241" i="2"/>
  <c r="R241" i="2"/>
  <c r="R171" i="2"/>
  <c r="N171" i="2"/>
  <c r="N291" i="2"/>
  <c r="R291" i="2"/>
  <c r="R108" i="2"/>
  <c r="N108" i="2"/>
  <c r="N271" i="2"/>
  <c r="R271" i="2"/>
  <c r="N57" i="2"/>
  <c r="R57" i="2"/>
  <c r="N266" i="2"/>
  <c r="R266" i="2"/>
  <c r="N30" i="2"/>
  <c r="R30" i="2"/>
  <c r="N243" i="2"/>
  <c r="R243" i="2"/>
  <c r="R72" i="2"/>
  <c r="N72" i="2"/>
  <c r="N292" i="2"/>
  <c r="R292" i="2"/>
  <c r="N62" i="2"/>
  <c r="R62" i="2"/>
  <c r="N80" i="2"/>
  <c r="R80" i="2"/>
  <c r="N282" i="2"/>
  <c r="R282" i="2"/>
  <c r="R151" i="2"/>
  <c r="N151" i="2"/>
  <c r="N323" i="2"/>
  <c r="R323" i="2"/>
  <c r="N34" i="2"/>
  <c r="R34" i="2"/>
  <c r="N173" i="2"/>
  <c r="R173" i="2"/>
  <c r="R100" i="2"/>
  <c r="N100" i="2"/>
  <c r="N21" i="7"/>
  <c r="R21" i="7"/>
  <c r="R267" i="7"/>
  <c r="N267" i="7"/>
  <c r="R222" i="7"/>
  <c r="N222" i="7"/>
  <c r="R247" i="7"/>
  <c r="N247" i="7"/>
  <c r="R101" i="7"/>
  <c r="N101" i="7"/>
  <c r="N187" i="7"/>
  <c r="R187" i="7"/>
  <c r="N95" i="7"/>
  <c r="R95" i="7"/>
  <c r="N82" i="7"/>
  <c r="R82" i="7"/>
  <c r="R121" i="7"/>
  <c r="N121" i="7"/>
  <c r="R32" i="2"/>
  <c r="N32" i="2"/>
  <c r="R137" i="2"/>
  <c r="N137" i="2"/>
  <c r="R228" i="2"/>
  <c r="N228" i="2"/>
  <c r="R22" i="2"/>
  <c r="N22" i="2"/>
  <c r="R272" i="2"/>
  <c r="N272" i="2"/>
  <c r="N103" i="2"/>
  <c r="R103" i="2"/>
  <c r="N70" i="2"/>
  <c r="R70" i="2"/>
  <c r="N326" i="7"/>
  <c r="R326" i="7"/>
  <c r="R184" i="7"/>
  <c r="N184" i="7"/>
  <c r="R204" i="7"/>
  <c r="N204" i="7"/>
  <c r="R274" i="7"/>
  <c r="N274" i="7"/>
  <c r="N249" i="7"/>
  <c r="R249" i="7"/>
  <c r="N125" i="7"/>
  <c r="R125" i="7"/>
  <c r="N230" i="7"/>
  <c r="R230" i="7"/>
  <c r="R330" i="7"/>
  <c r="N330" i="7"/>
  <c r="N197" i="7"/>
  <c r="R197" i="7"/>
  <c r="R296" i="7"/>
  <c r="N296" i="7"/>
  <c r="R273" i="7"/>
  <c r="N273" i="7"/>
  <c r="N162" i="7"/>
  <c r="R162" i="7"/>
  <c r="N39" i="7"/>
  <c r="R39" i="7"/>
  <c r="R28" i="7"/>
  <c r="N28" i="7"/>
  <c r="R58" i="7"/>
  <c r="N58" i="7"/>
  <c r="R212" i="7"/>
  <c r="N212" i="7"/>
  <c r="N308" i="7"/>
  <c r="R308" i="7"/>
  <c r="R224" i="7"/>
  <c r="N224" i="7"/>
  <c r="R269" i="7"/>
  <c r="N269" i="7"/>
  <c r="N298" i="7"/>
  <c r="R298" i="7"/>
  <c r="N322" i="7"/>
  <c r="R322" i="7"/>
  <c r="R91" i="7"/>
  <c r="N91" i="7"/>
  <c r="N137" i="7"/>
  <c r="R137" i="7"/>
  <c r="N185" i="7"/>
  <c r="R185" i="7"/>
  <c r="R130" i="7"/>
  <c r="N130" i="7"/>
  <c r="N266" i="7"/>
  <c r="R266" i="7"/>
  <c r="N116" i="7"/>
  <c r="R116" i="7"/>
  <c r="N143" i="7"/>
  <c r="R143" i="7"/>
  <c r="R180" i="7"/>
  <c r="N180" i="7"/>
  <c r="R179" i="7"/>
  <c r="N179" i="7"/>
  <c r="R107" i="7"/>
  <c r="N107" i="7"/>
  <c r="R290" i="7"/>
  <c r="N290" i="7"/>
  <c r="N44" i="7"/>
  <c r="R44" i="7"/>
  <c r="N257" i="7"/>
  <c r="R257" i="7"/>
  <c r="R105" i="7"/>
  <c r="N105" i="7"/>
  <c r="N323" i="7"/>
  <c r="R323" i="7"/>
  <c r="N173" i="7"/>
  <c r="R173" i="7"/>
  <c r="N190" i="7"/>
  <c r="R190" i="7"/>
  <c r="N303" i="7"/>
  <c r="R303" i="7"/>
  <c r="N268" i="7"/>
  <c r="R268" i="7"/>
  <c r="R60" i="7"/>
  <c r="N60" i="7"/>
  <c r="N333" i="7"/>
  <c r="R333" i="7"/>
  <c r="N51" i="7"/>
  <c r="R51" i="7"/>
  <c r="R286" i="7"/>
  <c r="N286" i="7"/>
  <c r="R177" i="7"/>
  <c r="N177" i="7"/>
  <c r="R188" i="7"/>
  <c r="N188" i="7"/>
  <c r="R315" i="7"/>
  <c r="N315" i="7"/>
  <c r="R134" i="7"/>
  <c r="N134" i="7"/>
  <c r="N242" i="7"/>
  <c r="R242" i="7"/>
  <c r="R89" i="7"/>
  <c r="N89" i="7"/>
  <c r="N171" i="7"/>
  <c r="R171" i="7"/>
  <c r="R68" i="7"/>
  <c r="N68" i="7"/>
  <c r="R241" i="7"/>
  <c r="N241" i="7"/>
  <c r="N140" i="7"/>
  <c r="R140" i="7"/>
  <c r="N223" i="7"/>
  <c r="R223" i="7"/>
  <c r="R307" i="2"/>
  <c r="N307" i="2"/>
  <c r="N265" i="2"/>
  <c r="R265" i="2"/>
  <c r="N167" i="2"/>
  <c r="R167" i="2"/>
  <c r="N119" i="2"/>
  <c r="R119" i="2"/>
  <c r="R26" i="2"/>
  <c r="N26" i="2"/>
  <c r="N43" i="2"/>
  <c r="R43" i="2"/>
  <c r="R68" i="2"/>
  <c r="N68" i="2"/>
  <c r="R199" i="2"/>
  <c r="N199" i="2"/>
  <c r="R285" i="2"/>
  <c r="N285" i="2"/>
  <c r="N242" i="2"/>
  <c r="R242" i="2"/>
  <c r="N123" i="2"/>
  <c r="R123" i="2"/>
  <c r="N301" i="2"/>
  <c r="R301" i="2"/>
  <c r="N52" i="2"/>
  <c r="R52" i="2"/>
  <c r="R150" i="2"/>
  <c r="N150" i="2"/>
  <c r="R230" i="2"/>
  <c r="N230" i="2"/>
  <c r="N134" i="2"/>
  <c r="R134" i="2"/>
  <c r="N170" i="2"/>
  <c r="R170" i="2"/>
  <c r="R178" i="2"/>
  <c r="N178" i="2"/>
  <c r="R84" i="2"/>
  <c r="N84" i="2"/>
  <c r="N268" i="2"/>
  <c r="R268" i="2"/>
  <c r="N104" i="2"/>
  <c r="R104" i="2"/>
  <c r="R95" i="2"/>
  <c r="N95" i="2"/>
  <c r="R154" i="2"/>
  <c r="N154" i="2"/>
  <c r="R227" i="2"/>
  <c r="N227" i="2"/>
  <c r="N311" i="2"/>
  <c r="R311" i="2"/>
  <c r="R235" i="2"/>
  <c r="N235" i="2"/>
  <c r="N39" i="2"/>
  <c r="R39" i="2"/>
  <c r="R44" i="2"/>
  <c r="N44" i="2"/>
  <c r="N176" i="2"/>
  <c r="R176" i="2"/>
  <c r="R35" i="2"/>
  <c r="N35" i="2"/>
  <c r="R295" i="2"/>
  <c r="N295" i="2"/>
  <c r="N181" i="2"/>
  <c r="R181" i="2"/>
  <c r="R251" i="2"/>
  <c r="N251" i="2"/>
  <c r="N196" i="2"/>
  <c r="R196" i="2"/>
  <c r="R45" i="2"/>
  <c r="N45" i="2"/>
  <c r="R115" i="2"/>
  <c r="N115" i="2"/>
  <c r="R289" i="2"/>
  <c r="N289" i="2"/>
  <c r="N262" i="2"/>
  <c r="R262" i="2"/>
  <c r="R304" i="2"/>
  <c r="N304" i="2"/>
  <c r="N18" i="11"/>
  <c r="N18" i="2"/>
  <c r="N18" i="14"/>
  <c r="N18" i="9"/>
  <c r="N18" i="7"/>
  <c r="E7" i="11" l="1"/>
  <c r="F6" i="11" s="1"/>
  <c r="H6" i="11" s="1"/>
  <c r="F9" i="11" s="1"/>
  <c r="F10" i="11" s="1"/>
  <c r="E7" i="14"/>
  <c r="F6" i="14" s="1"/>
  <c r="H6" i="14" s="1"/>
  <c r="F9" i="14" s="1"/>
  <c r="F10" i="14" s="1"/>
  <c r="E7" i="9"/>
  <c r="F5" i="9" s="1"/>
  <c r="H5" i="9" s="1"/>
  <c r="E7" i="7"/>
  <c r="E7" i="2"/>
  <c r="F5" i="11" l="1"/>
  <c r="H5" i="11" s="1"/>
  <c r="F4" i="11"/>
  <c r="H4" i="11" s="1"/>
  <c r="F5" i="14"/>
  <c r="H5" i="14" s="1"/>
  <c r="F4" i="14"/>
  <c r="H4" i="14" s="1"/>
  <c r="F6" i="9"/>
  <c r="H6" i="9" s="1"/>
  <c r="F9" i="9" s="1"/>
  <c r="F10" i="9" s="1"/>
  <c r="F4" i="9"/>
  <c r="H4" i="9" s="1"/>
  <c r="F4" i="2"/>
  <c r="H4" i="2" s="1"/>
  <c r="F6" i="2"/>
  <c r="H6" i="2" s="1"/>
  <c r="F9" i="2" s="1"/>
  <c r="F10" i="2" s="1"/>
  <c r="F5" i="2"/>
  <c r="H5" i="2" s="1"/>
  <c r="F4" i="7"/>
  <c r="H4" i="7" s="1"/>
  <c r="F6" i="7"/>
  <c r="H6" i="7" s="1"/>
  <c r="F9" i="7" s="1"/>
  <c r="F10" i="7" s="1"/>
  <c r="F5" i="7"/>
  <c r="H5" i="7" s="1"/>
  <c r="F8" i="2"/>
  <c r="F8" i="9"/>
  <c r="F8" i="7"/>
  <c r="F8" i="14"/>
  <c r="F8" i="11"/>
  <c r="G9" i="11" l="1"/>
  <c r="G9" i="14"/>
  <c r="G9" i="7"/>
  <c r="G9" i="9"/>
  <c r="G9" i="2"/>
</calcChain>
</file>

<file path=xl/sharedStrings.xml><?xml version="1.0" encoding="utf-8"?>
<sst xmlns="http://schemas.openxmlformats.org/spreadsheetml/2006/main" count="2852" uniqueCount="609">
  <si>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</si>
  <si>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</si>
  <si>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</si>
  <si>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</si>
  <si>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</si>
  <si>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</si>
  <si>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</si>
  <si>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</si>
  <si>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</si>
  <si>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</si>
  <si>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</si>
  <si>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</si>
  <si>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</si>
  <si>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</si>
  <si>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</si>
  <si>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</si>
  <si>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</si>
  <si>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</si>
  <si>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</si>
  <si>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</si>
  <si>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</si>
  <si>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</si>
  <si>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</si>
  <si>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</si>
  <si>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</si>
  <si>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</si>
  <si>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</si>
  <si>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</si>
  <si>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</si>
  <si>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</si>
  <si>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</si>
  <si>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</si>
  <si>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 xml:space="preserve">EW/KW     </t>
  </si>
  <si>
    <t>I</t>
  </si>
  <si>
    <t>Misc</t>
  </si>
  <si>
    <t>IBVS 4941</t>
  </si>
  <si>
    <t>II</t>
  </si>
  <si>
    <t>IBVS 4382</t>
  </si>
  <si>
    <t>IBVS 4711</t>
  </si>
  <si>
    <t>IBVS 4912</t>
  </si>
  <si>
    <t>IBVS 5016</t>
  </si>
  <si>
    <t>IBVS 5300</t>
  </si>
  <si>
    <t>IBVS 5463</t>
  </si>
  <si>
    <t>IBVS 5471</t>
  </si>
  <si>
    <t>not avail.</t>
  </si>
  <si>
    <t>Period was found by TomCat (period search software).</t>
  </si>
  <si>
    <t>IBVS</t>
  </si>
  <si>
    <r>
      <t>Diff</t>
    </r>
    <r>
      <rPr>
        <vertAlign val="superscript"/>
        <sz val="10"/>
        <rFont val="Arial"/>
        <family val="2"/>
      </rPr>
      <t>2</t>
    </r>
  </si>
  <si>
    <t>Confirmed in IBVS 5463</t>
  </si>
  <si>
    <t>BO CVn / GSC 3030-0786</t>
  </si>
  <si>
    <t>IBVS 5649</t>
  </si>
  <si>
    <t>IBVS 5657</t>
  </si>
  <si>
    <t>Or &gt;&gt;&gt;&gt;&gt;&gt;</t>
  </si>
  <si>
    <t>Quad</t>
  </si>
  <si>
    <t># of data points:</t>
  </si>
  <si>
    <t>Nelson</t>
  </si>
  <si>
    <t>Possible quadratic fit</t>
  </si>
  <si>
    <t>IBVS 5820</t>
  </si>
  <si>
    <t>IBVS 5875</t>
  </si>
  <si>
    <t>Start linear fit at</t>
  </si>
  <si>
    <t>OEJV 0107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</si>
  <si>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</si>
  <si>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</si>
  <si>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</si>
  <si>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</si>
  <si>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</si>
  <si>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</si>
  <si>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</si>
  <si>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</si>
  <si>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</si>
  <si>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</si>
  <si>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</si>
  <si>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</si>
  <si>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</si>
  <si>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</si>
  <si>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</si>
  <si>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</si>
  <si>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</si>
  <si>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</si>
  <si>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</si>
  <si>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</si>
  <si>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</si>
  <si>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</si>
  <si>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</si>
  <si>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</si>
  <si>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</si>
  <si>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</si>
  <si>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</si>
  <si>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</si>
  <si>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</si>
  <si>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</si>
  <si>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</si>
  <si>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</si>
  <si>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</si>
  <si>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</si>
  <si>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</si>
  <si>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</si>
  <si>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</si>
  <si>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</si>
  <si>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</si>
  <si>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</si>
  <si>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</si>
  <si>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</si>
  <si>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</si>
  <si>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</si>
  <si>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</si>
  <si>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</si>
  <si>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</si>
  <si>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</si>
  <si>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</si>
  <si>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</si>
  <si>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</si>
  <si>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</si>
  <si>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</si>
  <si>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</si>
  <si>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</si>
  <si>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</si>
  <si>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</si>
  <si>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</si>
  <si>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</si>
  <si>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</si>
  <si>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</si>
  <si>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</si>
  <si>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</si>
  <si>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</si>
  <si>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</si>
  <si>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</si>
  <si>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</si>
  <si>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</si>
  <si>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</si>
  <si>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</si>
  <si>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</si>
  <si>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</si>
  <si>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</si>
  <si>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</si>
  <si>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Qian &amp; Zhu 2006AJ....131.1032</t>
  </si>
  <si>
    <t>Qian 2006</t>
  </si>
  <si>
    <t>Qian &amp; Liu 2006AJ....131.1032</t>
  </si>
  <si>
    <t>Wt</t>
  </si>
  <si>
    <t>Elements used by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</si>
  <si>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</si>
  <si>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</si>
  <si>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</si>
  <si>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</si>
  <si>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</si>
  <si>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</si>
  <si>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</si>
  <si>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</si>
  <si>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</si>
  <si>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</si>
  <si>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</si>
  <si>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</si>
  <si>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</si>
  <si>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</si>
  <si>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</si>
  <si>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</si>
  <si>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Staszek pc</t>
  </si>
  <si>
    <t>pe</t>
  </si>
  <si>
    <t>ccd</t>
  </si>
  <si>
    <t>Volkan</t>
  </si>
  <si>
    <t xml:space="preserve">dP/dt = </t>
  </si>
  <si>
    <t>2001AN....322..125</t>
  </si>
  <si>
    <t>Albayrak et al (Turkey)</t>
  </si>
  <si>
    <t>Senavci, pc</t>
  </si>
  <si>
    <t>All values</t>
  </si>
  <si>
    <t>2001AN....32..125A</t>
  </si>
  <si>
    <t>(Albayrak 2001)</t>
  </si>
  <si>
    <t>Fit of Albayrak 2001AN....322..125</t>
  </si>
  <si>
    <t>Fit of Zola, et al 2012</t>
  </si>
  <si>
    <t>IBVS 6029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</si>
  <si>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</si>
  <si>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</si>
  <si>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</si>
  <si>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</si>
  <si>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</si>
  <si>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</si>
  <si>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</si>
  <si>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</si>
  <si>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</si>
  <si>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</si>
  <si>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Albayrak et al 2001</t>
  </si>
  <si>
    <t>Fit of Qian 2006AJ….131.1032</t>
  </si>
  <si>
    <t>Fudged HJDo -- Qian's sloppiness</t>
  </si>
  <si>
    <t>OEJV 0160</t>
  </si>
  <si>
    <t>IBVS 6084</t>
  </si>
  <si>
    <t>Restricted data set</t>
  </si>
  <si>
    <t>All data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</si>
  <si>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</si>
  <si>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</si>
  <si>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</si>
  <si>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</si>
  <si>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</si>
  <si>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</si>
  <si>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2446895.455 </t>
  </si>
  <si>
    <t> 09.04.1987 22:55 </t>
  </si>
  <si>
    <t> 0.025 </t>
  </si>
  <si>
    <t>E </t>
  </si>
  <si>
    <t>?</t>
  </si>
  <si>
    <t> T.Oja </t>
  </si>
  <si>
    <t>IBVS 3288 </t>
  </si>
  <si>
    <t>2447624.554 </t>
  </si>
  <si>
    <t> 08.04.1989 01:17 </t>
  </si>
  <si>
    <t> 0.018 </t>
  </si>
  <si>
    <t> F.Agerer </t>
  </si>
  <si>
    <t>BAVM 62 </t>
  </si>
  <si>
    <t>2447624.555 </t>
  </si>
  <si>
    <t> 08.04.1989 01:19 </t>
  </si>
  <si>
    <t> 0.019 </t>
  </si>
  <si>
    <t>B;V</t>
  </si>
  <si>
    <t>2447626.630 </t>
  </si>
  <si>
    <t> 10.04.1989 03:07 </t>
  </si>
  <si>
    <t> 0.024 </t>
  </si>
  <si>
    <t>2447626.638 </t>
  </si>
  <si>
    <t> 10.04.1989 03:18 </t>
  </si>
  <si>
    <t> 0.032 </t>
  </si>
  <si>
    <t>2447651.4687 </t>
  </si>
  <si>
    <t> 04.05.1989 23:14 </t>
  </si>
  <si>
    <t> 0.0248 </t>
  </si>
  <si>
    <t>BAVM 59 </t>
  </si>
  <si>
    <t>2447673.4643 </t>
  </si>
  <si>
    <t> 26.05.1989 23:08 </t>
  </si>
  <si>
    <t> 0.0282 </t>
  </si>
  <si>
    <t> B.Gürol </t>
  </si>
  <si>
    <t>IBVS 4941 </t>
  </si>
  <si>
    <t>2447709.4180 </t>
  </si>
  <si>
    <t> 01.07.1989 22:01 </t>
  </si>
  <si>
    <t> 0.0182 </t>
  </si>
  <si>
    <t> G.Kahraman </t>
  </si>
  <si>
    <t>2448036.4588 </t>
  </si>
  <si>
    <t> 24.05.1990 23:00 </t>
  </si>
  <si>
    <t> 0.0222 </t>
  </si>
  <si>
    <t> S.O.Selam </t>
  </si>
  <si>
    <t>2448065.4322 </t>
  </si>
  <si>
    <t> 22.06.1990 22:22 </t>
  </si>
  <si>
    <t> 0.0177 </t>
  </si>
  <si>
    <t> F.F.Özeren </t>
  </si>
  <si>
    <t>2448071.3841 </t>
  </si>
  <si>
    <t> 28.06.1990 21:13 </t>
  </si>
  <si>
    <t> 0.0188 </t>
  </si>
  <si>
    <t>2448341.4974 </t>
  </si>
  <si>
    <t> 25.03.1991 23:56 </t>
  </si>
  <si>
    <t> 0.0162 </t>
  </si>
  <si>
    <t> S.Özdemir </t>
  </si>
  <si>
    <t>2448383.4156 </t>
  </si>
  <si>
    <t> 06.05.1991 21:58 </t>
  </si>
  <si>
    <t> 0.0199 </t>
  </si>
  <si>
    <t> F.Ekmekci </t>
  </si>
  <si>
    <t>IBVS 4941/5034 </t>
  </si>
  <si>
    <t>2448419.3795 </t>
  </si>
  <si>
    <t> 11.06.1991 21:06 </t>
  </si>
  <si>
    <t> 0.0201 </t>
  </si>
  <si>
    <t>2448724.4164 </t>
  </si>
  <si>
    <t> 11.04.1992 21:59 </t>
  </si>
  <si>
    <t> 0.0124 </t>
  </si>
  <si>
    <t>BAVM 60 </t>
  </si>
  <si>
    <t>2448724.4187 </t>
  </si>
  <si>
    <t> 11.04.1992 22:02 </t>
  </si>
  <si>
    <t> 0.0147 </t>
  </si>
  <si>
    <t>2449056.3672 </t>
  </si>
  <si>
    <t> 09.03.1993 20:48 </t>
  </si>
  <si>
    <t> 0.0105 </t>
  </si>
  <si>
    <t>2449056.3682 </t>
  </si>
  <si>
    <t> 09.03.1993 20:50 </t>
  </si>
  <si>
    <t> 0.0115 </t>
  </si>
  <si>
    <t>2449439.547 </t>
  </si>
  <si>
    <t> 28.03.1994 01:07 </t>
  </si>
  <si>
    <t> 0.009 </t>
  </si>
  <si>
    <t>BAVM 68 </t>
  </si>
  <si>
    <t>2449439.549 </t>
  </si>
  <si>
    <t> 28.03.1994 01:10 </t>
  </si>
  <si>
    <t> 0.011 </t>
  </si>
  <si>
    <t>2449465.4221 </t>
  </si>
  <si>
    <t> 22.04.1994 22:07 </t>
  </si>
  <si>
    <t> 0.0106 </t>
  </si>
  <si>
    <t>2449465.4223 </t>
  </si>
  <si>
    <t> 22.04.1994 22:08 </t>
  </si>
  <si>
    <t> 0.0108 </t>
  </si>
  <si>
    <t>2449503.4554 </t>
  </si>
  <si>
    <t> 30.05.1994 22:55 </t>
  </si>
  <si>
    <t> 0.0104 </t>
  </si>
  <si>
    <t>2449503.4555 </t>
  </si>
  <si>
    <t>2449763.4798 </t>
  </si>
  <si>
    <t> 14.02.1995 23:30 </t>
  </si>
  <si>
    <t> 0.0095 </t>
  </si>
  <si>
    <t>BAVM 90 </t>
  </si>
  <si>
    <t>2449763.4803 </t>
  </si>
  <si>
    <t> 14.02.1995 23:31 </t>
  </si>
  <si>
    <t> 0.0100 </t>
  </si>
  <si>
    <t>2450570.4605 </t>
  </si>
  <si>
    <t> 01.05.1997 23:03 </t>
  </si>
  <si>
    <t> 0.0061 </t>
  </si>
  <si>
    <t>BAVM 117 </t>
  </si>
  <si>
    <t>2451271.360 </t>
  </si>
  <si>
    <t> 02.04.1999 20:38 </t>
  </si>
  <si>
    <t> 0.002 </t>
  </si>
  <si>
    <t>BAVM 128 </t>
  </si>
  <si>
    <t>2451271.366 </t>
  </si>
  <si>
    <t> 02.04.1999 20:47 </t>
  </si>
  <si>
    <t> 0.008 </t>
  </si>
  <si>
    <t>2451295.4252 </t>
  </si>
  <si>
    <t> 26.04.1999 22:12 </t>
  </si>
  <si>
    <t> 0.0048 </t>
  </si>
  <si>
    <t>2451295.4253 </t>
  </si>
  <si>
    <t> 0.0049 </t>
  </si>
  <si>
    <t>2451362.4353 </t>
  </si>
  <si>
    <t> 02.07.1999 22:26 </t>
  </si>
  <si>
    <t> 0.0034 </t>
  </si>
  <si>
    <t>BAVM 132 </t>
  </si>
  <si>
    <t>2451362.4366 </t>
  </si>
  <si>
    <t> 02.07.1999 22:28 </t>
  </si>
  <si>
    <t> 0.0047 </t>
  </si>
  <si>
    <t>2452070.3231 </t>
  </si>
  <si>
    <t> 09.06.2001 19:45 </t>
  </si>
  <si>
    <t> 0.0014 </t>
  </si>
  <si>
    <t> Hastürk&amp;Kömürcü </t>
  </si>
  <si>
    <t>IBVS 5300 </t>
  </si>
  <si>
    <t>2452375.3677 </t>
  </si>
  <si>
    <t> 10.04.2002 20:49 </t>
  </si>
  <si>
    <t> Albayrak&amp;Tanriverdi </t>
  </si>
  <si>
    <t>2452740.4401 </t>
  </si>
  <si>
    <t> 10.04.2003 22:33 </t>
  </si>
  <si>
    <t> Z.Müyesseroglu et al. </t>
  </si>
  <si>
    <t>IBVS 5463 </t>
  </si>
  <si>
    <t>2452757.5142 </t>
  </si>
  <si>
    <t> 28.04.2003 00:20 </t>
  </si>
  <si>
    <t> 0.0012 </t>
  </si>
  <si>
    <t> E.Kutdemir &amp; D.Cinar </t>
  </si>
  <si>
    <t>IBVS 5471 </t>
  </si>
  <si>
    <t>2452813.3986 </t>
  </si>
  <si>
    <t> 22.06.2003 21:33 </t>
  </si>
  <si>
    <t> -0.0004 </t>
  </si>
  <si>
    <t> E.Kutdemir &amp; A.Kara </t>
  </si>
  <si>
    <t>2452835.39141 </t>
  </si>
  <si>
    <t> 14.07.2003 21:23 </t>
  </si>
  <si>
    <t> 0.00019 </t>
  </si>
  <si>
    <t>C </t>
  </si>
  <si>
    <t> R.Ehrenberger </t>
  </si>
  <si>
    <t>OEJV 0074 </t>
  </si>
  <si>
    <t>2453119.2196 </t>
  </si>
  <si>
    <t> 23.04.2004 17:16 </t>
  </si>
  <si>
    <t> -0.0002 </t>
  </si>
  <si>
    <t> Nakajima </t>
  </si>
  <si>
    <t>VSB 43 </t>
  </si>
  <si>
    <t>2453413.3989 </t>
  </si>
  <si>
    <t> 11.02.2005 21:34 </t>
  </si>
  <si>
    <t> S.Qian &amp; L.Zhu </t>
  </si>
  <si>
    <t> AJ 131;1032 </t>
  </si>
  <si>
    <t>2453413.3990 </t>
  </si>
  <si>
    <t> 0.0013 </t>
  </si>
  <si>
    <t>2453413.3991 </t>
  </si>
  <si>
    <t>2453461.5214 </t>
  </si>
  <si>
    <t> 01.04.2005 00:30 </t>
  </si>
  <si>
    <t>-I</t>
  </si>
  <si>
    <t>BAVM 173 </t>
  </si>
  <si>
    <t>2453475.2303 </t>
  </si>
  <si>
    <t> 14.04.2005 17:31 </t>
  </si>
  <si>
    <t>1884.5</t>
  </si>
  <si>
    <t> -0.0043 </t>
  </si>
  <si>
    <t>2453475.2321 </t>
  </si>
  <si>
    <t> 14.04.2005 17:34 </t>
  </si>
  <si>
    <t> -0.0025 </t>
  </si>
  <si>
    <t>2453475.2376 </t>
  </si>
  <si>
    <t> 14.04.2005 17:42 </t>
  </si>
  <si>
    <t> 0.0030 </t>
  </si>
  <si>
    <t>2453476.2681 </t>
  </si>
  <si>
    <t> 15.04.2005 18:26 </t>
  </si>
  <si>
    <t>1886.5</t>
  </si>
  <si>
    <t> -0.0014 </t>
  </si>
  <si>
    <t>2453476.2691 </t>
  </si>
  <si>
    <t> 15.04.2005 18:27 </t>
  </si>
  <si>
    <t>2453476.2692 </t>
  </si>
  <si>
    <t> -0.0003 </t>
  </si>
  <si>
    <t>2453485.32772 </t>
  </si>
  <si>
    <t> 24.04.2005 19:51 </t>
  </si>
  <si>
    <t>1904</t>
  </si>
  <si>
    <t> 0.00260 </t>
  </si>
  <si>
    <t>2453504.47074 </t>
  </si>
  <si>
    <t> 13.05.2005 23:17 </t>
  </si>
  <si>
    <t>1941</t>
  </si>
  <si>
    <t> -0.00053 </t>
  </si>
  <si>
    <t> P.Svoboda </t>
  </si>
  <si>
    <t>2453504.47143 </t>
  </si>
  <si>
    <t> 13.05.2005 23:18 </t>
  </si>
  <si>
    <t> 0.00016 </t>
  </si>
  <si>
    <t>2453504.47282 </t>
  </si>
  <si>
    <t> 13.05.2005 23:20 </t>
  </si>
  <si>
    <t> 0.00155 </t>
  </si>
  <si>
    <t>2453504.47351 </t>
  </si>
  <si>
    <t> 13.05.2005 23:21 </t>
  </si>
  <si>
    <t> 0.00224 </t>
  </si>
  <si>
    <t>2453545.3509 </t>
  </si>
  <si>
    <t> 23.06.2005 20:25 </t>
  </si>
  <si>
    <t>2020</t>
  </si>
  <si>
    <t> 0.0000 </t>
  </si>
  <si>
    <t> B.Albayrak et al. </t>
  </si>
  <si>
    <t>IBVS 5649 </t>
  </si>
  <si>
    <t>2454131.8950 </t>
  </si>
  <si>
    <t> 31.01.2007 09:28 </t>
  </si>
  <si>
    <t>3153.5</t>
  </si>
  <si>
    <t> -0.0005 </t>
  </si>
  <si>
    <t> R.Nelson </t>
  </si>
  <si>
    <t>IBVS 5820 </t>
  </si>
  <si>
    <t>2454547.1619 </t>
  </si>
  <si>
    <t> 21.03.2008 15:53 </t>
  </si>
  <si>
    <t>3956</t>
  </si>
  <si>
    <t> 0.0021 </t>
  </si>
  <si>
    <t> H.Itoh </t>
  </si>
  <si>
    <t>VSB 48 </t>
  </si>
  <si>
    <t>2454554.4038 </t>
  </si>
  <si>
    <t> 28.03.2008 21:41 </t>
  </si>
  <si>
    <t>3970</t>
  </si>
  <si>
    <t>OEJV 0094 </t>
  </si>
  <si>
    <t>2454557.7673 </t>
  </si>
  <si>
    <t> 01.04.2008 06:24 </t>
  </si>
  <si>
    <t>3976.5</t>
  </si>
  <si>
    <t>IBVS 5875 </t>
  </si>
  <si>
    <t>2454656.3429 </t>
  </si>
  <si>
    <t> 08.07.2008 20:13 </t>
  </si>
  <si>
    <t>4167</t>
  </si>
  <si>
    <t> -0.0017 </t>
  </si>
  <si>
    <t>m</t>
  </si>
  <si>
    <t> M.Yilmaz &amp; M.Seki </t>
  </si>
  <si>
    <t>IBVS 5887 </t>
  </si>
  <si>
    <t>2454665.4026 </t>
  </si>
  <si>
    <t> 17.07.2008 21:39 </t>
  </si>
  <si>
    <t>4184.5</t>
  </si>
  <si>
    <t> 0.0024 </t>
  </si>
  <si>
    <t> D.Öztürk &amp; I.Türk </t>
  </si>
  <si>
    <t>2454671.3491 </t>
  </si>
  <si>
    <t> 23.07.2008 20:22 </t>
  </si>
  <si>
    <t>4196</t>
  </si>
  <si>
    <t> -0.0019 </t>
  </si>
  <si>
    <t> Ö.Taspinar &amp; S.Aktas </t>
  </si>
  <si>
    <t>2454678.3377 </t>
  </si>
  <si>
    <t> 30.07.2008 20:06 </t>
  </si>
  <si>
    <t>4209.5</t>
  </si>
  <si>
    <t> 0.0009 </t>
  </si>
  <si>
    <t> Ö.Taspinar &amp; T.Karacaoglu </t>
  </si>
  <si>
    <t>2454699.2940 </t>
  </si>
  <si>
    <t> 20.08.2008 19:03 </t>
  </si>
  <si>
    <t>4250</t>
  </si>
  <si>
    <t> -0.0000 </t>
  </si>
  <si>
    <t> Z.Ay &amp; G.Varol </t>
  </si>
  <si>
    <t>2454933.4462 </t>
  </si>
  <si>
    <t> 11.04.2009 22:42 </t>
  </si>
  <si>
    <t>4702.5</t>
  </si>
  <si>
    <t>OEJV 0107 </t>
  </si>
  <si>
    <t>2454950.7803 </t>
  </si>
  <si>
    <t> 29.04.2009 06:43 </t>
  </si>
  <si>
    <t>4736</t>
  </si>
  <si>
    <t> -0.0009 </t>
  </si>
  <si>
    <t>IBVS 5929 </t>
  </si>
  <si>
    <t>2455294.3759 </t>
  </si>
  <si>
    <t> 07.04.2010 21:01 </t>
  </si>
  <si>
    <t>5400</t>
  </si>
  <si>
    <t>BAVM 214 </t>
  </si>
  <si>
    <t>2455634.8679 </t>
  </si>
  <si>
    <t> 14.03.2011 08:49 </t>
  </si>
  <si>
    <t> 0.0002 </t>
  </si>
  <si>
    <t> R.Diethelm </t>
  </si>
  <si>
    <t>IBVS 5992 </t>
  </si>
  <si>
    <t>2455651.4263 </t>
  </si>
  <si>
    <t> 30.03.2011 22:13 </t>
  </si>
  <si>
    <t> S.Zola et al. </t>
  </si>
  <si>
    <t> arXiv 1204.3584 </t>
  </si>
  <si>
    <t>2455666.43359 </t>
  </si>
  <si>
    <t> 14.04.2011 22:24 </t>
  </si>
  <si>
    <t> 0.00066 </t>
  </si>
  <si>
    <t> M.Audejean </t>
  </si>
  <si>
    <t>OEJV 0160 </t>
  </si>
  <si>
    <t>2455682.4753 </t>
  </si>
  <si>
    <t> 30.04.2011 23:24 </t>
  </si>
  <si>
    <t> 0.0010 </t>
  </si>
  <si>
    <t>BAVM 220 </t>
  </si>
  <si>
    <t>2455690.7650 </t>
  </si>
  <si>
    <t> 09.05.2011 06:21 </t>
  </si>
  <si>
    <t> 0.0113 </t>
  </si>
  <si>
    <t>2455990.8849 </t>
  </si>
  <si>
    <t> 04.03.2012 09:14 </t>
  </si>
  <si>
    <t> 0.0025 </t>
  </si>
  <si>
    <t>IBVS 6029 </t>
  </si>
  <si>
    <t>2456007.1828 </t>
  </si>
  <si>
    <t> 20.03.2012 16:23 </t>
  </si>
  <si>
    <t> 0.0003 </t>
  </si>
  <si>
    <t>VSB 55 </t>
  </si>
  <si>
    <t>2456012.8749 </t>
  </si>
  <si>
    <t> 26.03.2012 08:59 </t>
  </si>
  <si>
    <t>IBVS 6050 </t>
  </si>
  <si>
    <t>2456074.7115 </t>
  </si>
  <si>
    <t> 27.05.2012 05:04 </t>
  </si>
  <si>
    <t>2456363.9741 </t>
  </si>
  <si>
    <t> 12.03.2013 11:22 </t>
  </si>
  <si>
    <t> 0.0006 </t>
  </si>
  <si>
    <t>Rc</t>
  </si>
  <si>
    <t> K.Shiokawa </t>
  </si>
  <si>
    <t>VSB 56 </t>
  </si>
  <si>
    <t>2456364.2321 </t>
  </si>
  <si>
    <t> 12.03.2013 17:34 </t>
  </si>
  <si>
    <t> -0.0001 </t>
  </si>
  <si>
    <t>2456367.0700 </t>
  </si>
  <si>
    <t> 15.03.2013 13:40 </t>
  </si>
  <si>
    <t> -0.0082 </t>
  </si>
  <si>
    <t>2456367.0777 </t>
  </si>
  <si>
    <t> 15.03.2013 13:51 </t>
  </si>
  <si>
    <t>2456408.4754 </t>
  </si>
  <si>
    <t> 25.04.2013 23:24 </t>
  </si>
  <si>
    <t> 0.0001 </t>
  </si>
  <si>
    <t>-Ir</t>
  </si>
  <si>
    <t>BAVM 232 </t>
  </si>
  <si>
    <t>2456418.5698 </t>
  </si>
  <si>
    <t> 06.05.2013 01:40 </t>
  </si>
  <si>
    <t>7572.5</t>
  </si>
  <si>
    <t> 0.0040 </t>
  </si>
  <si>
    <t>C-C Gateway</t>
  </si>
  <si>
    <t>http://var.astro.cz/ocgate/</t>
  </si>
  <si>
    <t>p</t>
  </si>
  <si>
    <t>Oja T</t>
  </si>
  <si>
    <t>I,3288,D,Lich,,</t>
  </si>
  <si>
    <t>Agerer Franz</t>
  </si>
  <si>
    <t>D,0062,D,0062,,</t>
  </si>
  <si>
    <t>D,0059,D,0059,,</t>
  </si>
  <si>
    <t>s</t>
  </si>
  <si>
    <t>BV</t>
  </si>
  <si>
    <t>Guerol B</t>
  </si>
  <si>
    <t>I,4941,,,,</t>
  </si>
  <si>
    <t>Kahraman G</t>
  </si>
  <si>
    <t>Selam S O</t>
  </si>
  <si>
    <t>Oezeren F</t>
  </si>
  <si>
    <t>Oezdemir S</t>
  </si>
  <si>
    <t>Ekmekci F</t>
  </si>
  <si>
    <t>D,0060,D,0060,,</t>
  </si>
  <si>
    <t>D,0068,D,0068,,</t>
  </si>
  <si>
    <t>D,0090,I,4382,,</t>
  </si>
  <si>
    <t>D,0117,I,4711,,</t>
  </si>
  <si>
    <t>D,0128,I,4912,,EMI 9781A</t>
  </si>
  <si>
    <t>Paschke Anton</t>
  </si>
  <si>
    <t>0,home,,,,Rotse</t>
  </si>
  <si>
    <t>D,0132,I,5016,,2</t>
  </si>
  <si>
    <t>UBV</t>
  </si>
  <si>
    <t>Hastuerk E</t>
  </si>
  <si>
    <t>I,5300,,,,</t>
  </si>
  <si>
    <t>Albayrak B</t>
  </si>
  <si>
    <t>Mueyesseroglu Z</t>
  </si>
  <si>
    <t>I,5463,,,,</t>
  </si>
  <si>
    <t>Kutdemir E</t>
  </si>
  <si>
    <t>I,5471,,,,</t>
  </si>
  <si>
    <t>Nakajima Kazuhir</t>
  </si>
  <si>
    <t>0,0043,J,,,</t>
  </si>
  <si>
    <t>Quinan S B</t>
  </si>
  <si>
    <t>,,,,AJ 131,</t>
  </si>
  <si>
    <t>D,0173,I,5657,,</t>
  </si>
  <si>
    <t>Kabadayi O</t>
  </si>
  <si>
    <t>I,5649,,,,</t>
  </si>
  <si>
    <t>Nelson Robert</t>
  </si>
  <si>
    <t>I,5820,,,,ST-7</t>
  </si>
  <si>
    <t>Itoh Hiroshi</t>
  </si>
  <si>
    <t>J,0048,,,,30SC+DSI-Pro</t>
  </si>
  <si>
    <t>I,5875,,,,ST-7XME</t>
  </si>
  <si>
    <t>BVR</t>
  </si>
  <si>
    <t>Yilmaz M</t>
  </si>
  <si>
    <t>I,5887,,,,</t>
  </si>
  <si>
    <t>Oetztuerk D</t>
  </si>
  <si>
    <t>Tacspinar Oe</t>
  </si>
  <si>
    <t>Ay Z</t>
  </si>
  <si>
    <t>I,5929,,,,ST-7XME</t>
  </si>
  <si>
    <t>D,0214,I,5959,,Sigma 1603</t>
  </si>
  <si>
    <t>Diethelm Roger</t>
  </si>
  <si>
    <t>I,5992,,,,</t>
  </si>
  <si>
    <t>g</t>
  </si>
  <si>
    <t>Zola S</t>
  </si>
  <si>
    <t>,,,,ph-1204.3584,50cm+Andor</t>
  </si>
  <si>
    <t>D,0220,I,6010,,Sigma 403</t>
  </si>
  <si>
    <t>I,6029,,,,Astrokolchoz</t>
  </si>
  <si>
    <t>J,0055,,, *14,30SC+DSI-Pro</t>
  </si>
  <si>
    <t>I,6050,,,,</t>
  </si>
  <si>
    <t>Shiokawa Kazuhik</t>
  </si>
  <si>
    <t>J,0056,,,,35SC+ST-9E</t>
  </si>
  <si>
    <t>J,0056,,,,30SC+ST-9XE</t>
  </si>
  <si>
    <t>D,0232,I,6084,,Sigma1603</t>
  </si>
  <si>
    <t>ccdC</t>
  </si>
  <si>
    <t>Ehrenberger R</t>
  </si>
  <si>
    <t>C,0034,E,0074,,RL100</t>
  </si>
  <si>
    <t>ccdR</t>
  </si>
  <si>
    <t>ccdI</t>
  </si>
  <si>
    <t>Svoboda P</t>
  </si>
  <si>
    <t>C,0034,E,0074,,RF80</t>
  </si>
  <si>
    <t>ccdV</t>
  </si>
  <si>
    <t>ccdB</t>
  </si>
  <si>
    <t>Ehrenberger Roma</t>
  </si>
  <si>
    <t>C,0035,E,0094,,RL96/400+HX5</t>
  </si>
  <si>
    <t>C,0036,E,0107,,96/400 HX516</t>
  </si>
  <si>
    <t>Audejean M.</t>
  </si>
  <si>
    <t>C,0038,E,0160,,32cm+Audine</t>
  </si>
  <si>
    <t>Senavci (pc)</t>
  </si>
  <si>
    <t>IBVS 6149</t>
  </si>
  <si>
    <t>OEJV 0172</t>
  </si>
  <si>
    <t>IBVS 6154</t>
  </si>
  <si>
    <t>IBVS 6157</t>
  </si>
  <si>
    <t>BAD?</t>
  </si>
  <si>
    <t>OEJV 0179</t>
  </si>
  <si>
    <t>IBVS 6234</t>
  </si>
  <si>
    <t>RHN 2020</t>
  </si>
  <si>
    <t>OEJV 0203</t>
  </si>
  <si>
    <t>OEJV 0211</t>
  </si>
  <si>
    <t>JBAV, 55</t>
  </si>
  <si>
    <t>JBAV, 60</t>
  </si>
  <si>
    <t>VSB, 91</t>
  </si>
  <si>
    <t>cG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</si>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</sst>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  <numFmt numFmtId="169" formatCode="0.000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4" applyNumberFormat="0" applyFill="0" applyAlignment="0" applyProtection="0"/>
    <xf numFmtId="0" fontId="4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6" fillId="20" borderId="6" applyNumberFormat="0" applyAlignment="0" applyProtection="0"/>
    <xf numFmtId="0" fontId="47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48" fillId="0" borderId="0" applyNumberFormat="0" applyFill="0" applyBorder="0" applyAlignment="0" applyProtection="0"/>
  </cellStyleXfs>
  <cellXfs count="20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 vertical="center"/>
    </xf>
    <xf numFmtId="165" fontId="0" fillId="0" borderId="0" xfId="0" applyNumberFormat="1" applyAlignment="1">
      <alignment horizontal="left"/>
    </xf>
    <xf numFmtId="0" fontId="11" fillId="0" borderId="0" xfId="0" applyFont="1" applyAlignment="1"/>
    <xf numFmtId="0" fontId="19" fillId="0" borderId="9" xfId="0" applyFont="1" applyBorder="1" applyAlignment="1"/>
    <xf numFmtId="0" fontId="19" fillId="0" borderId="10" xfId="0" applyFont="1" applyBorder="1" applyAlignment="1"/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4" fillId="0" borderId="17" xfId="0" applyFont="1" applyBorder="1">
      <alignment vertical="top"/>
    </xf>
    <xf numFmtId="0" fontId="14" fillId="0" borderId="11" xfId="0" applyFont="1" applyBorder="1">
      <alignment vertical="top"/>
    </xf>
    <xf numFmtId="166" fontId="14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4" fillId="0" borderId="19" xfId="0" applyFont="1" applyBorder="1">
      <alignment vertical="top"/>
    </xf>
    <xf numFmtId="0" fontId="14" fillId="0" borderId="12" xfId="0" applyFont="1" applyBorder="1">
      <alignment vertical="top"/>
    </xf>
    <xf numFmtId="166" fontId="14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4" fillId="0" borderId="21" xfId="0" applyFont="1" applyBorder="1">
      <alignment vertical="top"/>
    </xf>
    <xf numFmtId="0" fontId="14" fillId="0" borderId="13" xfId="0" applyFont="1" applyBorder="1">
      <alignment vertical="top"/>
    </xf>
    <xf numFmtId="166" fontId="14" fillId="0" borderId="13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24" fillId="0" borderId="0" xfId="0" applyFont="1">
      <alignment vertical="top"/>
    </xf>
    <xf numFmtId="166" fontId="14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7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0" fillId="0" borderId="0" xfId="0" applyFont="1">
      <alignment vertical="top"/>
    </xf>
    <xf numFmtId="0" fontId="16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14" fillId="0" borderId="22" xfId="0" applyFont="1" applyBorder="1">
      <alignment vertical="top"/>
    </xf>
    <xf numFmtId="11" fontId="0" fillId="0" borderId="0" xfId="0" applyNumberFormat="1" applyAlignment="1"/>
    <xf numFmtId="0" fontId="24" fillId="0" borderId="0" xfId="0" applyFont="1" applyAlignment="1"/>
    <xf numFmtId="0" fontId="14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8" fillId="0" borderId="0" xfId="0" applyFont="1">
      <alignment vertical="top"/>
    </xf>
    <xf numFmtId="0" fontId="12" fillId="24" borderId="22" xfId="0" applyFont="1" applyFill="1" applyBorder="1">
      <alignment vertical="top"/>
    </xf>
    <xf numFmtId="0" fontId="27" fillId="0" borderId="11" xfId="0" applyFont="1" applyBorder="1" applyAlignment="1"/>
    <xf numFmtId="0" fontId="27" fillId="0" borderId="12" xfId="0" applyFont="1" applyBorder="1" applyAlignment="1"/>
    <xf numFmtId="0" fontId="27" fillId="0" borderId="13" xfId="0" applyFont="1" applyBorder="1" applyAlignment="1"/>
    <xf numFmtId="165" fontId="10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 vertical="top" indent="1"/>
    </xf>
    <xf numFmtId="0" fontId="10" fillId="0" borderId="0" xfId="0" applyFont="1" applyAlignment="1">
      <alignment horizontal="left" vertical="top" indent="1"/>
    </xf>
    <xf numFmtId="0" fontId="29" fillId="0" borderId="0" xfId="0" applyFont="1" applyAlignment="1"/>
    <xf numFmtId="165" fontId="11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9" xfId="0" applyFont="1" applyBorder="1" applyAlignment="1"/>
    <xf numFmtId="0" fontId="6" fillId="0" borderId="10" xfId="0" applyFont="1" applyBorder="1" applyAlignment="1"/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0" fillId="25" borderId="0" xfId="0" applyFill="1" applyAlignment="1"/>
    <xf numFmtId="0" fontId="30" fillId="0" borderId="0" xfId="0" applyFont="1" applyAlignment="1"/>
    <xf numFmtId="0" fontId="17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31" fillId="0" borderId="0" xfId="0" applyFont="1" applyAlignment="1"/>
    <xf numFmtId="1" fontId="20" fillId="0" borderId="0" xfId="0" applyNumberFormat="1" applyFont="1" applyAlignment="1">
      <alignment horizontal="left" vertical="top" indent="1"/>
    </xf>
    <xf numFmtId="165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vertical="top" inden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/>
    </xf>
    <xf numFmtId="0" fontId="0" fillId="0" borderId="8" xfId="0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1" fontId="5" fillId="0" borderId="0" xfId="0" applyNumberFormat="1" applyFont="1" applyAlignment="1">
      <alignment horizontal="left" vertical="top" indent="1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5" fillId="0" borderId="0" xfId="0" applyFont="1">
      <alignment vertical="top"/>
    </xf>
    <xf numFmtId="22" fontId="14" fillId="0" borderId="0" xfId="0" applyNumberFormat="1" applyFont="1">
      <alignment vertical="top"/>
    </xf>
    <xf numFmtId="0" fontId="33" fillId="0" borderId="0" xfId="0" applyFont="1" applyAlignment="1"/>
    <xf numFmtId="0" fontId="33" fillId="0" borderId="0" xfId="0" applyFont="1" applyAlignment="1">
      <alignment vertical="center"/>
    </xf>
    <xf numFmtId="14" fontId="0" fillId="0" borderId="8" xfId="0" applyNumberForma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32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34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6" borderId="24" xfId="0" applyFont="1" applyFill="1" applyBorder="1" applyAlignment="1">
      <alignment horizontal="left" vertical="top" wrapText="1" indent="1"/>
    </xf>
    <xf numFmtId="0" fontId="5" fillId="26" borderId="24" xfId="0" applyFont="1" applyFill="1" applyBorder="1" applyAlignment="1">
      <alignment horizontal="center" vertical="top" wrapText="1"/>
    </xf>
    <xf numFmtId="0" fontId="5" fillId="26" borderId="24" xfId="0" applyFont="1" applyFill="1" applyBorder="1" applyAlignment="1">
      <alignment horizontal="right" vertical="top" wrapText="1"/>
    </xf>
    <xf numFmtId="0" fontId="34" fillId="26" borderId="24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7" borderId="0" xfId="0" applyFill="1">
      <alignment vertical="top"/>
    </xf>
    <xf numFmtId="0" fontId="29" fillId="0" borderId="0" xfId="0" applyFont="1" applyAlignment="1">
      <alignment horizontal="left"/>
    </xf>
    <xf numFmtId="0" fontId="10" fillId="0" borderId="0" xfId="0" applyFont="1" applyAlignment="1"/>
    <xf numFmtId="14" fontId="10" fillId="0" borderId="0" xfId="0" applyNumberFormat="1" applyFont="1" applyAlignment="1"/>
    <xf numFmtId="0" fontId="14" fillId="0" borderId="25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5" fillId="0" borderId="8" xfId="0" applyFont="1" applyBorder="1" applyAlignment="1">
      <alignment horizontal="center"/>
    </xf>
    <xf numFmtId="0" fontId="18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9" fillId="0" borderId="0" xfId="43" applyFont="1" applyAlignment="1">
      <alignment horizontal="left"/>
    </xf>
    <xf numFmtId="0" fontId="15" fillId="0" borderId="0" xfId="43" applyFont="1" applyAlignment="1">
      <alignment horizontal="left"/>
    </xf>
    <xf numFmtId="0" fontId="7" fillId="0" borderId="15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/>
    <xf numFmtId="0" fontId="5" fillId="25" borderId="0" xfId="0" applyFont="1" applyFill="1" applyAlignment="1"/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 wrapText="1"/>
    </xf>
    <xf numFmtId="0" fontId="49" fillId="0" borderId="0" xfId="0" applyFont="1">
      <alignment vertical="top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49" fillId="0" borderId="0" xfId="42" applyFont="1"/>
    <xf numFmtId="0" fontId="49" fillId="0" borderId="0" xfId="42" applyFont="1" applyAlignment="1">
      <alignment horizontal="center"/>
    </xf>
    <xf numFmtId="0" fontId="49" fillId="0" borderId="0" xfId="42" applyFont="1" applyAlignment="1">
      <alignment horizontal="left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168" fontId="52" fillId="0" borderId="0" xfId="0" applyNumberFormat="1" applyFont="1" applyAlignment="1">
      <alignment vertical="center" wrapText="1"/>
    </xf>
    <xf numFmtId="165" fontId="7" fillId="0" borderId="14" xfId="0" applyNumberFormat="1" applyFont="1" applyBorder="1" applyAlignment="1"/>
    <xf numFmtId="0" fontId="52" fillId="0" borderId="0" xfId="0" applyFont="1" applyAlignment="1" applyProtection="1">
      <alignment horizontal="left"/>
      <protection locked="0"/>
    </xf>
    <xf numFmtId="0" fontId="52" fillId="0" borderId="0" xfId="0" applyFont="1" applyAlignment="1" applyProtection="1">
      <alignment horizontal="center"/>
      <protection locked="0"/>
    </xf>
    <xf numFmtId="168" fontId="52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7709303364943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4634168126798494"/>
          <c:w val="0.8157900903018653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59777.43209999986</c:v>
                  </c:pt>
                  <c:pt idx="117">
                    <c:v>59778.464600000065</c:v>
                  </c:pt>
                </c:numCache>
              </c:numRef>
            </c:plus>
            <c:min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59777.43209999986</c:v>
                  </c:pt>
                  <c:pt idx="117">
                    <c:v>59778.464600000065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Active!$H$21:$H$940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F-4F8D-80CD-5F40640DC3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Active!$I$21:$I$940</c:f>
              <c:numCache>
                <c:formatCode>General</c:formatCode>
                <c:ptCount val="920"/>
                <c:pt idx="37">
                  <c:v>6.5589000005275011E-3</c:v>
                </c:pt>
                <c:pt idx="98">
                  <c:v>4.7114549997786526E-2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F-4F8D-80CD-5F40640DC3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Active!$J$21:$J$940</c:f>
              <c:numCache>
                <c:formatCode>General</c:formatCode>
                <c:ptCount val="920"/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5.0782999969669618E-3</c:v>
                </c:pt>
                <c:pt idx="7">
                  <c:v>5.3782999966642819E-3</c:v>
                </c:pt>
                <c:pt idx="8">
                  <c:v>8.6410500007332303E-3</c:v>
                </c:pt>
                <c:pt idx="9">
                  <c:v>-1.1081000047852285E-3</c:v>
                </c:pt>
                <c:pt idx="10">
                  <c:v>5.1614999974844977E-3</c:v>
                </c:pt>
                <c:pt idx="11">
                  <c:v>8.1830000272020698E-4</c:v>
                </c:pt>
                <c:pt idx="12">
                  <c:v>1.9317500045872293E-3</c:v>
                </c:pt>
                <c:pt idx="13">
                  <c:v>1.2683499953709543E-3</c:v>
                </c:pt>
                <c:pt idx="14">
                  <c:v>5.2326500008348376E-3</c:v>
                </c:pt>
                <c:pt idx="15">
                  <c:v>1.5232650002872106E-2</c:v>
                </c:pt>
                <c:pt idx="16">
                  <c:v>5.6834999995771796E-3</c:v>
                </c:pt>
                <c:pt idx="17">
                  <c:v>9.0349996753502637E-5</c:v>
                </c:pt>
                <c:pt idx="18">
                  <c:v>2.3903499968582764E-3</c:v>
                </c:pt>
                <c:pt idx="19">
                  <c:v>-2.2857000076328404E-3</c:v>
                </c:pt>
                <c:pt idx="20">
                  <c:v>3.2607499961159192E-3</c:v>
                </c:pt>
                <c:pt idx="21">
                  <c:v>3.7413500031107105E-3</c:v>
                </c:pt>
                <c:pt idx="22">
                  <c:v>4.9279999802820385E-4</c:v>
                </c:pt>
                <c:pt idx="23">
                  <c:v>1.4927999945939519E-3</c:v>
                </c:pt>
                <c:pt idx="24">
                  <c:v>4.2332000011811033E-3</c:v>
                </c:pt>
                <c:pt idx="25">
                  <c:v>2.5481999982730485E-3</c:v>
                </c:pt>
                <c:pt idx="26">
                  <c:v>3.9871499975561164E-3</c:v>
                </c:pt>
                <c:pt idx="27">
                  <c:v>1.3849499955540523E-3</c:v>
                </c:pt>
                <c:pt idx="28">
                  <c:v>3.3849499959615059E-3</c:v>
                </c:pt>
                <c:pt idx="29">
                  <c:v>3.4999499985133298E-3</c:v>
                </c:pt>
                <c:pt idx="30">
                  <c:v>3.6999499934609048E-3</c:v>
                </c:pt>
                <c:pt idx="31">
                  <c:v>3.5119999956805259E-3</c:v>
                </c:pt>
                <c:pt idx="32">
                  <c:v>3.6119999931543134E-3</c:v>
                </c:pt>
                <c:pt idx="33">
                  <c:v>4.4127500004833564E-3</c:v>
                </c:pt>
                <c:pt idx="34">
                  <c:v>4.9127500024042092E-3</c:v>
                </c:pt>
                <c:pt idx="35">
                  <c:v>6.7105999987688847E-3</c:v>
                </c:pt>
                <c:pt idx="36">
                  <c:v>1.0046949995739851E-2</c:v>
                </c:pt>
                <c:pt idx="38">
                  <c:v>1.0370899995905347E-2</c:v>
                </c:pt>
                <c:pt idx="39">
                  <c:v>1.0470900000655092E-2</c:v>
                </c:pt>
                <c:pt idx="40">
                  <c:v>9.4397499924525619E-3</c:v>
                </c:pt>
                <c:pt idx="41">
                  <c:v>1.0139749996596947E-2</c:v>
                </c:pt>
                <c:pt idx="42">
                  <c:v>1.0739749995991588E-2</c:v>
                </c:pt>
                <c:pt idx="43">
                  <c:v>1.1883849998412188E-2</c:v>
                </c:pt>
                <c:pt idx="44">
                  <c:v>1.2370149997877888E-2</c:v>
                </c:pt>
                <c:pt idx="45">
                  <c:v>1.4477000004262663E-2</c:v>
                </c:pt>
                <c:pt idx="46">
                  <c:v>1.9058649995713495E-2</c:v>
                </c:pt>
                <c:pt idx="47">
                  <c:v>1.6988549999950919E-2</c:v>
                </c:pt>
                <c:pt idx="48">
                  <c:v>1.5740949995233677E-2</c:v>
                </c:pt>
                <c:pt idx="52">
                  <c:v>2.0266699997591786E-2</c:v>
                </c:pt>
                <c:pt idx="60">
                  <c:v>2.1295299993653316E-2</c:v>
                </c:pt>
                <c:pt idx="86">
                  <c:v>4.1275200004747603E-2</c:v>
                </c:pt>
                <c:pt idx="87">
                  <c:v>4.5211049997305963E-2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CF-4F8D-80CD-5F40640DC3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Active!$K$21:$K$940</c:f>
              <c:numCache>
                <c:formatCode>General</c:formatCode>
                <c:ptCount val="920"/>
                <c:pt idx="0">
                  <c:v>0</c:v>
                </c:pt>
                <c:pt idx="49">
                  <c:v>1.6513699993083719E-2</c:v>
                </c:pt>
                <c:pt idx="50">
                  <c:v>1.8058249996101949E-2</c:v>
                </c:pt>
                <c:pt idx="51">
                  <c:v>2.1618799997668248E-2</c:v>
                </c:pt>
                <c:pt idx="53">
                  <c:v>1.9484650001686532E-2</c:v>
                </c:pt>
                <c:pt idx="54">
                  <c:v>2.0065249998879153E-2</c:v>
                </c:pt>
                <c:pt idx="55">
                  <c:v>2.3440500001015607E-2</c:v>
                </c:pt>
                <c:pt idx="56">
                  <c:v>2.0451599993975833E-2</c:v>
                </c:pt>
                <c:pt idx="57">
                  <c:v>2.1141599994734861E-2</c:v>
                </c:pt>
                <c:pt idx="58">
                  <c:v>2.2531599999638274E-2</c:v>
                </c:pt>
                <c:pt idx="59">
                  <c:v>2.3221600000397302E-2</c:v>
                </c:pt>
                <c:pt idx="61">
                  <c:v>2.482534999580821E-2</c:v>
                </c:pt>
                <c:pt idx="62">
                  <c:v>3.0316099997435231E-2</c:v>
                </c:pt>
                <c:pt idx="63">
                  <c:v>2.7780299998994451E-2</c:v>
                </c:pt>
                <c:pt idx="64">
                  <c:v>2.7792249995400198E-2</c:v>
                </c:pt>
                <c:pt idx="65">
                  <c:v>2.7319400003761984E-2</c:v>
                </c:pt>
                <c:pt idx="66">
                  <c:v>3.1474650000745896E-2</c:v>
                </c:pt>
                <c:pt idx="67">
                  <c:v>2.7188100000785198E-2</c:v>
                </c:pt>
                <c:pt idx="68">
                  <c:v>3.0082149991358165E-2</c:v>
                </c:pt>
                <c:pt idx="69">
                  <c:v>2.9264299999340437E-2</c:v>
                </c:pt>
                <c:pt idx="70">
                  <c:v>3.1030049991386477E-2</c:v>
                </c:pt>
                <c:pt idx="71">
                  <c:v>3.0150099999445956E-2</c:v>
                </c:pt>
                <c:pt idx="72">
                  <c:v>3.2509299999219365E-2</c:v>
                </c:pt>
                <c:pt idx="73">
                  <c:v>3.602669999236241E-2</c:v>
                </c:pt>
                <c:pt idx="74">
                  <c:v>3.5756299992499407E-2</c:v>
                </c:pt>
                <c:pt idx="75">
                  <c:v>3.6674999995739199E-2</c:v>
                </c:pt>
                <c:pt idx="76">
                  <c:v>3.7134299993340392E-2</c:v>
                </c:pt>
                <c:pt idx="78">
                  <c:v>4.0753099994617514E-2</c:v>
                </c:pt>
                <c:pt idx="79">
                  <c:v>3.8672549999319017E-2</c:v>
                </c:pt>
                <c:pt idx="80">
                  <c:v>3.8715850001608487E-2</c:v>
                </c:pt>
                <c:pt idx="81">
                  <c:v>3.8881699998455588E-2</c:v>
                </c:pt>
                <c:pt idx="82">
                  <c:v>4.1509399998176377E-2</c:v>
                </c:pt>
                <c:pt idx="83">
                  <c:v>4.0779549999570008E-2</c:v>
                </c:pt>
                <c:pt idx="85">
                  <c:v>4.0351199997530784E-2</c:v>
                </c:pt>
                <c:pt idx="88">
                  <c:v>4.4211950000317302E-2</c:v>
                </c:pt>
                <c:pt idx="89">
                  <c:v>4.5835849996365141E-2</c:v>
                </c:pt>
                <c:pt idx="90">
                  <c:v>4.5105999997758772E-2</c:v>
                </c:pt>
                <c:pt idx="91">
                  <c:v>4.7756299994944129E-2</c:v>
                </c:pt>
                <c:pt idx="92">
                  <c:v>4.7826449997955933E-2</c:v>
                </c:pt>
                <c:pt idx="93">
                  <c:v>5.0117500002670567E-2</c:v>
                </c:pt>
                <c:pt idx="94">
                  <c:v>5.0287500002013985E-2</c:v>
                </c:pt>
                <c:pt idx="95">
                  <c:v>5.0377500003378373E-2</c:v>
                </c:pt>
                <c:pt idx="96">
                  <c:v>5.0647500000195578E-2</c:v>
                </c:pt>
                <c:pt idx="97">
                  <c:v>4.782944999897154E-2</c:v>
                </c:pt>
                <c:pt idx="99">
                  <c:v>5.0276600006327499E-2</c:v>
                </c:pt>
                <c:pt idx="100">
                  <c:v>5.255734999809647E-2</c:v>
                </c:pt>
                <c:pt idx="101">
                  <c:v>5.0827499995648395E-2</c:v>
                </c:pt>
                <c:pt idx="102">
                  <c:v>5.463305000012042E-2</c:v>
                </c:pt>
                <c:pt idx="103">
                  <c:v>5.519425000238698E-2</c:v>
                </c:pt>
                <c:pt idx="104">
                  <c:v>5.3547099872957915E-2</c:v>
                </c:pt>
                <c:pt idx="105">
                  <c:v>5.3938299999572337E-2</c:v>
                </c:pt>
                <c:pt idx="106">
                  <c:v>5.5601799998839851E-2</c:v>
                </c:pt>
                <c:pt idx="107">
                  <c:v>5.4346099961549044E-2</c:v>
                </c:pt>
                <c:pt idx="108">
                  <c:v>5.7159749994752929E-2</c:v>
                </c:pt>
                <c:pt idx="109">
                  <c:v>6.4006350003182888E-2</c:v>
                </c:pt>
                <c:pt idx="110">
                  <c:v>6.775364981876919E-2</c:v>
                </c:pt>
                <c:pt idx="111">
                  <c:v>6.8023799896764103E-2</c:v>
                </c:pt>
                <c:pt idx="112">
                  <c:v>6.9464150001294911E-2</c:v>
                </c:pt>
                <c:pt idx="113">
                  <c:v>6.7244749996461906E-2</c:v>
                </c:pt>
                <c:pt idx="114">
                  <c:v>7.0640349993482232E-2</c:v>
                </c:pt>
                <c:pt idx="115">
                  <c:v>6.8853800206852611E-2</c:v>
                </c:pt>
                <c:pt idx="116">
                  <c:v>7.6598349856794812E-2</c:v>
                </c:pt>
                <c:pt idx="117">
                  <c:v>7.4178950060741045E-2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CF-4F8D-80CD-5F40640DC3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Active!$L$21:$L$940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CF-4F8D-80CD-5F40640DC3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Active!$M$21:$M$940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CF-4F8D-80CD-5F40640DC3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Active!$N$21:$N$940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CF-4F8D-80CD-5F40640DC3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Active!$O$21:$O$940</c:f>
              <c:numCache>
                <c:formatCode>General</c:formatCode>
                <c:ptCount val="920"/>
                <c:pt idx="70">
                  <c:v>2.9478658127668499E-2</c:v>
                </c:pt>
                <c:pt idx="71">
                  <c:v>2.9632858335967065E-2</c:v>
                </c:pt>
                <c:pt idx="72">
                  <c:v>3.2689244554183476E-2</c:v>
                </c:pt>
                <c:pt idx="73">
                  <c:v>3.5718012824644922E-2</c:v>
                </c:pt>
                <c:pt idx="74">
                  <c:v>3.5865308546004747E-2</c:v>
                </c:pt>
                <c:pt idx="75">
                  <c:v>3.5998795293487089E-2</c:v>
                </c:pt>
                <c:pt idx="76">
                  <c:v>3.6141488023554415E-2</c:v>
                </c:pt>
                <c:pt idx="77">
                  <c:v>3.6215135884234341E-2</c:v>
                </c:pt>
                <c:pt idx="78">
                  <c:v>3.8884870833881195E-2</c:v>
                </c:pt>
                <c:pt idx="79">
                  <c:v>3.9029865059594777E-2</c:v>
                </c:pt>
                <c:pt idx="80">
                  <c:v>3.9080497963812223E-2</c:v>
                </c:pt>
                <c:pt idx="81">
                  <c:v>3.9630555423265316E-2</c:v>
                </c:pt>
                <c:pt idx="82">
                  <c:v>4.2203627555769806E-2</c:v>
                </c:pt>
                <c:pt idx="83">
                  <c:v>4.2205929051416048E-2</c:v>
                </c:pt>
                <c:pt idx="84">
                  <c:v>4.2231245503524771E-2</c:v>
                </c:pt>
                <c:pt idx="85">
                  <c:v>4.2231245503524771E-2</c:v>
                </c:pt>
                <c:pt idx="86">
                  <c:v>4.2599484806924333E-2</c:v>
                </c:pt>
                <c:pt idx="87">
                  <c:v>4.2689243137127984E-2</c:v>
                </c:pt>
                <c:pt idx="88">
                  <c:v>4.5464846886502215E-2</c:v>
                </c:pt>
                <c:pt idx="89">
                  <c:v>4.5524685773304645E-2</c:v>
                </c:pt>
                <c:pt idx="90">
                  <c:v>4.5526987268950901E-2</c:v>
                </c:pt>
                <c:pt idx="91">
                  <c:v>4.8753684164989604E-2</c:v>
                </c:pt>
                <c:pt idx="92">
                  <c:v>4.8755985660635846E-2</c:v>
                </c:pt>
                <c:pt idx="93">
                  <c:v>4.8772096130159585E-2</c:v>
                </c:pt>
                <c:pt idx="94">
                  <c:v>4.8772096130159585E-2</c:v>
                </c:pt>
                <c:pt idx="95">
                  <c:v>4.8772096130159585E-2</c:v>
                </c:pt>
                <c:pt idx="96">
                  <c:v>4.8772096130159585E-2</c:v>
                </c:pt>
                <c:pt idx="97">
                  <c:v>4.8802015573560793E-2</c:v>
                </c:pt>
                <c:pt idx="98">
                  <c:v>4.8880266425533204E-2</c:v>
                </c:pt>
                <c:pt idx="99">
                  <c:v>5.1520081931778851E-2</c:v>
                </c:pt>
                <c:pt idx="100">
                  <c:v>5.1991888539259547E-2</c:v>
                </c:pt>
                <c:pt idx="101">
                  <c:v>5.1994190034905803E-2</c:v>
                </c:pt>
                <c:pt idx="102">
                  <c:v>5.5301439278563159E-2</c:v>
                </c:pt>
                <c:pt idx="103">
                  <c:v>5.5319851243733141E-2</c:v>
                </c:pt>
                <c:pt idx="104">
                  <c:v>5.5363579661011846E-2</c:v>
                </c:pt>
                <c:pt idx="105">
                  <c:v>5.5381991626181813E-2</c:v>
                </c:pt>
                <c:pt idx="106">
                  <c:v>5.5589126234344081E-2</c:v>
                </c:pt>
                <c:pt idx="107">
                  <c:v>5.5961968529036142E-2</c:v>
                </c:pt>
                <c:pt idx="108">
                  <c:v>5.9393498537590857E-2</c:v>
                </c:pt>
                <c:pt idx="109">
                  <c:v>6.5018353897019238E-2</c:v>
                </c:pt>
                <c:pt idx="110">
                  <c:v>6.8199020880133021E-2</c:v>
                </c:pt>
                <c:pt idx="111">
                  <c:v>6.820132237577925E-2</c:v>
                </c:pt>
                <c:pt idx="112">
                  <c:v>6.8360125575370329E-2</c:v>
                </c:pt>
                <c:pt idx="113">
                  <c:v>6.8369331557955298E-2</c:v>
                </c:pt>
                <c:pt idx="114">
                  <c:v>6.8608687105165017E-2</c:v>
                </c:pt>
                <c:pt idx="115">
                  <c:v>6.8661621505028719E-2</c:v>
                </c:pt>
                <c:pt idx="116">
                  <c:v>7.2567259616710372E-2</c:v>
                </c:pt>
                <c:pt idx="117">
                  <c:v>7.257646559929537E-2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CF-4F8D-80CD-5F40640DC39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3.8536160871125032E-3</c:v>
                </c:pt>
                <c:pt idx="1">
                  <c:v>4.8227944729034543E-3</c:v>
                </c:pt>
                <c:pt idx="2">
                  <c:v>6.044234484408449E-3</c:v>
                </c:pt>
                <c:pt idx="3">
                  <c:v>7.517936121627487E-3</c:v>
                </c:pt>
                <c:pt idx="4">
                  <c:v>9.2438993845605673E-3</c:v>
                </c:pt>
                <c:pt idx="5">
                  <c:v>1.1222124273207691E-2</c:v>
                </c:pt>
                <c:pt idx="6">
                  <c:v>1.3452610787568858E-2</c:v>
                </c:pt>
                <c:pt idx="7">
                  <c:v>1.5935358927644069E-2</c:v>
                </c:pt>
                <c:pt idx="8">
                  <c:v>1.8670368693433321E-2</c:v>
                </c:pt>
                <c:pt idx="9">
                  <c:v>2.1657640084936616E-2</c:v>
                </c:pt>
                <c:pt idx="10">
                  <c:v>2.4897173102153957E-2</c:v>
                </c:pt>
                <c:pt idx="11">
                  <c:v>2.8388967745085338E-2</c:v>
                </c:pt>
                <c:pt idx="12">
                  <c:v>3.213302401373077E-2</c:v>
                </c:pt>
                <c:pt idx="13">
                  <c:v>3.6129341908090237E-2</c:v>
                </c:pt>
                <c:pt idx="14">
                  <c:v>4.0377921428163745E-2</c:v>
                </c:pt>
                <c:pt idx="15">
                  <c:v>4.4878762573951299E-2</c:v>
                </c:pt>
                <c:pt idx="16">
                  <c:v>4.96318653454529E-2</c:v>
                </c:pt>
                <c:pt idx="17">
                  <c:v>5.463722974266854E-2</c:v>
                </c:pt>
                <c:pt idx="18">
                  <c:v>5.9894855765598227E-2</c:v>
                </c:pt>
                <c:pt idx="19">
                  <c:v>6.5404743414241961E-2</c:v>
                </c:pt>
                <c:pt idx="20">
                  <c:v>7.1166892688599714E-2</c:v>
                </c:pt>
                <c:pt idx="21">
                  <c:v>7.7181303588671535E-2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CF-4F8D-80CD-5F40640DC393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Active!$U$21:$U$940</c:f>
              <c:numCache>
                <c:formatCode>General</c:formatCode>
                <c:ptCount val="920"/>
                <c:pt idx="77">
                  <c:v>4.7479100001510233E-2</c:v>
                </c:pt>
                <c:pt idx="84">
                  <c:v>3.265119999559829E-2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CF-4F8D-80CD-5F40640DC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1504"/>
        <c:axId val="1"/>
      </c:scatterChart>
      <c:valAx>
        <c:axId val="793421504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20139278255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8715942240966"/>
          <c:y val="0.92073298764483702"/>
          <c:w val="0.8374619503831370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2.  BO CVn -- [46895.455, 0.5174597]</a:t>
            </a:r>
          </a:p>
        </c:rich>
      </c:tx>
      <c:layout>
        <c:manualLayout>
          <c:xMode val="edge"/>
          <c:yMode val="edge"/>
          <c:x val="0.22456813819577734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9174664107485E-2"/>
          <c:y val="0.13653161131301048"/>
          <c:w val="0.8675623800383877"/>
          <c:h val="0.73431866625105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59777.43209999986</c:v>
                  </c:pt>
                  <c:pt idx="117">
                    <c:v>59778.464600000065</c:v>
                  </c:pt>
                </c:numCache>
              </c:numRef>
            </c:plus>
            <c:min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59777.43209999986</c:v>
                  </c:pt>
                  <c:pt idx="117">
                    <c:v>59778.464600000065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Active!$H$21:$H$940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1E-4D8B-B210-715CB70B1F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Active!$I$21:$I$940</c:f>
              <c:numCache>
                <c:formatCode>General</c:formatCode>
                <c:ptCount val="920"/>
                <c:pt idx="37">
                  <c:v>6.5589000005275011E-3</c:v>
                </c:pt>
                <c:pt idx="98">
                  <c:v>4.7114549997786526E-2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1E-4D8B-B210-715CB70B1F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Active!$J$21:$J$940</c:f>
              <c:numCache>
                <c:formatCode>General</c:formatCode>
                <c:ptCount val="920"/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5.0782999969669618E-3</c:v>
                </c:pt>
                <c:pt idx="7">
                  <c:v>5.3782999966642819E-3</c:v>
                </c:pt>
                <c:pt idx="8">
                  <c:v>8.6410500007332303E-3</c:v>
                </c:pt>
                <c:pt idx="9">
                  <c:v>-1.1081000047852285E-3</c:v>
                </c:pt>
                <c:pt idx="10">
                  <c:v>5.1614999974844977E-3</c:v>
                </c:pt>
                <c:pt idx="11">
                  <c:v>8.1830000272020698E-4</c:v>
                </c:pt>
                <c:pt idx="12">
                  <c:v>1.9317500045872293E-3</c:v>
                </c:pt>
                <c:pt idx="13">
                  <c:v>1.2683499953709543E-3</c:v>
                </c:pt>
                <c:pt idx="14">
                  <c:v>5.2326500008348376E-3</c:v>
                </c:pt>
                <c:pt idx="15">
                  <c:v>1.5232650002872106E-2</c:v>
                </c:pt>
                <c:pt idx="16">
                  <c:v>5.6834999995771796E-3</c:v>
                </c:pt>
                <c:pt idx="17">
                  <c:v>9.0349996753502637E-5</c:v>
                </c:pt>
                <c:pt idx="18">
                  <c:v>2.3903499968582764E-3</c:v>
                </c:pt>
                <c:pt idx="19">
                  <c:v>-2.2857000076328404E-3</c:v>
                </c:pt>
                <c:pt idx="20">
                  <c:v>3.2607499961159192E-3</c:v>
                </c:pt>
                <c:pt idx="21">
                  <c:v>3.7413500031107105E-3</c:v>
                </c:pt>
                <c:pt idx="22">
                  <c:v>4.9279999802820385E-4</c:v>
                </c:pt>
                <c:pt idx="23">
                  <c:v>1.4927999945939519E-3</c:v>
                </c:pt>
                <c:pt idx="24">
                  <c:v>4.2332000011811033E-3</c:v>
                </c:pt>
                <c:pt idx="25">
                  <c:v>2.5481999982730485E-3</c:v>
                </c:pt>
                <c:pt idx="26">
                  <c:v>3.9871499975561164E-3</c:v>
                </c:pt>
                <c:pt idx="27">
                  <c:v>1.3849499955540523E-3</c:v>
                </c:pt>
                <c:pt idx="28">
                  <c:v>3.3849499959615059E-3</c:v>
                </c:pt>
                <c:pt idx="29">
                  <c:v>3.4999499985133298E-3</c:v>
                </c:pt>
                <c:pt idx="30">
                  <c:v>3.6999499934609048E-3</c:v>
                </c:pt>
                <c:pt idx="31">
                  <c:v>3.5119999956805259E-3</c:v>
                </c:pt>
                <c:pt idx="32">
                  <c:v>3.6119999931543134E-3</c:v>
                </c:pt>
                <c:pt idx="33">
                  <c:v>4.4127500004833564E-3</c:v>
                </c:pt>
                <c:pt idx="34">
                  <c:v>4.9127500024042092E-3</c:v>
                </c:pt>
                <c:pt idx="35">
                  <c:v>6.7105999987688847E-3</c:v>
                </c:pt>
                <c:pt idx="36">
                  <c:v>1.0046949995739851E-2</c:v>
                </c:pt>
                <c:pt idx="38">
                  <c:v>1.0370899995905347E-2</c:v>
                </c:pt>
                <c:pt idx="39">
                  <c:v>1.0470900000655092E-2</c:v>
                </c:pt>
                <c:pt idx="40">
                  <c:v>9.4397499924525619E-3</c:v>
                </c:pt>
                <c:pt idx="41">
                  <c:v>1.0139749996596947E-2</c:v>
                </c:pt>
                <c:pt idx="42">
                  <c:v>1.0739749995991588E-2</c:v>
                </c:pt>
                <c:pt idx="43">
                  <c:v>1.1883849998412188E-2</c:v>
                </c:pt>
                <c:pt idx="44">
                  <c:v>1.2370149997877888E-2</c:v>
                </c:pt>
                <c:pt idx="45">
                  <c:v>1.4477000004262663E-2</c:v>
                </c:pt>
                <c:pt idx="46">
                  <c:v>1.9058649995713495E-2</c:v>
                </c:pt>
                <c:pt idx="47">
                  <c:v>1.6988549999950919E-2</c:v>
                </c:pt>
                <c:pt idx="48">
                  <c:v>1.5740949995233677E-2</c:v>
                </c:pt>
                <c:pt idx="52">
                  <c:v>2.0266699997591786E-2</c:v>
                </c:pt>
                <c:pt idx="60">
                  <c:v>2.1295299993653316E-2</c:v>
                </c:pt>
                <c:pt idx="86">
                  <c:v>4.1275200004747603E-2</c:v>
                </c:pt>
                <c:pt idx="87">
                  <c:v>4.5211049997305963E-2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1E-4D8B-B210-715CB70B1F45}"/>
            </c:ext>
          </c:extLst>
        </c:ser>
        <c:ser>
          <c:idx val="2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Active!$K$21:$K$940</c:f>
              <c:numCache>
                <c:formatCode>General</c:formatCode>
                <c:ptCount val="920"/>
                <c:pt idx="0">
                  <c:v>0</c:v>
                </c:pt>
                <c:pt idx="49">
                  <c:v>1.6513699993083719E-2</c:v>
                </c:pt>
                <c:pt idx="50">
                  <c:v>1.8058249996101949E-2</c:v>
                </c:pt>
                <c:pt idx="51">
                  <c:v>2.1618799997668248E-2</c:v>
                </c:pt>
                <c:pt idx="53">
                  <c:v>1.9484650001686532E-2</c:v>
                </c:pt>
                <c:pt idx="54">
                  <c:v>2.0065249998879153E-2</c:v>
                </c:pt>
                <c:pt idx="55">
                  <c:v>2.3440500001015607E-2</c:v>
                </c:pt>
                <c:pt idx="56">
                  <c:v>2.0451599993975833E-2</c:v>
                </c:pt>
                <c:pt idx="57">
                  <c:v>2.1141599994734861E-2</c:v>
                </c:pt>
                <c:pt idx="58">
                  <c:v>2.2531599999638274E-2</c:v>
                </c:pt>
                <c:pt idx="59">
                  <c:v>2.3221600000397302E-2</c:v>
                </c:pt>
                <c:pt idx="61">
                  <c:v>2.482534999580821E-2</c:v>
                </c:pt>
                <c:pt idx="62">
                  <c:v>3.0316099997435231E-2</c:v>
                </c:pt>
                <c:pt idx="63">
                  <c:v>2.7780299998994451E-2</c:v>
                </c:pt>
                <c:pt idx="64">
                  <c:v>2.7792249995400198E-2</c:v>
                </c:pt>
                <c:pt idx="65">
                  <c:v>2.7319400003761984E-2</c:v>
                </c:pt>
                <c:pt idx="66">
                  <c:v>3.1474650000745896E-2</c:v>
                </c:pt>
                <c:pt idx="67">
                  <c:v>2.7188100000785198E-2</c:v>
                </c:pt>
                <c:pt idx="68">
                  <c:v>3.0082149991358165E-2</c:v>
                </c:pt>
                <c:pt idx="69">
                  <c:v>2.9264299999340437E-2</c:v>
                </c:pt>
                <c:pt idx="70">
                  <c:v>3.1030049991386477E-2</c:v>
                </c:pt>
                <c:pt idx="71">
                  <c:v>3.0150099999445956E-2</c:v>
                </c:pt>
                <c:pt idx="72">
                  <c:v>3.2509299999219365E-2</c:v>
                </c:pt>
                <c:pt idx="73">
                  <c:v>3.602669999236241E-2</c:v>
                </c:pt>
                <c:pt idx="74">
                  <c:v>3.5756299992499407E-2</c:v>
                </c:pt>
                <c:pt idx="75">
                  <c:v>3.6674999995739199E-2</c:v>
                </c:pt>
                <c:pt idx="76">
                  <c:v>3.7134299993340392E-2</c:v>
                </c:pt>
                <c:pt idx="78">
                  <c:v>4.0753099994617514E-2</c:v>
                </c:pt>
                <c:pt idx="79">
                  <c:v>3.8672549999319017E-2</c:v>
                </c:pt>
                <c:pt idx="80">
                  <c:v>3.8715850001608487E-2</c:v>
                </c:pt>
                <c:pt idx="81">
                  <c:v>3.8881699998455588E-2</c:v>
                </c:pt>
                <c:pt idx="82">
                  <c:v>4.1509399998176377E-2</c:v>
                </c:pt>
                <c:pt idx="83">
                  <c:v>4.0779549999570008E-2</c:v>
                </c:pt>
                <c:pt idx="85">
                  <c:v>4.0351199997530784E-2</c:v>
                </c:pt>
                <c:pt idx="88">
                  <c:v>4.4211950000317302E-2</c:v>
                </c:pt>
                <c:pt idx="89">
                  <c:v>4.5835849996365141E-2</c:v>
                </c:pt>
                <c:pt idx="90">
                  <c:v>4.5105999997758772E-2</c:v>
                </c:pt>
                <c:pt idx="91">
                  <c:v>4.7756299994944129E-2</c:v>
                </c:pt>
                <c:pt idx="92">
                  <c:v>4.7826449997955933E-2</c:v>
                </c:pt>
                <c:pt idx="93">
                  <c:v>5.0117500002670567E-2</c:v>
                </c:pt>
                <c:pt idx="94">
                  <c:v>5.0287500002013985E-2</c:v>
                </c:pt>
                <c:pt idx="95">
                  <c:v>5.0377500003378373E-2</c:v>
                </c:pt>
                <c:pt idx="96">
                  <c:v>5.0647500000195578E-2</c:v>
                </c:pt>
                <c:pt idx="97">
                  <c:v>4.782944999897154E-2</c:v>
                </c:pt>
                <c:pt idx="99">
                  <c:v>5.0276600006327499E-2</c:v>
                </c:pt>
                <c:pt idx="100">
                  <c:v>5.255734999809647E-2</c:v>
                </c:pt>
                <c:pt idx="101">
                  <c:v>5.0827499995648395E-2</c:v>
                </c:pt>
                <c:pt idx="102">
                  <c:v>5.463305000012042E-2</c:v>
                </c:pt>
                <c:pt idx="103">
                  <c:v>5.519425000238698E-2</c:v>
                </c:pt>
                <c:pt idx="104">
                  <c:v>5.3547099872957915E-2</c:v>
                </c:pt>
                <c:pt idx="105">
                  <c:v>5.3938299999572337E-2</c:v>
                </c:pt>
                <c:pt idx="106">
                  <c:v>5.5601799998839851E-2</c:v>
                </c:pt>
                <c:pt idx="107">
                  <c:v>5.4346099961549044E-2</c:v>
                </c:pt>
                <c:pt idx="108">
                  <c:v>5.7159749994752929E-2</c:v>
                </c:pt>
                <c:pt idx="109">
                  <c:v>6.4006350003182888E-2</c:v>
                </c:pt>
                <c:pt idx="110">
                  <c:v>6.775364981876919E-2</c:v>
                </c:pt>
                <c:pt idx="111">
                  <c:v>6.8023799896764103E-2</c:v>
                </c:pt>
                <c:pt idx="112">
                  <c:v>6.9464150001294911E-2</c:v>
                </c:pt>
                <c:pt idx="113">
                  <c:v>6.7244749996461906E-2</c:v>
                </c:pt>
                <c:pt idx="114">
                  <c:v>7.0640349993482232E-2</c:v>
                </c:pt>
                <c:pt idx="115">
                  <c:v>6.8853800206852611E-2</c:v>
                </c:pt>
                <c:pt idx="116">
                  <c:v>7.6598349856794812E-2</c:v>
                </c:pt>
                <c:pt idx="117">
                  <c:v>7.4178950060741045E-2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1E-4D8B-B210-715CB70B1F45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Active!$M$21:$M$940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1E-4D8B-B210-715CB70B1F45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Active!$N$21:$N$940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1E-4D8B-B210-715CB70B1F45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Active!$O$21:$O$940</c:f>
              <c:numCache>
                <c:formatCode>General</c:formatCode>
                <c:ptCount val="920"/>
                <c:pt idx="70">
                  <c:v>2.9478658127668499E-2</c:v>
                </c:pt>
                <c:pt idx="71">
                  <c:v>2.9632858335967065E-2</c:v>
                </c:pt>
                <c:pt idx="72">
                  <c:v>3.2689244554183476E-2</c:v>
                </c:pt>
                <c:pt idx="73">
                  <c:v>3.5718012824644922E-2</c:v>
                </c:pt>
                <c:pt idx="74">
                  <c:v>3.5865308546004747E-2</c:v>
                </c:pt>
                <c:pt idx="75">
                  <c:v>3.5998795293487089E-2</c:v>
                </c:pt>
                <c:pt idx="76">
                  <c:v>3.6141488023554415E-2</c:v>
                </c:pt>
                <c:pt idx="77">
                  <c:v>3.6215135884234341E-2</c:v>
                </c:pt>
                <c:pt idx="78">
                  <c:v>3.8884870833881195E-2</c:v>
                </c:pt>
                <c:pt idx="79">
                  <c:v>3.9029865059594777E-2</c:v>
                </c:pt>
                <c:pt idx="80">
                  <c:v>3.9080497963812223E-2</c:v>
                </c:pt>
                <c:pt idx="81">
                  <c:v>3.9630555423265316E-2</c:v>
                </c:pt>
                <c:pt idx="82">
                  <c:v>4.2203627555769806E-2</c:v>
                </c:pt>
                <c:pt idx="83">
                  <c:v>4.2205929051416048E-2</c:v>
                </c:pt>
                <c:pt idx="84">
                  <c:v>4.2231245503524771E-2</c:v>
                </c:pt>
                <c:pt idx="85">
                  <c:v>4.2231245503524771E-2</c:v>
                </c:pt>
                <c:pt idx="86">
                  <c:v>4.2599484806924333E-2</c:v>
                </c:pt>
                <c:pt idx="87">
                  <c:v>4.2689243137127984E-2</c:v>
                </c:pt>
                <c:pt idx="88">
                  <c:v>4.5464846886502215E-2</c:v>
                </c:pt>
                <c:pt idx="89">
                  <c:v>4.5524685773304645E-2</c:v>
                </c:pt>
                <c:pt idx="90">
                  <c:v>4.5526987268950901E-2</c:v>
                </c:pt>
                <c:pt idx="91">
                  <c:v>4.8753684164989604E-2</c:v>
                </c:pt>
                <c:pt idx="92">
                  <c:v>4.8755985660635846E-2</c:v>
                </c:pt>
                <c:pt idx="93">
                  <c:v>4.8772096130159585E-2</c:v>
                </c:pt>
                <c:pt idx="94">
                  <c:v>4.8772096130159585E-2</c:v>
                </c:pt>
                <c:pt idx="95">
                  <c:v>4.8772096130159585E-2</c:v>
                </c:pt>
                <c:pt idx="96">
                  <c:v>4.8772096130159585E-2</c:v>
                </c:pt>
                <c:pt idx="97">
                  <c:v>4.8802015573560793E-2</c:v>
                </c:pt>
                <c:pt idx="98">
                  <c:v>4.8880266425533204E-2</c:v>
                </c:pt>
                <c:pt idx="99">
                  <c:v>5.1520081931778851E-2</c:v>
                </c:pt>
                <c:pt idx="100">
                  <c:v>5.1991888539259547E-2</c:v>
                </c:pt>
                <c:pt idx="101">
                  <c:v>5.1994190034905803E-2</c:v>
                </c:pt>
                <c:pt idx="102">
                  <c:v>5.5301439278563159E-2</c:v>
                </c:pt>
                <c:pt idx="103">
                  <c:v>5.5319851243733141E-2</c:v>
                </c:pt>
                <c:pt idx="104">
                  <c:v>5.5363579661011846E-2</c:v>
                </c:pt>
                <c:pt idx="105">
                  <c:v>5.5381991626181813E-2</c:v>
                </c:pt>
                <c:pt idx="106">
                  <c:v>5.5589126234344081E-2</c:v>
                </c:pt>
                <c:pt idx="107">
                  <c:v>5.5961968529036142E-2</c:v>
                </c:pt>
                <c:pt idx="108">
                  <c:v>5.9393498537590857E-2</c:v>
                </c:pt>
                <c:pt idx="109">
                  <c:v>6.5018353897019238E-2</c:v>
                </c:pt>
                <c:pt idx="110">
                  <c:v>6.8199020880133021E-2</c:v>
                </c:pt>
                <c:pt idx="111">
                  <c:v>6.820132237577925E-2</c:v>
                </c:pt>
                <c:pt idx="112">
                  <c:v>6.8360125575370329E-2</c:v>
                </c:pt>
                <c:pt idx="113">
                  <c:v>6.8369331557955298E-2</c:v>
                </c:pt>
                <c:pt idx="114">
                  <c:v>6.8608687105165017E-2</c:v>
                </c:pt>
                <c:pt idx="115">
                  <c:v>6.8661621505028719E-2</c:v>
                </c:pt>
                <c:pt idx="116">
                  <c:v>7.2567259616710372E-2</c:v>
                </c:pt>
                <c:pt idx="117">
                  <c:v>7.257646559929537E-2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1E-4D8B-B210-715CB70B1F45}"/>
            </c:ext>
          </c:extLst>
        </c:ser>
        <c:ser>
          <c:idx val="8"/>
          <c:order val="7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3.8536160871125032E-3</c:v>
                </c:pt>
                <c:pt idx="1">
                  <c:v>4.8227944729034543E-3</c:v>
                </c:pt>
                <c:pt idx="2">
                  <c:v>6.044234484408449E-3</c:v>
                </c:pt>
                <c:pt idx="3">
                  <c:v>7.517936121627487E-3</c:v>
                </c:pt>
                <c:pt idx="4">
                  <c:v>9.2438993845605673E-3</c:v>
                </c:pt>
                <c:pt idx="5">
                  <c:v>1.1222124273207691E-2</c:v>
                </c:pt>
                <c:pt idx="6">
                  <c:v>1.3452610787568858E-2</c:v>
                </c:pt>
                <c:pt idx="7">
                  <c:v>1.5935358927644069E-2</c:v>
                </c:pt>
                <c:pt idx="8">
                  <c:v>1.8670368693433321E-2</c:v>
                </c:pt>
                <c:pt idx="9">
                  <c:v>2.1657640084936616E-2</c:v>
                </c:pt>
                <c:pt idx="10">
                  <c:v>2.4897173102153957E-2</c:v>
                </c:pt>
                <c:pt idx="11">
                  <c:v>2.8388967745085338E-2</c:v>
                </c:pt>
                <c:pt idx="12">
                  <c:v>3.213302401373077E-2</c:v>
                </c:pt>
                <c:pt idx="13">
                  <c:v>3.6129341908090237E-2</c:v>
                </c:pt>
                <c:pt idx="14">
                  <c:v>4.0377921428163745E-2</c:v>
                </c:pt>
                <c:pt idx="15">
                  <c:v>4.4878762573951299E-2</c:v>
                </c:pt>
                <c:pt idx="16">
                  <c:v>4.96318653454529E-2</c:v>
                </c:pt>
                <c:pt idx="17">
                  <c:v>5.463722974266854E-2</c:v>
                </c:pt>
                <c:pt idx="18">
                  <c:v>5.9894855765598227E-2</c:v>
                </c:pt>
                <c:pt idx="19">
                  <c:v>6.5404743414241961E-2</c:v>
                </c:pt>
                <c:pt idx="20">
                  <c:v>7.1166892688599714E-2</c:v>
                </c:pt>
                <c:pt idx="21">
                  <c:v>7.7181303588671535E-2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1E-4D8B-B210-715CB70B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6584"/>
        <c:axId val="1"/>
      </c:scatterChart>
      <c:valAx>
        <c:axId val="793416584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65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23582357083413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6363926517921"/>
          <c:y val="0.16433594490265943"/>
          <c:w val="0.80813136453786294"/>
          <c:h val="0.58042057135832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59777.43209999986</c:v>
                  </c:pt>
                  <c:pt idx="117">
                    <c:v>59778.464600000065</c:v>
                  </c:pt>
                </c:numCache>
              </c:numRef>
            </c:plus>
            <c:min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59777.43209999986</c:v>
                  </c:pt>
                  <c:pt idx="117">
                    <c:v>59778.464600000065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Active!$H$21:$H$940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9-47E6-86B1-8ED7FC5AAF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Active!$I$21:$I$940</c:f>
              <c:numCache>
                <c:formatCode>General</c:formatCode>
                <c:ptCount val="920"/>
                <c:pt idx="37">
                  <c:v>6.5589000005275011E-3</c:v>
                </c:pt>
                <c:pt idx="98">
                  <c:v>4.7114549997786526E-2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9-47E6-86B1-8ED7FC5AAF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Active!$J$21:$J$940</c:f>
              <c:numCache>
                <c:formatCode>General</c:formatCode>
                <c:ptCount val="920"/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5.0782999969669618E-3</c:v>
                </c:pt>
                <c:pt idx="7">
                  <c:v>5.3782999966642819E-3</c:v>
                </c:pt>
                <c:pt idx="8">
                  <c:v>8.6410500007332303E-3</c:v>
                </c:pt>
                <c:pt idx="9">
                  <c:v>-1.1081000047852285E-3</c:v>
                </c:pt>
                <c:pt idx="10">
                  <c:v>5.1614999974844977E-3</c:v>
                </c:pt>
                <c:pt idx="11">
                  <c:v>8.1830000272020698E-4</c:v>
                </c:pt>
                <c:pt idx="12">
                  <c:v>1.9317500045872293E-3</c:v>
                </c:pt>
                <c:pt idx="13">
                  <c:v>1.2683499953709543E-3</c:v>
                </c:pt>
                <c:pt idx="14">
                  <c:v>5.2326500008348376E-3</c:v>
                </c:pt>
                <c:pt idx="15">
                  <c:v>1.5232650002872106E-2</c:v>
                </c:pt>
                <c:pt idx="16">
                  <c:v>5.6834999995771796E-3</c:v>
                </c:pt>
                <c:pt idx="17">
                  <c:v>9.0349996753502637E-5</c:v>
                </c:pt>
                <c:pt idx="18">
                  <c:v>2.3903499968582764E-3</c:v>
                </c:pt>
                <c:pt idx="19">
                  <c:v>-2.2857000076328404E-3</c:v>
                </c:pt>
                <c:pt idx="20">
                  <c:v>3.2607499961159192E-3</c:v>
                </c:pt>
                <c:pt idx="21">
                  <c:v>3.7413500031107105E-3</c:v>
                </c:pt>
                <c:pt idx="22">
                  <c:v>4.9279999802820385E-4</c:v>
                </c:pt>
                <c:pt idx="23">
                  <c:v>1.4927999945939519E-3</c:v>
                </c:pt>
                <c:pt idx="24">
                  <c:v>4.2332000011811033E-3</c:v>
                </c:pt>
                <c:pt idx="25">
                  <c:v>2.5481999982730485E-3</c:v>
                </c:pt>
                <c:pt idx="26">
                  <c:v>3.9871499975561164E-3</c:v>
                </c:pt>
                <c:pt idx="27">
                  <c:v>1.3849499955540523E-3</c:v>
                </c:pt>
                <c:pt idx="28">
                  <c:v>3.3849499959615059E-3</c:v>
                </c:pt>
                <c:pt idx="29">
                  <c:v>3.4999499985133298E-3</c:v>
                </c:pt>
                <c:pt idx="30">
                  <c:v>3.6999499934609048E-3</c:v>
                </c:pt>
                <c:pt idx="31">
                  <c:v>3.5119999956805259E-3</c:v>
                </c:pt>
                <c:pt idx="32">
                  <c:v>3.6119999931543134E-3</c:v>
                </c:pt>
                <c:pt idx="33">
                  <c:v>4.4127500004833564E-3</c:v>
                </c:pt>
                <c:pt idx="34">
                  <c:v>4.9127500024042092E-3</c:v>
                </c:pt>
                <c:pt idx="35">
                  <c:v>6.7105999987688847E-3</c:v>
                </c:pt>
                <c:pt idx="36">
                  <c:v>1.0046949995739851E-2</c:v>
                </c:pt>
                <c:pt idx="38">
                  <c:v>1.0370899995905347E-2</c:v>
                </c:pt>
                <c:pt idx="39">
                  <c:v>1.0470900000655092E-2</c:v>
                </c:pt>
                <c:pt idx="40">
                  <c:v>9.4397499924525619E-3</c:v>
                </c:pt>
                <c:pt idx="41">
                  <c:v>1.0139749996596947E-2</c:v>
                </c:pt>
                <c:pt idx="42">
                  <c:v>1.0739749995991588E-2</c:v>
                </c:pt>
                <c:pt idx="43">
                  <c:v>1.1883849998412188E-2</c:v>
                </c:pt>
                <c:pt idx="44">
                  <c:v>1.2370149997877888E-2</c:v>
                </c:pt>
                <c:pt idx="45">
                  <c:v>1.4477000004262663E-2</c:v>
                </c:pt>
                <c:pt idx="46">
                  <c:v>1.9058649995713495E-2</c:v>
                </c:pt>
                <c:pt idx="47">
                  <c:v>1.6988549999950919E-2</c:v>
                </c:pt>
                <c:pt idx="48">
                  <c:v>1.5740949995233677E-2</c:v>
                </c:pt>
                <c:pt idx="52">
                  <c:v>2.0266699997591786E-2</c:v>
                </c:pt>
                <c:pt idx="60">
                  <c:v>2.1295299993653316E-2</c:v>
                </c:pt>
                <c:pt idx="86">
                  <c:v>4.1275200004747603E-2</c:v>
                </c:pt>
                <c:pt idx="87">
                  <c:v>4.5211049997305963E-2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9-47E6-86B1-8ED7FC5AAF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Active!$K$21:$K$940</c:f>
              <c:numCache>
                <c:formatCode>General</c:formatCode>
                <c:ptCount val="920"/>
                <c:pt idx="0">
                  <c:v>0</c:v>
                </c:pt>
                <c:pt idx="49">
                  <c:v>1.6513699993083719E-2</c:v>
                </c:pt>
                <c:pt idx="50">
                  <c:v>1.8058249996101949E-2</c:v>
                </c:pt>
                <c:pt idx="51">
                  <c:v>2.1618799997668248E-2</c:v>
                </c:pt>
                <c:pt idx="53">
                  <c:v>1.9484650001686532E-2</c:v>
                </c:pt>
                <c:pt idx="54">
                  <c:v>2.0065249998879153E-2</c:v>
                </c:pt>
                <c:pt idx="55">
                  <c:v>2.3440500001015607E-2</c:v>
                </c:pt>
                <c:pt idx="56">
                  <c:v>2.0451599993975833E-2</c:v>
                </c:pt>
                <c:pt idx="57">
                  <c:v>2.1141599994734861E-2</c:v>
                </c:pt>
                <c:pt idx="58">
                  <c:v>2.2531599999638274E-2</c:v>
                </c:pt>
                <c:pt idx="59">
                  <c:v>2.3221600000397302E-2</c:v>
                </c:pt>
                <c:pt idx="61">
                  <c:v>2.482534999580821E-2</c:v>
                </c:pt>
                <c:pt idx="62">
                  <c:v>3.0316099997435231E-2</c:v>
                </c:pt>
                <c:pt idx="63">
                  <c:v>2.7780299998994451E-2</c:v>
                </c:pt>
                <c:pt idx="64">
                  <c:v>2.7792249995400198E-2</c:v>
                </c:pt>
                <c:pt idx="65">
                  <c:v>2.7319400003761984E-2</c:v>
                </c:pt>
                <c:pt idx="66">
                  <c:v>3.1474650000745896E-2</c:v>
                </c:pt>
                <c:pt idx="67">
                  <c:v>2.7188100000785198E-2</c:v>
                </c:pt>
                <c:pt idx="68">
                  <c:v>3.0082149991358165E-2</c:v>
                </c:pt>
                <c:pt idx="69">
                  <c:v>2.9264299999340437E-2</c:v>
                </c:pt>
                <c:pt idx="70">
                  <c:v>3.1030049991386477E-2</c:v>
                </c:pt>
                <c:pt idx="71">
                  <c:v>3.0150099999445956E-2</c:v>
                </c:pt>
                <c:pt idx="72">
                  <c:v>3.2509299999219365E-2</c:v>
                </c:pt>
                <c:pt idx="73">
                  <c:v>3.602669999236241E-2</c:v>
                </c:pt>
                <c:pt idx="74">
                  <c:v>3.5756299992499407E-2</c:v>
                </c:pt>
                <c:pt idx="75">
                  <c:v>3.6674999995739199E-2</c:v>
                </c:pt>
                <c:pt idx="76">
                  <c:v>3.7134299993340392E-2</c:v>
                </c:pt>
                <c:pt idx="78">
                  <c:v>4.0753099994617514E-2</c:v>
                </c:pt>
                <c:pt idx="79">
                  <c:v>3.8672549999319017E-2</c:v>
                </c:pt>
                <c:pt idx="80">
                  <c:v>3.8715850001608487E-2</c:v>
                </c:pt>
                <c:pt idx="81">
                  <c:v>3.8881699998455588E-2</c:v>
                </c:pt>
                <c:pt idx="82">
                  <c:v>4.1509399998176377E-2</c:v>
                </c:pt>
                <c:pt idx="83">
                  <c:v>4.0779549999570008E-2</c:v>
                </c:pt>
                <c:pt idx="85">
                  <c:v>4.0351199997530784E-2</c:v>
                </c:pt>
                <c:pt idx="88">
                  <c:v>4.4211950000317302E-2</c:v>
                </c:pt>
                <c:pt idx="89">
                  <c:v>4.5835849996365141E-2</c:v>
                </c:pt>
                <c:pt idx="90">
                  <c:v>4.5105999997758772E-2</c:v>
                </c:pt>
                <c:pt idx="91">
                  <c:v>4.7756299994944129E-2</c:v>
                </c:pt>
                <c:pt idx="92">
                  <c:v>4.7826449997955933E-2</c:v>
                </c:pt>
                <c:pt idx="93">
                  <c:v>5.0117500002670567E-2</c:v>
                </c:pt>
                <c:pt idx="94">
                  <c:v>5.0287500002013985E-2</c:v>
                </c:pt>
                <c:pt idx="95">
                  <c:v>5.0377500003378373E-2</c:v>
                </c:pt>
                <c:pt idx="96">
                  <c:v>5.0647500000195578E-2</c:v>
                </c:pt>
                <c:pt idx="97">
                  <c:v>4.782944999897154E-2</c:v>
                </c:pt>
                <c:pt idx="99">
                  <c:v>5.0276600006327499E-2</c:v>
                </c:pt>
                <c:pt idx="100">
                  <c:v>5.255734999809647E-2</c:v>
                </c:pt>
                <c:pt idx="101">
                  <c:v>5.0827499995648395E-2</c:v>
                </c:pt>
                <c:pt idx="102">
                  <c:v>5.463305000012042E-2</c:v>
                </c:pt>
                <c:pt idx="103">
                  <c:v>5.519425000238698E-2</c:v>
                </c:pt>
                <c:pt idx="104">
                  <c:v>5.3547099872957915E-2</c:v>
                </c:pt>
                <c:pt idx="105">
                  <c:v>5.3938299999572337E-2</c:v>
                </c:pt>
                <c:pt idx="106">
                  <c:v>5.5601799998839851E-2</c:v>
                </c:pt>
                <c:pt idx="107">
                  <c:v>5.4346099961549044E-2</c:v>
                </c:pt>
                <c:pt idx="108">
                  <c:v>5.7159749994752929E-2</c:v>
                </c:pt>
                <c:pt idx="109">
                  <c:v>6.4006350003182888E-2</c:v>
                </c:pt>
                <c:pt idx="110">
                  <c:v>6.775364981876919E-2</c:v>
                </c:pt>
                <c:pt idx="111">
                  <c:v>6.8023799896764103E-2</c:v>
                </c:pt>
                <c:pt idx="112">
                  <c:v>6.9464150001294911E-2</c:v>
                </c:pt>
                <c:pt idx="113">
                  <c:v>6.7244749996461906E-2</c:v>
                </c:pt>
                <c:pt idx="114">
                  <c:v>7.0640349993482232E-2</c:v>
                </c:pt>
                <c:pt idx="115">
                  <c:v>6.8853800206852611E-2</c:v>
                </c:pt>
                <c:pt idx="116">
                  <c:v>7.6598349856794812E-2</c:v>
                </c:pt>
                <c:pt idx="117">
                  <c:v>7.4178950060741045E-2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9-47E6-86B1-8ED7FC5AAF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Active!$L$21:$L$940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9-47E6-86B1-8ED7FC5AAF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Active!$M$21:$M$940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9-47E6-86B1-8ED7FC5AAF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Active!$N$21:$N$940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9-47E6-86B1-8ED7FC5AAF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24894.5</c:v>
                </c:pt>
                <c:pt idx="117">
                  <c:v>24896.5</c:v>
                </c:pt>
              </c:numCache>
            </c:numRef>
          </c:xVal>
          <c:yVal>
            <c:numRef>
              <c:f>Active!$O$21:$O$940</c:f>
              <c:numCache>
                <c:formatCode>General</c:formatCode>
                <c:ptCount val="920"/>
                <c:pt idx="70">
                  <c:v>2.9478658127668499E-2</c:v>
                </c:pt>
                <c:pt idx="71">
                  <c:v>2.9632858335967065E-2</c:v>
                </c:pt>
                <c:pt idx="72">
                  <c:v>3.2689244554183476E-2</c:v>
                </c:pt>
                <c:pt idx="73">
                  <c:v>3.5718012824644922E-2</c:v>
                </c:pt>
                <c:pt idx="74">
                  <c:v>3.5865308546004747E-2</c:v>
                </c:pt>
                <c:pt idx="75">
                  <c:v>3.5998795293487089E-2</c:v>
                </c:pt>
                <c:pt idx="76">
                  <c:v>3.6141488023554415E-2</c:v>
                </c:pt>
                <c:pt idx="77">
                  <c:v>3.6215135884234341E-2</c:v>
                </c:pt>
                <c:pt idx="78">
                  <c:v>3.8884870833881195E-2</c:v>
                </c:pt>
                <c:pt idx="79">
                  <c:v>3.9029865059594777E-2</c:v>
                </c:pt>
                <c:pt idx="80">
                  <c:v>3.9080497963812223E-2</c:v>
                </c:pt>
                <c:pt idx="81">
                  <c:v>3.9630555423265316E-2</c:v>
                </c:pt>
                <c:pt idx="82">
                  <c:v>4.2203627555769806E-2</c:v>
                </c:pt>
                <c:pt idx="83">
                  <c:v>4.2205929051416048E-2</c:v>
                </c:pt>
                <c:pt idx="84">
                  <c:v>4.2231245503524771E-2</c:v>
                </c:pt>
                <c:pt idx="85">
                  <c:v>4.2231245503524771E-2</c:v>
                </c:pt>
                <c:pt idx="86">
                  <c:v>4.2599484806924333E-2</c:v>
                </c:pt>
                <c:pt idx="87">
                  <c:v>4.2689243137127984E-2</c:v>
                </c:pt>
                <c:pt idx="88">
                  <c:v>4.5464846886502215E-2</c:v>
                </c:pt>
                <c:pt idx="89">
                  <c:v>4.5524685773304645E-2</c:v>
                </c:pt>
                <c:pt idx="90">
                  <c:v>4.5526987268950901E-2</c:v>
                </c:pt>
                <c:pt idx="91">
                  <c:v>4.8753684164989604E-2</c:v>
                </c:pt>
                <c:pt idx="92">
                  <c:v>4.8755985660635846E-2</c:v>
                </c:pt>
                <c:pt idx="93">
                  <c:v>4.8772096130159585E-2</c:v>
                </c:pt>
                <c:pt idx="94">
                  <c:v>4.8772096130159585E-2</c:v>
                </c:pt>
                <c:pt idx="95">
                  <c:v>4.8772096130159585E-2</c:v>
                </c:pt>
                <c:pt idx="96">
                  <c:v>4.8772096130159585E-2</c:v>
                </c:pt>
                <c:pt idx="97">
                  <c:v>4.8802015573560793E-2</c:v>
                </c:pt>
                <c:pt idx="98">
                  <c:v>4.8880266425533204E-2</c:v>
                </c:pt>
                <c:pt idx="99">
                  <c:v>5.1520081931778851E-2</c:v>
                </c:pt>
                <c:pt idx="100">
                  <c:v>5.1991888539259547E-2</c:v>
                </c:pt>
                <c:pt idx="101">
                  <c:v>5.1994190034905803E-2</c:v>
                </c:pt>
                <c:pt idx="102">
                  <c:v>5.5301439278563159E-2</c:v>
                </c:pt>
                <c:pt idx="103">
                  <c:v>5.5319851243733141E-2</c:v>
                </c:pt>
                <c:pt idx="104">
                  <c:v>5.5363579661011846E-2</c:v>
                </c:pt>
                <c:pt idx="105">
                  <c:v>5.5381991626181813E-2</c:v>
                </c:pt>
                <c:pt idx="106">
                  <c:v>5.5589126234344081E-2</c:v>
                </c:pt>
                <c:pt idx="107">
                  <c:v>5.5961968529036142E-2</c:v>
                </c:pt>
                <c:pt idx="108">
                  <c:v>5.9393498537590857E-2</c:v>
                </c:pt>
                <c:pt idx="109">
                  <c:v>6.5018353897019238E-2</c:v>
                </c:pt>
                <c:pt idx="110">
                  <c:v>6.8199020880133021E-2</c:v>
                </c:pt>
                <c:pt idx="111">
                  <c:v>6.820132237577925E-2</c:v>
                </c:pt>
                <c:pt idx="112">
                  <c:v>6.8360125575370329E-2</c:v>
                </c:pt>
                <c:pt idx="113">
                  <c:v>6.8369331557955298E-2</c:v>
                </c:pt>
                <c:pt idx="114">
                  <c:v>6.8608687105165017E-2</c:v>
                </c:pt>
                <c:pt idx="115">
                  <c:v>6.8661621505028719E-2</c:v>
                </c:pt>
                <c:pt idx="116">
                  <c:v>7.2567259616710372E-2</c:v>
                </c:pt>
                <c:pt idx="117">
                  <c:v>7.257646559929537E-2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9-47E6-86B1-8ED7FC5AAFA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3.8536160871125032E-3</c:v>
                </c:pt>
                <c:pt idx="1">
                  <c:v>4.8227944729034543E-3</c:v>
                </c:pt>
                <c:pt idx="2">
                  <c:v>6.044234484408449E-3</c:v>
                </c:pt>
                <c:pt idx="3">
                  <c:v>7.517936121627487E-3</c:v>
                </c:pt>
                <c:pt idx="4">
                  <c:v>9.2438993845605673E-3</c:v>
                </c:pt>
                <c:pt idx="5">
                  <c:v>1.1222124273207691E-2</c:v>
                </c:pt>
                <c:pt idx="6">
                  <c:v>1.3452610787568858E-2</c:v>
                </c:pt>
                <c:pt idx="7">
                  <c:v>1.5935358927644069E-2</c:v>
                </c:pt>
                <c:pt idx="8">
                  <c:v>1.8670368693433321E-2</c:v>
                </c:pt>
                <c:pt idx="9">
                  <c:v>2.1657640084936616E-2</c:v>
                </c:pt>
                <c:pt idx="10">
                  <c:v>2.4897173102153957E-2</c:v>
                </c:pt>
                <c:pt idx="11">
                  <c:v>2.8388967745085338E-2</c:v>
                </c:pt>
                <c:pt idx="12">
                  <c:v>3.213302401373077E-2</c:v>
                </c:pt>
                <c:pt idx="13">
                  <c:v>3.6129341908090237E-2</c:v>
                </c:pt>
                <c:pt idx="14">
                  <c:v>4.0377921428163745E-2</c:v>
                </c:pt>
                <c:pt idx="15">
                  <c:v>4.4878762573951299E-2</c:v>
                </c:pt>
                <c:pt idx="16">
                  <c:v>4.96318653454529E-2</c:v>
                </c:pt>
                <c:pt idx="17">
                  <c:v>5.463722974266854E-2</c:v>
                </c:pt>
                <c:pt idx="18">
                  <c:v>5.9894855765598227E-2</c:v>
                </c:pt>
                <c:pt idx="19">
                  <c:v>6.5404743414241961E-2</c:v>
                </c:pt>
                <c:pt idx="20">
                  <c:v>7.1166892688599714E-2</c:v>
                </c:pt>
                <c:pt idx="21">
                  <c:v>7.7181303588671535E-2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29-47E6-86B1-8ED7FC5A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8880"/>
        <c:axId val="1"/>
      </c:scatterChart>
      <c:valAx>
        <c:axId val="793418880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7808932420036"/>
              <c:y val="0.81818328652974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06504065040651E-2"/>
              <c:y val="0.34965108382431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09773168597826"/>
          <c:y val="0.90909237743883409"/>
          <c:w val="0.77723696733030323"/>
          <c:h val="6.99300699300698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685097403025626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7914929325876"/>
          <c:y val="0.14769252958613219"/>
          <c:w val="0.7922961033947462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(old)'!$C$21:$C$1940</c:f>
                <c:numCache>
                  <c:formatCode>General</c:formatCode>
                  <c:ptCount val="1920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48383.425600000002</c:v>
                  </c:pt>
                  <c:pt idx="15">
                    <c:v>48419.379500000003</c:v>
                  </c:pt>
                  <c:pt idx="16">
                    <c:v>48724.416400000002</c:v>
                  </c:pt>
                  <c:pt idx="17">
                    <c:v>48724.418700000002</c:v>
                  </c:pt>
                  <c:pt idx="18">
                    <c:v>48748.475899999998</c:v>
                  </c:pt>
                  <c:pt idx="19">
                    <c:v>48811.352800000001</c:v>
                  </c:pt>
                  <c:pt idx="20">
                    <c:v>48812.388200000001</c:v>
                  </c:pt>
                  <c:pt idx="21">
                    <c:v>49056.367200000001</c:v>
                  </c:pt>
                  <c:pt idx="22">
                    <c:v>49056.368199999997</c:v>
                  </c:pt>
                  <c:pt idx="23">
                    <c:v>49091.558199999999</c:v>
                  </c:pt>
                  <c:pt idx="24">
                    <c:v>49117.429499999998</c:v>
                  </c:pt>
                  <c:pt idx="25">
                    <c:v>49167.3658</c:v>
                  </c:pt>
                  <c:pt idx="26">
                    <c:v>49439.546999999999</c:v>
                  </c:pt>
                  <c:pt idx="27">
                    <c:v>49439.548999999999</c:v>
                  </c:pt>
                  <c:pt idx="28">
                    <c:v>49465.422100000003</c:v>
                  </c:pt>
                  <c:pt idx="29">
                    <c:v>49465.422299999998</c:v>
                  </c:pt>
                  <c:pt idx="30">
                    <c:v>49503.455399999999</c:v>
                  </c:pt>
                  <c:pt idx="31">
                    <c:v>49503.455499999996</c:v>
                  </c:pt>
                  <c:pt idx="32">
                    <c:v>49763.479800000001</c:v>
                  </c:pt>
                  <c:pt idx="33">
                    <c:v>49763.480300000003</c:v>
                  </c:pt>
                  <c:pt idx="34">
                    <c:v>50570.460500000001</c:v>
                  </c:pt>
                  <c:pt idx="35">
                    <c:v>51271.362999999998</c:v>
                  </c:pt>
                  <c:pt idx="36">
                    <c:v>51295.425199999998</c:v>
                  </c:pt>
                  <c:pt idx="37">
                    <c:v>51362.436000000002</c:v>
                  </c:pt>
                  <c:pt idx="38">
                    <c:v>51645.4882</c:v>
                  </c:pt>
                  <c:pt idx="39">
                    <c:v>52070.323100000001</c:v>
                  </c:pt>
                  <c:pt idx="40">
                    <c:v>52375.367700000003</c:v>
                  </c:pt>
                  <c:pt idx="41">
                    <c:v>52740.4401</c:v>
                  </c:pt>
                  <c:pt idx="42">
                    <c:v>52757.514199999998</c:v>
                  </c:pt>
                  <c:pt idx="43">
                    <c:v>52813.3986</c:v>
                  </c:pt>
                  <c:pt idx="44">
                    <c:v>52835.3914</c:v>
                  </c:pt>
                  <c:pt idx="45">
                    <c:v>53119.219599999997</c:v>
                  </c:pt>
                  <c:pt idx="46">
                    <c:v>53413.3989</c:v>
                  </c:pt>
                  <c:pt idx="47">
                    <c:v>53413.398999999998</c:v>
                  </c:pt>
                  <c:pt idx="48">
                    <c:v>53413.399100000002</c:v>
                  </c:pt>
                  <c:pt idx="49">
                    <c:v>53461.521399999998</c:v>
                  </c:pt>
                  <c:pt idx="50">
                    <c:v>53475.230300000003</c:v>
                  </c:pt>
                  <c:pt idx="51">
                    <c:v>53475.232100000001</c:v>
                  </c:pt>
                  <c:pt idx="52">
                    <c:v>53475.2333</c:v>
                  </c:pt>
                  <c:pt idx="53">
                    <c:v>53475.2376</c:v>
                  </c:pt>
                  <c:pt idx="54">
                    <c:v>53476.268100000001</c:v>
                  </c:pt>
                  <c:pt idx="55">
                    <c:v>53476.268799999998</c:v>
                  </c:pt>
                  <c:pt idx="56">
                    <c:v>53476.269099999998</c:v>
                  </c:pt>
                  <c:pt idx="57">
                    <c:v>53476.269200000002</c:v>
                  </c:pt>
                  <c:pt idx="58">
                    <c:v>53485.327700000002</c:v>
                  </c:pt>
                  <c:pt idx="59">
                    <c:v>53504.470699999998</c:v>
                  </c:pt>
                  <c:pt idx="60">
                    <c:v>53504.471400000002</c:v>
                  </c:pt>
                  <c:pt idx="61">
                    <c:v>53504.472800000003</c:v>
                  </c:pt>
                  <c:pt idx="62">
                    <c:v>53504.4735</c:v>
                  </c:pt>
                  <c:pt idx="63">
                    <c:v>53545.350899999998</c:v>
                  </c:pt>
                  <c:pt idx="64">
                    <c:v>54131.894999999997</c:v>
                  </c:pt>
                  <c:pt idx="65">
                    <c:v>54547.161899999999</c:v>
                  </c:pt>
                  <c:pt idx="66">
                    <c:v>54554.403899999998</c:v>
                  </c:pt>
                  <c:pt idx="67">
                    <c:v>54557.7673</c:v>
                  </c:pt>
                  <c:pt idx="68">
                    <c:v>54656.342900000003</c:v>
                  </c:pt>
                  <c:pt idx="69">
                    <c:v>54665.402600000001</c:v>
                  </c:pt>
                  <c:pt idx="70">
                    <c:v>54671.349099999999</c:v>
                  </c:pt>
                  <c:pt idx="71">
                    <c:v>54678.337699999996</c:v>
                  </c:pt>
                  <c:pt idx="72">
                    <c:v>54699.294000000002</c:v>
                  </c:pt>
                  <c:pt idx="73">
                    <c:v>54933.446279999996</c:v>
                  </c:pt>
                  <c:pt idx="74">
                    <c:v>54933.446300000003</c:v>
                  </c:pt>
                  <c:pt idx="75">
                    <c:v>54950.780299999999</c:v>
                  </c:pt>
                  <c:pt idx="76">
                    <c:v>55294.375899999999</c:v>
                  </c:pt>
                  <c:pt idx="77">
                    <c:v>55651.426339999998</c:v>
                  </c:pt>
                </c:numCache>
              </c:numRef>
            </c:plus>
            <c:minus>
              <c:numRef>
                <c:f>'A (old)'!$C$21:$C$1940</c:f>
                <c:numCache>
                  <c:formatCode>General</c:formatCode>
                  <c:ptCount val="1920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48383.425600000002</c:v>
                  </c:pt>
                  <c:pt idx="15">
                    <c:v>48419.379500000003</c:v>
                  </c:pt>
                  <c:pt idx="16">
                    <c:v>48724.416400000002</c:v>
                  </c:pt>
                  <c:pt idx="17">
                    <c:v>48724.418700000002</c:v>
                  </c:pt>
                  <c:pt idx="18">
                    <c:v>48748.475899999998</c:v>
                  </c:pt>
                  <c:pt idx="19">
                    <c:v>48811.352800000001</c:v>
                  </c:pt>
                  <c:pt idx="20">
                    <c:v>48812.388200000001</c:v>
                  </c:pt>
                  <c:pt idx="21">
                    <c:v>49056.367200000001</c:v>
                  </c:pt>
                  <c:pt idx="22">
                    <c:v>49056.368199999997</c:v>
                  </c:pt>
                  <c:pt idx="23">
                    <c:v>49091.558199999999</c:v>
                  </c:pt>
                  <c:pt idx="24">
                    <c:v>49117.429499999998</c:v>
                  </c:pt>
                  <c:pt idx="25">
                    <c:v>49167.3658</c:v>
                  </c:pt>
                  <c:pt idx="26">
                    <c:v>49439.546999999999</c:v>
                  </c:pt>
                  <c:pt idx="27">
                    <c:v>49439.548999999999</c:v>
                  </c:pt>
                  <c:pt idx="28">
                    <c:v>49465.422100000003</c:v>
                  </c:pt>
                  <c:pt idx="29">
                    <c:v>49465.422299999998</c:v>
                  </c:pt>
                  <c:pt idx="30">
                    <c:v>49503.455399999999</c:v>
                  </c:pt>
                  <c:pt idx="31">
                    <c:v>49503.455499999996</c:v>
                  </c:pt>
                  <c:pt idx="32">
                    <c:v>49763.479800000001</c:v>
                  </c:pt>
                  <c:pt idx="33">
                    <c:v>49763.480300000003</c:v>
                  </c:pt>
                  <c:pt idx="34">
                    <c:v>50570.460500000001</c:v>
                  </c:pt>
                  <c:pt idx="35">
                    <c:v>51271.362999999998</c:v>
                  </c:pt>
                  <c:pt idx="36">
                    <c:v>51295.425199999998</c:v>
                  </c:pt>
                  <c:pt idx="37">
                    <c:v>51362.436000000002</c:v>
                  </c:pt>
                  <c:pt idx="38">
                    <c:v>51645.4882</c:v>
                  </c:pt>
                  <c:pt idx="39">
                    <c:v>52070.323100000001</c:v>
                  </c:pt>
                  <c:pt idx="40">
                    <c:v>52375.367700000003</c:v>
                  </c:pt>
                  <c:pt idx="41">
                    <c:v>52740.4401</c:v>
                  </c:pt>
                  <c:pt idx="42">
                    <c:v>52757.514199999998</c:v>
                  </c:pt>
                  <c:pt idx="43">
                    <c:v>52813.3986</c:v>
                  </c:pt>
                  <c:pt idx="44">
                    <c:v>52835.3914</c:v>
                  </c:pt>
                  <c:pt idx="45">
                    <c:v>53119.219599999997</c:v>
                  </c:pt>
                  <c:pt idx="46">
                    <c:v>53413.3989</c:v>
                  </c:pt>
                  <c:pt idx="47">
                    <c:v>53413.398999999998</c:v>
                  </c:pt>
                  <c:pt idx="48">
                    <c:v>53413.399100000002</c:v>
                  </c:pt>
                  <c:pt idx="49">
                    <c:v>53461.521399999998</c:v>
                  </c:pt>
                  <c:pt idx="50">
                    <c:v>53475.230300000003</c:v>
                  </c:pt>
                  <c:pt idx="51">
                    <c:v>53475.232100000001</c:v>
                  </c:pt>
                  <c:pt idx="52">
                    <c:v>53475.2333</c:v>
                  </c:pt>
                  <c:pt idx="53">
                    <c:v>53475.2376</c:v>
                  </c:pt>
                  <c:pt idx="54">
                    <c:v>53476.268100000001</c:v>
                  </c:pt>
                  <c:pt idx="55">
                    <c:v>53476.268799999998</c:v>
                  </c:pt>
                  <c:pt idx="56">
                    <c:v>53476.269099999998</c:v>
                  </c:pt>
                  <c:pt idx="57">
                    <c:v>53476.269200000002</c:v>
                  </c:pt>
                  <c:pt idx="58">
                    <c:v>53485.327700000002</c:v>
                  </c:pt>
                  <c:pt idx="59">
                    <c:v>53504.470699999998</c:v>
                  </c:pt>
                  <c:pt idx="60">
                    <c:v>53504.471400000002</c:v>
                  </c:pt>
                  <c:pt idx="61">
                    <c:v>53504.472800000003</c:v>
                  </c:pt>
                  <c:pt idx="62">
                    <c:v>53504.4735</c:v>
                  </c:pt>
                  <c:pt idx="63">
                    <c:v>53545.350899999998</c:v>
                  </c:pt>
                  <c:pt idx="64">
                    <c:v>54131.894999999997</c:v>
                  </c:pt>
                  <c:pt idx="65">
                    <c:v>54547.161899999999</c:v>
                  </c:pt>
                  <c:pt idx="66">
                    <c:v>54554.403899999998</c:v>
                  </c:pt>
                  <c:pt idx="67">
                    <c:v>54557.7673</c:v>
                  </c:pt>
                  <c:pt idx="68">
                    <c:v>54656.342900000003</c:v>
                  </c:pt>
                  <c:pt idx="69">
                    <c:v>54665.402600000001</c:v>
                  </c:pt>
                  <c:pt idx="70">
                    <c:v>54671.349099999999</c:v>
                  </c:pt>
                  <c:pt idx="71">
                    <c:v>54678.337699999996</c:v>
                  </c:pt>
                  <c:pt idx="72">
                    <c:v>54699.294000000002</c:v>
                  </c:pt>
                  <c:pt idx="73">
                    <c:v>54933.446279999996</c:v>
                  </c:pt>
                  <c:pt idx="74">
                    <c:v>54933.446300000003</c:v>
                  </c:pt>
                  <c:pt idx="75">
                    <c:v>54950.780299999999</c:v>
                  </c:pt>
                  <c:pt idx="76">
                    <c:v>55294.375899999999</c:v>
                  </c:pt>
                  <c:pt idx="77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(old)'!$H$21:$H$939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AE-467E-BBA4-68B938B989C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(old)'!$I$21:$I$939</c:f>
              <c:numCache>
                <c:formatCode>General</c:formatCode>
                <c:ptCount val="919"/>
                <c:pt idx="7">
                  <c:v>0</c:v>
                </c:pt>
                <c:pt idx="8">
                  <c:v>-9.8395000022719614E-3</c:v>
                </c:pt>
                <c:pt idx="9">
                  <c:v>-4.3914999987464398E-3</c:v>
                </c:pt>
                <c:pt idx="10">
                  <c:v>-8.8075000021490268E-3</c:v>
                </c:pt>
                <c:pt idx="11">
                  <c:v>-7.7089999977033585E-3</c:v>
                </c:pt>
                <c:pt idx="12">
                  <c:v>-9.0510000009089708E-3</c:v>
                </c:pt>
                <c:pt idx="14">
                  <c:v>4.8079999978654087E-3</c:v>
                </c:pt>
                <c:pt idx="15">
                  <c:v>-4.8315000021830201E-3</c:v>
                </c:pt>
                <c:pt idx="32">
                  <c:v>-9.4790000002831221E-3</c:v>
                </c:pt>
                <c:pt idx="33">
                  <c:v>-8.9789999983622693E-3</c:v>
                </c:pt>
                <c:pt idx="34">
                  <c:v>-9.2084999996586703E-3</c:v>
                </c:pt>
                <c:pt idx="35">
                  <c:v>-7.6330000010784715E-3</c:v>
                </c:pt>
                <c:pt idx="36">
                  <c:v>-7.36950000282377E-3</c:v>
                </c:pt>
                <c:pt idx="37">
                  <c:v>-7.7690000034635887E-3</c:v>
                </c:pt>
                <c:pt idx="39">
                  <c:v>-7.3170000032405369E-3</c:v>
                </c:pt>
                <c:pt idx="40">
                  <c:v>-5.9764999969047494E-3</c:v>
                </c:pt>
                <c:pt idx="41">
                  <c:v>-2.3120000041672029E-3</c:v>
                </c:pt>
                <c:pt idx="42">
                  <c:v>-4.4250000064494088E-3</c:v>
                </c:pt>
                <c:pt idx="43">
                  <c:v>-5.8130000033997931E-3</c:v>
                </c:pt>
                <c:pt idx="49">
                  <c:v>-2.9155000011087395E-3</c:v>
                </c:pt>
                <c:pt idx="63">
                  <c:v>-2.0975000006728806E-3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AE-467E-BBA4-68B938B989C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'A (old)'!$D$21:$D$61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(old)'!$J$21:$J$939</c:f>
              <c:numCache>
                <c:formatCode>General</c:formatCode>
                <c:ptCount val="919"/>
                <c:pt idx="64">
                  <c:v>-4.1000006604008377E-5</c:v>
                </c:pt>
                <c:pt idx="67">
                  <c:v>1.8559999953140505E-3</c:v>
                </c:pt>
                <c:pt idx="75">
                  <c:v>3.2264999972539954E-3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AE-467E-BBA4-68B938B989C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(old)'!$K$21:$K$939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AE-467E-BBA4-68B938B989C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(old)'!$L$21:$L$939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AE-467E-BBA4-68B938B989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(old)'!$M$21:$M$939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AE-467E-BBA4-68B938B989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(old)'!$N$21:$N$939</c:f>
              <c:numCache>
                <c:formatCode>General</c:formatCode>
                <c:ptCount val="919"/>
                <c:pt idx="0">
                  <c:v>-6.6864999971585348E-3</c:v>
                </c:pt>
                <c:pt idx="1">
                  <c:v>-1.0235500005364884E-2</c:v>
                </c:pt>
                <c:pt idx="2">
                  <c:v>-9.2355000015231781E-3</c:v>
                </c:pt>
                <c:pt idx="3">
                  <c:v>-4.0795000022626482E-3</c:v>
                </c:pt>
                <c:pt idx="4">
                  <c:v>3.9204999993671663E-3</c:v>
                </c:pt>
                <c:pt idx="5">
                  <c:v>-3.8075000047683716E-3</c:v>
                </c:pt>
                <c:pt idx="6">
                  <c:v>-3.2075000053737313E-3</c:v>
                </c:pt>
                <c:pt idx="13">
                  <c:v>-5.1920000041718595E-3</c:v>
                </c:pt>
                <c:pt idx="16">
                  <c:v>-1.1190999997779727E-2</c:v>
                </c:pt>
                <c:pt idx="17">
                  <c:v>-8.8909999976749532E-3</c:v>
                </c:pt>
                <c:pt idx="18">
                  <c:v>-1.3627500004076865E-2</c:v>
                </c:pt>
                <c:pt idx="19">
                  <c:v>-8.2390000025043264E-3</c:v>
                </c:pt>
                <c:pt idx="20">
                  <c:v>-7.7610000007553026E-3</c:v>
                </c:pt>
                <c:pt idx="21">
                  <c:v>-1.1622500001976732E-2</c:v>
                </c:pt>
                <c:pt idx="22">
                  <c:v>-1.0622500005410984E-2</c:v>
                </c:pt>
                <c:pt idx="23">
                  <c:v>-7.9705000025569461E-3</c:v>
                </c:pt>
                <c:pt idx="24">
                  <c:v>-9.7205000056419522E-3</c:v>
                </c:pt>
                <c:pt idx="25">
                  <c:v>-8.4070000011706725E-3</c:v>
                </c:pt>
                <c:pt idx="26">
                  <c:v>-1.1693000000377651E-2</c:v>
                </c:pt>
                <c:pt idx="27">
                  <c:v>-9.6929999999701977E-3</c:v>
                </c:pt>
                <c:pt idx="28">
                  <c:v>-9.6429999975953251E-3</c:v>
                </c:pt>
                <c:pt idx="29">
                  <c:v>-9.4430000026477501E-3</c:v>
                </c:pt>
                <c:pt idx="30">
                  <c:v>-9.7265000003972091E-3</c:v>
                </c:pt>
                <c:pt idx="31">
                  <c:v>-9.6265000029234216E-3</c:v>
                </c:pt>
                <c:pt idx="38">
                  <c:v>-6.7360000030021183E-3</c:v>
                </c:pt>
                <c:pt idx="44">
                  <c:v>-5.1055000003543682E-3</c:v>
                </c:pt>
                <c:pt idx="45">
                  <c:v>-4.2640000028768554E-3</c:v>
                </c:pt>
                <c:pt idx="46">
                  <c:v>-1.542500001960434E-3</c:v>
                </c:pt>
                <c:pt idx="47">
                  <c:v>-1.4425000044866465E-3</c:v>
                </c:pt>
                <c:pt idx="48">
                  <c:v>-1.3424999997369014E-3</c:v>
                </c:pt>
                <c:pt idx="50">
                  <c:v>-6.7320000016479753E-3</c:v>
                </c:pt>
                <c:pt idx="51">
                  <c:v>-4.9320000034640543E-3</c:v>
                </c:pt>
                <c:pt idx="52">
                  <c:v>-3.7320000046747737E-3</c:v>
                </c:pt>
                <c:pt idx="53">
                  <c:v>5.6799999583745375E-4</c:v>
                </c:pt>
                <c:pt idx="54">
                  <c:v>-3.8540000023203902E-3</c:v>
                </c:pt>
                <c:pt idx="55">
                  <c:v>-3.1540000054519624E-3</c:v>
                </c:pt>
                <c:pt idx="56">
                  <c:v>-2.8540000057546422E-3</c:v>
                </c:pt>
                <c:pt idx="57">
                  <c:v>-2.7540000010048971E-3</c:v>
                </c:pt>
                <c:pt idx="58">
                  <c:v>1.784999985829927E-4</c:v>
                </c:pt>
                <c:pt idx="59">
                  <c:v>-2.8785000031348318E-3</c:v>
                </c:pt>
                <c:pt idx="60">
                  <c:v>-2.1784999989904463E-3</c:v>
                </c:pt>
                <c:pt idx="61">
                  <c:v>-7.7849999797763303E-4</c:v>
                </c:pt>
                <c:pt idx="62">
                  <c:v>-7.8500001109205186E-5</c:v>
                </c:pt>
                <c:pt idx="65">
                  <c:v>4.4064999965485185E-3</c:v>
                </c:pt>
                <c:pt idx="66">
                  <c:v>1.9524999952409416E-3</c:v>
                </c:pt>
                <c:pt idx="68">
                  <c:v>1.135500002419576E-3</c:v>
                </c:pt>
                <c:pt idx="69">
                  <c:v>5.2680000007967465E-3</c:v>
                </c:pt>
                <c:pt idx="70">
                  <c:v>9.6649999613873661E-4</c:v>
                </c:pt>
                <c:pt idx="71">
                  <c:v>3.8429999913205393E-3</c:v>
                </c:pt>
                <c:pt idx="72">
                  <c:v>2.9724999985774048E-3</c:v>
                </c:pt>
                <c:pt idx="73">
                  <c:v>4.1499999933876097E-3</c:v>
                </c:pt>
                <c:pt idx="74">
                  <c:v>4.1700000001583248E-3</c:v>
                </c:pt>
                <c:pt idx="76">
                  <c:v>4.7225000016624108E-3</c:v>
                </c:pt>
                <c:pt idx="77">
                  <c:v>7.0724999968660995E-3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AE-467E-BBA4-68B938B989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(old)'!$O$21:$O$939</c:f>
              <c:numCache>
                <c:formatCode>General</c:formatCode>
                <c:ptCount val="919"/>
                <c:pt idx="0">
                  <c:v>-1.5696892814577222E-2</c:v>
                </c:pt>
                <c:pt idx="1">
                  <c:v>-1.4107531823685298E-2</c:v>
                </c:pt>
                <c:pt idx="2">
                  <c:v>-1.4107531823685298E-2</c:v>
                </c:pt>
                <c:pt idx="3">
                  <c:v>-1.410301979816112E-2</c:v>
                </c:pt>
                <c:pt idx="4">
                  <c:v>-1.410301979816112E-2</c:v>
                </c:pt>
                <c:pt idx="5">
                  <c:v>-1.4048875491870977E-2</c:v>
                </c:pt>
                <c:pt idx="6">
                  <c:v>-1.4048875491870977E-2</c:v>
                </c:pt>
                <c:pt idx="13">
                  <c:v>-1.2453310465883308E-2</c:v>
                </c:pt>
                <c:pt idx="16">
                  <c:v>-1.1709954260774879E-2</c:v>
                </c:pt>
                <c:pt idx="17">
                  <c:v>-1.1709954260774879E-2</c:v>
                </c:pt>
                <c:pt idx="18">
                  <c:v>-1.1657501964056302E-2</c:v>
                </c:pt>
                <c:pt idx="19">
                  <c:v>-1.1520449188759376E-2</c:v>
                </c:pt>
                <c:pt idx="20">
                  <c:v>-1.1518193175997287E-2</c:v>
                </c:pt>
                <c:pt idx="21">
                  <c:v>-1.0986338167334731E-2</c:v>
                </c:pt>
                <c:pt idx="22">
                  <c:v>-1.0986338167334731E-2</c:v>
                </c:pt>
                <c:pt idx="23">
                  <c:v>-1.0909633733423695E-2</c:v>
                </c:pt>
                <c:pt idx="24">
                  <c:v>-1.0853233414371463E-2</c:v>
                </c:pt>
                <c:pt idx="25">
                  <c:v>-1.0744380798600652E-2</c:v>
                </c:pt>
                <c:pt idx="26">
                  <c:v>-1.0151049442171163E-2</c:v>
                </c:pt>
                <c:pt idx="27">
                  <c:v>-1.0151049442171163E-2</c:v>
                </c:pt>
                <c:pt idx="28">
                  <c:v>-1.0094649123118931E-2</c:v>
                </c:pt>
                <c:pt idx="29">
                  <c:v>-1.0094649123118931E-2</c:v>
                </c:pt>
                <c:pt idx="30">
                  <c:v>-1.0011740654112148E-2</c:v>
                </c:pt>
                <c:pt idx="31">
                  <c:v>-1.0011740654112148E-2</c:v>
                </c:pt>
                <c:pt idx="38">
                  <c:v>-5.3423582397777898E-3</c:v>
                </c:pt>
                <c:pt idx="39">
                  <c:v>-4.4162650009401255E-3</c:v>
                </c:pt>
                <c:pt idx="40">
                  <c:v>-3.7513052393143009E-3</c:v>
                </c:pt>
                <c:pt idx="41">
                  <c:v>-2.9554967374872936E-3</c:v>
                </c:pt>
                <c:pt idx="42">
                  <c:v>-2.9182725269128202E-3</c:v>
                </c:pt>
                <c:pt idx="43">
                  <c:v>-2.7964478377599973E-3</c:v>
                </c:pt>
                <c:pt idx="44">
                  <c:v>-2.748507566565599E-3</c:v>
                </c:pt>
                <c:pt idx="45">
                  <c:v>-2.1297960665626059E-3</c:v>
                </c:pt>
                <c:pt idx="46">
                  <c:v>-1.4885244389387185E-3</c:v>
                </c:pt>
                <c:pt idx="47">
                  <c:v>-1.4885244389387185E-3</c:v>
                </c:pt>
                <c:pt idx="48">
                  <c:v>-1.4885244389387185E-3</c:v>
                </c:pt>
                <c:pt idx="49">
                  <c:v>-1.3836198455015637E-3</c:v>
                </c:pt>
                <c:pt idx="50">
                  <c:v>-1.3537276764038816E-3</c:v>
                </c:pt>
                <c:pt idx="51">
                  <c:v>-1.3537276764038816E-3</c:v>
                </c:pt>
                <c:pt idx="52">
                  <c:v>-1.3537276764038816E-3</c:v>
                </c:pt>
                <c:pt idx="53">
                  <c:v>-1.3537276764038816E-3</c:v>
                </c:pt>
                <c:pt idx="54">
                  <c:v>-1.3514716636417925E-3</c:v>
                </c:pt>
                <c:pt idx="55">
                  <c:v>-1.3514716636417925E-3</c:v>
                </c:pt>
                <c:pt idx="56">
                  <c:v>-1.3514716636417925E-3</c:v>
                </c:pt>
                <c:pt idx="57">
                  <c:v>-1.3514716636417925E-3</c:v>
                </c:pt>
                <c:pt idx="58">
                  <c:v>-1.3317315519735095E-3</c:v>
                </c:pt>
                <c:pt idx="59">
                  <c:v>-1.2899953158748579E-3</c:v>
                </c:pt>
                <c:pt idx="60">
                  <c:v>-1.2899953158748579E-3</c:v>
                </c:pt>
                <c:pt idx="61">
                  <c:v>-1.2899953158748579E-3</c:v>
                </c:pt>
                <c:pt idx="62">
                  <c:v>-1.2899953158748579E-3</c:v>
                </c:pt>
                <c:pt idx="63">
                  <c:v>-1.2008828117723302E-3</c:v>
                </c:pt>
                <c:pt idx="64">
                  <c:v>7.7712421141788723E-5</c:v>
                </c:pt>
                <c:pt idx="65">
                  <c:v>9.8293754193012721E-4</c:v>
                </c:pt>
                <c:pt idx="66">
                  <c:v>9.9872963126475083E-4</c:v>
                </c:pt>
                <c:pt idx="67">
                  <c:v>1.0060616727415421E-3</c:v>
                </c:pt>
                <c:pt idx="68">
                  <c:v>1.2209468883305485E-3</c:v>
                </c:pt>
                <c:pt idx="69">
                  <c:v>1.2406869999988298E-3</c:v>
                </c:pt>
                <c:pt idx="70">
                  <c:v>1.2536590733808438E-3</c:v>
                </c:pt>
                <c:pt idx="71">
                  <c:v>1.2688871595249469E-3</c:v>
                </c:pt>
                <c:pt idx="72">
                  <c:v>1.3145714179572561E-3</c:v>
                </c:pt>
                <c:pt idx="73">
                  <c:v>1.8249943053799626E-3</c:v>
                </c:pt>
                <c:pt idx="74">
                  <c:v>1.8249943053799626E-3</c:v>
                </c:pt>
                <c:pt idx="75">
                  <c:v>1.8627825191449583E-3</c:v>
                </c:pt>
                <c:pt idx="76">
                  <c:v>2.6117787561586118E-3</c:v>
                </c:pt>
                <c:pt idx="77">
                  <c:v>3.3901031590794235E-3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AE-467E-BBA4-68B938B989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(old)'!$P$21:$P$939</c:f>
              <c:numCache>
                <c:formatCode>General</c:formatCode>
                <c:ptCount val="919"/>
                <c:pt idx="0">
                  <c:v>4.5674752388846773E-3</c:v>
                </c:pt>
                <c:pt idx="1">
                  <c:v>2.5777069066888324E-4</c:v>
                </c:pt>
                <c:pt idx="2">
                  <c:v>2.5777069066888324E-4</c:v>
                </c:pt>
                <c:pt idx="3">
                  <c:v>2.4676578011855171E-4</c:v>
                </c:pt>
                <c:pt idx="4">
                  <c:v>2.4676578011855171E-4</c:v>
                </c:pt>
                <c:pt idx="5">
                  <c:v>1.1524998470383199E-4</c:v>
                </c:pt>
                <c:pt idx="6">
                  <c:v>1.1524998470383199E-4</c:v>
                </c:pt>
                <c:pt idx="7">
                  <c:v>-3.5934603729079729E-7</c:v>
                </c:pt>
                <c:pt idx="8">
                  <c:v>-1.8772080118711481E-4</c:v>
                </c:pt>
                <c:pt idx="9">
                  <c:v>-1.7950241042369085E-3</c:v>
                </c:pt>
                <c:pt idx="10">
                  <c:v>-1.9290596669223376E-3</c:v>
                </c:pt>
                <c:pt idx="11">
                  <c:v>-1.9564159146224108E-3</c:v>
                </c:pt>
                <c:pt idx="12">
                  <c:v>-3.1375527312720399E-3</c:v>
                </c:pt>
                <c:pt idx="13">
                  <c:v>-3.3102043142320316E-3</c:v>
                </c:pt>
                <c:pt idx="14">
                  <c:v>-3.3102043142320316E-3</c:v>
                </c:pt>
                <c:pt idx="15">
                  <c:v>-3.4560675871537967E-3</c:v>
                </c:pt>
                <c:pt idx="16">
                  <c:v>-4.6087483626740819E-3</c:v>
                </c:pt>
                <c:pt idx="17">
                  <c:v>-4.6087483626740819E-3</c:v>
                </c:pt>
                <c:pt idx="18">
                  <c:v>-4.6932369703014875E-3</c:v>
                </c:pt>
                <c:pt idx="19">
                  <c:v>-4.909555861518252E-3</c:v>
                </c:pt>
                <c:pt idx="20">
                  <c:v>-4.9130629189546729E-3</c:v>
                </c:pt>
                <c:pt idx="21">
                  <c:v>-5.6912712250393382E-3</c:v>
                </c:pt>
                <c:pt idx="22">
                  <c:v>-5.6912712250393382E-3</c:v>
                </c:pt>
                <c:pt idx="23">
                  <c:v>-5.7955219756176696E-3</c:v>
                </c:pt>
                <c:pt idx="24">
                  <c:v>-5.8708930955215458E-3</c:v>
                </c:pt>
                <c:pt idx="25">
                  <c:v>-6.0132830823345224E-3</c:v>
                </c:pt>
                <c:pt idx="26">
                  <c:v>-6.7181691117728978E-3</c:v>
                </c:pt>
                <c:pt idx="27">
                  <c:v>-6.7181691117728978E-3</c:v>
                </c:pt>
                <c:pt idx="28">
                  <c:v>-6.7789065888571916E-3</c:v>
                </c:pt>
                <c:pt idx="29">
                  <c:v>-6.7789065888571916E-3</c:v>
                </c:pt>
                <c:pt idx="30">
                  <c:v>-6.8662154647914121E-3</c:v>
                </c:pt>
                <c:pt idx="31">
                  <c:v>-6.8662154647914121E-3</c:v>
                </c:pt>
                <c:pt idx="32">
                  <c:v>-7.4001407576814206E-3</c:v>
                </c:pt>
                <c:pt idx="33">
                  <c:v>-7.4001407576814206E-3</c:v>
                </c:pt>
                <c:pt idx="34">
                  <c:v>-8.3574326330576754E-3</c:v>
                </c:pt>
                <c:pt idx="35">
                  <c:v>-8.3300136628899849E-3</c:v>
                </c:pt>
                <c:pt idx="36">
                  <c:v>-8.3148964494602455E-3</c:v>
                </c:pt>
                <c:pt idx="37">
                  <c:v>-8.2678362690996616E-3</c:v>
                </c:pt>
                <c:pt idx="38">
                  <c:v>-7.9885348380328881E-3</c:v>
                </c:pt>
                <c:pt idx="39">
                  <c:v>-7.3249340205585045E-3</c:v>
                </c:pt>
                <c:pt idx="40">
                  <c:v>-6.6675181523450158E-3</c:v>
                </c:pt>
                <c:pt idx="41">
                  <c:v>-5.6819331703893278E-3</c:v>
                </c:pt>
                <c:pt idx="42">
                  <c:v>-5.6305290647531113E-3</c:v>
                </c:pt>
                <c:pt idx="43">
                  <c:v>-5.4589838238112906E-3</c:v>
                </c:pt>
                <c:pt idx="44">
                  <c:v>-5.3900857666643286E-3</c:v>
                </c:pt>
                <c:pt idx="45">
                  <c:v>-4.4303573627772382E-3</c:v>
                </c:pt>
                <c:pt idx="46">
                  <c:v>-3.2974547447081302E-3</c:v>
                </c:pt>
                <c:pt idx="47">
                  <c:v>-3.2974547447081302E-3</c:v>
                </c:pt>
                <c:pt idx="48">
                  <c:v>-3.2974547447081302E-3</c:v>
                </c:pt>
                <c:pt idx="49">
                  <c:v>-3.0987383464526307E-3</c:v>
                </c:pt>
                <c:pt idx="50">
                  <c:v>-3.0414257698108023E-3</c:v>
                </c:pt>
                <c:pt idx="51">
                  <c:v>-3.0414257698108023E-3</c:v>
                </c:pt>
                <c:pt idx="52">
                  <c:v>-3.0414257698108023E-3</c:v>
                </c:pt>
                <c:pt idx="53">
                  <c:v>-3.0414257698108023E-3</c:v>
                </c:pt>
                <c:pt idx="54">
                  <c:v>-3.0370878890921028E-3</c:v>
                </c:pt>
                <c:pt idx="55">
                  <c:v>-3.0370878890921028E-3</c:v>
                </c:pt>
                <c:pt idx="56">
                  <c:v>-3.0370878890921028E-3</c:v>
                </c:pt>
                <c:pt idx="57">
                  <c:v>-3.0370878890921028E-3</c:v>
                </c:pt>
                <c:pt idx="58">
                  <c:v>-2.9990571765862346E-3</c:v>
                </c:pt>
                <c:pt idx="59">
                  <c:v>-2.9182105927470191E-3</c:v>
                </c:pt>
                <c:pt idx="60">
                  <c:v>-2.9182105927470191E-3</c:v>
                </c:pt>
                <c:pt idx="61">
                  <c:v>-2.9182105927470191E-3</c:v>
                </c:pt>
                <c:pt idx="62">
                  <c:v>-2.9182105927470191E-3</c:v>
                </c:pt>
                <c:pt idx="63">
                  <c:v>-2.7435981188013402E-3</c:v>
                </c:pt>
                <c:pt idx="64">
                  <c:v>6.0822854738552812E-5</c:v>
                </c:pt>
                <c:pt idx="65">
                  <c:v>2.3843814229876775E-3</c:v>
                </c:pt>
                <c:pt idx="66">
                  <c:v>2.4274044170566889E-3</c:v>
                </c:pt>
                <c:pt idx="67">
                  <c:v>2.4474083738735761E-3</c:v>
                </c:pt>
                <c:pt idx="68">
                  <c:v>3.0418444106944456E-3</c:v>
                </c:pt>
                <c:pt idx="69">
                  <c:v>3.0972434620219064E-3</c:v>
                </c:pt>
                <c:pt idx="70">
                  <c:v>3.13372112270658E-3</c:v>
                </c:pt>
                <c:pt idx="71">
                  <c:v>3.1766161645947963E-3</c:v>
                </c:pt>
                <c:pt idx="72">
                  <c:v>3.3057771828519378E-3</c:v>
                </c:pt>
                <c:pt idx="73">
                  <c:v>4.7974154043345374E-3</c:v>
                </c:pt>
                <c:pt idx="74">
                  <c:v>4.7974154043345374E-3</c:v>
                </c:pt>
                <c:pt idx="75">
                  <c:v>4.9113888352616056E-3</c:v>
                </c:pt>
                <c:pt idx="76">
                  <c:v>7.2712238608867441E-3</c:v>
                </c:pt>
                <c:pt idx="77">
                  <c:v>9.9267576360904178E-3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AE-467E-BBA4-68B938B9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4272"/>
        <c:axId val="1"/>
      </c:scatterChart>
      <c:valAx>
        <c:axId val="793374272"/>
        <c:scaling>
          <c:orientation val="minMax"/>
          <c:max val="16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41121178948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887789780046338"/>
          <c:y val="0.92000129214617399"/>
          <c:w val="0.99330141521254567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2580645161290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34168126798494"/>
          <c:w val="0.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(old)'!$C$21:$C$1940</c:f>
                <c:numCache>
                  <c:formatCode>General</c:formatCode>
                  <c:ptCount val="1920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48383.425600000002</c:v>
                  </c:pt>
                  <c:pt idx="15">
                    <c:v>48419.379500000003</c:v>
                  </c:pt>
                  <c:pt idx="16">
                    <c:v>48724.416400000002</c:v>
                  </c:pt>
                  <c:pt idx="17">
                    <c:v>48724.418700000002</c:v>
                  </c:pt>
                  <c:pt idx="18">
                    <c:v>48748.475899999998</c:v>
                  </c:pt>
                  <c:pt idx="19">
                    <c:v>48811.352800000001</c:v>
                  </c:pt>
                  <c:pt idx="20">
                    <c:v>48812.388200000001</c:v>
                  </c:pt>
                  <c:pt idx="21">
                    <c:v>49056.367200000001</c:v>
                  </c:pt>
                  <c:pt idx="22">
                    <c:v>49056.368199999997</c:v>
                  </c:pt>
                  <c:pt idx="23">
                    <c:v>49091.558199999999</c:v>
                  </c:pt>
                  <c:pt idx="24">
                    <c:v>49117.429499999998</c:v>
                  </c:pt>
                  <c:pt idx="25">
                    <c:v>49167.3658</c:v>
                  </c:pt>
                  <c:pt idx="26">
                    <c:v>49439.546999999999</c:v>
                  </c:pt>
                  <c:pt idx="27">
                    <c:v>49439.548999999999</c:v>
                  </c:pt>
                  <c:pt idx="28">
                    <c:v>49465.422100000003</c:v>
                  </c:pt>
                  <c:pt idx="29">
                    <c:v>49465.422299999998</c:v>
                  </c:pt>
                  <c:pt idx="30">
                    <c:v>49503.455399999999</c:v>
                  </c:pt>
                  <c:pt idx="31">
                    <c:v>49503.455499999996</c:v>
                  </c:pt>
                  <c:pt idx="32">
                    <c:v>49763.479800000001</c:v>
                  </c:pt>
                  <c:pt idx="33">
                    <c:v>49763.480300000003</c:v>
                  </c:pt>
                  <c:pt idx="34">
                    <c:v>50570.460500000001</c:v>
                  </c:pt>
                  <c:pt idx="35">
                    <c:v>51271.362999999998</c:v>
                  </c:pt>
                  <c:pt idx="36">
                    <c:v>51295.425199999998</c:v>
                  </c:pt>
                  <c:pt idx="37">
                    <c:v>51362.436000000002</c:v>
                  </c:pt>
                  <c:pt idx="38">
                    <c:v>51645.4882</c:v>
                  </c:pt>
                  <c:pt idx="39">
                    <c:v>52070.323100000001</c:v>
                  </c:pt>
                  <c:pt idx="40">
                    <c:v>52375.367700000003</c:v>
                  </c:pt>
                  <c:pt idx="41">
                    <c:v>52740.4401</c:v>
                  </c:pt>
                  <c:pt idx="42">
                    <c:v>52757.514199999998</c:v>
                  </c:pt>
                  <c:pt idx="43">
                    <c:v>52813.3986</c:v>
                  </c:pt>
                  <c:pt idx="44">
                    <c:v>52835.3914</c:v>
                  </c:pt>
                  <c:pt idx="45">
                    <c:v>53119.219599999997</c:v>
                  </c:pt>
                  <c:pt idx="46">
                    <c:v>53413.3989</c:v>
                  </c:pt>
                  <c:pt idx="47">
                    <c:v>53413.398999999998</c:v>
                  </c:pt>
                  <c:pt idx="48">
                    <c:v>53413.399100000002</c:v>
                  </c:pt>
                  <c:pt idx="49">
                    <c:v>53461.521399999998</c:v>
                  </c:pt>
                  <c:pt idx="50">
                    <c:v>53475.230300000003</c:v>
                  </c:pt>
                  <c:pt idx="51">
                    <c:v>53475.232100000001</c:v>
                  </c:pt>
                  <c:pt idx="52">
                    <c:v>53475.2333</c:v>
                  </c:pt>
                  <c:pt idx="53">
                    <c:v>53475.2376</c:v>
                  </c:pt>
                  <c:pt idx="54">
                    <c:v>53476.268100000001</c:v>
                  </c:pt>
                  <c:pt idx="55">
                    <c:v>53476.268799999998</c:v>
                  </c:pt>
                  <c:pt idx="56">
                    <c:v>53476.269099999998</c:v>
                  </c:pt>
                  <c:pt idx="57">
                    <c:v>53476.269200000002</c:v>
                  </c:pt>
                  <c:pt idx="58">
                    <c:v>53485.327700000002</c:v>
                  </c:pt>
                  <c:pt idx="59">
                    <c:v>53504.470699999998</c:v>
                  </c:pt>
                  <c:pt idx="60">
                    <c:v>53504.471400000002</c:v>
                  </c:pt>
                  <c:pt idx="61">
                    <c:v>53504.472800000003</c:v>
                  </c:pt>
                  <c:pt idx="62">
                    <c:v>53504.4735</c:v>
                  </c:pt>
                  <c:pt idx="63">
                    <c:v>53545.350899999998</c:v>
                  </c:pt>
                  <c:pt idx="64">
                    <c:v>54131.894999999997</c:v>
                  </c:pt>
                  <c:pt idx="65">
                    <c:v>54547.161899999999</c:v>
                  </c:pt>
                  <c:pt idx="66">
                    <c:v>54554.403899999998</c:v>
                  </c:pt>
                  <c:pt idx="67">
                    <c:v>54557.7673</c:v>
                  </c:pt>
                  <c:pt idx="68">
                    <c:v>54656.342900000003</c:v>
                  </c:pt>
                  <c:pt idx="69">
                    <c:v>54665.402600000001</c:v>
                  </c:pt>
                  <c:pt idx="70">
                    <c:v>54671.349099999999</c:v>
                  </c:pt>
                  <c:pt idx="71">
                    <c:v>54678.337699999996</c:v>
                  </c:pt>
                  <c:pt idx="72">
                    <c:v>54699.294000000002</c:v>
                  </c:pt>
                  <c:pt idx="73">
                    <c:v>54933.446279999996</c:v>
                  </c:pt>
                  <c:pt idx="74">
                    <c:v>54933.446300000003</c:v>
                  </c:pt>
                  <c:pt idx="75">
                    <c:v>54950.780299999999</c:v>
                  </c:pt>
                  <c:pt idx="76">
                    <c:v>55294.375899999999</c:v>
                  </c:pt>
                  <c:pt idx="77">
                    <c:v>55651.426339999998</c:v>
                  </c:pt>
                </c:numCache>
              </c:numRef>
            </c:plus>
            <c:minus>
              <c:numRef>
                <c:f>'A (old)'!$C$21:$C$1940</c:f>
                <c:numCache>
                  <c:formatCode>General</c:formatCode>
                  <c:ptCount val="1920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48383.425600000002</c:v>
                  </c:pt>
                  <c:pt idx="15">
                    <c:v>48419.379500000003</c:v>
                  </c:pt>
                  <c:pt idx="16">
                    <c:v>48724.416400000002</c:v>
                  </c:pt>
                  <c:pt idx="17">
                    <c:v>48724.418700000002</c:v>
                  </c:pt>
                  <c:pt idx="18">
                    <c:v>48748.475899999998</c:v>
                  </c:pt>
                  <c:pt idx="19">
                    <c:v>48811.352800000001</c:v>
                  </c:pt>
                  <c:pt idx="20">
                    <c:v>48812.388200000001</c:v>
                  </c:pt>
                  <c:pt idx="21">
                    <c:v>49056.367200000001</c:v>
                  </c:pt>
                  <c:pt idx="22">
                    <c:v>49056.368199999997</c:v>
                  </c:pt>
                  <c:pt idx="23">
                    <c:v>49091.558199999999</c:v>
                  </c:pt>
                  <c:pt idx="24">
                    <c:v>49117.429499999998</c:v>
                  </c:pt>
                  <c:pt idx="25">
                    <c:v>49167.3658</c:v>
                  </c:pt>
                  <c:pt idx="26">
                    <c:v>49439.546999999999</c:v>
                  </c:pt>
                  <c:pt idx="27">
                    <c:v>49439.548999999999</c:v>
                  </c:pt>
                  <c:pt idx="28">
                    <c:v>49465.422100000003</c:v>
                  </c:pt>
                  <c:pt idx="29">
                    <c:v>49465.422299999998</c:v>
                  </c:pt>
                  <c:pt idx="30">
                    <c:v>49503.455399999999</c:v>
                  </c:pt>
                  <c:pt idx="31">
                    <c:v>49503.455499999996</c:v>
                  </c:pt>
                  <c:pt idx="32">
                    <c:v>49763.479800000001</c:v>
                  </c:pt>
                  <c:pt idx="33">
                    <c:v>49763.480300000003</c:v>
                  </c:pt>
                  <c:pt idx="34">
                    <c:v>50570.460500000001</c:v>
                  </c:pt>
                  <c:pt idx="35">
                    <c:v>51271.362999999998</c:v>
                  </c:pt>
                  <c:pt idx="36">
                    <c:v>51295.425199999998</c:v>
                  </c:pt>
                  <c:pt idx="37">
                    <c:v>51362.436000000002</c:v>
                  </c:pt>
                  <c:pt idx="38">
                    <c:v>51645.4882</c:v>
                  </c:pt>
                  <c:pt idx="39">
                    <c:v>52070.323100000001</c:v>
                  </c:pt>
                  <c:pt idx="40">
                    <c:v>52375.367700000003</c:v>
                  </c:pt>
                  <c:pt idx="41">
                    <c:v>52740.4401</c:v>
                  </c:pt>
                  <c:pt idx="42">
                    <c:v>52757.514199999998</c:v>
                  </c:pt>
                  <c:pt idx="43">
                    <c:v>52813.3986</c:v>
                  </c:pt>
                  <c:pt idx="44">
                    <c:v>52835.3914</c:v>
                  </c:pt>
                  <c:pt idx="45">
                    <c:v>53119.219599999997</c:v>
                  </c:pt>
                  <c:pt idx="46">
                    <c:v>53413.3989</c:v>
                  </c:pt>
                  <c:pt idx="47">
                    <c:v>53413.398999999998</c:v>
                  </c:pt>
                  <c:pt idx="48">
                    <c:v>53413.399100000002</c:v>
                  </c:pt>
                  <c:pt idx="49">
                    <c:v>53461.521399999998</c:v>
                  </c:pt>
                  <c:pt idx="50">
                    <c:v>53475.230300000003</c:v>
                  </c:pt>
                  <c:pt idx="51">
                    <c:v>53475.232100000001</c:v>
                  </c:pt>
                  <c:pt idx="52">
                    <c:v>53475.2333</c:v>
                  </c:pt>
                  <c:pt idx="53">
                    <c:v>53475.2376</c:v>
                  </c:pt>
                  <c:pt idx="54">
                    <c:v>53476.268100000001</c:v>
                  </c:pt>
                  <c:pt idx="55">
                    <c:v>53476.268799999998</c:v>
                  </c:pt>
                  <c:pt idx="56">
                    <c:v>53476.269099999998</c:v>
                  </c:pt>
                  <c:pt idx="57">
                    <c:v>53476.269200000002</c:v>
                  </c:pt>
                  <c:pt idx="58">
                    <c:v>53485.327700000002</c:v>
                  </c:pt>
                  <c:pt idx="59">
                    <c:v>53504.470699999998</c:v>
                  </c:pt>
                  <c:pt idx="60">
                    <c:v>53504.471400000002</c:v>
                  </c:pt>
                  <c:pt idx="61">
                    <c:v>53504.472800000003</c:v>
                  </c:pt>
                  <c:pt idx="62">
                    <c:v>53504.4735</c:v>
                  </c:pt>
                  <c:pt idx="63">
                    <c:v>53545.350899999998</c:v>
                  </c:pt>
                  <c:pt idx="64">
                    <c:v>54131.894999999997</c:v>
                  </c:pt>
                  <c:pt idx="65">
                    <c:v>54547.161899999999</c:v>
                  </c:pt>
                  <c:pt idx="66">
                    <c:v>54554.403899999998</c:v>
                  </c:pt>
                  <c:pt idx="67">
                    <c:v>54557.7673</c:v>
                  </c:pt>
                  <c:pt idx="68">
                    <c:v>54656.342900000003</c:v>
                  </c:pt>
                  <c:pt idx="69">
                    <c:v>54665.402600000001</c:v>
                  </c:pt>
                  <c:pt idx="70">
                    <c:v>54671.349099999999</c:v>
                  </c:pt>
                  <c:pt idx="71">
                    <c:v>54678.337699999996</c:v>
                  </c:pt>
                  <c:pt idx="72">
                    <c:v>54699.294000000002</c:v>
                  </c:pt>
                  <c:pt idx="73">
                    <c:v>54933.446279999996</c:v>
                  </c:pt>
                  <c:pt idx="74">
                    <c:v>54933.446300000003</c:v>
                  </c:pt>
                  <c:pt idx="75">
                    <c:v>54950.780299999999</c:v>
                  </c:pt>
                  <c:pt idx="76">
                    <c:v>55294.375899999999</c:v>
                  </c:pt>
                  <c:pt idx="77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(old)'!$H$21:$H$939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5-4CC0-9FB2-0ED7D761F6D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(old)'!$I$21:$I$939</c:f>
              <c:numCache>
                <c:formatCode>General</c:formatCode>
                <c:ptCount val="919"/>
                <c:pt idx="7">
                  <c:v>0</c:v>
                </c:pt>
                <c:pt idx="8">
                  <c:v>-9.8395000022719614E-3</c:v>
                </c:pt>
                <c:pt idx="9">
                  <c:v>-4.3914999987464398E-3</c:v>
                </c:pt>
                <c:pt idx="10">
                  <c:v>-8.8075000021490268E-3</c:v>
                </c:pt>
                <c:pt idx="11">
                  <c:v>-7.7089999977033585E-3</c:v>
                </c:pt>
                <c:pt idx="12">
                  <c:v>-9.0510000009089708E-3</c:v>
                </c:pt>
                <c:pt idx="14">
                  <c:v>4.8079999978654087E-3</c:v>
                </c:pt>
                <c:pt idx="15">
                  <c:v>-4.8315000021830201E-3</c:v>
                </c:pt>
                <c:pt idx="32">
                  <c:v>-9.4790000002831221E-3</c:v>
                </c:pt>
                <c:pt idx="33">
                  <c:v>-8.9789999983622693E-3</c:v>
                </c:pt>
                <c:pt idx="34">
                  <c:v>-9.2084999996586703E-3</c:v>
                </c:pt>
                <c:pt idx="35">
                  <c:v>-7.6330000010784715E-3</c:v>
                </c:pt>
                <c:pt idx="36">
                  <c:v>-7.36950000282377E-3</c:v>
                </c:pt>
                <c:pt idx="37">
                  <c:v>-7.7690000034635887E-3</c:v>
                </c:pt>
                <c:pt idx="39">
                  <c:v>-7.3170000032405369E-3</c:v>
                </c:pt>
                <c:pt idx="40">
                  <c:v>-5.9764999969047494E-3</c:v>
                </c:pt>
                <c:pt idx="41">
                  <c:v>-2.3120000041672029E-3</c:v>
                </c:pt>
                <c:pt idx="42">
                  <c:v>-4.4250000064494088E-3</c:v>
                </c:pt>
                <c:pt idx="43">
                  <c:v>-5.8130000033997931E-3</c:v>
                </c:pt>
                <c:pt idx="49">
                  <c:v>-2.9155000011087395E-3</c:v>
                </c:pt>
                <c:pt idx="63">
                  <c:v>-2.0975000006728806E-3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5-4CC0-9FB2-0ED7D761F6D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(old)'!$D$21:$D$893</c:f>
                <c:numCache>
                  <c:formatCode>General</c:formatCode>
                  <c:ptCount val="8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1.1000000000000001E-3</c:v>
                  </c:pt>
                  <c:pt idx="42">
                    <c:v>2.0000000000000001E-4</c:v>
                  </c:pt>
                  <c:pt idx="43">
                    <c:v>5.1999999999999998E-3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1E-4</c:v>
                  </c:pt>
                </c:numCache>
              </c:numRef>
            </c:plus>
            <c:minus>
              <c:numRef>
                <c:f>'A (old)'!$D$21:$D$893</c:f>
                <c:numCache>
                  <c:formatCode>General</c:formatCode>
                  <c:ptCount val="8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1.1000000000000001E-3</c:v>
                  </c:pt>
                  <c:pt idx="42">
                    <c:v>2.0000000000000001E-4</c:v>
                  </c:pt>
                  <c:pt idx="43">
                    <c:v>5.1999999999999998E-3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(old)'!$J$21:$J$939</c:f>
              <c:numCache>
                <c:formatCode>General</c:formatCode>
                <c:ptCount val="919"/>
                <c:pt idx="64">
                  <c:v>-4.1000006604008377E-5</c:v>
                </c:pt>
                <c:pt idx="67">
                  <c:v>1.8559999953140505E-3</c:v>
                </c:pt>
                <c:pt idx="75">
                  <c:v>3.2264999972539954E-3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5-4CC0-9FB2-0ED7D761F6D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(old)'!$K$21:$K$939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5-4CC0-9FB2-0ED7D761F6D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(old)'!$L$21:$L$939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5-4CC0-9FB2-0ED7D761F6D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(old)'!$M$21:$M$939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5-4CC0-9FB2-0ED7D761F6D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(old)'!$N$21:$N$939</c:f>
              <c:numCache>
                <c:formatCode>General</c:formatCode>
                <c:ptCount val="919"/>
                <c:pt idx="0">
                  <c:v>-6.6864999971585348E-3</c:v>
                </c:pt>
                <c:pt idx="1">
                  <c:v>-1.0235500005364884E-2</c:v>
                </c:pt>
                <c:pt idx="2">
                  <c:v>-9.2355000015231781E-3</c:v>
                </c:pt>
                <c:pt idx="3">
                  <c:v>-4.0795000022626482E-3</c:v>
                </c:pt>
                <c:pt idx="4">
                  <c:v>3.9204999993671663E-3</c:v>
                </c:pt>
                <c:pt idx="5">
                  <c:v>-3.8075000047683716E-3</c:v>
                </c:pt>
                <c:pt idx="6">
                  <c:v>-3.2075000053737313E-3</c:v>
                </c:pt>
                <c:pt idx="13">
                  <c:v>-5.1920000041718595E-3</c:v>
                </c:pt>
                <c:pt idx="16">
                  <c:v>-1.1190999997779727E-2</c:v>
                </c:pt>
                <c:pt idx="17">
                  <c:v>-8.8909999976749532E-3</c:v>
                </c:pt>
                <c:pt idx="18">
                  <c:v>-1.3627500004076865E-2</c:v>
                </c:pt>
                <c:pt idx="19">
                  <c:v>-8.2390000025043264E-3</c:v>
                </c:pt>
                <c:pt idx="20">
                  <c:v>-7.7610000007553026E-3</c:v>
                </c:pt>
                <c:pt idx="21">
                  <c:v>-1.1622500001976732E-2</c:v>
                </c:pt>
                <c:pt idx="22">
                  <c:v>-1.0622500005410984E-2</c:v>
                </c:pt>
                <c:pt idx="23">
                  <c:v>-7.9705000025569461E-3</c:v>
                </c:pt>
                <c:pt idx="24">
                  <c:v>-9.7205000056419522E-3</c:v>
                </c:pt>
                <c:pt idx="25">
                  <c:v>-8.4070000011706725E-3</c:v>
                </c:pt>
                <c:pt idx="26">
                  <c:v>-1.1693000000377651E-2</c:v>
                </c:pt>
                <c:pt idx="27">
                  <c:v>-9.6929999999701977E-3</c:v>
                </c:pt>
                <c:pt idx="28">
                  <c:v>-9.6429999975953251E-3</c:v>
                </c:pt>
                <c:pt idx="29">
                  <c:v>-9.4430000026477501E-3</c:v>
                </c:pt>
                <c:pt idx="30">
                  <c:v>-9.7265000003972091E-3</c:v>
                </c:pt>
                <c:pt idx="31">
                  <c:v>-9.6265000029234216E-3</c:v>
                </c:pt>
                <c:pt idx="38">
                  <c:v>-6.7360000030021183E-3</c:v>
                </c:pt>
                <c:pt idx="44">
                  <c:v>-5.1055000003543682E-3</c:v>
                </c:pt>
                <c:pt idx="45">
                  <c:v>-4.2640000028768554E-3</c:v>
                </c:pt>
                <c:pt idx="46">
                  <c:v>-1.542500001960434E-3</c:v>
                </c:pt>
                <c:pt idx="47">
                  <c:v>-1.4425000044866465E-3</c:v>
                </c:pt>
                <c:pt idx="48">
                  <c:v>-1.3424999997369014E-3</c:v>
                </c:pt>
                <c:pt idx="50">
                  <c:v>-6.7320000016479753E-3</c:v>
                </c:pt>
                <c:pt idx="51">
                  <c:v>-4.9320000034640543E-3</c:v>
                </c:pt>
                <c:pt idx="52">
                  <c:v>-3.7320000046747737E-3</c:v>
                </c:pt>
                <c:pt idx="53">
                  <c:v>5.6799999583745375E-4</c:v>
                </c:pt>
                <c:pt idx="54">
                  <c:v>-3.8540000023203902E-3</c:v>
                </c:pt>
                <c:pt idx="55">
                  <c:v>-3.1540000054519624E-3</c:v>
                </c:pt>
                <c:pt idx="56">
                  <c:v>-2.8540000057546422E-3</c:v>
                </c:pt>
                <c:pt idx="57">
                  <c:v>-2.7540000010048971E-3</c:v>
                </c:pt>
                <c:pt idx="58">
                  <c:v>1.784999985829927E-4</c:v>
                </c:pt>
                <c:pt idx="59">
                  <c:v>-2.8785000031348318E-3</c:v>
                </c:pt>
                <c:pt idx="60">
                  <c:v>-2.1784999989904463E-3</c:v>
                </c:pt>
                <c:pt idx="61">
                  <c:v>-7.7849999797763303E-4</c:v>
                </c:pt>
                <c:pt idx="62">
                  <c:v>-7.8500001109205186E-5</c:v>
                </c:pt>
                <c:pt idx="65">
                  <c:v>4.4064999965485185E-3</c:v>
                </c:pt>
                <c:pt idx="66">
                  <c:v>1.9524999952409416E-3</c:v>
                </c:pt>
                <c:pt idx="68">
                  <c:v>1.135500002419576E-3</c:v>
                </c:pt>
                <c:pt idx="69">
                  <c:v>5.2680000007967465E-3</c:v>
                </c:pt>
                <c:pt idx="70">
                  <c:v>9.6649999613873661E-4</c:v>
                </c:pt>
                <c:pt idx="71">
                  <c:v>3.8429999913205393E-3</c:v>
                </c:pt>
                <c:pt idx="72">
                  <c:v>2.9724999985774048E-3</c:v>
                </c:pt>
                <c:pt idx="73">
                  <c:v>4.1499999933876097E-3</c:v>
                </c:pt>
                <c:pt idx="74">
                  <c:v>4.1700000001583248E-3</c:v>
                </c:pt>
                <c:pt idx="76">
                  <c:v>4.7225000016624108E-3</c:v>
                </c:pt>
                <c:pt idx="77">
                  <c:v>7.0724999968660995E-3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5-4CC0-9FB2-0ED7D761F6D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(old)'!$O$21:$O$939</c:f>
              <c:numCache>
                <c:formatCode>General</c:formatCode>
                <c:ptCount val="919"/>
                <c:pt idx="0">
                  <c:v>-1.5696892814577222E-2</c:v>
                </c:pt>
                <c:pt idx="1">
                  <c:v>-1.4107531823685298E-2</c:v>
                </c:pt>
                <c:pt idx="2">
                  <c:v>-1.4107531823685298E-2</c:v>
                </c:pt>
                <c:pt idx="3">
                  <c:v>-1.410301979816112E-2</c:v>
                </c:pt>
                <c:pt idx="4">
                  <c:v>-1.410301979816112E-2</c:v>
                </c:pt>
                <c:pt idx="5">
                  <c:v>-1.4048875491870977E-2</c:v>
                </c:pt>
                <c:pt idx="6">
                  <c:v>-1.4048875491870977E-2</c:v>
                </c:pt>
                <c:pt idx="13">
                  <c:v>-1.2453310465883308E-2</c:v>
                </c:pt>
                <c:pt idx="16">
                  <c:v>-1.1709954260774879E-2</c:v>
                </c:pt>
                <c:pt idx="17">
                  <c:v>-1.1709954260774879E-2</c:v>
                </c:pt>
                <c:pt idx="18">
                  <c:v>-1.1657501964056302E-2</c:v>
                </c:pt>
                <c:pt idx="19">
                  <c:v>-1.1520449188759376E-2</c:v>
                </c:pt>
                <c:pt idx="20">
                  <c:v>-1.1518193175997287E-2</c:v>
                </c:pt>
                <c:pt idx="21">
                  <c:v>-1.0986338167334731E-2</c:v>
                </c:pt>
                <c:pt idx="22">
                  <c:v>-1.0986338167334731E-2</c:v>
                </c:pt>
                <c:pt idx="23">
                  <c:v>-1.0909633733423695E-2</c:v>
                </c:pt>
                <c:pt idx="24">
                  <c:v>-1.0853233414371463E-2</c:v>
                </c:pt>
                <c:pt idx="25">
                  <c:v>-1.0744380798600652E-2</c:v>
                </c:pt>
                <c:pt idx="26">
                  <c:v>-1.0151049442171163E-2</c:v>
                </c:pt>
                <c:pt idx="27">
                  <c:v>-1.0151049442171163E-2</c:v>
                </c:pt>
                <c:pt idx="28">
                  <c:v>-1.0094649123118931E-2</c:v>
                </c:pt>
                <c:pt idx="29">
                  <c:v>-1.0094649123118931E-2</c:v>
                </c:pt>
                <c:pt idx="30">
                  <c:v>-1.0011740654112148E-2</c:v>
                </c:pt>
                <c:pt idx="31">
                  <c:v>-1.0011740654112148E-2</c:v>
                </c:pt>
                <c:pt idx="38">
                  <c:v>-5.3423582397777898E-3</c:v>
                </c:pt>
                <c:pt idx="39">
                  <c:v>-4.4162650009401255E-3</c:v>
                </c:pt>
                <c:pt idx="40">
                  <c:v>-3.7513052393143009E-3</c:v>
                </c:pt>
                <c:pt idx="41">
                  <c:v>-2.9554967374872936E-3</c:v>
                </c:pt>
                <c:pt idx="42">
                  <c:v>-2.9182725269128202E-3</c:v>
                </c:pt>
                <c:pt idx="43">
                  <c:v>-2.7964478377599973E-3</c:v>
                </c:pt>
                <c:pt idx="44">
                  <c:v>-2.748507566565599E-3</c:v>
                </c:pt>
                <c:pt idx="45">
                  <c:v>-2.1297960665626059E-3</c:v>
                </c:pt>
                <c:pt idx="46">
                  <c:v>-1.4885244389387185E-3</c:v>
                </c:pt>
                <c:pt idx="47">
                  <c:v>-1.4885244389387185E-3</c:v>
                </c:pt>
                <c:pt idx="48">
                  <c:v>-1.4885244389387185E-3</c:v>
                </c:pt>
                <c:pt idx="49">
                  <c:v>-1.3836198455015637E-3</c:v>
                </c:pt>
                <c:pt idx="50">
                  <c:v>-1.3537276764038816E-3</c:v>
                </c:pt>
                <c:pt idx="51">
                  <c:v>-1.3537276764038816E-3</c:v>
                </c:pt>
                <c:pt idx="52">
                  <c:v>-1.3537276764038816E-3</c:v>
                </c:pt>
                <c:pt idx="53">
                  <c:v>-1.3537276764038816E-3</c:v>
                </c:pt>
                <c:pt idx="54">
                  <c:v>-1.3514716636417925E-3</c:v>
                </c:pt>
                <c:pt idx="55">
                  <c:v>-1.3514716636417925E-3</c:v>
                </c:pt>
                <c:pt idx="56">
                  <c:v>-1.3514716636417925E-3</c:v>
                </c:pt>
                <c:pt idx="57">
                  <c:v>-1.3514716636417925E-3</c:v>
                </c:pt>
                <c:pt idx="58">
                  <c:v>-1.3317315519735095E-3</c:v>
                </c:pt>
                <c:pt idx="59">
                  <c:v>-1.2899953158748579E-3</c:v>
                </c:pt>
                <c:pt idx="60">
                  <c:v>-1.2899953158748579E-3</c:v>
                </c:pt>
                <c:pt idx="61">
                  <c:v>-1.2899953158748579E-3</c:v>
                </c:pt>
                <c:pt idx="62">
                  <c:v>-1.2899953158748579E-3</c:v>
                </c:pt>
                <c:pt idx="63">
                  <c:v>-1.2008828117723302E-3</c:v>
                </c:pt>
                <c:pt idx="64">
                  <c:v>7.7712421141788723E-5</c:v>
                </c:pt>
                <c:pt idx="65">
                  <c:v>9.8293754193012721E-4</c:v>
                </c:pt>
                <c:pt idx="66">
                  <c:v>9.9872963126475083E-4</c:v>
                </c:pt>
                <c:pt idx="67">
                  <c:v>1.0060616727415421E-3</c:v>
                </c:pt>
                <c:pt idx="68">
                  <c:v>1.2209468883305485E-3</c:v>
                </c:pt>
                <c:pt idx="69">
                  <c:v>1.2406869999988298E-3</c:v>
                </c:pt>
                <c:pt idx="70">
                  <c:v>1.2536590733808438E-3</c:v>
                </c:pt>
                <c:pt idx="71">
                  <c:v>1.2688871595249469E-3</c:v>
                </c:pt>
                <c:pt idx="72">
                  <c:v>1.3145714179572561E-3</c:v>
                </c:pt>
                <c:pt idx="73">
                  <c:v>1.8249943053799626E-3</c:v>
                </c:pt>
                <c:pt idx="74">
                  <c:v>1.8249943053799626E-3</c:v>
                </c:pt>
                <c:pt idx="75">
                  <c:v>1.8627825191449583E-3</c:v>
                </c:pt>
                <c:pt idx="76">
                  <c:v>2.6117787561586118E-3</c:v>
                </c:pt>
                <c:pt idx="77">
                  <c:v>3.3901031590794235E-3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5-4CC0-9FB2-0ED7D761F6DD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(old)'!$P$21:$P$939</c:f>
              <c:numCache>
                <c:formatCode>General</c:formatCode>
                <c:ptCount val="919"/>
                <c:pt idx="0">
                  <c:v>4.5674752388846773E-3</c:v>
                </c:pt>
                <c:pt idx="1">
                  <c:v>2.5777069066888324E-4</c:v>
                </c:pt>
                <c:pt idx="2">
                  <c:v>2.5777069066888324E-4</c:v>
                </c:pt>
                <c:pt idx="3">
                  <c:v>2.4676578011855171E-4</c:v>
                </c:pt>
                <c:pt idx="4">
                  <c:v>2.4676578011855171E-4</c:v>
                </c:pt>
                <c:pt idx="5">
                  <c:v>1.1524998470383199E-4</c:v>
                </c:pt>
                <c:pt idx="6">
                  <c:v>1.1524998470383199E-4</c:v>
                </c:pt>
                <c:pt idx="7">
                  <c:v>-3.5934603729079729E-7</c:v>
                </c:pt>
                <c:pt idx="8">
                  <c:v>-1.8772080118711481E-4</c:v>
                </c:pt>
                <c:pt idx="9">
                  <c:v>-1.7950241042369085E-3</c:v>
                </c:pt>
                <c:pt idx="10">
                  <c:v>-1.9290596669223376E-3</c:v>
                </c:pt>
                <c:pt idx="11">
                  <c:v>-1.9564159146224108E-3</c:v>
                </c:pt>
                <c:pt idx="12">
                  <c:v>-3.1375527312720399E-3</c:v>
                </c:pt>
                <c:pt idx="13">
                  <c:v>-3.3102043142320316E-3</c:v>
                </c:pt>
                <c:pt idx="14">
                  <c:v>-3.3102043142320316E-3</c:v>
                </c:pt>
                <c:pt idx="15">
                  <c:v>-3.4560675871537967E-3</c:v>
                </c:pt>
                <c:pt idx="16">
                  <c:v>-4.6087483626740819E-3</c:v>
                </c:pt>
                <c:pt idx="17">
                  <c:v>-4.6087483626740819E-3</c:v>
                </c:pt>
                <c:pt idx="18">
                  <c:v>-4.6932369703014875E-3</c:v>
                </c:pt>
                <c:pt idx="19">
                  <c:v>-4.909555861518252E-3</c:v>
                </c:pt>
                <c:pt idx="20">
                  <c:v>-4.9130629189546729E-3</c:v>
                </c:pt>
                <c:pt idx="21">
                  <c:v>-5.6912712250393382E-3</c:v>
                </c:pt>
                <c:pt idx="22">
                  <c:v>-5.6912712250393382E-3</c:v>
                </c:pt>
                <c:pt idx="23">
                  <c:v>-5.7955219756176696E-3</c:v>
                </c:pt>
                <c:pt idx="24">
                  <c:v>-5.8708930955215458E-3</c:v>
                </c:pt>
                <c:pt idx="25">
                  <c:v>-6.0132830823345224E-3</c:v>
                </c:pt>
                <c:pt idx="26">
                  <c:v>-6.7181691117728978E-3</c:v>
                </c:pt>
                <c:pt idx="27">
                  <c:v>-6.7181691117728978E-3</c:v>
                </c:pt>
                <c:pt idx="28">
                  <c:v>-6.7789065888571916E-3</c:v>
                </c:pt>
                <c:pt idx="29">
                  <c:v>-6.7789065888571916E-3</c:v>
                </c:pt>
                <c:pt idx="30">
                  <c:v>-6.8662154647914121E-3</c:v>
                </c:pt>
                <c:pt idx="31">
                  <c:v>-6.8662154647914121E-3</c:v>
                </c:pt>
                <c:pt idx="32">
                  <c:v>-7.4001407576814206E-3</c:v>
                </c:pt>
                <c:pt idx="33">
                  <c:v>-7.4001407576814206E-3</c:v>
                </c:pt>
                <c:pt idx="34">
                  <c:v>-8.3574326330576754E-3</c:v>
                </c:pt>
                <c:pt idx="35">
                  <c:v>-8.3300136628899849E-3</c:v>
                </c:pt>
                <c:pt idx="36">
                  <c:v>-8.3148964494602455E-3</c:v>
                </c:pt>
                <c:pt idx="37">
                  <c:v>-8.2678362690996616E-3</c:v>
                </c:pt>
                <c:pt idx="38">
                  <c:v>-7.9885348380328881E-3</c:v>
                </c:pt>
                <c:pt idx="39">
                  <c:v>-7.3249340205585045E-3</c:v>
                </c:pt>
                <c:pt idx="40">
                  <c:v>-6.6675181523450158E-3</c:v>
                </c:pt>
                <c:pt idx="41">
                  <c:v>-5.6819331703893278E-3</c:v>
                </c:pt>
                <c:pt idx="42">
                  <c:v>-5.6305290647531113E-3</c:v>
                </c:pt>
                <c:pt idx="43">
                  <c:v>-5.4589838238112906E-3</c:v>
                </c:pt>
                <c:pt idx="44">
                  <c:v>-5.3900857666643286E-3</c:v>
                </c:pt>
                <c:pt idx="45">
                  <c:v>-4.4303573627772382E-3</c:v>
                </c:pt>
                <c:pt idx="46">
                  <c:v>-3.2974547447081302E-3</c:v>
                </c:pt>
                <c:pt idx="47">
                  <c:v>-3.2974547447081302E-3</c:v>
                </c:pt>
                <c:pt idx="48">
                  <c:v>-3.2974547447081302E-3</c:v>
                </c:pt>
                <c:pt idx="49">
                  <c:v>-3.0987383464526307E-3</c:v>
                </c:pt>
                <c:pt idx="50">
                  <c:v>-3.0414257698108023E-3</c:v>
                </c:pt>
                <c:pt idx="51">
                  <c:v>-3.0414257698108023E-3</c:v>
                </c:pt>
                <c:pt idx="52">
                  <c:v>-3.0414257698108023E-3</c:v>
                </c:pt>
                <c:pt idx="53">
                  <c:v>-3.0414257698108023E-3</c:v>
                </c:pt>
                <c:pt idx="54">
                  <c:v>-3.0370878890921028E-3</c:v>
                </c:pt>
                <c:pt idx="55">
                  <c:v>-3.0370878890921028E-3</c:v>
                </c:pt>
                <c:pt idx="56">
                  <c:v>-3.0370878890921028E-3</c:v>
                </c:pt>
                <c:pt idx="57">
                  <c:v>-3.0370878890921028E-3</c:v>
                </c:pt>
                <c:pt idx="58">
                  <c:v>-2.9990571765862346E-3</c:v>
                </c:pt>
                <c:pt idx="59">
                  <c:v>-2.9182105927470191E-3</c:v>
                </c:pt>
                <c:pt idx="60">
                  <c:v>-2.9182105927470191E-3</c:v>
                </c:pt>
                <c:pt idx="61">
                  <c:v>-2.9182105927470191E-3</c:v>
                </c:pt>
                <c:pt idx="62">
                  <c:v>-2.9182105927470191E-3</c:v>
                </c:pt>
                <c:pt idx="63">
                  <c:v>-2.7435981188013402E-3</c:v>
                </c:pt>
                <c:pt idx="64">
                  <c:v>6.0822854738552812E-5</c:v>
                </c:pt>
                <c:pt idx="65">
                  <c:v>2.3843814229876775E-3</c:v>
                </c:pt>
                <c:pt idx="66">
                  <c:v>2.4274044170566889E-3</c:v>
                </c:pt>
                <c:pt idx="67">
                  <c:v>2.4474083738735761E-3</c:v>
                </c:pt>
                <c:pt idx="68">
                  <c:v>3.0418444106944456E-3</c:v>
                </c:pt>
                <c:pt idx="69">
                  <c:v>3.0972434620219064E-3</c:v>
                </c:pt>
                <c:pt idx="70">
                  <c:v>3.13372112270658E-3</c:v>
                </c:pt>
                <c:pt idx="71">
                  <c:v>3.1766161645947963E-3</c:v>
                </c:pt>
                <c:pt idx="72">
                  <c:v>3.3057771828519378E-3</c:v>
                </c:pt>
                <c:pt idx="73">
                  <c:v>4.7974154043345374E-3</c:v>
                </c:pt>
                <c:pt idx="74">
                  <c:v>4.7974154043345374E-3</c:v>
                </c:pt>
                <c:pt idx="75">
                  <c:v>4.9113888352616056E-3</c:v>
                </c:pt>
                <c:pt idx="76">
                  <c:v>7.2712238608867441E-3</c:v>
                </c:pt>
                <c:pt idx="77">
                  <c:v>9.9267576360904178E-3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E5-4CC0-9FB2-0ED7D761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5600"/>
        <c:axId val="1"/>
      </c:scatterChart>
      <c:valAx>
        <c:axId val="79341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258064516129032"/>
          <c:y val="0.92073298764483702"/>
          <c:w val="0.97419354838709671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38804245014508004"/>
          <c:y val="2.6499302649930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1668068162499E-2"/>
          <c:y val="7.2524506031677718E-2"/>
          <c:w val="0.91442021863334977"/>
          <c:h val="0.8507682438331424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(1)'!$D$21:$D$98</c:f>
              <c:numCache>
                <c:formatCode>General</c:formatCode>
                <c:ptCount val="78"/>
                <c:pt idx="0">
                  <c:v>0</c:v>
                </c:pt>
                <c:pt idx="1">
                  <c:v>0.1409</c:v>
                </c:pt>
                <c:pt idx="2">
                  <c:v>0.1409</c:v>
                </c:pt>
                <c:pt idx="3">
                  <c:v>0.14130000000000001</c:v>
                </c:pt>
                <c:pt idx="4">
                  <c:v>0.14130000000000001</c:v>
                </c:pt>
                <c:pt idx="5">
                  <c:v>0.14610000000000001</c:v>
                </c:pt>
                <c:pt idx="6">
                  <c:v>0.14610000000000001</c:v>
                </c:pt>
                <c:pt idx="7">
                  <c:v>0.14610000000000001</c:v>
                </c:pt>
                <c:pt idx="8">
                  <c:v>0.15035000000000001</c:v>
                </c:pt>
                <c:pt idx="9">
                  <c:v>0.1573</c:v>
                </c:pt>
                <c:pt idx="10">
                  <c:v>0.2205</c:v>
                </c:pt>
                <c:pt idx="11">
                  <c:v>0.2261</c:v>
                </c:pt>
                <c:pt idx="12">
                  <c:v>0.22725000000000001</c:v>
                </c:pt>
                <c:pt idx="13">
                  <c:v>0.27944999999999998</c:v>
                </c:pt>
                <c:pt idx="14">
                  <c:v>0.28754999999999997</c:v>
                </c:pt>
                <c:pt idx="15">
                  <c:v>0.28754999999999997</c:v>
                </c:pt>
                <c:pt idx="16">
                  <c:v>0.29449999999999998</c:v>
                </c:pt>
                <c:pt idx="17">
                  <c:v>0.35344999999999999</c:v>
                </c:pt>
                <c:pt idx="18">
                  <c:v>0.35344999999999999</c:v>
                </c:pt>
                <c:pt idx="19">
                  <c:v>0.35809999999999997</c:v>
                </c:pt>
                <c:pt idx="20">
                  <c:v>0.37025000000000002</c:v>
                </c:pt>
                <c:pt idx="21">
                  <c:v>0.37045</c:v>
                </c:pt>
                <c:pt idx="22">
                  <c:v>0.41760000000000003</c:v>
                </c:pt>
                <c:pt idx="23">
                  <c:v>0.41760000000000003</c:v>
                </c:pt>
                <c:pt idx="24">
                  <c:v>0.4244</c:v>
                </c:pt>
                <c:pt idx="25">
                  <c:v>0.4294</c:v>
                </c:pt>
                <c:pt idx="26">
                  <c:v>0.43905</c:v>
                </c:pt>
                <c:pt idx="27">
                  <c:v>0.49164999999999998</c:v>
                </c:pt>
                <c:pt idx="28">
                  <c:v>0.49164999999999998</c:v>
                </c:pt>
                <c:pt idx="29">
                  <c:v>0.49664999999999998</c:v>
                </c:pt>
                <c:pt idx="30">
                  <c:v>0.49664999999999998</c:v>
                </c:pt>
                <c:pt idx="31">
                  <c:v>0.504</c:v>
                </c:pt>
                <c:pt idx="32">
                  <c:v>0.504</c:v>
                </c:pt>
                <c:pt idx="33">
                  <c:v>0.55425000000000002</c:v>
                </c:pt>
                <c:pt idx="34">
                  <c:v>0.55425000000000002</c:v>
                </c:pt>
                <c:pt idx="35">
                  <c:v>0.71020000000000005</c:v>
                </c:pt>
                <c:pt idx="36">
                  <c:v>0.84565000000000001</c:v>
                </c:pt>
                <c:pt idx="37">
                  <c:v>0.84630000000000005</c:v>
                </c:pt>
                <c:pt idx="38">
                  <c:v>0.85029999999999994</c:v>
                </c:pt>
                <c:pt idx="39">
                  <c:v>0.85029999999999994</c:v>
                </c:pt>
                <c:pt idx="40">
                  <c:v>0.86324999999999996</c:v>
                </c:pt>
                <c:pt idx="41">
                  <c:v>0.86324999999999996</c:v>
                </c:pt>
                <c:pt idx="42">
                  <c:v>0.86324999999999996</c:v>
                </c:pt>
                <c:pt idx="43">
                  <c:v>0.91795000000000004</c:v>
                </c:pt>
                <c:pt idx="44">
                  <c:v>1.0000500000000001</c:v>
                </c:pt>
                <c:pt idx="45">
                  <c:v>1.0589999999999999</c:v>
                </c:pt>
                <c:pt idx="46">
                  <c:v>1.1295500000000001</c:v>
                </c:pt>
                <c:pt idx="47">
                  <c:v>1.1328499999999999</c:v>
                </c:pt>
                <c:pt idx="48">
                  <c:v>1.1436500000000001</c:v>
                </c:pt>
                <c:pt idx="49">
                  <c:v>1.1478999999999999</c:v>
                </c:pt>
                <c:pt idx="50">
                  <c:v>1.20275</c:v>
                </c:pt>
                <c:pt idx="51">
                  <c:v>1.2596000000000001</c:v>
                </c:pt>
                <c:pt idx="52">
                  <c:v>1.2688999999999999</c:v>
                </c:pt>
                <c:pt idx="53">
                  <c:v>1.27155</c:v>
                </c:pt>
                <c:pt idx="54">
                  <c:v>1.2717499999999999</c:v>
                </c:pt>
                <c:pt idx="55">
                  <c:v>1.2735000000000001</c:v>
                </c:pt>
                <c:pt idx="56">
                  <c:v>1.2771999999999999</c:v>
                </c:pt>
                <c:pt idx="57">
                  <c:v>1.2771999999999999</c:v>
                </c:pt>
                <c:pt idx="58">
                  <c:v>1.2771999999999999</c:v>
                </c:pt>
                <c:pt idx="59">
                  <c:v>1.2771999999999999</c:v>
                </c:pt>
                <c:pt idx="60">
                  <c:v>1.2850999999999999</c:v>
                </c:pt>
                <c:pt idx="61">
                  <c:v>1.39845</c:v>
                </c:pt>
                <c:pt idx="62">
                  <c:v>1.4786999999999999</c:v>
                </c:pt>
                <c:pt idx="63">
                  <c:v>1.4801</c:v>
                </c:pt>
                <c:pt idx="64">
                  <c:v>1.48075</c:v>
                </c:pt>
                <c:pt idx="65">
                  <c:v>1.4998</c:v>
                </c:pt>
                <c:pt idx="66">
                  <c:v>1.5015499999999999</c:v>
                </c:pt>
                <c:pt idx="67">
                  <c:v>1.5026999999999999</c:v>
                </c:pt>
                <c:pt idx="68">
                  <c:v>1.5040500000000001</c:v>
                </c:pt>
                <c:pt idx="69">
                  <c:v>1.5081</c:v>
                </c:pt>
                <c:pt idx="70">
                  <c:v>1.55335</c:v>
                </c:pt>
                <c:pt idx="71">
                  <c:v>1.5567</c:v>
                </c:pt>
                <c:pt idx="72">
                  <c:v>1.6231</c:v>
                </c:pt>
                <c:pt idx="73">
                  <c:v>1.6889000000000001</c:v>
                </c:pt>
                <c:pt idx="74">
                  <c:v>1.6920999999999999</c:v>
                </c:pt>
                <c:pt idx="75">
                  <c:v>1.6950000000000001</c:v>
                </c:pt>
                <c:pt idx="76">
                  <c:v>1.6980999999999999</c:v>
                </c:pt>
                <c:pt idx="77">
                  <c:v>1.6997</c:v>
                </c:pt>
              </c:numCache>
            </c:numRef>
          </c:xVal>
          <c:yVal>
            <c:numRef>
              <c:f>'Q_fit (1)'!$E$21:$E$98</c:f>
              <c:numCache>
                <c:formatCode>General</c:formatCode>
                <c:ptCount val="78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5.0782999969669618E-3</c:v>
                </c:pt>
                <c:pt idx="7">
                  <c:v>5.3782999966642819E-3</c:v>
                </c:pt>
                <c:pt idx="8">
                  <c:v>8.6410500007332303E-3</c:v>
                </c:pt>
                <c:pt idx="9">
                  <c:v>-1.1081000047852285E-3</c:v>
                </c:pt>
                <c:pt idx="10">
                  <c:v>5.1614999974844977E-3</c:v>
                </c:pt>
                <c:pt idx="11">
                  <c:v>8.1830000272020698E-4</c:v>
                </c:pt>
                <c:pt idx="12">
                  <c:v>1.9317500045872293E-3</c:v>
                </c:pt>
                <c:pt idx="13">
                  <c:v>1.2683499953709543E-3</c:v>
                </c:pt>
                <c:pt idx="14">
                  <c:v>5.2326500008348376E-3</c:v>
                </c:pt>
                <c:pt idx="15">
                  <c:v>1.5232650002872106E-2</c:v>
                </c:pt>
                <c:pt idx="16">
                  <c:v>5.6834999995771796E-3</c:v>
                </c:pt>
                <c:pt idx="17">
                  <c:v>9.0349996753502637E-5</c:v>
                </c:pt>
                <c:pt idx="18">
                  <c:v>2.3903499968582764E-3</c:v>
                </c:pt>
                <c:pt idx="19">
                  <c:v>-2.2857000076328404E-3</c:v>
                </c:pt>
                <c:pt idx="20">
                  <c:v>3.2607499961159192E-3</c:v>
                </c:pt>
                <c:pt idx="21">
                  <c:v>3.7413500031107105E-3</c:v>
                </c:pt>
                <c:pt idx="22">
                  <c:v>4.9279999802820385E-4</c:v>
                </c:pt>
                <c:pt idx="23">
                  <c:v>1.4927999945939519E-3</c:v>
                </c:pt>
                <c:pt idx="24">
                  <c:v>4.2332000011811033E-3</c:v>
                </c:pt>
                <c:pt idx="25">
                  <c:v>2.5481999982730485E-3</c:v>
                </c:pt>
                <c:pt idx="26">
                  <c:v>3.9871499975561164E-3</c:v>
                </c:pt>
                <c:pt idx="27">
                  <c:v>1.3849499955540523E-3</c:v>
                </c:pt>
                <c:pt idx="28">
                  <c:v>3.3849499959615059E-3</c:v>
                </c:pt>
                <c:pt idx="29">
                  <c:v>3.4999499985133298E-3</c:v>
                </c:pt>
                <c:pt idx="30">
                  <c:v>3.6999499934609048E-3</c:v>
                </c:pt>
                <c:pt idx="31">
                  <c:v>3.5119999956805259E-3</c:v>
                </c:pt>
                <c:pt idx="32">
                  <c:v>3.6119999931543134E-3</c:v>
                </c:pt>
                <c:pt idx="33">
                  <c:v>4.4127500004833564E-3</c:v>
                </c:pt>
                <c:pt idx="34">
                  <c:v>4.9127500024042092E-3</c:v>
                </c:pt>
                <c:pt idx="35">
                  <c:v>6.7105999987688847E-3</c:v>
                </c:pt>
                <c:pt idx="36">
                  <c:v>1.0046949995739851E-2</c:v>
                </c:pt>
                <c:pt idx="37">
                  <c:v>6.5589000005275011E-3</c:v>
                </c:pt>
                <c:pt idx="38">
                  <c:v>1.0370899995905347E-2</c:v>
                </c:pt>
                <c:pt idx="39">
                  <c:v>1.0470900000655092E-2</c:v>
                </c:pt>
                <c:pt idx="40">
                  <c:v>9.4397499924525619E-3</c:v>
                </c:pt>
                <c:pt idx="41">
                  <c:v>1.0139749996596947E-2</c:v>
                </c:pt>
                <c:pt idx="42">
                  <c:v>1.0739749995991588E-2</c:v>
                </c:pt>
                <c:pt idx="43">
                  <c:v>1.1883849998412188E-2</c:v>
                </c:pt>
                <c:pt idx="44">
                  <c:v>1.2370149997877888E-2</c:v>
                </c:pt>
                <c:pt idx="45">
                  <c:v>1.4477000004262663E-2</c:v>
                </c:pt>
                <c:pt idx="46">
                  <c:v>1.9058649995713495E-2</c:v>
                </c:pt>
                <c:pt idx="47">
                  <c:v>1.6988549999950919E-2</c:v>
                </c:pt>
                <c:pt idx="48">
                  <c:v>1.5740949995233677E-2</c:v>
                </c:pt>
                <c:pt idx="49">
                  <c:v>1.6513699993083719E-2</c:v>
                </c:pt>
                <c:pt idx="50">
                  <c:v>1.8058249996101949E-2</c:v>
                </c:pt>
                <c:pt idx="51">
                  <c:v>2.1618799997668248E-2</c:v>
                </c:pt>
                <c:pt idx="52">
                  <c:v>2.0266699997591786E-2</c:v>
                </c:pt>
                <c:pt idx="53">
                  <c:v>1.9484650001686532E-2</c:v>
                </c:pt>
                <c:pt idx="54">
                  <c:v>2.0065249998879153E-2</c:v>
                </c:pt>
                <c:pt idx="55">
                  <c:v>2.3440500001015607E-2</c:v>
                </c:pt>
                <c:pt idx="56">
                  <c:v>2.0451599993975833E-2</c:v>
                </c:pt>
                <c:pt idx="57">
                  <c:v>2.1141599994734861E-2</c:v>
                </c:pt>
                <c:pt idx="58">
                  <c:v>2.2531599999638274E-2</c:v>
                </c:pt>
                <c:pt idx="59">
                  <c:v>2.3221600000397302E-2</c:v>
                </c:pt>
                <c:pt idx="60">
                  <c:v>2.1295299993653316E-2</c:v>
                </c:pt>
                <c:pt idx="61">
                  <c:v>2.482534999580821E-2</c:v>
                </c:pt>
                <c:pt idx="62">
                  <c:v>3.0316099997435231E-2</c:v>
                </c:pt>
                <c:pt idx="63">
                  <c:v>2.7780299998994451E-2</c:v>
                </c:pt>
                <c:pt idx="64">
                  <c:v>2.7792249995400198E-2</c:v>
                </c:pt>
                <c:pt idx="65">
                  <c:v>2.7319400003761984E-2</c:v>
                </c:pt>
                <c:pt idx="66">
                  <c:v>3.1474650000745896E-2</c:v>
                </c:pt>
                <c:pt idx="67">
                  <c:v>2.7188100000785198E-2</c:v>
                </c:pt>
                <c:pt idx="68">
                  <c:v>3.0082149991358165E-2</c:v>
                </c:pt>
                <c:pt idx="69">
                  <c:v>2.9264299999340437E-2</c:v>
                </c:pt>
                <c:pt idx="70">
                  <c:v>3.1030049991386477E-2</c:v>
                </c:pt>
                <c:pt idx="71">
                  <c:v>3.0150099999445956E-2</c:v>
                </c:pt>
                <c:pt idx="72">
                  <c:v>3.2509299999219365E-2</c:v>
                </c:pt>
                <c:pt idx="73">
                  <c:v>3.602669999236241E-2</c:v>
                </c:pt>
                <c:pt idx="74">
                  <c:v>3.5756299992499407E-2</c:v>
                </c:pt>
                <c:pt idx="75">
                  <c:v>3.6674999995739199E-2</c:v>
                </c:pt>
                <c:pt idx="76">
                  <c:v>3.7134299993340392E-2</c:v>
                </c:pt>
                <c:pt idx="77">
                  <c:v>4.7479100001510233E-2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9-47A6-ABC0-AC81D181833B}"/>
            </c:ext>
          </c:extLst>
        </c:ser>
        <c:ser>
          <c:idx val="1"/>
          <c:order val="1"/>
          <c:tx>
            <c:strRef>
              <c:f>'Q_fit (1)'!$V$1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(1)'!$U$2:$U$30</c:f>
              <c:numCache>
                <c:formatCode>General</c:formatCode>
                <c:ptCount val="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</c:numCache>
            </c:numRef>
          </c:xVal>
          <c:yVal>
            <c:numRef>
              <c:f>'Q_fit (1)'!$V$2:$V$30</c:f>
              <c:numCache>
                <c:formatCode>General</c:formatCode>
                <c:ptCount val="29"/>
                <c:pt idx="0">
                  <c:v>1.9208970901524382E-3</c:v>
                </c:pt>
                <c:pt idx="1">
                  <c:v>1.9004605656535831E-3</c:v>
                </c:pt>
                <c:pt idx="2">
                  <c:v>2.1361380309554492E-3</c:v>
                </c:pt>
                <c:pt idx="3">
                  <c:v>2.6279294860580373E-3</c:v>
                </c:pt>
                <c:pt idx="4">
                  <c:v>3.3758349309613482E-3</c:v>
                </c:pt>
                <c:pt idx="5">
                  <c:v>4.3798543656653789E-3</c:v>
                </c:pt>
                <c:pt idx="6">
                  <c:v>5.6399877901701324E-3</c:v>
                </c:pt>
                <c:pt idx="7">
                  <c:v>7.1562352044756078E-3</c:v>
                </c:pt>
                <c:pt idx="8">
                  <c:v>8.9285966085818069E-3</c:v>
                </c:pt>
                <c:pt idx="9">
                  <c:v>1.0957072002488724E-2</c:v>
                </c:pt>
                <c:pt idx="10">
                  <c:v>1.3241661386196365E-2</c:v>
                </c:pt>
                <c:pt idx="11">
                  <c:v>1.578236475970473E-2</c:v>
                </c:pt>
                <c:pt idx="12">
                  <c:v>1.8579182123013811E-2</c:v>
                </c:pt>
                <c:pt idx="13">
                  <c:v>2.1632113476123618E-2</c:v>
                </c:pt>
                <c:pt idx="14">
                  <c:v>2.4941158819034144E-2</c:v>
                </c:pt>
                <c:pt idx="15">
                  <c:v>2.8506318151745393E-2</c:v>
                </c:pt>
                <c:pt idx="16">
                  <c:v>3.2327591474257372E-2</c:v>
                </c:pt>
                <c:pt idx="17">
                  <c:v>3.640497878657005E-2</c:v>
                </c:pt>
                <c:pt idx="18">
                  <c:v>4.0738480088683478E-2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69-47A6-ABC0-AC81D181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2464"/>
        <c:axId val="1"/>
      </c:scatterChart>
      <c:valAx>
        <c:axId val="793362464"/>
        <c:scaling>
          <c:orientation val="minMax"/>
          <c:max val="1.8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24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610810078986317"/>
          <c:y val="0.95955501378227304"/>
          <c:w val="0.59085617228678777"/>
          <c:h val="0.987449016571673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39894736842105261"/>
          <c:y val="3.0878859857482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3684210526316E-2"/>
          <c:y val="0.10926378468279659"/>
          <c:w val="0.92105263157894735"/>
          <c:h val="0.7600958934455415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Q_fit!$D$21:$D$107</c:f>
              <c:numCache>
                <c:formatCode>General</c:formatCode>
                <c:ptCount val="87"/>
                <c:pt idx="0">
                  <c:v>0.55425000000000002</c:v>
                </c:pt>
                <c:pt idx="1">
                  <c:v>0.55425000000000002</c:v>
                </c:pt>
                <c:pt idx="2">
                  <c:v>0.71020000000000005</c:v>
                </c:pt>
                <c:pt idx="3">
                  <c:v>0.84565000000000001</c:v>
                </c:pt>
                <c:pt idx="4">
                  <c:v>0.84630000000000005</c:v>
                </c:pt>
                <c:pt idx="5">
                  <c:v>0.85029999999999994</c:v>
                </c:pt>
                <c:pt idx="6">
                  <c:v>0.85029999999999994</c:v>
                </c:pt>
                <c:pt idx="7">
                  <c:v>0.86324999999999996</c:v>
                </c:pt>
                <c:pt idx="8">
                  <c:v>0.86324999999999996</c:v>
                </c:pt>
                <c:pt idx="9">
                  <c:v>0.86324999999999996</c:v>
                </c:pt>
                <c:pt idx="10">
                  <c:v>0.91795000000000004</c:v>
                </c:pt>
                <c:pt idx="11">
                  <c:v>1.0000500000000001</c:v>
                </c:pt>
                <c:pt idx="12">
                  <c:v>1.0589999999999999</c:v>
                </c:pt>
                <c:pt idx="13">
                  <c:v>1.1295500000000001</c:v>
                </c:pt>
                <c:pt idx="14">
                  <c:v>1.1328499999999999</c:v>
                </c:pt>
                <c:pt idx="15">
                  <c:v>1.1436500000000001</c:v>
                </c:pt>
                <c:pt idx="16">
                  <c:v>1.1478999999999999</c:v>
                </c:pt>
                <c:pt idx="17">
                  <c:v>1.20275</c:v>
                </c:pt>
                <c:pt idx="18">
                  <c:v>1.2596000000000001</c:v>
                </c:pt>
                <c:pt idx="19">
                  <c:v>1.2688999999999999</c:v>
                </c:pt>
                <c:pt idx="20">
                  <c:v>1.27155</c:v>
                </c:pt>
                <c:pt idx="21">
                  <c:v>1.2717499999999999</c:v>
                </c:pt>
                <c:pt idx="22">
                  <c:v>1.2735000000000001</c:v>
                </c:pt>
                <c:pt idx="23">
                  <c:v>1.2771999999999999</c:v>
                </c:pt>
                <c:pt idx="24">
                  <c:v>1.2771999999999999</c:v>
                </c:pt>
                <c:pt idx="25">
                  <c:v>1.2771999999999999</c:v>
                </c:pt>
                <c:pt idx="26">
                  <c:v>1.2771999999999999</c:v>
                </c:pt>
                <c:pt idx="27">
                  <c:v>1.2850999999999999</c:v>
                </c:pt>
                <c:pt idx="28">
                  <c:v>1.39845</c:v>
                </c:pt>
                <c:pt idx="29">
                  <c:v>1.4786999999999999</c:v>
                </c:pt>
                <c:pt idx="30">
                  <c:v>1.4801</c:v>
                </c:pt>
                <c:pt idx="31">
                  <c:v>1.48075</c:v>
                </c:pt>
                <c:pt idx="32">
                  <c:v>1.4998</c:v>
                </c:pt>
                <c:pt idx="33">
                  <c:v>1.5015499999999999</c:v>
                </c:pt>
                <c:pt idx="34">
                  <c:v>1.5026999999999999</c:v>
                </c:pt>
                <c:pt idx="35">
                  <c:v>1.5040500000000001</c:v>
                </c:pt>
                <c:pt idx="36">
                  <c:v>1.5081</c:v>
                </c:pt>
                <c:pt idx="37">
                  <c:v>1.55335</c:v>
                </c:pt>
                <c:pt idx="38">
                  <c:v>1.5567</c:v>
                </c:pt>
                <c:pt idx="39">
                  <c:v>1.6231</c:v>
                </c:pt>
                <c:pt idx="40">
                  <c:v>1.6889000000000001</c:v>
                </c:pt>
                <c:pt idx="41">
                  <c:v>1.6920999999999999</c:v>
                </c:pt>
                <c:pt idx="42">
                  <c:v>1.6950000000000001</c:v>
                </c:pt>
                <c:pt idx="43">
                  <c:v>1.6980999999999999</c:v>
                </c:pt>
                <c:pt idx="44">
                  <c:v>1.6997</c:v>
                </c:pt>
                <c:pt idx="45">
                  <c:v>1.7577</c:v>
                </c:pt>
                <c:pt idx="46">
                  <c:v>1.76085</c:v>
                </c:pt>
                <c:pt idx="47">
                  <c:v>1.7619499999999999</c:v>
                </c:pt>
                <c:pt idx="48">
                  <c:v>1.7739</c:v>
                </c:pt>
                <c:pt idx="49">
                  <c:v>1.8298000000000001</c:v>
                </c:pt>
                <c:pt idx="50">
                  <c:v>1.82985</c:v>
                </c:pt>
                <c:pt idx="51">
                  <c:v>1.8304</c:v>
                </c:pt>
                <c:pt idx="52">
                  <c:v>1.8384</c:v>
                </c:pt>
                <c:pt idx="53">
                  <c:v>1.8403499999999999</c:v>
                </c:pt>
                <c:pt idx="54">
                  <c:v>1.97315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xVal>
          <c:yVal>
            <c:numRef>
              <c:f>Q_fit!$E$21:$E$107</c:f>
              <c:numCache>
                <c:formatCode>General</c:formatCode>
                <c:ptCount val="87"/>
                <c:pt idx="0">
                  <c:v>4.4127500004833564E-3</c:v>
                </c:pt>
                <c:pt idx="1">
                  <c:v>4.9127500024042092E-3</c:v>
                </c:pt>
                <c:pt idx="2">
                  <c:v>6.7105999987688847E-3</c:v>
                </c:pt>
                <c:pt idx="3">
                  <c:v>1.0046949995739851E-2</c:v>
                </c:pt>
                <c:pt idx="4">
                  <c:v>6.5589000005275011E-3</c:v>
                </c:pt>
                <c:pt idx="5">
                  <c:v>1.0370899995905347E-2</c:v>
                </c:pt>
                <c:pt idx="6">
                  <c:v>1.0470900000655092E-2</c:v>
                </c:pt>
                <c:pt idx="7">
                  <c:v>9.4397499924525619E-3</c:v>
                </c:pt>
                <c:pt idx="8">
                  <c:v>1.0139749996596947E-2</c:v>
                </c:pt>
                <c:pt idx="9">
                  <c:v>1.0739749995991588E-2</c:v>
                </c:pt>
                <c:pt idx="10">
                  <c:v>1.1883849998412188E-2</c:v>
                </c:pt>
                <c:pt idx="11">
                  <c:v>1.2370149997877888E-2</c:v>
                </c:pt>
                <c:pt idx="12">
                  <c:v>1.4477000004262663E-2</c:v>
                </c:pt>
                <c:pt idx="13">
                  <c:v>1.9058649995713495E-2</c:v>
                </c:pt>
                <c:pt idx="14">
                  <c:v>1.6988549999950919E-2</c:v>
                </c:pt>
                <c:pt idx="15">
                  <c:v>1.5740949995233677E-2</c:v>
                </c:pt>
                <c:pt idx="16">
                  <c:v>1.6513699993083719E-2</c:v>
                </c:pt>
                <c:pt idx="17">
                  <c:v>1.8058249996101949E-2</c:v>
                </c:pt>
                <c:pt idx="18">
                  <c:v>2.1618799997668248E-2</c:v>
                </c:pt>
                <c:pt idx="19">
                  <c:v>2.0266699997591786E-2</c:v>
                </c:pt>
                <c:pt idx="20">
                  <c:v>1.9484650001686532E-2</c:v>
                </c:pt>
                <c:pt idx="21">
                  <c:v>2.0065249998879153E-2</c:v>
                </c:pt>
                <c:pt idx="22">
                  <c:v>2.3440500001015607E-2</c:v>
                </c:pt>
                <c:pt idx="23">
                  <c:v>2.0451599993975833E-2</c:v>
                </c:pt>
                <c:pt idx="24">
                  <c:v>2.1141599994734861E-2</c:v>
                </c:pt>
                <c:pt idx="25">
                  <c:v>2.2531599999638274E-2</c:v>
                </c:pt>
                <c:pt idx="26">
                  <c:v>2.3221600000397302E-2</c:v>
                </c:pt>
                <c:pt idx="27">
                  <c:v>2.1295299993653316E-2</c:v>
                </c:pt>
                <c:pt idx="28">
                  <c:v>2.482534999580821E-2</c:v>
                </c:pt>
                <c:pt idx="29">
                  <c:v>3.0316099997435231E-2</c:v>
                </c:pt>
                <c:pt idx="30">
                  <c:v>2.7780299998994451E-2</c:v>
                </c:pt>
                <c:pt idx="31">
                  <c:v>2.7792249995400198E-2</c:v>
                </c:pt>
                <c:pt idx="32">
                  <c:v>2.7319400003761984E-2</c:v>
                </c:pt>
                <c:pt idx="33">
                  <c:v>3.1474650000745896E-2</c:v>
                </c:pt>
                <c:pt idx="34">
                  <c:v>2.7188100000785198E-2</c:v>
                </c:pt>
                <c:pt idx="35">
                  <c:v>3.0082149991358165E-2</c:v>
                </c:pt>
                <c:pt idx="36">
                  <c:v>2.9264299999340437E-2</c:v>
                </c:pt>
                <c:pt idx="37">
                  <c:v>3.1030049991386477E-2</c:v>
                </c:pt>
                <c:pt idx="38">
                  <c:v>3.0150099999445956E-2</c:v>
                </c:pt>
                <c:pt idx="39">
                  <c:v>3.2509299999219365E-2</c:v>
                </c:pt>
                <c:pt idx="40">
                  <c:v>3.602669999236241E-2</c:v>
                </c:pt>
                <c:pt idx="41">
                  <c:v>3.5756299992499407E-2</c:v>
                </c:pt>
                <c:pt idx="42">
                  <c:v>3.6674999995739199E-2</c:v>
                </c:pt>
                <c:pt idx="43">
                  <c:v>3.7134299993340392E-2</c:v>
                </c:pt>
                <c:pt idx="44">
                  <c:v>4.7479100001510233E-2</c:v>
                </c:pt>
                <c:pt idx="45">
                  <c:v>4.0753099994617514E-2</c:v>
                </c:pt>
                <c:pt idx="46">
                  <c:v>3.8672549999319017E-2</c:v>
                </c:pt>
                <c:pt idx="47">
                  <c:v>3.8715850001608487E-2</c:v>
                </c:pt>
                <c:pt idx="48">
                  <c:v>3.8881699998455588E-2</c:v>
                </c:pt>
                <c:pt idx="49">
                  <c:v>4.1509399998176377E-2</c:v>
                </c:pt>
                <c:pt idx="50">
                  <c:v>4.0779549999570008E-2</c:v>
                </c:pt>
                <c:pt idx="51">
                  <c:v>4.0351199997530784E-2</c:v>
                </c:pt>
                <c:pt idx="52">
                  <c:v>4.1275200004747603E-2</c:v>
                </c:pt>
                <c:pt idx="53">
                  <c:v>4.5211049997305963E-2</c:v>
                </c:pt>
                <c:pt idx="54">
                  <c:v>4.782944999897154E-2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4-428F-9D8B-172C5B0B199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Q_fit!$U$2:$U$30</c:f>
              <c:numCache>
                <c:formatCode>General</c:formatCode>
                <c:ptCount val="29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1.5</c:v>
                </c:pt>
                <c:pt idx="21">
                  <c:v>1.55</c:v>
                </c:pt>
                <c:pt idx="22">
                  <c:v>1.6</c:v>
                </c:pt>
                <c:pt idx="23">
                  <c:v>1.65</c:v>
                </c:pt>
                <c:pt idx="24">
                  <c:v>1.7</c:v>
                </c:pt>
                <c:pt idx="25">
                  <c:v>1.75</c:v>
                </c:pt>
                <c:pt idx="26">
                  <c:v>1.8</c:v>
                </c:pt>
              </c:numCache>
            </c:numRef>
          </c:xVal>
          <c:yVal>
            <c:numRef>
              <c:f>Q_fit!$V$2:$V$30</c:f>
              <c:numCache>
                <c:formatCode>General</c:formatCode>
                <c:ptCount val="29"/>
                <c:pt idx="0">
                  <c:v>2.9038495599170784E-3</c:v>
                </c:pt>
                <c:pt idx="1">
                  <c:v>3.6963408577539527E-3</c:v>
                </c:pt>
                <c:pt idx="2">
                  <c:v>4.542950726526121E-3</c:v>
                </c:pt>
                <c:pt idx="3">
                  <c:v>5.4436791662335884E-3</c:v>
                </c:pt>
                <c:pt idx="4">
                  <c:v>6.3985261768763494E-3</c:v>
                </c:pt>
                <c:pt idx="5">
                  <c:v>7.4074917584544091E-3</c:v>
                </c:pt>
                <c:pt idx="6">
                  <c:v>8.4705759109677658E-3</c:v>
                </c:pt>
                <c:pt idx="7">
                  <c:v>9.5877786344164152E-3</c:v>
                </c:pt>
                <c:pt idx="8">
                  <c:v>1.0759099928800364E-2</c:v>
                </c:pt>
                <c:pt idx="9">
                  <c:v>1.1984539794119606E-2</c:v>
                </c:pt>
                <c:pt idx="10">
                  <c:v>1.3264098230374149E-2</c:v>
                </c:pt>
                <c:pt idx="11">
                  <c:v>1.4597775237563986E-2</c:v>
                </c:pt>
                <c:pt idx="12">
                  <c:v>1.5985570815689121E-2</c:v>
                </c:pt>
                <c:pt idx="13">
                  <c:v>1.7427484964749544E-2</c:v>
                </c:pt>
                <c:pt idx="14">
                  <c:v>1.8923517684745272E-2</c:v>
                </c:pt>
                <c:pt idx="15">
                  <c:v>2.0473668975676297E-2</c:v>
                </c:pt>
                <c:pt idx="16">
                  <c:v>2.2077938837542617E-2</c:v>
                </c:pt>
                <c:pt idx="17">
                  <c:v>2.3736327270344231E-2</c:v>
                </c:pt>
                <c:pt idx="18">
                  <c:v>2.5448834274081136E-2</c:v>
                </c:pt>
                <c:pt idx="19">
                  <c:v>2.7215459848753346E-2</c:v>
                </c:pt>
                <c:pt idx="20">
                  <c:v>2.9036203994360851E-2</c:v>
                </c:pt>
                <c:pt idx="21">
                  <c:v>3.0911066710903653E-2</c:v>
                </c:pt>
                <c:pt idx="22">
                  <c:v>3.2840047998381756E-2</c:v>
                </c:pt>
                <c:pt idx="23">
                  <c:v>3.4823147856795134E-2</c:v>
                </c:pt>
                <c:pt idx="24">
                  <c:v>3.6860366286143829E-2</c:v>
                </c:pt>
                <c:pt idx="25">
                  <c:v>3.8951703286427816E-2</c:v>
                </c:pt>
                <c:pt idx="26">
                  <c:v>4.1097158857647101E-2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24-428F-9D8B-172C5B0B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3472"/>
        <c:axId val="1"/>
      </c:scatterChart>
      <c:valAx>
        <c:axId val="793423472"/>
        <c:scaling>
          <c:orientation val="minMax"/>
          <c:max val="2"/>
          <c:min val="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34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42105263157895"/>
          <c:y val="0.93111738704870917"/>
          <c:w val="0.5831578947368421"/>
          <c:h val="0.97862332529098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575317604355716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6914700544466"/>
          <c:y val="0.14328358208955225"/>
          <c:w val="0.77676950998185113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(5)'!$C$21:$C$1333</c:f>
                <c:numCache>
                  <c:formatCode>General</c:formatCode>
                  <c:ptCount val="131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48724.417800000003</c:v>
                  </c:pt>
                  <c:pt idx="16">
                    <c:v>48748.475899999998</c:v>
                  </c:pt>
                  <c:pt idx="17">
                    <c:v>48811.352800000001</c:v>
                  </c:pt>
                  <c:pt idx="18">
                    <c:v>48812.388200000001</c:v>
                  </c:pt>
                  <c:pt idx="19">
                    <c:v>49056.367899999997</c:v>
                  </c:pt>
                  <c:pt idx="20">
                    <c:v>49091.558199999999</c:v>
                  </c:pt>
                  <c:pt idx="21">
                    <c:v>49117.429499999998</c:v>
                  </c:pt>
                  <c:pt idx="22">
                    <c:v>49167.3658</c:v>
                  </c:pt>
                  <c:pt idx="23">
                    <c:v>49439.548000000003</c:v>
                  </c:pt>
                  <c:pt idx="24">
                    <c:v>49465.422200000001</c:v>
                  </c:pt>
                  <c:pt idx="25">
                    <c:v>49503.455499999996</c:v>
                  </c:pt>
                  <c:pt idx="26">
                    <c:v>49763.48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51645.4882</c:v>
                  </c:pt>
                  <c:pt idx="32">
                    <c:v>52070.323100000001</c:v>
                  </c:pt>
                  <c:pt idx="33">
                    <c:v>52375.367700000003</c:v>
                  </c:pt>
                  <c:pt idx="34">
                    <c:v>52740.4401</c:v>
                  </c:pt>
                  <c:pt idx="35">
                    <c:v>52757.514199999998</c:v>
                  </c:pt>
                  <c:pt idx="36">
                    <c:v>52813.3986</c:v>
                  </c:pt>
                  <c:pt idx="37">
                    <c:v>53413.398999999998</c:v>
                  </c:pt>
                  <c:pt idx="38">
                    <c:v>53475.2333</c:v>
                  </c:pt>
                  <c:pt idx="39">
                    <c:v>53476.268799999998</c:v>
                  </c:pt>
                </c:numCache>
              </c:numRef>
            </c:plus>
            <c:minus>
              <c:numRef>
                <c:f>'A (5)'!$C$21:$C$1333</c:f>
                <c:numCache>
                  <c:formatCode>General</c:formatCode>
                  <c:ptCount val="131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48724.417800000003</c:v>
                  </c:pt>
                  <c:pt idx="16">
                    <c:v>48748.475899999998</c:v>
                  </c:pt>
                  <c:pt idx="17">
                    <c:v>48811.352800000001</c:v>
                  </c:pt>
                  <c:pt idx="18">
                    <c:v>48812.388200000001</c:v>
                  </c:pt>
                  <c:pt idx="19">
                    <c:v>49056.367899999997</c:v>
                  </c:pt>
                  <c:pt idx="20">
                    <c:v>49091.558199999999</c:v>
                  </c:pt>
                  <c:pt idx="21">
                    <c:v>49117.429499999998</c:v>
                  </c:pt>
                  <c:pt idx="22">
                    <c:v>49167.3658</c:v>
                  </c:pt>
                  <c:pt idx="23">
                    <c:v>49439.548000000003</c:v>
                  </c:pt>
                  <c:pt idx="24">
                    <c:v>49465.422200000001</c:v>
                  </c:pt>
                  <c:pt idx="25">
                    <c:v>49503.455499999996</c:v>
                  </c:pt>
                  <c:pt idx="26">
                    <c:v>49763.48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51645.4882</c:v>
                  </c:pt>
                  <c:pt idx="32">
                    <c:v>52070.323100000001</c:v>
                  </c:pt>
                  <c:pt idx="33">
                    <c:v>52375.367700000003</c:v>
                  </c:pt>
                  <c:pt idx="34">
                    <c:v>52740.4401</c:v>
                  </c:pt>
                  <c:pt idx="35">
                    <c:v>52757.514199999998</c:v>
                  </c:pt>
                  <c:pt idx="36">
                    <c:v>52813.3986</c:v>
                  </c:pt>
                  <c:pt idx="37">
                    <c:v>53413.398999999998</c:v>
                  </c:pt>
                  <c:pt idx="38">
                    <c:v>53475.2333</c:v>
                  </c:pt>
                  <c:pt idx="39">
                    <c:v>53476.268799999998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(5)'!$H$21:$H$332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2-42D5-83B2-1045E96109C5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'A (5)'!$D$21:$D$52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(5)'!$I$21:$I$332</c:f>
              <c:numCache>
                <c:formatCode>General</c:formatCode>
                <c:ptCount val="312"/>
                <c:pt idx="26">
                  <c:v>6.3300500041805208E-3</c:v>
                </c:pt>
                <c:pt idx="27">
                  <c:v>8.4279000002425164E-3</c:v>
                </c:pt>
                <c:pt idx="29">
                  <c:v>1.2088200004654936E-2</c:v>
                </c:pt>
                <c:pt idx="30">
                  <c:v>1.1857050005346537E-2</c:v>
                </c:pt>
                <c:pt idx="31">
                  <c:v>1.360114999988582E-2</c:v>
                </c:pt>
                <c:pt idx="32">
                  <c:v>1.4087450006627478E-2</c:v>
                </c:pt>
                <c:pt idx="33">
                  <c:v>1.6194300005736295E-2</c:v>
                </c:pt>
                <c:pt idx="35">
                  <c:v>1.8705850001424551E-2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2-42D5-83B2-1045E96109C5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(5)'!$D$21:$D$286</c:f>
                <c:numCache>
                  <c:formatCode>General</c:formatCode>
                  <c:ptCount val="2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1.1000000000000001E-3</c:v>
                  </c:pt>
                  <c:pt idx="35">
                    <c:v>2.0000000000000001E-4</c:v>
                  </c:pt>
                  <c:pt idx="36">
                    <c:v>5.1999999999999998E-3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5.0000000000000001E-4</c:v>
                  </c:pt>
                </c:numCache>
              </c:numRef>
            </c:plus>
            <c:minus>
              <c:numRef>
                <c:f>'A (5)'!$D$21:$D$286</c:f>
                <c:numCache>
                  <c:formatCode>General</c:formatCode>
                  <c:ptCount val="2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1.1000000000000001E-3</c:v>
                  </c:pt>
                  <c:pt idx="35">
                    <c:v>2.0000000000000001E-4</c:v>
                  </c:pt>
                  <c:pt idx="36">
                    <c:v>5.1999999999999998E-3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(5)'!$J$21:$J$332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2-42D5-83B2-1045E96109C5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(5)'!$K$21:$K$332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F2-42D5-83B2-1045E96109C5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(5)'!$L$21:$L$332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F2-42D5-83B2-1045E96109C5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(5)'!$M$21:$M$332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F2-42D5-83B2-1045E96109C5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(5)'!$N$21:$N$332</c:f>
              <c:numCache>
                <c:formatCode>General</c:formatCode>
                <c:ptCount val="312"/>
                <c:pt idx="0">
                  <c:v>1.7173000014736317E-3</c:v>
                </c:pt>
                <c:pt idx="1">
                  <c:v>0</c:v>
                </c:pt>
                <c:pt idx="2">
                  <c:v>1.0000000038417056E-3</c:v>
                </c:pt>
                <c:pt idx="3">
                  <c:v>6.1611999990418553E-3</c:v>
                </c:pt>
                <c:pt idx="4">
                  <c:v>1.416120000067167E-2</c:v>
                </c:pt>
                <c:pt idx="5">
                  <c:v>6.4955999987432733E-3</c:v>
                </c:pt>
                <c:pt idx="6">
                  <c:v>7.0955999981379136E-3</c:v>
                </c:pt>
                <c:pt idx="13">
                  <c:v>6.9499500023084693E-3</c:v>
                </c:pt>
                <c:pt idx="15">
                  <c:v>3.2076500065159053E-3</c:v>
                </c:pt>
                <c:pt idx="19">
                  <c:v>2.910100003646221E-3</c:v>
                </c:pt>
                <c:pt idx="23">
                  <c:v>4.1022500081453472E-3</c:v>
                </c:pt>
                <c:pt idx="24">
                  <c:v>5.3172500047367066E-3</c:v>
                </c:pt>
                <c:pt idx="25">
                  <c:v>5.3293000019039027E-3</c:v>
                </c:pt>
                <c:pt idx="37">
                  <c:v>2.3336099999141879E-2</c:v>
                </c:pt>
                <c:pt idx="38">
                  <c:v>2.1201950003160164E-2</c:v>
                </c:pt>
                <c:pt idx="39">
                  <c:v>2.1782550000352785E-2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F2-42D5-83B2-1045E96109C5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(5)'!$O$21:$O$332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F2-42D5-83B2-1045E96109C5}"/>
            </c:ext>
          </c:extLst>
        </c:ser>
        <c:ser>
          <c:idx val="8"/>
          <c:order val="8"/>
          <c:tx>
            <c:strRef>
              <c:f>'A (5)'!$W$1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(5)'!$V$2:$V$21</c:f>
              <c:numCache>
                <c:formatCode>General</c:formatCode>
                <c:ptCount val="20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'A (5)'!$W$2:$W$21</c:f>
              <c:numCache>
                <c:formatCode>General</c:formatCode>
                <c:ptCount val="20"/>
                <c:pt idx="0">
                  <c:v>7.7071270075016627E-3</c:v>
                </c:pt>
                <c:pt idx="1">
                  <c:v>6.4105405497784599E-3</c:v>
                </c:pt>
                <c:pt idx="2">
                  <c:v>5.4538147880209033E-3</c:v>
                </c:pt>
                <c:pt idx="3">
                  <c:v>4.8369497222289937E-3</c:v>
                </c:pt>
                <c:pt idx="4">
                  <c:v>4.5599453524027287E-3</c:v>
                </c:pt>
                <c:pt idx="5">
                  <c:v>4.6228016785421107E-3</c:v>
                </c:pt>
                <c:pt idx="6">
                  <c:v>5.0255187006471389E-3</c:v>
                </c:pt>
                <c:pt idx="7">
                  <c:v>5.7680964187178134E-3</c:v>
                </c:pt>
                <c:pt idx="8">
                  <c:v>6.850534832754134E-3</c:v>
                </c:pt>
                <c:pt idx="9">
                  <c:v>8.2728339427561026E-3</c:v>
                </c:pt>
                <c:pt idx="10">
                  <c:v>1.0034993748723714E-2</c:v>
                </c:pt>
                <c:pt idx="11">
                  <c:v>1.2137014250656972E-2</c:v>
                </c:pt>
                <c:pt idx="12">
                  <c:v>1.4578895448555878E-2</c:v>
                </c:pt>
                <c:pt idx="13">
                  <c:v>1.736063734242043E-2</c:v>
                </c:pt>
                <c:pt idx="14">
                  <c:v>2.048223993225063E-2</c:v>
                </c:pt>
                <c:pt idx="15">
                  <c:v>2.3943703218046473E-2</c:v>
                </c:pt>
                <c:pt idx="16">
                  <c:v>2.7745027199807967E-2</c:v>
                </c:pt>
                <c:pt idx="17">
                  <c:v>3.1886211877535098E-2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F2-42D5-83B2-1045E9610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6408"/>
        <c:axId val="1"/>
      </c:scatterChart>
      <c:valAx>
        <c:axId val="79338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4555353901995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4482758620689655E-2"/>
          <c:y val="0.92238805970149251"/>
          <c:w val="0.99274047186932846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4066589892672452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6082658341688"/>
          <c:y val="0.14583375718981698"/>
          <c:w val="0.85017885270676918"/>
          <c:h val="0.63690661303307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(5)'!$C$21:$C$1333</c:f>
                <c:numCache>
                  <c:formatCode>General</c:formatCode>
                  <c:ptCount val="131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48724.417800000003</c:v>
                  </c:pt>
                  <c:pt idx="16">
                    <c:v>48748.475899999998</c:v>
                  </c:pt>
                  <c:pt idx="17">
                    <c:v>48811.352800000001</c:v>
                  </c:pt>
                  <c:pt idx="18">
                    <c:v>48812.388200000001</c:v>
                  </c:pt>
                  <c:pt idx="19">
                    <c:v>49056.367899999997</c:v>
                  </c:pt>
                  <c:pt idx="20">
                    <c:v>49091.558199999999</c:v>
                  </c:pt>
                  <c:pt idx="21">
                    <c:v>49117.429499999998</c:v>
                  </c:pt>
                  <c:pt idx="22">
                    <c:v>49167.3658</c:v>
                  </c:pt>
                  <c:pt idx="23">
                    <c:v>49439.548000000003</c:v>
                  </c:pt>
                  <c:pt idx="24">
                    <c:v>49465.422200000001</c:v>
                  </c:pt>
                  <c:pt idx="25">
                    <c:v>49503.455499999996</c:v>
                  </c:pt>
                  <c:pt idx="26">
                    <c:v>49763.48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51645.4882</c:v>
                  </c:pt>
                  <c:pt idx="32">
                    <c:v>52070.323100000001</c:v>
                  </c:pt>
                  <c:pt idx="33">
                    <c:v>52375.367700000003</c:v>
                  </c:pt>
                  <c:pt idx="34">
                    <c:v>52740.4401</c:v>
                  </c:pt>
                  <c:pt idx="35">
                    <c:v>52757.514199999998</c:v>
                  </c:pt>
                  <c:pt idx="36">
                    <c:v>52813.3986</c:v>
                  </c:pt>
                  <c:pt idx="37">
                    <c:v>53413.398999999998</c:v>
                  </c:pt>
                  <c:pt idx="38">
                    <c:v>53475.2333</c:v>
                  </c:pt>
                  <c:pt idx="39">
                    <c:v>53476.268799999998</c:v>
                  </c:pt>
                </c:numCache>
              </c:numRef>
            </c:plus>
            <c:minus>
              <c:numRef>
                <c:f>'A (5)'!$C$21:$C$1333</c:f>
                <c:numCache>
                  <c:formatCode>General</c:formatCode>
                  <c:ptCount val="131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48724.417800000003</c:v>
                  </c:pt>
                  <c:pt idx="16">
                    <c:v>48748.475899999998</c:v>
                  </c:pt>
                  <c:pt idx="17">
                    <c:v>48811.352800000001</c:v>
                  </c:pt>
                  <c:pt idx="18">
                    <c:v>48812.388200000001</c:v>
                  </c:pt>
                  <c:pt idx="19">
                    <c:v>49056.367899999997</c:v>
                  </c:pt>
                  <c:pt idx="20">
                    <c:v>49091.558199999999</c:v>
                  </c:pt>
                  <c:pt idx="21">
                    <c:v>49117.429499999998</c:v>
                  </c:pt>
                  <c:pt idx="22">
                    <c:v>49167.3658</c:v>
                  </c:pt>
                  <c:pt idx="23">
                    <c:v>49439.548000000003</c:v>
                  </c:pt>
                  <c:pt idx="24">
                    <c:v>49465.422200000001</c:v>
                  </c:pt>
                  <c:pt idx="25">
                    <c:v>49503.455499999996</c:v>
                  </c:pt>
                  <c:pt idx="26">
                    <c:v>49763.48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51645.4882</c:v>
                  </c:pt>
                  <c:pt idx="32">
                    <c:v>52070.323100000001</c:v>
                  </c:pt>
                  <c:pt idx="33">
                    <c:v>52375.367700000003</c:v>
                  </c:pt>
                  <c:pt idx="34">
                    <c:v>52740.4401</c:v>
                  </c:pt>
                  <c:pt idx="35">
                    <c:v>52757.514199999998</c:v>
                  </c:pt>
                  <c:pt idx="36">
                    <c:v>52813.3986</c:v>
                  </c:pt>
                  <c:pt idx="37">
                    <c:v>53413.398999999998</c:v>
                  </c:pt>
                  <c:pt idx="38">
                    <c:v>53475.2333</c:v>
                  </c:pt>
                  <c:pt idx="39">
                    <c:v>53476.268799999998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(5)'!$H$21:$H$332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6E-4F83-A6E9-6DE1CEA69EF9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'A (5)'!$D$21:$D$52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(5)'!$I$21:$I$332</c:f>
              <c:numCache>
                <c:formatCode>General</c:formatCode>
                <c:ptCount val="312"/>
                <c:pt idx="26">
                  <c:v>6.3300500041805208E-3</c:v>
                </c:pt>
                <c:pt idx="27">
                  <c:v>8.4279000002425164E-3</c:v>
                </c:pt>
                <c:pt idx="29">
                  <c:v>1.2088200004654936E-2</c:v>
                </c:pt>
                <c:pt idx="30">
                  <c:v>1.1857050005346537E-2</c:v>
                </c:pt>
                <c:pt idx="31">
                  <c:v>1.360114999988582E-2</c:v>
                </c:pt>
                <c:pt idx="32">
                  <c:v>1.4087450006627478E-2</c:v>
                </c:pt>
                <c:pt idx="33">
                  <c:v>1.6194300005736295E-2</c:v>
                </c:pt>
                <c:pt idx="35">
                  <c:v>1.8705850001424551E-2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6E-4F83-A6E9-6DE1CEA69EF9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(5)'!$D$21:$D$286</c:f>
                <c:numCache>
                  <c:formatCode>General</c:formatCode>
                  <c:ptCount val="2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1.1000000000000001E-3</c:v>
                  </c:pt>
                  <c:pt idx="35">
                    <c:v>2.0000000000000001E-4</c:v>
                  </c:pt>
                  <c:pt idx="36">
                    <c:v>5.1999999999999998E-3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5.0000000000000001E-4</c:v>
                  </c:pt>
                </c:numCache>
              </c:numRef>
            </c:plus>
            <c:minus>
              <c:numRef>
                <c:f>'A (5)'!$D$21:$D$286</c:f>
                <c:numCache>
                  <c:formatCode>General</c:formatCode>
                  <c:ptCount val="2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1.1000000000000001E-3</c:v>
                  </c:pt>
                  <c:pt idx="35">
                    <c:v>2.0000000000000001E-4</c:v>
                  </c:pt>
                  <c:pt idx="36">
                    <c:v>5.1999999999999998E-3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(5)'!$J$21:$J$332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6E-4F83-A6E9-6DE1CEA69EF9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(5)'!$K$21:$K$332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6E-4F83-A6E9-6DE1CEA69EF9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(5)'!$L$21:$L$332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6E-4F83-A6E9-6DE1CEA69EF9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(5)'!$M$21:$M$332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6E-4F83-A6E9-6DE1CEA69EF9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(5)'!$N$21:$N$332</c:f>
              <c:numCache>
                <c:formatCode>General</c:formatCode>
                <c:ptCount val="312"/>
                <c:pt idx="0">
                  <c:v>1.7173000014736317E-3</c:v>
                </c:pt>
                <c:pt idx="1">
                  <c:v>0</c:v>
                </c:pt>
                <c:pt idx="2">
                  <c:v>1.0000000038417056E-3</c:v>
                </c:pt>
                <c:pt idx="3">
                  <c:v>6.1611999990418553E-3</c:v>
                </c:pt>
                <c:pt idx="4">
                  <c:v>1.416120000067167E-2</c:v>
                </c:pt>
                <c:pt idx="5">
                  <c:v>6.4955999987432733E-3</c:v>
                </c:pt>
                <c:pt idx="6">
                  <c:v>7.0955999981379136E-3</c:v>
                </c:pt>
                <c:pt idx="13">
                  <c:v>6.9499500023084693E-3</c:v>
                </c:pt>
                <c:pt idx="15">
                  <c:v>3.2076500065159053E-3</c:v>
                </c:pt>
                <c:pt idx="19">
                  <c:v>2.910100003646221E-3</c:v>
                </c:pt>
                <c:pt idx="23">
                  <c:v>4.1022500081453472E-3</c:v>
                </c:pt>
                <c:pt idx="24">
                  <c:v>5.3172500047367066E-3</c:v>
                </c:pt>
                <c:pt idx="25">
                  <c:v>5.3293000019039027E-3</c:v>
                </c:pt>
                <c:pt idx="37">
                  <c:v>2.3336099999141879E-2</c:v>
                </c:pt>
                <c:pt idx="38">
                  <c:v>2.1201950003160164E-2</c:v>
                </c:pt>
                <c:pt idx="39">
                  <c:v>2.1782550000352785E-2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6E-4F83-A6E9-6DE1CEA69EF9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(5)'!$O$21:$O$332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6E-4F83-A6E9-6DE1CEA69EF9}"/>
            </c:ext>
          </c:extLst>
        </c:ser>
        <c:ser>
          <c:idx val="8"/>
          <c:order val="8"/>
          <c:tx>
            <c:strRef>
              <c:f>'A (5)'!$W$1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(5)'!$V$2:$V$21</c:f>
              <c:numCache>
                <c:formatCode>General</c:formatCode>
                <c:ptCount val="20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'A (5)'!$W$2:$W$21</c:f>
              <c:numCache>
                <c:formatCode>General</c:formatCode>
                <c:ptCount val="20"/>
                <c:pt idx="0">
                  <c:v>7.7071270075016627E-3</c:v>
                </c:pt>
                <c:pt idx="1">
                  <c:v>6.4105405497784599E-3</c:v>
                </c:pt>
                <c:pt idx="2">
                  <c:v>5.4538147880209033E-3</c:v>
                </c:pt>
                <c:pt idx="3">
                  <c:v>4.8369497222289937E-3</c:v>
                </c:pt>
                <c:pt idx="4">
                  <c:v>4.5599453524027287E-3</c:v>
                </c:pt>
                <c:pt idx="5">
                  <c:v>4.6228016785421107E-3</c:v>
                </c:pt>
                <c:pt idx="6">
                  <c:v>5.0255187006471389E-3</c:v>
                </c:pt>
                <c:pt idx="7">
                  <c:v>5.7680964187178134E-3</c:v>
                </c:pt>
                <c:pt idx="8">
                  <c:v>6.850534832754134E-3</c:v>
                </c:pt>
                <c:pt idx="9">
                  <c:v>8.2728339427561026E-3</c:v>
                </c:pt>
                <c:pt idx="10">
                  <c:v>1.0034993748723714E-2</c:v>
                </c:pt>
                <c:pt idx="11">
                  <c:v>1.2137014250656972E-2</c:v>
                </c:pt>
                <c:pt idx="12">
                  <c:v>1.4578895448555878E-2</c:v>
                </c:pt>
                <c:pt idx="13">
                  <c:v>1.736063734242043E-2</c:v>
                </c:pt>
                <c:pt idx="14">
                  <c:v>2.048223993225063E-2</c:v>
                </c:pt>
                <c:pt idx="15">
                  <c:v>2.3943703218046473E-2</c:v>
                </c:pt>
                <c:pt idx="16">
                  <c:v>2.7745027199807967E-2</c:v>
                </c:pt>
                <c:pt idx="17">
                  <c:v>3.1886211877535098E-2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6E-4F83-A6E9-6DE1CEA6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1000"/>
        <c:axId val="1"/>
      </c:scatterChart>
      <c:valAx>
        <c:axId val="793391000"/>
        <c:scaling>
          <c:orientation val="minMax"/>
          <c:max val="18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599283442715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7500093738282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354352554919932"/>
          <c:y val="0.92262185976752908"/>
          <c:w val="0.85136791908145848"/>
          <c:h val="0.982145981752280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38526315789473686"/>
          <c:y val="2.8192371475953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578947368421"/>
          <c:y val="8.6235628879736861E-2"/>
          <c:w val="0.87157894736842101"/>
          <c:h val="0.8159217194005872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(5)'!$D$21:$D$79</c:f>
              <c:numCache>
                <c:formatCode>General</c:formatCode>
                <c:ptCount val="59"/>
                <c:pt idx="0">
                  <c:v>0.14000000000000001</c:v>
                </c:pt>
                <c:pt idx="1">
                  <c:v>-8.9999999999999998E-4</c:v>
                </c:pt>
                <c:pt idx="2">
                  <c:v>0.14000000000000001</c:v>
                </c:pt>
                <c:pt idx="3">
                  <c:v>0.1404</c:v>
                </c:pt>
                <c:pt idx="4">
                  <c:v>0.1404</c:v>
                </c:pt>
                <c:pt idx="5">
                  <c:v>0.1452</c:v>
                </c:pt>
                <c:pt idx="6">
                  <c:v>0.1452</c:v>
                </c:pt>
                <c:pt idx="7">
                  <c:v>0.14945</c:v>
                </c:pt>
                <c:pt idx="8">
                  <c:v>0.15640000000000001</c:v>
                </c:pt>
                <c:pt idx="9">
                  <c:v>0.21959999999999999</c:v>
                </c:pt>
                <c:pt idx="10">
                  <c:v>0.22520000000000001</c:v>
                </c:pt>
                <c:pt idx="11">
                  <c:v>0.22635</c:v>
                </c:pt>
                <c:pt idx="12">
                  <c:v>0.27855000000000002</c:v>
                </c:pt>
                <c:pt idx="13">
                  <c:v>0.28665000000000002</c:v>
                </c:pt>
                <c:pt idx="14">
                  <c:v>0.29360000000000003</c:v>
                </c:pt>
                <c:pt idx="15">
                  <c:v>0.35254999999999997</c:v>
                </c:pt>
                <c:pt idx="16">
                  <c:v>0.35720000000000002</c:v>
                </c:pt>
                <c:pt idx="17">
                  <c:v>0.36935000000000001</c:v>
                </c:pt>
                <c:pt idx="18">
                  <c:v>0.36954999999999999</c:v>
                </c:pt>
                <c:pt idx="19">
                  <c:v>0.41670000000000001</c:v>
                </c:pt>
                <c:pt idx="20">
                  <c:v>0.42349999999999999</c:v>
                </c:pt>
                <c:pt idx="21">
                  <c:v>0.42849999999999999</c:v>
                </c:pt>
                <c:pt idx="22">
                  <c:v>0.43814999999999998</c:v>
                </c:pt>
                <c:pt idx="23">
                  <c:v>0.49075000000000002</c:v>
                </c:pt>
                <c:pt idx="24">
                  <c:v>0.49575000000000002</c:v>
                </c:pt>
                <c:pt idx="25">
                  <c:v>0.50309999999999999</c:v>
                </c:pt>
                <c:pt idx="26">
                  <c:v>0.55335000000000001</c:v>
                </c:pt>
                <c:pt idx="27">
                  <c:v>0.70930000000000004</c:v>
                </c:pt>
                <c:pt idx="28">
                  <c:v>0.84475</c:v>
                </c:pt>
                <c:pt idx="29">
                  <c:v>0.84940000000000004</c:v>
                </c:pt>
                <c:pt idx="30">
                  <c:v>0.86234999999999995</c:v>
                </c:pt>
                <c:pt idx="31">
                  <c:v>0.91705000000000003</c:v>
                </c:pt>
                <c:pt idx="32">
                  <c:v>0.99914999999999998</c:v>
                </c:pt>
                <c:pt idx="33">
                  <c:v>1.0581</c:v>
                </c:pt>
                <c:pt idx="34">
                  <c:v>1.1286499999999999</c:v>
                </c:pt>
                <c:pt idx="35">
                  <c:v>1.13195</c:v>
                </c:pt>
                <c:pt idx="36">
                  <c:v>1.1427499999999999</c:v>
                </c:pt>
                <c:pt idx="37">
                  <c:v>1.2586999999999999</c:v>
                </c:pt>
                <c:pt idx="38">
                  <c:v>1.2706500000000001</c:v>
                </c:pt>
                <c:pt idx="39">
                  <c:v>1.27085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xVal>
          <c:yVal>
            <c:numRef>
              <c:f>'Q_fit (5)'!$E$21:$E$79</c:f>
              <c:numCache>
                <c:formatCode>General</c:formatCode>
                <c:ptCount val="59"/>
                <c:pt idx="0">
                  <c:v>0</c:v>
                </c:pt>
                <c:pt idx="1">
                  <c:v>1.7173000014736317E-3</c:v>
                </c:pt>
                <c:pt idx="2">
                  <c:v>1.0000000038417056E-3</c:v>
                </c:pt>
                <c:pt idx="3">
                  <c:v>6.1611999990418553E-3</c:v>
                </c:pt>
                <c:pt idx="4">
                  <c:v>1.416120000067167E-2</c:v>
                </c:pt>
                <c:pt idx="5">
                  <c:v>6.4955999987432733E-3</c:v>
                </c:pt>
                <c:pt idx="6">
                  <c:v>7.0955999981379136E-3</c:v>
                </c:pt>
                <c:pt idx="7">
                  <c:v>1.0358350002206862E-2</c:v>
                </c:pt>
                <c:pt idx="8">
                  <c:v>6.092000039643608E-4</c:v>
                </c:pt>
                <c:pt idx="9">
                  <c:v>6.878800006234087E-3</c:v>
                </c:pt>
                <c:pt idx="10">
                  <c:v>2.5356000041938387E-3</c:v>
                </c:pt>
                <c:pt idx="11">
                  <c:v>3.6490500060608611E-3</c:v>
                </c:pt>
                <c:pt idx="12">
                  <c:v>2.9856500041205436E-3</c:v>
                </c:pt>
                <c:pt idx="13">
                  <c:v>6.9499500023084693E-3</c:v>
                </c:pt>
                <c:pt idx="14">
                  <c:v>7.4008000083267689E-3</c:v>
                </c:pt>
                <c:pt idx="15">
                  <c:v>3.2076500065159053E-3</c:v>
                </c:pt>
                <c:pt idx="16">
                  <c:v>-5.683999988832511E-4</c:v>
                </c:pt>
                <c:pt idx="17">
                  <c:v>4.9780500048655085E-3</c:v>
                </c:pt>
                <c:pt idx="18">
                  <c:v>5.4586500045843422E-3</c:v>
                </c:pt>
                <c:pt idx="19">
                  <c:v>2.910100003646221E-3</c:v>
                </c:pt>
                <c:pt idx="20">
                  <c:v>5.950500002654735E-3</c:v>
                </c:pt>
                <c:pt idx="21">
                  <c:v>4.2654999997466803E-3</c:v>
                </c:pt>
                <c:pt idx="22">
                  <c:v>5.7044499990297481E-3</c:v>
                </c:pt>
                <c:pt idx="23">
                  <c:v>4.1022500081453472E-3</c:v>
                </c:pt>
                <c:pt idx="24">
                  <c:v>5.3172500047367066E-3</c:v>
                </c:pt>
                <c:pt idx="25">
                  <c:v>5.3293000019039027E-3</c:v>
                </c:pt>
                <c:pt idx="26">
                  <c:v>6.3300500041805208E-3</c:v>
                </c:pt>
                <c:pt idx="27">
                  <c:v>8.4279000002425164E-3</c:v>
                </c:pt>
                <c:pt idx="28">
                  <c:v>1.1764249997213483E-2</c:v>
                </c:pt>
                <c:pt idx="29">
                  <c:v>1.2088200004654936E-2</c:v>
                </c:pt>
                <c:pt idx="30">
                  <c:v>1.1857050005346537E-2</c:v>
                </c:pt>
                <c:pt idx="31">
                  <c:v>1.360114999988582E-2</c:v>
                </c:pt>
                <c:pt idx="32">
                  <c:v>1.4087450006627478E-2</c:v>
                </c:pt>
                <c:pt idx="33">
                  <c:v>1.6194300005736295E-2</c:v>
                </c:pt>
                <c:pt idx="34">
                  <c:v>2.0775950004463084E-2</c:v>
                </c:pt>
                <c:pt idx="35">
                  <c:v>1.8705850001424551E-2</c:v>
                </c:pt>
                <c:pt idx="36">
                  <c:v>1.7458250003983267E-2</c:v>
                </c:pt>
                <c:pt idx="37">
                  <c:v>2.3336099999141879E-2</c:v>
                </c:pt>
                <c:pt idx="38">
                  <c:v>2.1201950003160164E-2</c:v>
                </c:pt>
                <c:pt idx="39">
                  <c:v>2.1782550000352785E-2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C-4D58-8554-FF209BAF6C42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(5)'!$U$2:$U$30</c:f>
              <c:numCache>
                <c:formatCode>General</c:formatCode>
                <c:ptCount val="2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</c:numCache>
            </c:numRef>
          </c:xVal>
          <c:yVal>
            <c:numRef>
              <c:f>'Q_fit (5)'!$V$2:$V$30</c:f>
              <c:numCache>
                <c:formatCode>General</c:formatCode>
                <c:ptCount val="29"/>
                <c:pt idx="0">
                  <c:v>5.4540379887346793E-3</c:v>
                </c:pt>
                <c:pt idx="1">
                  <c:v>5.1030866912731296E-3</c:v>
                </c:pt>
                <c:pt idx="2">
                  <c:v>4.8371032802682059E-3</c:v>
                </c:pt>
                <c:pt idx="3">
                  <c:v>4.6560877557199074E-3</c:v>
                </c:pt>
                <c:pt idx="4">
                  <c:v>4.5600401176282349E-3</c:v>
                </c:pt>
                <c:pt idx="5">
                  <c:v>4.5489603659931883E-3</c:v>
                </c:pt>
                <c:pt idx="6">
                  <c:v>4.6228485008147678E-3</c:v>
                </c:pt>
                <c:pt idx="7">
                  <c:v>4.7817045220929725E-3</c:v>
                </c:pt>
                <c:pt idx="8">
                  <c:v>5.025528429827804E-3</c:v>
                </c:pt>
                <c:pt idx="9">
                  <c:v>5.3543202240192607E-3</c:v>
                </c:pt>
                <c:pt idx="10">
                  <c:v>5.7680799046673425E-3</c:v>
                </c:pt>
                <c:pt idx="11">
                  <c:v>6.2668074717720512E-3</c:v>
                </c:pt>
                <c:pt idx="12">
                  <c:v>6.8505029253333842E-3</c:v>
                </c:pt>
                <c:pt idx="13">
                  <c:v>7.5191662653513449E-3</c:v>
                </c:pt>
                <c:pt idx="14">
                  <c:v>8.2727974918259291E-3</c:v>
                </c:pt>
                <c:pt idx="15">
                  <c:v>9.111396604757141E-3</c:v>
                </c:pt>
                <c:pt idx="16">
                  <c:v>1.0034963604144981E-2</c:v>
                </c:pt>
                <c:pt idx="17">
                  <c:v>1.104349848998944E-2</c:v>
                </c:pt>
                <c:pt idx="18">
                  <c:v>1.2137001262290531E-2</c:v>
                </c:pt>
                <c:pt idx="19">
                  <c:v>1.3315471921048243E-2</c:v>
                </c:pt>
                <c:pt idx="20">
                  <c:v>1.4578910466262585E-2</c:v>
                </c:pt>
                <c:pt idx="21">
                  <c:v>1.5927316897933551E-2</c:v>
                </c:pt>
                <c:pt idx="22">
                  <c:v>1.7360691216061146E-2</c:v>
                </c:pt>
                <c:pt idx="23">
                  <c:v>1.8879033420645355E-2</c:v>
                </c:pt>
                <c:pt idx="24">
                  <c:v>2.04823435116862E-2</c:v>
                </c:pt>
                <c:pt idx="25">
                  <c:v>2.2170621489183671E-2</c:v>
                </c:pt>
                <c:pt idx="26">
                  <c:v>2.394386735313777E-2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C-4D58-8554-FF209BAF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882744"/>
        <c:axId val="1"/>
      </c:scatterChart>
      <c:valAx>
        <c:axId val="786882744"/>
        <c:scaling>
          <c:orientation val="minMax"/>
          <c:max val="1.4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8827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210526315789474"/>
          <c:y val="0.95025032318721359"/>
          <c:w val="0.61263157894736842"/>
          <c:h val="0.985076193833979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575317604355716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6914700544466"/>
          <c:y val="0.14328358208955225"/>
          <c:w val="0.77676950998185113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(6)'!$C$21:$C$1363</c:f>
                <c:numCache>
                  <c:formatCode>General</c:formatCode>
                  <c:ptCount val="1343"/>
                  <c:pt idx="0">
                    <c:v>47624.553999999996</c:v>
                  </c:pt>
                  <c:pt idx="1">
                    <c:v>47624.555</c:v>
                  </c:pt>
                  <c:pt idx="2">
                    <c:v>47626.63</c:v>
                  </c:pt>
                  <c:pt idx="3">
                    <c:v>47626.637999999999</c:v>
                  </c:pt>
                  <c:pt idx="4">
                    <c:v>47651.468399999998</c:v>
                  </c:pt>
                  <c:pt idx="5">
                    <c:v>47651.468999999997</c:v>
                  </c:pt>
                  <c:pt idx="6">
                    <c:v>47673.4643</c:v>
                  </c:pt>
                  <c:pt idx="7">
                    <c:v>47709.417999999998</c:v>
                  </c:pt>
                  <c:pt idx="8">
                    <c:v>48036.4588</c:v>
                  </c:pt>
                  <c:pt idx="9">
                    <c:v>48065.432200000003</c:v>
                  </c:pt>
                  <c:pt idx="10">
                    <c:v>48071.384100000003</c:v>
                  </c:pt>
                  <c:pt idx="11">
                    <c:v>48341.4974</c:v>
                  </c:pt>
                  <c:pt idx="12">
                    <c:v>48383.4156</c:v>
                  </c:pt>
                  <c:pt idx="13">
                    <c:v>48419.379500000003</c:v>
                  </c:pt>
                  <c:pt idx="14">
                    <c:v>48724.417800000003</c:v>
                  </c:pt>
                  <c:pt idx="15">
                    <c:v>48748.475899999998</c:v>
                  </c:pt>
                  <c:pt idx="16">
                    <c:v>48811.352800000001</c:v>
                  </c:pt>
                  <c:pt idx="17">
                    <c:v>48812.388200000001</c:v>
                  </c:pt>
                  <c:pt idx="18">
                    <c:v>49056.367899999997</c:v>
                  </c:pt>
                  <c:pt idx="19">
                    <c:v>49091.558199999999</c:v>
                  </c:pt>
                  <c:pt idx="20">
                    <c:v>49117.429499999998</c:v>
                  </c:pt>
                  <c:pt idx="21">
                    <c:v>49167.3658</c:v>
                  </c:pt>
                  <c:pt idx="22">
                    <c:v>49439.548000000003</c:v>
                  </c:pt>
                  <c:pt idx="23">
                    <c:v>49465.422200000001</c:v>
                  </c:pt>
                  <c:pt idx="24">
                    <c:v>49503.455499999996</c:v>
                  </c:pt>
                  <c:pt idx="25">
                    <c:v>49763.48</c:v>
                  </c:pt>
                  <c:pt idx="26">
                    <c:v>50570.460500000001</c:v>
                  </c:pt>
                  <c:pt idx="27">
                    <c:v>51271.362999999998</c:v>
                  </c:pt>
                  <c:pt idx="28">
                    <c:v>51295.425199999998</c:v>
                  </c:pt>
                  <c:pt idx="29">
                    <c:v>51362.436000000002</c:v>
                  </c:pt>
                  <c:pt idx="30">
                    <c:v>51645.4882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53475.2333</c:v>
                  </c:pt>
                  <c:pt idx="45">
                    <c:v>53475.2376</c:v>
                  </c:pt>
                  <c:pt idx="46">
                    <c:v>53476.268100000001</c:v>
                  </c:pt>
                  <c:pt idx="47">
                    <c:v>53476.268799999998</c:v>
                  </c:pt>
                  <c:pt idx="48">
                    <c:v>53476.269099999998</c:v>
                  </c:pt>
                  <c:pt idx="49">
                    <c:v>53476.269200000002</c:v>
                  </c:pt>
                  <c:pt idx="50">
                    <c:v>53485.327700000002</c:v>
                  </c:pt>
                  <c:pt idx="51">
                    <c:v>53504.470699999998</c:v>
                  </c:pt>
                  <c:pt idx="52">
                    <c:v>53504.471400000002</c:v>
                  </c:pt>
                  <c:pt idx="53">
                    <c:v>53504.472800000003</c:v>
                  </c:pt>
                  <c:pt idx="54">
                    <c:v>53504.4735</c:v>
                  </c:pt>
                  <c:pt idx="55">
                    <c:v>53545.350899999998</c:v>
                  </c:pt>
                  <c:pt idx="56">
                    <c:v>54131.894999999997</c:v>
                  </c:pt>
                  <c:pt idx="57">
                    <c:v>54547.161899999999</c:v>
                  </c:pt>
                  <c:pt idx="58">
                    <c:v>54554.403899999998</c:v>
                  </c:pt>
                  <c:pt idx="59">
                    <c:v>54557.7673</c:v>
                  </c:pt>
                  <c:pt idx="60">
                    <c:v>54656.342900000003</c:v>
                  </c:pt>
                  <c:pt idx="61">
                    <c:v>54665.402600000001</c:v>
                  </c:pt>
                  <c:pt idx="62">
                    <c:v>54671.349099999999</c:v>
                  </c:pt>
                  <c:pt idx="63">
                    <c:v>54678.337699999996</c:v>
                  </c:pt>
                  <c:pt idx="64">
                    <c:v>54699.294000000002</c:v>
                  </c:pt>
                  <c:pt idx="65">
                    <c:v>54933.446279999996</c:v>
                  </c:pt>
                  <c:pt idx="66">
                    <c:v>54933.446300000003</c:v>
                  </c:pt>
                  <c:pt idx="67">
                    <c:v>54950.780299999999</c:v>
                  </c:pt>
                  <c:pt idx="68">
                    <c:v>55294.375899999999</c:v>
                  </c:pt>
                  <c:pt idx="69">
                    <c:v>55651.426339999998</c:v>
                  </c:pt>
                </c:numCache>
              </c:numRef>
            </c:plus>
            <c:minus>
              <c:numRef>
                <c:f>'A (6)'!$C$21:$C$1363</c:f>
                <c:numCache>
                  <c:formatCode>General</c:formatCode>
                  <c:ptCount val="1343"/>
                  <c:pt idx="0">
                    <c:v>47624.553999999996</c:v>
                  </c:pt>
                  <c:pt idx="1">
                    <c:v>47624.555</c:v>
                  </c:pt>
                  <c:pt idx="2">
                    <c:v>47626.63</c:v>
                  </c:pt>
                  <c:pt idx="3">
                    <c:v>47626.637999999999</c:v>
                  </c:pt>
                  <c:pt idx="4">
                    <c:v>47651.468399999998</c:v>
                  </c:pt>
                  <c:pt idx="5">
                    <c:v>47651.468999999997</c:v>
                  </c:pt>
                  <c:pt idx="6">
                    <c:v>47673.4643</c:v>
                  </c:pt>
                  <c:pt idx="7">
                    <c:v>47709.417999999998</c:v>
                  </c:pt>
                  <c:pt idx="8">
                    <c:v>48036.4588</c:v>
                  </c:pt>
                  <c:pt idx="9">
                    <c:v>48065.432200000003</c:v>
                  </c:pt>
                  <c:pt idx="10">
                    <c:v>48071.384100000003</c:v>
                  </c:pt>
                  <c:pt idx="11">
                    <c:v>48341.4974</c:v>
                  </c:pt>
                  <c:pt idx="12">
                    <c:v>48383.4156</c:v>
                  </c:pt>
                  <c:pt idx="13">
                    <c:v>48419.379500000003</c:v>
                  </c:pt>
                  <c:pt idx="14">
                    <c:v>48724.417800000003</c:v>
                  </c:pt>
                  <c:pt idx="15">
                    <c:v>48748.475899999998</c:v>
                  </c:pt>
                  <c:pt idx="16">
                    <c:v>48811.352800000001</c:v>
                  </c:pt>
                  <c:pt idx="17">
                    <c:v>48812.388200000001</c:v>
                  </c:pt>
                  <c:pt idx="18">
                    <c:v>49056.367899999997</c:v>
                  </c:pt>
                  <c:pt idx="19">
                    <c:v>49091.558199999999</c:v>
                  </c:pt>
                  <c:pt idx="20">
                    <c:v>49117.429499999998</c:v>
                  </c:pt>
                  <c:pt idx="21">
                    <c:v>49167.3658</c:v>
                  </c:pt>
                  <c:pt idx="22">
                    <c:v>49439.548000000003</c:v>
                  </c:pt>
                  <c:pt idx="23">
                    <c:v>49465.422200000001</c:v>
                  </c:pt>
                  <c:pt idx="24">
                    <c:v>49503.455499999996</c:v>
                  </c:pt>
                  <c:pt idx="25">
                    <c:v>49763.48</c:v>
                  </c:pt>
                  <c:pt idx="26">
                    <c:v>50570.460500000001</c:v>
                  </c:pt>
                  <c:pt idx="27">
                    <c:v>51271.362999999998</c:v>
                  </c:pt>
                  <c:pt idx="28">
                    <c:v>51295.425199999998</c:v>
                  </c:pt>
                  <c:pt idx="29">
                    <c:v>51362.436000000002</c:v>
                  </c:pt>
                  <c:pt idx="30">
                    <c:v>51645.4882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53475.2333</c:v>
                  </c:pt>
                  <c:pt idx="45">
                    <c:v>53475.2376</c:v>
                  </c:pt>
                  <c:pt idx="46">
                    <c:v>53476.268100000001</c:v>
                  </c:pt>
                  <c:pt idx="47">
                    <c:v>53476.268799999998</c:v>
                  </c:pt>
                  <c:pt idx="48">
                    <c:v>53476.269099999998</c:v>
                  </c:pt>
                  <c:pt idx="49">
                    <c:v>53476.269200000002</c:v>
                  </c:pt>
                  <c:pt idx="50">
                    <c:v>53485.327700000002</c:v>
                  </c:pt>
                  <c:pt idx="51">
                    <c:v>53504.470699999998</c:v>
                  </c:pt>
                  <c:pt idx="52">
                    <c:v>53504.471400000002</c:v>
                  </c:pt>
                  <c:pt idx="53">
                    <c:v>53504.472800000003</c:v>
                  </c:pt>
                  <c:pt idx="54">
                    <c:v>53504.4735</c:v>
                  </c:pt>
                  <c:pt idx="55">
                    <c:v>53545.350899999998</c:v>
                  </c:pt>
                  <c:pt idx="56">
                    <c:v>54131.894999999997</c:v>
                  </c:pt>
                  <c:pt idx="57">
                    <c:v>54547.161899999999</c:v>
                  </c:pt>
                  <c:pt idx="58">
                    <c:v>54554.403899999998</c:v>
                  </c:pt>
                  <c:pt idx="59">
                    <c:v>54557.7673</c:v>
                  </c:pt>
                  <c:pt idx="60">
                    <c:v>54656.342900000003</c:v>
                  </c:pt>
                  <c:pt idx="61">
                    <c:v>54665.402600000001</c:v>
                  </c:pt>
                  <c:pt idx="62">
                    <c:v>54671.349099999999</c:v>
                  </c:pt>
                  <c:pt idx="63">
                    <c:v>54678.337699999996</c:v>
                  </c:pt>
                  <c:pt idx="64">
                    <c:v>54699.294000000002</c:v>
                  </c:pt>
                  <c:pt idx="65">
                    <c:v>54933.446279999996</c:v>
                  </c:pt>
                  <c:pt idx="66">
                    <c:v>54933.446300000003</c:v>
                  </c:pt>
                  <c:pt idx="67">
                    <c:v>54950.780299999999</c:v>
                  </c:pt>
                  <c:pt idx="68">
                    <c:v>55294.375899999999</c:v>
                  </c:pt>
                  <c:pt idx="69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(6)'!$H$21:$H$362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DF-4E55-8D49-BD803F106BFA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'A (6)'!$D$21:$D$51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(6)'!$I$21:$I$362</c:f>
              <c:numCache>
                <c:formatCode>General</c:formatCode>
                <c:ptCount val="342"/>
                <c:pt idx="25">
                  <c:v>4.6127500027068891E-3</c:v>
                </c:pt>
                <c:pt idx="26">
                  <c:v>6.7105999987688847E-3</c:v>
                </c:pt>
                <c:pt idx="28">
                  <c:v>1.0370899995905347E-2</c:v>
                </c:pt>
                <c:pt idx="29">
                  <c:v>1.0139749996596947E-2</c:v>
                </c:pt>
                <c:pt idx="30">
                  <c:v>1.1883849998412188E-2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5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DF-4E55-8D49-BD803F106BFA}"/>
            </c:ext>
          </c:extLst>
        </c:ser>
        <c:ser>
          <c:idx val="3"/>
          <c:order val="2"/>
          <c:tx>
            <c:strRef>
              <c:f>'A (6)'!$J$20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(6)'!$D$21:$D$316</c:f>
                <c:numCache>
                  <c:formatCode>General</c:formatCode>
                  <c:ptCount val="29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1E-4</c:v>
                  </c:pt>
                </c:numCache>
              </c:numRef>
            </c:plus>
            <c:minus>
              <c:numRef>
                <c:f>'A (6)'!$D$21:$D$316</c:f>
                <c:numCache>
                  <c:formatCode>General</c:formatCode>
                  <c:ptCount val="29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(6)'!$J$21:$J$362</c:f>
              <c:numCache>
                <c:formatCode>General</c:formatCode>
                <c:ptCount val="342"/>
                <c:pt idx="56">
                  <c:v>2.482534999580821E-2</c:v>
                </c:pt>
                <c:pt idx="59">
                  <c:v>2.7792249995400198E-2</c:v>
                </c:pt>
                <c:pt idx="67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DF-4E55-8D49-BD803F106BFA}"/>
            </c:ext>
          </c:extLst>
        </c:ser>
        <c:ser>
          <c:idx val="4"/>
          <c:order val="3"/>
          <c:tx>
            <c:strRef>
              <c:f>'A (6)'!$K$20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(6)'!$K$21:$K$362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DF-4E55-8D49-BD803F106BFA}"/>
            </c:ext>
          </c:extLst>
        </c:ser>
        <c:ser>
          <c:idx val="2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(6)'!$L$21:$L$362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DF-4E55-8D49-BD803F106BFA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(6)'!$M$21:$M$362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DF-4E55-8D49-BD803F106BFA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(6)'!$N$21:$N$362</c:f>
              <c:numCache>
                <c:formatCode>General</c:formatCode>
                <c:ptCount val="342"/>
                <c:pt idx="0">
                  <c:v>-1.7173000087495893E-3</c:v>
                </c:pt>
                <c:pt idx="1">
                  <c:v>-7.173000049078837E-4</c:v>
                </c:pt>
                <c:pt idx="2">
                  <c:v>4.4438999975682236E-3</c:v>
                </c:pt>
                <c:pt idx="3">
                  <c:v>1.2443899999198038E-2</c:v>
                </c:pt>
                <c:pt idx="4">
                  <c:v>4.7782999972696416E-3</c:v>
                </c:pt>
                <c:pt idx="5">
                  <c:v>5.3782999966642819E-3</c:v>
                </c:pt>
                <c:pt idx="12">
                  <c:v>5.2326500008348376E-3</c:v>
                </c:pt>
                <c:pt idx="14">
                  <c:v>1.4903499977663159E-3</c:v>
                </c:pt>
                <c:pt idx="18">
                  <c:v>1.1927999948966317E-3</c:v>
                </c:pt>
                <c:pt idx="22">
                  <c:v>2.3849499993957579E-3</c:v>
                </c:pt>
                <c:pt idx="23">
                  <c:v>3.5999499959871173E-3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1.9484650001686532E-2</c:v>
                </c:pt>
                <c:pt idx="45">
                  <c:v>2.3784650002198759E-2</c:v>
                </c:pt>
                <c:pt idx="46">
                  <c:v>1.9365250002010725E-2</c:v>
                </c:pt>
                <c:pt idx="47">
                  <c:v>2.0065249998879153E-2</c:v>
                </c:pt>
                <c:pt idx="48">
                  <c:v>2.0365249998576473E-2</c:v>
                </c:pt>
                <c:pt idx="49">
                  <c:v>2.0465250003326219E-2</c:v>
                </c:pt>
                <c:pt idx="50">
                  <c:v>2.342050000152085E-2</c:v>
                </c:pt>
                <c:pt idx="51">
                  <c:v>2.0411599994986318E-2</c:v>
                </c:pt>
                <c:pt idx="52">
                  <c:v>2.1111599999130704E-2</c:v>
                </c:pt>
                <c:pt idx="53">
                  <c:v>2.2511600000143517E-2</c:v>
                </c:pt>
                <c:pt idx="54">
                  <c:v>2.3211599997011945E-2</c:v>
                </c:pt>
                <c:pt idx="57">
                  <c:v>3.0316099997435231E-2</c:v>
                </c:pt>
                <c:pt idx="58">
                  <c:v>2.7880299996468239E-2</c:v>
                </c:pt>
                <c:pt idx="60">
                  <c:v>2.7319400003761984E-2</c:v>
                </c:pt>
                <c:pt idx="61">
                  <c:v>3.1474650000745896E-2</c:v>
                </c:pt>
                <c:pt idx="62">
                  <c:v>2.7188100000785198E-2</c:v>
                </c:pt>
                <c:pt idx="63">
                  <c:v>3.0082149991358165E-2</c:v>
                </c:pt>
                <c:pt idx="64">
                  <c:v>2.9264299999340437E-2</c:v>
                </c:pt>
                <c:pt idx="65">
                  <c:v>3.1030049991386477E-2</c:v>
                </c:pt>
                <c:pt idx="66">
                  <c:v>3.1050049998157192E-2</c:v>
                </c:pt>
                <c:pt idx="68">
                  <c:v>3.2509299999219365E-2</c:v>
                </c:pt>
                <c:pt idx="69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DF-4E55-8D49-BD803F106BFA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(6)'!$O$21:$O$362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DF-4E55-8D49-BD803F106BFA}"/>
            </c:ext>
          </c:extLst>
        </c:ser>
        <c:ser>
          <c:idx val="8"/>
          <c:order val="8"/>
          <c:tx>
            <c:strRef>
              <c:f>'A (6)'!$W$1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(6)'!$V$2:$V$21</c:f>
              <c:numCache>
                <c:formatCode>General</c:formatCode>
                <c:ptCount val="2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</c:numCache>
            </c:numRef>
          </c:xVal>
          <c:yVal>
            <c:numRef>
              <c:f>'A (6)'!$W$2:$W$21</c:f>
              <c:numCache>
                <c:formatCode>General</c:formatCode>
                <c:ptCount val="20"/>
                <c:pt idx="0">
                  <c:v>2.4772037704531645E-2</c:v>
                </c:pt>
                <c:pt idx="1">
                  <c:v>1.9893903008462565E-2</c:v>
                </c:pt>
                <c:pt idx="2">
                  <c:v>1.5621887413374634E-2</c:v>
                </c:pt>
                <c:pt idx="3">
                  <c:v>1.1955990919267847E-2</c:v>
                </c:pt>
                <c:pt idx="4">
                  <c:v>8.8962135261422132E-3</c:v>
                </c:pt>
                <c:pt idx="5">
                  <c:v>6.4425552339977248E-3</c:v>
                </c:pt>
                <c:pt idx="6">
                  <c:v>4.5950160428343849E-3</c:v>
                </c:pt>
                <c:pt idx="7">
                  <c:v>3.353595952652195E-3</c:v>
                </c:pt>
                <c:pt idx="8">
                  <c:v>2.7182949634511518E-3</c:v>
                </c:pt>
                <c:pt idx="9">
                  <c:v>2.6891130752312578E-3</c:v>
                </c:pt>
                <c:pt idx="10">
                  <c:v>3.2660502879925113E-3</c:v>
                </c:pt>
                <c:pt idx="11">
                  <c:v>4.4491066017349132E-3</c:v>
                </c:pt>
                <c:pt idx="12">
                  <c:v>6.2382820164584643E-3</c:v>
                </c:pt>
                <c:pt idx="13">
                  <c:v>8.6335765321631629E-3</c:v>
                </c:pt>
                <c:pt idx="14">
                  <c:v>1.1634990148849009E-2</c:v>
                </c:pt>
                <c:pt idx="15">
                  <c:v>1.5242522866516004E-2</c:v>
                </c:pt>
                <c:pt idx="1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DF-4E55-8D49-BD803F10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472"/>
        <c:axId val="1"/>
      </c:scatterChart>
      <c:valAx>
        <c:axId val="793382472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4555353901995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4482758620689655E-2"/>
          <c:y val="0.92238805970149251"/>
          <c:w val="0.99274047186932846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4066589892672452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270391850285"/>
          <c:y val="0.14583375718981698"/>
          <c:w val="0.85255697537168329"/>
          <c:h val="0.63690661303307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(6)'!$C$21:$C$1363</c:f>
                <c:numCache>
                  <c:formatCode>General</c:formatCode>
                  <c:ptCount val="1343"/>
                  <c:pt idx="0">
                    <c:v>47624.553999999996</c:v>
                  </c:pt>
                  <c:pt idx="1">
                    <c:v>47624.555</c:v>
                  </c:pt>
                  <c:pt idx="2">
                    <c:v>47626.63</c:v>
                  </c:pt>
                  <c:pt idx="3">
                    <c:v>47626.637999999999</c:v>
                  </c:pt>
                  <c:pt idx="4">
                    <c:v>47651.468399999998</c:v>
                  </c:pt>
                  <c:pt idx="5">
                    <c:v>47651.468999999997</c:v>
                  </c:pt>
                  <c:pt idx="6">
                    <c:v>47673.4643</c:v>
                  </c:pt>
                  <c:pt idx="7">
                    <c:v>47709.417999999998</c:v>
                  </c:pt>
                  <c:pt idx="8">
                    <c:v>48036.4588</c:v>
                  </c:pt>
                  <c:pt idx="9">
                    <c:v>48065.432200000003</c:v>
                  </c:pt>
                  <c:pt idx="10">
                    <c:v>48071.384100000003</c:v>
                  </c:pt>
                  <c:pt idx="11">
                    <c:v>48341.4974</c:v>
                  </c:pt>
                  <c:pt idx="12">
                    <c:v>48383.4156</c:v>
                  </c:pt>
                  <c:pt idx="13">
                    <c:v>48419.379500000003</c:v>
                  </c:pt>
                  <c:pt idx="14">
                    <c:v>48724.417800000003</c:v>
                  </c:pt>
                  <c:pt idx="15">
                    <c:v>48748.475899999998</c:v>
                  </c:pt>
                  <c:pt idx="16">
                    <c:v>48811.352800000001</c:v>
                  </c:pt>
                  <c:pt idx="17">
                    <c:v>48812.388200000001</c:v>
                  </c:pt>
                  <c:pt idx="18">
                    <c:v>49056.367899999997</c:v>
                  </c:pt>
                  <c:pt idx="19">
                    <c:v>49091.558199999999</c:v>
                  </c:pt>
                  <c:pt idx="20">
                    <c:v>49117.429499999998</c:v>
                  </c:pt>
                  <c:pt idx="21">
                    <c:v>49167.3658</c:v>
                  </c:pt>
                  <c:pt idx="22">
                    <c:v>49439.548000000003</c:v>
                  </c:pt>
                  <c:pt idx="23">
                    <c:v>49465.422200000001</c:v>
                  </c:pt>
                  <c:pt idx="24">
                    <c:v>49503.455499999996</c:v>
                  </c:pt>
                  <c:pt idx="25">
                    <c:v>49763.48</c:v>
                  </c:pt>
                  <c:pt idx="26">
                    <c:v>50570.460500000001</c:v>
                  </c:pt>
                  <c:pt idx="27">
                    <c:v>51271.362999999998</c:v>
                  </c:pt>
                  <c:pt idx="28">
                    <c:v>51295.425199999998</c:v>
                  </c:pt>
                  <c:pt idx="29">
                    <c:v>51362.436000000002</c:v>
                  </c:pt>
                  <c:pt idx="30">
                    <c:v>51645.4882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53475.2333</c:v>
                  </c:pt>
                  <c:pt idx="45">
                    <c:v>53475.2376</c:v>
                  </c:pt>
                  <c:pt idx="46">
                    <c:v>53476.268100000001</c:v>
                  </c:pt>
                  <c:pt idx="47">
                    <c:v>53476.268799999998</c:v>
                  </c:pt>
                  <c:pt idx="48">
                    <c:v>53476.269099999998</c:v>
                  </c:pt>
                  <c:pt idx="49">
                    <c:v>53476.269200000002</c:v>
                  </c:pt>
                  <c:pt idx="50">
                    <c:v>53485.327700000002</c:v>
                  </c:pt>
                  <c:pt idx="51">
                    <c:v>53504.470699999998</c:v>
                  </c:pt>
                  <c:pt idx="52">
                    <c:v>53504.471400000002</c:v>
                  </c:pt>
                  <c:pt idx="53">
                    <c:v>53504.472800000003</c:v>
                  </c:pt>
                  <c:pt idx="54">
                    <c:v>53504.4735</c:v>
                  </c:pt>
                  <c:pt idx="55">
                    <c:v>53545.350899999998</c:v>
                  </c:pt>
                  <c:pt idx="56">
                    <c:v>54131.894999999997</c:v>
                  </c:pt>
                  <c:pt idx="57">
                    <c:v>54547.161899999999</c:v>
                  </c:pt>
                  <c:pt idx="58">
                    <c:v>54554.403899999998</c:v>
                  </c:pt>
                  <c:pt idx="59">
                    <c:v>54557.7673</c:v>
                  </c:pt>
                  <c:pt idx="60">
                    <c:v>54656.342900000003</c:v>
                  </c:pt>
                  <c:pt idx="61">
                    <c:v>54665.402600000001</c:v>
                  </c:pt>
                  <c:pt idx="62">
                    <c:v>54671.349099999999</c:v>
                  </c:pt>
                  <c:pt idx="63">
                    <c:v>54678.337699999996</c:v>
                  </c:pt>
                  <c:pt idx="64">
                    <c:v>54699.294000000002</c:v>
                  </c:pt>
                  <c:pt idx="65">
                    <c:v>54933.446279999996</c:v>
                  </c:pt>
                  <c:pt idx="66">
                    <c:v>54933.446300000003</c:v>
                  </c:pt>
                  <c:pt idx="67">
                    <c:v>54950.780299999999</c:v>
                  </c:pt>
                  <c:pt idx="68">
                    <c:v>55294.375899999999</c:v>
                  </c:pt>
                  <c:pt idx="69">
                    <c:v>55651.426339999998</c:v>
                  </c:pt>
                </c:numCache>
              </c:numRef>
            </c:plus>
            <c:minus>
              <c:numRef>
                <c:f>'A (6)'!$C$21:$C$1363</c:f>
                <c:numCache>
                  <c:formatCode>General</c:formatCode>
                  <c:ptCount val="1343"/>
                  <c:pt idx="0">
                    <c:v>47624.553999999996</c:v>
                  </c:pt>
                  <c:pt idx="1">
                    <c:v>47624.555</c:v>
                  </c:pt>
                  <c:pt idx="2">
                    <c:v>47626.63</c:v>
                  </c:pt>
                  <c:pt idx="3">
                    <c:v>47626.637999999999</c:v>
                  </c:pt>
                  <c:pt idx="4">
                    <c:v>47651.468399999998</c:v>
                  </c:pt>
                  <c:pt idx="5">
                    <c:v>47651.468999999997</c:v>
                  </c:pt>
                  <c:pt idx="6">
                    <c:v>47673.4643</c:v>
                  </c:pt>
                  <c:pt idx="7">
                    <c:v>47709.417999999998</c:v>
                  </c:pt>
                  <c:pt idx="8">
                    <c:v>48036.4588</c:v>
                  </c:pt>
                  <c:pt idx="9">
                    <c:v>48065.432200000003</c:v>
                  </c:pt>
                  <c:pt idx="10">
                    <c:v>48071.384100000003</c:v>
                  </c:pt>
                  <c:pt idx="11">
                    <c:v>48341.4974</c:v>
                  </c:pt>
                  <c:pt idx="12">
                    <c:v>48383.4156</c:v>
                  </c:pt>
                  <c:pt idx="13">
                    <c:v>48419.379500000003</c:v>
                  </c:pt>
                  <c:pt idx="14">
                    <c:v>48724.417800000003</c:v>
                  </c:pt>
                  <c:pt idx="15">
                    <c:v>48748.475899999998</c:v>
                  </c:pt>
                  <c:pt idx="16">
                    <c:v>48811.352800000001</c:v>
                  </c:pt>
                  <c:pt idx="17">
                    <c:v>48812.388200000001</c:v>
                  </c:pt>
                  <c:pt idx="18">
                    <c:v>49056.367899999997</c:v>
                  </c:pt>
                  <c:pt idx="19">
                    <c:v>49091.558199999999</c:v>
                  </c:pt>
                  <c:pt idx="20">
                    <c:v>49117.429499999998</c:v>
                  </c:pt>
                  <c:pt idx="21">
                    <c:v>49167.3658</c:v>
                  </c:pt>
                  <c:pt idx="22">
                    <c:v>49439.548000000003</c:v>
                  </c:pt>
                  <c:pt idx="23">
                    <c:v>49465.422200000001</c:v>
                  </c:pt>
                  <c:pt idx="24">
                    <c:v>49503.455499999996</c:v>
                  </c:pt>
                  <c:pt idx="25">
                    <c:v>49763.48</c:v>
                  </c:pt>
                  <c:pt idx="26">
                    <c:v>50570.460500000001</c:v>
                  </c:pt>
                  <c:pt idx="27">
                    <c:v>51271.362999999998</c:v>
                  </c:pt>
                  <c:pt idx="28">
                    <c:v>51295.425199999998</c:v>
                  </c:pt>
                  <c:pt idx="29">
                    <c:v>51362.436000000002</c:v>
                  </c:pt>
                  <c:pt idx="30">
                    <c:v>51645.4882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53475.2333</c:v>
                  </c:pt>
                  <c:pt idx="45">
                    <c:v>53475.2376</c:v>
                  </c:pt>
                  <c:pt idx="46">
                    <c:v>53476.268100000001</c:v>
                  </c:pt>
                  <c:pt idx="47">
                    <c:v>53476.268799999998</c:v>
                  </c:pt>
                  <c:pt idx="48">
                    <c:v>53476.269099999998</c:v>
                  </c:pt>
                  <c:pt idx="49">
                    <c:v>53476.269200000002</c:v>
                  </c:pt>
                  <c:pt idx="50">
                    <c:v>53485.327700000002</c:v>
                  </c:pt>
                  <c:pt idx="51">
                    <c:v>53504.470699999998</c:v>
                  </c:pt>
                  <c:pt idx="52">
                    <c:v>53504.471400000002</c:v>
                  </c:pt>
                  <c:pt idx="53">
                    <c:v>53504.472800000003</c:v>
                  </c:pt>
                  <c:pt idx="54">
                    <c:v>53504.4735</c:v>
                  </c:pt>
                  <c:pt idx="55">
                    <c:v>53545.350899999998</c:v>
                  </c:pt>
                  <c:pt idx="56">
                    <c:v>54131.894999999997</c:v>
                  </c:pt>
                  <c:pt idx="57">
                    <c:v>54547.161899999999</c:v>
                  </c:pt>
                  <c:pt idx="58">
                    <c:v>54554.403899999998</c:v>
                  </c:pt>
                  <c:pt idx="59">
                    <c:v>54557.7673</c:v>
                  </c:pt>
                  <c:pt idx="60">
                    <c:v>54656.342900000003</c:v>
                  </c:pt>
                  <c:pt idx="61">
                    <c:v>54665.402600000001</c:v>
                  </c:pt>
                  <c:pt idx="62">
                    <c:v>54671.349099999999</c:v>
                  </c:pt>
                  <c:pt idx="63">
                    <c:v>54678.337699999996</c:v>
                  </c:pt>
                  <c:pt idx="64">
                    <c:v>54699.294000000002</c:v>
                  </c:pt>
                  <c:pt idx="65">
                    <c:v>54933.446279999996</c:v>
                  </c:pt>
                  <c:pt idx="66">
                    <c:v>54933.446300000003</c:v>
                  </c:pt>
                  <c:pt idx="67">
                    <c:v>54950.780299999999</c:v>
                  </c:pt>
                  <c:pt idx="68">
                    <c:v>55294.375899999999</c:v>
                  </c:pt>
                  <c:pt idx="69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(6)'!$H$21:$H$362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9-4F8F-84B1-FC4815080667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'A (6)'!$D$21:$D$51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(6)'!$I$21:$I$362</c:f>
              <c:numCache>
                <c:formatCode>General</c:formatCode>
                <c:ptCount val="342"/>
                <c:pt idx="25">
                  <c:v>4.6127500027068891E-3</c:v>
                </c:pt>
                <c:pt idx="26">
                  <c:v>6.7105999987688847E-3</c:v>
                </c:pt>
                <c:pt idx="28">
                  <c:v>1.0370899995905347E-2</c:v>
                </c:pt>
                <c:pt idx="29">
                  <c:v>1.0139749996596947E-2</c:v>
                </c:pt>
                <c:pt idx="30">
                  <c:v>1.1883849998412188E-2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5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9-4F8F-84B1-FC4815080667}"/>
            </c:ext>
          </c:extLst>
        </c:ser>
        <c:ser>
          <c:idx val="3"/>
          <c:order val="2"/>
          <c:tx>
            <c:strRef>
              <c:f>'A (6)'!$J$20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(6)'!$D$21:$D$316</c:f>
                <c:numCache>
                  <c:formatCode>General</c:formatCode>
                  <c:ptCount val="29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1E-4</c:v>
                  </c:pt>
                </c:numCache>
              </c:numRef>
            </c:plus>
            <c:minus>
              <c:numRef>
                <c:f>'A (6)'!$D$21:$D$316</c:f>
                <c:numCache>
                  <c:formatCode>General</c:formatCode>
                  <c:ptCount val="29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(6)'!$J$21:$J$362</c:f>
              <c:numCache>
                <c:formatCode>General</c:formatCode>
                <c:ptCount val="342"/>
                <c:pt idx="56">
                  <c:v>2.482534999580821E-2</c:v>
                </c:pt>
                <c:pt idx="59">
                  <c:v>2.7792249995400198E-2</c:v>
                </c:pt>
                <c:pt idx="67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59-4F8F-84B1-FC4815080667}"/>
            </c:ext>
          </c:extLst>
        </c:ser>
        <c:ser>
          <c:idx val="4"/>
          <c:order val="3"/>
          <c:tx>
            <c:strRef>
              <c:f>'A (6)'!$K$20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(6)'!$K$21:$K$362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59-4F8F-84B1-FC4815080667}"/>
            </c:ext>
          </c:extLst>
        </c:ser>
        <c:ser>
          <c:idx val="2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(6)'!$L$21:$L$362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59-4F8F-84B1-FC4815080667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(6)'!$M$21:$M$362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59-4F8F-84B1-FC4815080667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(6)'!$N$21:$N$362</c:f>
              <c:numCache>
                <c:formatCode>General</c:formatCode>
                <c:ptCount val="342"/>
                <c:pt idx="0">
                  <c:v>-1.7173000087495893E-3</c:v>
                </c:pt>
                <c:pt idx="1">
                  <c:v>-7.173000049078837E-4</c:v>
                </c:pt>
                <c:pt idx="2">
                  <c:v>4.4438999975682236E-3</c:v>
                </c:pt>
                <c:pt idx="3">
                  <c:v>1.2443899999198038E-2</c:v>
                </c:pt>
                <c:pt idx="4">
                  <c:v>4.7782999972696416E-3</c:v>
                </c:pt>
                <c:pt idx="5">
                  <c:v>5.3782999966642819E-3</c:v>
                </c:pt>
                <c:pt idx="12">
                  <c:v>5.2326500008348376E-3</c:v>
                </c:pt>
                <c:pt idx="14">
                  <c:v>1.4903499977663159E-3</c:v>
                </c:pt>
                <c:pt idx="18">
                  <c:v>1.1927999948966317E-3</c:v>
                </c:pt>
                <c:pt idx="22">
                  <c:v>2.3849499993957579E-3</c:v>
                </c:pt>
                <c:pt idx="23">
                  <c:v>3.5999499959871173E-3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1.9484650001686532E-2</c:v>
                </c:pt>
                <c:pt idx="45">
                  <c:v>2.3784650002198759E-2</c:v>
                </c:pt>
                <c:pt idx="46">
                  <c:v>1.9365250002010725E-2</c:v>
                </c:pt>
                <c:pt idx="47">
                  <c:v>2.0065249998879153E-2</c:v>
                </c:pt>
                <c:pt idx="48">
                  <c:v>2.0365249998576473E-2</c:v>
                </c:pt>
                <c:pt idx="49">
                  <c:v>2.0465250003326219E-2</c:v>
                </c:pt>
                <c:pt idx="50">
                  <c:v>2.342050000152085E-2</c:v>
                </c:pt>
                <c:pt idx="51">
                  <c:v>2.0411599994986318E-2</c:v>
                </c:pt>
                <c:pt idx="52">
                  <c:v>2.1111599999130704E-2</c:v>
                </c:pt>
                <c:pt idx="53">
                  <c:v>2.2511600000143517E-2</c:v>
                </c:pt>
                <c:pt idx="54">
                  <c:v>2.3211599997011945E-2</c:v>
                </c:pt>
                <c:pt idx="57">
                  <c:v>3.0316099997435231E-2</c:v>
                </c:pt>
                <c:pt idx="58">
                  <c:v>2.7880299996468239E-2</c:v>
                </c:pt>
                <c:pt idx="60">
                  <c:v>2.7319400003761984E-2</c:v>
                </c:pt>
                <c:pt idx="61">
                  <c:v>3.1474650000745896E-2</c:v>
                </c:pt>
                <c:pt idx="62">
                  <c:v>2.7188100000785198E-2</c:v>
                </c:pt>
                <c:pt idx="63">
                  <c:v>3.0082149991358165E-2</c:v>
                </c:pt>
                <c:pt idx="64">
                  <c:v>2.9264299999340437E-2</c:v>
                </c:pt>
                <c:pt idx="65">
                  <c:v>3.1030049991386477E-2</c:v>
                </c:pt>
                <c:pt idx="66">
                  <c:v>3.1050049998157192E-2</c:v>
                </c:pt>
                <c:pt idx="68">
                  <c:v>3.2509299999219365E-2</c:v>
                </c:pt>
                <c:pt idx="69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59-4F8F-84B1-FC4815080667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(6)'!$O$21:$O$362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59-4F8F-84B1-FC4815080667}"/>
            </c:ext>
          </c:extLst>
        </c:ser>
        <c:ser>
          <c:idx val="8"/>
          <c:order val="8"/>
          <c:tx>
            <c:strRef>
              <c:f>'A (6)'!$W$1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(6)'!$V$2:$V$21</c:f>
              <c:numCache>
                <c:formatCode>General</c:formatCode>
                <c:ptCount val="2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</c:numCache>
            </c:numRef>
          </c:xVal>
          <c:yVal>
            <c:numRef>
              <c:f>'A (6)'!$W$2:$W$21</c:f>
              <c:numCache>
                <c:formatCode>General</c:formatCode>
                <c:ptCount val="20"/>
                <c:pt idx="0">
                  <c:v>2.4772037704531645E-2</c:v>
                </c:pt>
                <c:pt idx="1">
                  <c:v>1.9893903008462565E-2</c:v>
                </c:pt>
                <c:pt idx="2">
                  <c:v>1.5621887413374634E-2</c:v>
                </c:pt>
                <c:pt idx="3">
                  <c:v>1.1955990919267847E-2</c:v>
                </c:pt>
                <c:pt idx="4">
                  <c:v>8.8962135261422132E-3</c:v>
                </c:pt>
                <c:pt idx="5">
                  <c:v>6.4425552339977248E-3</c:v>
                </c:pt>
                <c:pt idx="6">
                  <c:v>4.5950160428343849E-3</c:v>
                </c:pt>
                <c:pt idx="7">
                  <c:v>3.353595952652195E-3</c:v>
                </c:pt>
                <c:pt idx="8">
                  <c:v>2.7182949634511518E-3</c:v>
                </c:pt>
                <c:pt idx="9">
                  <c:v>2.6891130752312578E-3</c:v>
                </c:pt>
                <c:pt idx="10">
                  <c:v>3.2660502879925113E-3</c:v>
                </c:pt>
                <c:pt idx="11">
                  <c:v>4.4491066017349132E-3</c:v>
                </c:pt>
                <c:pt idx="12">
                  <c:v>6.2382820164584643E-3</c:v>
                </c:pt>
                <c:pt idx="13">
                  <c:v>8.6335765321631629E-3</c:v>
                </c:pt>
                <c:pt idx="14">
                  <c:v>1.1634990148849009E-2</c:v>
                </c:pt>
                <c:pt idx="15">
                  <c:v>1.5242522866516004E-2</c:v>
                </c:pt>
                <c:pt idx="1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59-4F8F-84B1-FC481508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3296"/>
        <c:axId val="1"/>
      </c:scatterChart>
      <c:valAx>
        <c:axId val="793393296"/>
        <c:scaling>
          <c:orientation val="minMax"/>
          <c:max val="18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8693219233448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7500093738282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235446490710659"/>
          <c:y val="0.92262185976752908"/>
          <c:w val="0.85017885843936569"/>
          <c:h val="0.982145981752280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3989473684210526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736842105263E-2"/>
          <c:y val="0.10772846042573142"/>
          <c:w val="0.9168421052631579"/>
          <c:h val="0.763466915191053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(6)'!$D$21:$D$75</c:f>
              <c:numCache>
                <c:formatCode>General</c:formatCode>
                <c:ptCount val="55"/>
                <c:pt idx="0">
                  <c:v>0.1409</c:v>
                </c:pt>
                <c:pt idx="1">
                  <c:v>0.1409</c:v>
                </c:pt>
                <c:pt idx="2">
                  <c:v>0.14130000000000001</c:v>
                </c:pt>
                <c:pt idx="3">
                  <c:v>0.14130000000000001</c:v>
                </c:pt>
                <c:pt idx="4">
                  <c:v>0.14610000000000001</c:v>
                </c:pt>
                <c:pt idx="5">
                  <c:v>0.14610000000000001</c:v>
                </c:pt>
                <c:pt idx="6">
                  <c:v>0.15035000000000001</c:v>
                </c:pt>
                <c:pt idx="7">
                  <c:v>0.1573</c:v>
                </c:pt>
                <c:pt idx="8">
                  <c:v>0.2205</c:v>
                </c:pt>
                <c:pt idx="9">
                  <c:v>0.2261</c:v>
                </c:pt>
                <c:pt idx="10">
                  <c:v>0.22725000000000001</c:v>
                </c:pt>
                <c:pt idx="11">
                  <c:v>0.27944999999999998</c:v>
                </c:pt>
                <c:pt idx="12">
                  <c:v>0.28754999999999997</c:v>
                </c:pt>
                <c:pt idx="13">
                  <c:v>0.29449999999999998</c:v>
                </c:pt>
                <c:pt idx="14">
                  <c:v>0.35344999999999999</c:v>
                </c:pt>
                <c:pt idx="15">
                  <c:v>0.35809999999999997</c:v>
                </c:pt>
                <c:pt idx="16">
                  <c:v>0.37025000000000002</c:v>
                </c:pt>
                <c:pt idx="17">
                  <c:v>0.37045</c:v>
                </c:pt>
                <c:pt idx="18">
                  <c:v>0.41760000000000003</c:v>
                </c:pt>
                <c:pt idx="19">
                  <c:v>0.4244</c:v>
                </c:pt>
                <c:pt idx="20">
                  <c:v>0.4294</c:v>
                </c:pt>
                <c:pt idx="21">
                  <c:v>0.43905</c:v>
                </c:pt>
                <c:pt idx="22">
                  <c:v>0.49164999999999998</c:v>
                </c:pt>
                <c:pt idx="23">
                  <c:v>0.49664999999999998</c:v>
                </c:pt>
                <c:pt idx="24">
                  <c:v>0.504</c:v>
                </c:pt>
                <c:pt idx="25">
                  <c:v>0.55425000000000002</c:v>
                </c:pt>
                <c:pt idx="26">
                  <c:v>0.71020000000000005</c:v>
                </c:pt>
                <c:pt idx="27">
                  <c:v>0.84565000000000001</c:v>
                </c:pt>
                <c:pt idx="28">
                  <c:v>0.85029999999999994</c:v>
                </c:pt>
                <c:pt idx="29">
                  <c:v>0.86324999999999996</c:v>
                </c:pt>
                <c:pt idx="30">
                  <c:v>0.91795000000000004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xVal>
          <c:yVal>
            <c:numRef>
              <c:f>'Q_fit (6)'!$E$21:$E$75</c:f>
              <c:numCache>
                <c:formatCode>General</c:formatCode>
                <c:ptCount val="55"/>
                <c:pt idx="0">
                  <c:v>-1.7173000087495893E-3</c:v>
                </c:pt>
                <c:pt idx="1">
                  <c:v>-7.173000049078837E-4</c:v>
                </c:pt>
                <c:pt idx="2">
                  <c:v>4.4438999975682236E-3</c:v>
                </c:pt>
                <c:pt idx="3">
                  <c:v>1.2443899999198038E-2</c:v>
                </c:pt>
                <c:pt idx="4">
                  <c:v>4.7782999972696416E-3</c:v>
                </c:pt>
                <c:pt idx="5">
                  <c:v>5.3782999966642819E-3</c:v>
                </c:pt>
                <c:pt idx="6">
                  <c:v>8.6410500007332303E-3</c:v>
                </c:pt>
                <c:pt idx="7">
                  <c:v>-1.1081000047852285E-3</c:v>
                </c:pt>
                <c:pt idx="8">
                  <c:v>5.1614999974844977E-3</c:v>
                </c:pt>
                <c:pt idx="9">
                  <c:v>8.1830000272020698E-4</c:v>
                </c:pt>
                <c:pt idx="10">
                  <c:v>1.9317500045872293E-3</c:v>
                </c:pt>
                <c:pt idx="11">
                  <c:v>1.2683499953709543E-3</c:v>
                </c:pt>
                <c:pt idx="12">
                  <c:v>5.2326500008348376E-3</c:v>
                </c:pt>
                <c:pt idx="13">
                  <c:v>5.6834999995771796E-3</c:v>
                </c:pt>
                <c:pt idx="14">
                  <c:v>1.4903499977663159E-3</c:v>
                </c:pt>
                <c:pt idx="15">
                  <c:v>-2.2857000076328404E-3</c:v>
                </c:pt>
                <c:pt idx="16">
                  <c:v>3.2607499961159192E-3</c:v>
                </c:pt>
                <c:pt idx="17">
                  <c:v>3.7413500031107105E-3</c:v>
                </c:pt>
                <c:pt idx="18">
                  <c:v>1.1927999948966317E-3</c:v>
                </c:pt>
                <c:pt idx="19">
                  <c:v>4.2332000011811033E-3</c:v>
                </c:pt>
                <c:pt idx="20">
                  <c:v>2.5481999982730485E-3</c:v>
                </c:pt>
                <c:pt idx="21">
                  <c:v>3.9871499975561164E-3</c:v>
                </c:pt>
                <c:pt idx="22">
                  <c:v>2.3849499993957579E-3</c:v>
                </c:pt>
                <c:pt idx="23">
                  <c:v>3.5999499959871173E-3</c:v>
                </c:pt>
                <c:pt idx="24">
                  <c:v>3.6119999931543134E-3</c:v>
                </c:pt>
                <c:pt idx="25">
                  <c:v>4.6127500027068891E-3</c:v>
                </c:pt>
                <c:pt idx="26">
                  <c:v>6.7105999987688847E-3</c:v>
                </c:pt>
                <c:pt idx="27">
                  <c:v>1.0046949995739851E-2</c:v>
                </c:pt>
                <c:pt idx="28">
                  <c:v>1.0370899995905347E-2</c:v>
                </c:pt>
                <c:pt idx="29">
                  <c:v>1.0139749996596947E-2</c:v>
                </c:pt>
                <c:pt idx="30">
                  <c:v>1.1883849998412188E-2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0-49FA-AD56-2D7868383695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(6)'!$U$2:$U$27</c:f>
              <c:numCache>
                <c:formatCode>General</c:formatCode>
                <c:ptCount val="2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</c:numCache>
            </c:numRef>
          </c:xVal>
          <c:yVal>
            <c:numRef>
              <c:f>'Q_fit (6)'!$V$2:$V$27</c:f>
              <c:numCache>
                <c:formatCode>General</c:formatCode>
                <c:ptCount val="26"/>
                <c:pt idx="0">
                  <c:v>6.4428367376932428E-3</c:v>
                </c:pt>
                <c:pt idx="1">
                  <c:v>5.4432340272128196E-3</c:v>
                </c:pt>
                <c:pt idx="2">
                  <c:v>4.5951681050751467E-3</c:v>
                </c:pt>
                <c:pt idx="3">
                  <c:v>3.8986389712802254E-3</c:v>
                </c:pt>
                <c:pt idx="4">
                  <c:v>3.3536466258280548E-3</c:v>
                </c:pt>
                <c:pt idx="5">
                  <c:v>2.9601910687186359E-3</c:v>
                </c:pt>
                <c:pt idx="6">
                  <c:v>2.7182722999519677E-3</c:v>
                </c:pt>
                <c:pt idx="7">
                  <c:v>2.6278903195280506E-3</c:v>
                </c:pt>
                <c:pt idx="8">
                  <c:v>2.6890451274468848E-3</c:v>
                </c:pt>
                <c:pt idx="9">
                  <c:v>2.9017367237084701E-3</c:v>
                </c:pt>
                <c:pt idx="10">
                  <c:v>3.2659651083128058E-3</c:v>
                </c:pt>
                <c:pt idx="11">
                  <c:v>3.7817302812598935E-3</c:v>
                </c:pt>
                <c:pt idx="12">
                  <c:v>4.4490322425497315E-3</c:v>
                </c:pt>
                <c:pt idx="13">
                  <c:v>5.2678709921823224E-3</c:v>
                </c:pt>
                <c:pt idx="14">
                  <c:v>6.2382465301576602E-3</c:v>
                </c:pt>
                <c:pt idx="15">
                  <c:v>7.3601588564757535E-3</c:v>
                </c:pt>
                <c:pt idx="16">
                  <c:v>8.6336079711365997E-3</c:v>
                </c:pt>
                <c:pt idx="17">
                  <c:v>1.0058593874140188E-2</c:v>
                </c:pt>
                <c:pt idx="18">
                  <c:v>1.1635116565486537E-2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0-49FA-AD56-2D786838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882416"/>
        <c:axId val="1"/>
      </c:scatterChart>
      <c:valAx>
        <c:axId val="78688241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8824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631578947368422"/>
          <c:y val="0.93208529261711137"/>
          <c:w val="0.58526315789473682"/>
          <c:h val="0.978923700111256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7709303364943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1094589824543"/>
          <c:y val="0.14634168126798494"/>
          <c:w val="0.8065021575849561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plus>
            <c:min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(7)'!$H$21:$H$942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2-4E51-95AA-366ECAC053CF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(7)'!$I$21:$I$942</c:f>
              <c:numCache>
                <c:formatCode>General</c:formatCode>
                <c:ptCount val="922"/>
                <c:pt idx="7">
                  <c:v>8.6410500007332303E-3</c:v>
                </c:pt>
                <c:pt idx="8">
                  <c:v>-1.1081000047852285E-3</c:v>
                </c:pt>
                <c:pt idx="9">
                  <c:v>5.1614999974844977E-3</c:v>
                </c:pt>
                <c:pt idx="10">
                  <c:v>8.1830000272020698E-4</c:v>
                </c:pt>
                <c:pt idx="11">
                  <c:v>1.9317500045872293E-3</c:v>
                </c:pt>
                <c:pt idx="12">
                  <c:v>1.2683499953709543E-3</c:v>
                </c:pt>
                <c:pt idx="14">
                  <c:v>5.6834999995771796E-3</c:v>
                </c:pt>
                <c:pt idx="25">
                  <c:v>4.4127500004833564E-3</c:v>
                </c:pt>
                <c:pt idx="26">
                  <c:v>4.9127500024042092E-3</c:v>
                </c:pt>
                <c:pt idx="27">
                  <c:v>6.7105999987688847E-3</c:v>
                </c:pt>
                <c:pt idx="28">
                  <c:v>1.0046949995739851E-2</c:v>
                </c:pt>
                <c:pt idx="29">
                  <c:v>1.0370899995905347E-2</c:v>
                </c:pt>
                <c:pt idx="30">
                  <c:v>1.0139749996596947E-2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3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02-4E51-95AA-366ECAC053CF}"/>
            </c:ext>
          </c:extLst>
        </c:ser>
        <c:ser>
          <c:idx val="3"/>
          <c:order val="2"/>
          <c:tx>
            <c:strRef>
              <c:f>'A (7)'!$J$20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plus>
            <c:min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(7)'!$J$21:$J$942</c:f>
              <c:numCache>
                <c:formatCode>General</c:formatCode>
                <c:ptCount val="922"/>
                <c:pt idx="54">
                  <c:v>2.482534999580821E-2</c:v>
                </c:pt>
                <c:pt idx="57">
                  <c:v>2.7792249995400198E-2</c:v>
                </c:pt>
                <c:pt idx="64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02-4E51-95AA-366ECAC053CF}"/>
            </c:ext>
          </c:extLst>
        </c:ser>
        <c:ser>
          <c:idx val="4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(7)'!$K$21:$K$942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02-4E51-95AA-366ECAC053CF}"/>
            </c:ext>
          </c:extLst>
        </c:ser>
        <c:ser>
          <c:idx val="2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(7)'!$L$21:$L$942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02-4E51-95AA-366ECAC053CF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(7)'!$M$21:$M$942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02-4E51-95AA-366ECAC053CF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(7)'!$N$21:$N$942</c:f>
              <c:numCache>
                <c:formatCode>General</c:formatCode>
                <c:ptCount val="922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5.3782999966642819E-3</c:v>
                </c:pt>
                <c:pt idx="13">
                  <c:v>5.2326500008348376E-3</c:v>
                </c:pt>
                <c:pt idx="15">
                  <c:v>9.0349996753502637E-5</c:v>
                </c:pt>
                <c:pt idx="16">
                  <c:v>2.3903499968582764E-3</c:v>
                </c:pt>
                <c:pt idx="17">
                  <c:v>4.9279999802820385E-4</c:v>
                </c:pt>
                <c:pt idx="18">
                  <c:v>1.4927999945939519E-3</c:v>
                </c:pt>
                <c:pt idx="19">
                  <c:v>1.3849499955540523E-3</c:v>
                </c:pt>
                <c:pt idx="20">
                  <c:v>3.3849499959615059E-3</c:v>
                </c:pt>
                <c:pt idx="21">
                  <c:v>3.4999499985133298E-3</c:v>
                </c:pt>
                <c:pt idx="22">
                  <c:v>3.6999499934609048E-3</c:v>
                </c:pt>
                <c:pt idx="23">
                  <c:v>3.5119999956805259E-3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2.3784650002198759E-2</c:v>
                </c:pt>
                <c:pt idx="45">
                  <c:v>1.9365250002010725E-2</c:v>
                </c:pt>
                <c:pt idx="46">
                  <c:v>2.0365249998576473E-2</c:v>
                </c:pt>
                <c:pt idx="47">
                  <c:v>2.0465250003326219E-2</c:v>
                </c:pt>
                <c:pt idx="48">
                  <c:v>2.342050000152085E-2</c:v>
                </c:pt>
                <c:pt idx="49">
                  <c:v>2.0411599994986318E-2</c:v>
                </c:pt>
                <c:pt idx="50">
                  <c:v>2.1111599999130704E-2</c:v>
                </c:pt>
                <c:pt idx="51">
                  <c:v>2.2511600000143517E-2</c:v>
                </c:pt>
                <c:pt idx="52">
                  <c:v>2.3211599997011945E-2</c:v>
                </c:pt>
                <c:pt idx="55">
                  <c:v>3.0316099997435231E-2</c:v>
                </c:pt>
                <c:pt idx="56">
                  <c:v>2.7880299996468239E-2</c:v>
                </c:pt>
                <c:pt idx="58">
                  <c:v>2.7319400003761984E-2</c:v>
                </c:pt>
                <c:pt idx="59">
                  <c:v>3.1474650000745896E-2</c:v>
                </c:pt>
                <c:pt idx="60">
                  <c:v>2.7188100000785198E-2</c:v>
                </c:pt>
                <c:pt idx="61">
                  <c:v>3.0082149991358165E-2</c:v>
                </c:pt>
                <c:pt idx="62">
                  <c:v>2.9264299999340437E-2</c:v>
                </c:pt>
                <c:pt idx="63">
                  <c:v>3.1050049998157192E-2</c:v>
                </c:pt>
                <c:pt idx="65">
                  <c:v>3.2509299999219365E-2</c:v>
                </c:pt>
                <c:pt idx="66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02-4E51-95AA-366ECAC053CF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(7)'!$O$21:$O$942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02-4E51-95AA-366ECAC053CF}"/>
            </c:ext>
          </c:extLst>
        </c:ser>
        <c:ser>
          <c:idx val="8"/>
          <c:order val="8"/>
          <c:tx>
            <c:strRef>
              <c:f>'A (7)'!$W$1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(7)'!$V$2:$V$29</c:f>
              <c:numCache>
                <c:formatCode>General</c:formatCode>
                <c:ptCount val="28"/>
                <c:pt idx="0">
                  <c:v>4000</c:v>
                </c:pt>
                <c:pt idx="1">
                  <c:v>4500</c:v>
                </c:pt>
                <c:pt idx="2">
                  <c:v>5000</c:v>
                </c:pt>
                <c:pt idx="3">
                  <c:v>5500</c:v>
                </c:pt>
                <c:pt idx="4">
                  <c:v>6000</c:v>
                </c:pt>
                <c:pt idx="5">
                  <c:v>6500</c:v>
                </c:pt>
                <c:pt idx="6">
                  <c:v>7000</c:v>
                </c:pt>
                <c:pt idx="7">
                  <c:v>7500</c:v>
                </c:pt>
                <c:pt idx="8">
                  <c:v>8000</c:v>
                </c:pt>
                <c:pt idx="9">
                  <c:v>8500</c:v>
                </c:pt>
                <c:pt idx="10">
                  <c:v>9000</c:v>
                </c:pt>
                <c:pt idx="11">
                  <c:v>9500</c:v>
                </c:pt>
                <c:pt idx="12">
                  <c:v>10000</c:v>
                </c:pt>
                <c:pt idx="13">
                  <c:v>10500</c:v>
                </c:pt>
                <c:pt idx="14">
                  <c:v>11000</c:v>
                </c:pt>
                <c:pt idx="15">
                  <c:v>11500</c:v>
                </c:pt>
                <c:pt idx="16">
                  <c:v>12000</c:v>
                </c:pt>
                <c:pt idx="17">
                  <c:v>12500</c:v>
                </c:pt>
                <c:pt idx="18">
                  <c:v>13000</c:v>
                </c:pt>
                <c:pt idx="19">
                  <c:v>13500</c:v>
                </c:pt>
                <c:pt idx="20">
                  <c:v>14000</c:v>
                </c:pt>
                <c:pt idx="21">
                  <c:v>14500</c:v>
                </c:pt>
                <c:pt idx="22">
                  <c:v>15000</c:v>
                </c:pt>
                <c:pt idx="23">
                  <c:v>15500</c:v>
                </c:pt>
                <c:pt idx="24">
                  <c:v>16000</c:v>
                </c:pt>
                <c:pt idx="25">
                  <c:v>16500</c:v>
                </c:pt>
                <c:pt idx="26">
                  <c:v>17000</c:v>
                </c:pt>
                <c:pt idx="27">
                  <c:v>17500</c:v>
                </c:pt>
              </c:numCache>
            </c:numRef>
          </c:xVal>
          <c:yVal>
            <c:numRef>
              <c:f>'A (7)'!$W$2:$W$29</c:f>
              <c:numCache>
                <c:formatCode>General</c:formatCode>
                <c:ptCount val="28"/>
                <c:pt idx="0">
                  <c:v>3.2948343228469392E-3</c:v>
                </c:pt>
                <c:pt idx="1">
                  <c:v>3.753630597964431E-3</c:v>
                </c:pt>
                <c:pt idx="2">
                  <c:v>4.2791929714781109E-3</c:v>
                </c:pt>
                <c:pt idx="3">
                  <c:v>4.8715214433879793E-3</c:v>
                </c:pt>
                <c:pt idx="4">
                  <c:v>5.5306160136940376E-3</c:v>
                </c:pt>
                <c:pt idx="5">
                  <c:v>6.256476682396284E-3</c:v>
                </c:pt>
                <c:pt idx="6">
                  <c:v>7.0491034494947185E-3</c:v>
                </c:pt>
                <c:pt idx="7">
                  <c:v>7.9084963149893411E-3</c:v>
                </c:pt>
                <c:pt idx="8">
                  <c:v>8.8346552788801519E-3</c:v>
                </c:pt>
                <c:pt idx="9">
                  <c:v>9.8275803411671542E-3</c:v>
                </c:pt>
                <c:pt idx="10">
                  <c:v>1.0887271501850343E-2</c:v>
                </c:pt>
                <c:pt idx="11">
                  <c:v>1.2013728760929722E-2</c:v>
                </c:pt>
                <c:pt idx="12">
                  <c:v>1.3206952118405287E-2</c:v>
                </c:pt>
                <c:pt idx="13">
                  <c:v>1.4466941574277041E-2</c:v>
                </c:pt>
                <c:pt idx="14">
                  <c:v>1.5793697128544983E-2</c:v>
                </c:pt>
                <c:pt idx="15">
                  <c:v>1.7187218781209115E-2</c:v>
                </c:pt>
                <c:pt idx="16">
                  <c:v>1.8647506532269438E-2</c:v>
                </c:pt>
                <c:pt idx="17">
                  <c:v>2.0174560381725947E-2</c:v>
                </c:pt>
                <c:pt idx="18">
                  <c:v>2.1768380329578646E-2</c:v>
                </c:pt>
                <c:pt idx="19">
                  <c:v>2.3428966375827535E-2</c:v>
                </c:pt>
                <c:pt idx="20">
                  <c:v>2.515631852047261E-2</c:v>
                </c:pt>
                <c:pt idx="21">
                  <c:v>2.6950436763513871E-2</c:v>
                </c:pt>
                <c:pt idx="22">
                  <c:v>2.8811321104951323E-2</c:v>
                </c:pt>
                <c:pt idx="23">
                  <c:v>3.0738971544784964E-2</c:v>
                </c:pt>
                <c:pt idx="24">
                  <c:v>3.2733388083014792E-2</c:v>
                </c:pt>
                <c:pt idx="25">
                  <c:v>3.4794570719640816E-2</c:v>
                </c:pt>
                <c:pt idx="26">
                  <c:v>3.6922519454663023E-2</c:v>
                </c:pt>
                <c:pt idx="27">
                  <c:v>3.9117234288081414E-2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02-4E51-95AA-366ECAC05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1168"/>
        <c:axId val="1"/>
      </c:scatterChart>
      <c:valAx>
        <c:axId val="793401168"/>
        <c:scaling>
          <c:orientation val="minMax"/>
          <c:max val="18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64102126553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93190479673013"/>
          <c:y val="0.92073298764483702"/>
          <c:w val="0.9566571593411504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[46895.455, 0.5174597]</a:t>
            </a:r>
          </a:p>
        </c:rich>
      </c:tx>
      <c:layout>
        <c:manualLayout>
          <c:xMode val="edge"/>
          <c:yMode val="edge"/>
          <c:x val="0.21521335807050093"/>
          <c:y val="1.41509433962264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1725417439703"/>
          <c:y val="0.10849069097634483"/>
          <c:w val="0.84044526901669758"/>
          <c:h val="0.79245374278373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plus>
            <c:min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(7)'!$H$21:$H$942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26-4515-8D6E-FF1B9B3540AD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(7)'!$I$21:$I$942</c:f>
              <c:numCache>
                <c:formatCode>General</c:formatCode>
                <c:ptCount val="922"/>
                <c:pt idx="7">
                  <c:v>8.6410500007332303E-3</c:v>
                </c:pt>
                <c:pt idx="8">
                  <c:v>-1.1081000047852285E-3</c:v>
                </c:pt>
                <c:pt idx="9">
                  <c:v>5.1614999974844977E-3</c:v>
                </c:pt>
                <c:pt idx="10">
                  <c:v>8.1830000272020698E-4</c:v>
                </c:pt>
                <c:pt idx="11">
                  <c:v>1.9317500045872293E-3</c:v>
                </c:pt>
                <c:pt idx="12">
                  <c:v>1.2683499953709543E-3</c:v>
                </c:pt>
                <c:pt idx="14">
                  <c:v>5.6834999995771796E-3</c:v>
                </c:pt>
                <c:pt idx="25">
                  <c:v>4.4127500004833564E-3</c:v>
                </c:pt>
                <c:pt idx="26">
                  <c:v>4.9127500024042092E-3</c:v>
                </c:pt>
                <c:pt idx="27">
                  <c:v>6.7105999987688847E-3</c:v>
                </c:pt>
                <c:pt idx="28">
                  <c:v>1.0046949995739851E-2</c:v>
                </c:pt>
                <c:pt idx="29">
                  <c:v>1.0370899995905347E-2</c:v>
                </c:pt>
                <c:pt idx="30">
                  <c:v>1.0139749996596947E-2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3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26-4515-8D6E-FF1B9B3540AD}"/>
            </c:ext>
          </c:extLst>
        </c:ser>
        <c:ser>
          <c:idx val="3"/>
          <c:order val="2"/>
          <c:tx>
            <c:strRef>
              <c:f>'A (7)'!$J$20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plus>
            <c:min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(7)'!$J$21:$J$942</c:f>
              <c:numCache>
                <c:formatCode>General</c:formatCode>
                <c:ptCount val="922"/>
                <c:pt idx="54">
                  <c:v>2.482534999580821E-2</c:v>
                </c:pt>
                <c:pt idx="57">
                  <c:v>2.7792249995400198E-2</c:v>
                </c:pt>
                <c:pt idx="64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26-4515-8D6E-FF1B9B3540AD}"/>
            </c:ext>
          </c:extLst>
        </c:ser>
        <c:ser>
          <c:idx val="4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(7)'!$K$21:$K$942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26-4515-8D6E-FF1B9B3540AD}"/>
            </c:ext>
          </c:extLst>
        </c:ser>
        <c:ser>
          <c:idx val="2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(7)'!$L$21:$L$942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26-4515-8D6E-FF1B9B3540AD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(7)'!$M$21:$M$942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26-4515-8D6E-FF1B9B3540AD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(7)'!$N$21:$N$942</c:f>
              <c:numCache>
                <c:formatCode>General</c:formatCode>
                <c:ptCount val="922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5.3782999966642819E-3</c:v>
                </c:pt>
                <c:pt idx="13">
                  <c:v>5.2326500008348376E-3</c:v>
                </c:pt>
                <c:pt idx="15">
                  <c:v>9.0349996753502637E-5</c:v>
                </c:pt>
                <c:pt idx="16">
                  <c:v>2.3903499968582764E-3</c:v>
                </c:pt>
                <c:pt idx="17">
                  <c:v>4.9279999802820385E-4</c:v>
                </c:pt>
                <c:pt idx="18">
                  <c:v>1.4927999945939519E-3</c:v>
                </c:pt>
                <c:pt idx="19">
                  <c:v>1.3849499955540523E-3</c:v>
                </c:pt>
                <c:pt idx="20">
                  <c:v>3.3849499959615059E-3</c:v>
                </c:pt>
                <c:pt idx="21">
                  <c:v>3.4999499985133298E-3</c:v>
                </c:pt>
                <c:pt idx="22">
                  <c:v>3.6999499934609048E-3</c:v>
                </c:pt>
                <c:pt idx="23">
                  <c:v>3.5119999956805259E-3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2.3784650002198759E-2</c:v>
                </c:pt>
                <c:pt idx="45">
                  <c:v>1.9365250002010725E-2</c:v>
                </c:pt>
                <c:pt idx="46">
                  <c:v>2.0365249998576473E-2</c:v>
                </c:pt>
                <c:pt idx="47">
                  <c:v>2.0465250003326219E-2</c:v>
                </c:pt>
                <c:pt idx="48">
                  <c:v>2.342050000152085E-2</c:v>
                </c:pt>
                <c:pt idx="49">
                  <c:v>2.0411599994986318E-2</c:v>
                </c:pt>
                <c:pt idx="50">
                  <c:v>2.1111599999130704E-2</c:v>
                </c:pt>
                <c:pt idx="51">
                  <c:v>2.2511600000143517E-2</c:v>
                </c:pt>
                <c:pt idx="52">
                  <c:v>2.3211599997011945E-2</c:v>
                </c:pt>
                <c:pt idx="55">
                  <c:v>3.0316099997435231E-2</c:v>
                </c:pt>
                <c:pt idx="56">
                  <c:v>2.7880299996468239E-2</c:v>
                </c:pt>
                <c:pt idx="58">
                  <c:v>2.7319400003761984E-2</c:v>
                </c:pt>
                <c:pt idx="59">
                  <c:v>3.1474650000745896E-2</c:v>
                </c:pt>
                <c:pt idx="60">
                  <c:v>2.7188100000785198E-2</c:v>
                </c:pt>
                <c:pt idx="61">
                  <c:v>3.0082149991358165E-2</c:v>
                </c:pt>
                <c:pt idx="62">
                  <c:v>2.9264299999340437E-2</c:v>
                </c:pt>
                <c:pt idx="63">
                  <c:v>3.1050049998157192E-2</c:v>
                </c:pt>
                <c:pt idx="65">
                  <c:v>3.2509299999219365E-2</c:v>
                </c:pt>
                <c:pt idx="66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26-4515-8D6E-FF1B9B3540AD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(7)'!$O$21:$O$942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26-4515-8D6E-FF1B9B3540AD}"/>
            </c:ext>
          </c:extLst>
        </c:ser>
        <c:ser>
          <c:idx val="8"/>
          <c:order val="8"/>
          <c:tx>
            <c:strRef>
              <c:f>'A (7)'!$W$1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(7)'!$V$2:$V$29</c:f>
              <c:numCache>
                <c:formatCode>General</c:formatCode>
                <c:ptCount val="28"/>
                <c:pt idx="0">
                  <c:v>4000</c:v>
                </c:pt>
                <c:pt idx="1">
                  <c:v>4500</c:v>
                </c:pt>
                <c:pt idx="2">
                  <c:v>5000</c:v>
                </c:pt>
                <c:pt idx="3">
                  <c:v>5500</c:v>
                </c:pt>
                <c:pt idx="4">
                  <c:v>6000</c:v>
                </c:pt>
                <c:pt idx="5">
                  <c:v>6500</c:v>
                </c:pt>
                <c:pt idx="6">
                  <c:v>7000</c:v>
                </c:pt>
                <c:pt idx="7">
                  <c:v>7500</c:v>
                </c:pt>
                <c:pt idx="8">
                  <c:v>8000</c:v>
                </c:pt>
                <c:pt idx="9">
                  <c:v>8500</c:v>
                </c:pt>
                <c:pt idx="10">
                  <c:v>9000</c:v>
                </c:pt>
                <c:pt idx="11">
                  <c:v>9500</c:v>
                </c:pt>
                <c:pt idx="12">
                  <c:v>10000</c:v>
                </c:pt>
                <c:pt idx="13">
                  <c:v>10500</c:v>
                </c:pt>
                <c:pt idx="14">
                  <c:v>11000</c:v>
                </c:pt>
                <c:pt idx="15">
                  <c:v>11500</c:v>
                </c:pt>
                <c:pt idx="16">
                  <c:v>12000</c:v>
                </c:pt>
                <c:pt idx="17">
                  <c:v>12500</c:v>
                </c:pt>
                <c:pt idx="18">
                  <c:v>13000</c:v>
                </c:pt>
                <c:pt idx="19">
                  <c:v>13500</c:v>
                </c:pt>
                <c:pt idx="20">
                  <c:v>14000</c:v>
                </c:pt>
                <c:pt idx="21">
                  <c:v>14500</c:v>
                </c:pt>
                <c:pt idx="22">
                  <c:v>15000</c:v>
                </c:pt>
                <c:pt idx="23">
                  <c:v>15500</c:v>
                </c:pt>
                <c:pt idx="24">
                  <c:v>16000</c:v>
                </c:pt>
                <c:pt idx="25">
                  <c:v>16500</c:v>
                </c:pt>
                <c:pt idx="26">
                  <c:v>17000</c:v>
                </c:pt>
                <c:pt idx="27">
                  <c:v>17500</c:v>
                </c:pt>
              </c:numCache>
            </c:numRef>
          </c:xVal>
          <c:yVal>
            <c:numRef>
              <c:f>'A (7)'!$W$2:$W$29</c:f>
              <c:numCache>
                <c:formatCode>General</c:formatCode>
                <c:ptCount val="28"/>
                <c:pt idx="0">
                  <c:v>3.2948343228469392E-3</c:v>
                </c:pt>
                <c:pt idx="1">
                  <c:v>3.753630597964431E-3</c:v>
                </c:pt>
                <c:pt idx="2">
                  <c:v>4.2791929714781109E-3</c:v>
                </c:pt>
                <c:pt idx="3">
                  <c:v>4.8715214433879793E-3</c:v>
                </c:pt>
                <c:pt idx="4">
                  <c:v>5.5306160136940376E-3</c:v>
                </c:pt>
                <c:pt idx="5">
                  <c:v>6.256476682396284E-3</c:v>
                </c:pt>
                <c:pt idx="6">
                  <c:v>7.0491034494947185E-3</c:v>
                </c:pt>
                <c:pt idx="7">
                  <c:v>7.9084963149893411E-3</c:v>
                </c:pt>
                <c:pt idx="8">
                  <c:v>8.8346552788801519E-3</c:v>
                </c:pt>
                <c:pt idx="9">
                  <c:v>9.8275803411671542E-3</c:v>
                </c:pt>
                <c:pt idx="10">
                  <c:v>1.0887271501850343E-2</c:v>
                </c:pt>
                <c:pt idx="11">
                  <c:v>1.2013728760929722E-2</c:v>
                </c:pt>
                <c:pt idx="12">
                  <c:v>1.3206952118405287E-2</c:v>
                </c:pt>
                <c:pt idx="13">
                  <c:v>1.4466941574277041E-2</c:v>
                </c:pt>
                <c:pt idx="14">
                  <c:v>1.5793697128544983E-2</c:v>
                </c:pt>
                <c:pt idx="15">
                  <c:v>1.7187218781209115E-2</c:v>
                </c:pt>
                <c:pt idx="16">
                  <c:v>1.8647506532269438E-2</c:v>
                </c:pt>
                <c:pt idx="17">
                  <c:v>2.0174560381725947E-2</c:v>
                </c:pt>
                <c:pt idx="18">
                  <c:v>2.1768380329578646E-2</c:v>
                </c:pt>
                <c:pt idx="19">
                  <c:v>2.3428966375827535E-2</c:v>
                </c:pt>
                <c:pt idx="20">
                  <c:v>2.515631852047261E-2</c:v>
                </c:pt>
                <c:pt idx="21">
                  <c:v>2.6950436763513871E-2</c:v>
                </c:pt>
                <c:pt idx="22">
                  <c:v>2.8811321104951323E-2</c:v>
                </c:pt>
                <c:pt idx="23">
                  <c:v>3.0738971544784964E-2</c:v>
                </c:pt>
                <c:pt idx="24">
                  <c:v>3.2733388083014792E-2</c:v>
                </c:pt>
                <c:pt idx="25">
                  <c:v>3.4794570719640816E-2</c:v>
                </c:pt>
                <c:pt idx="26">
                  <c:v>3.6922519454663023E-2</c:v>
                </c:pt>
                <c:pt idx="27">
                  <c:v>3.9117234288081414E-2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26-4515-8D6E-FF1B9B35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1328"/>
        <c:axId val="1"/>
      </c:scatterChart>
      <c:valAx>
        <c:axId val="793391328"/>
        <c:scaling>
          <c:orientation val="minMax"/>
          <c:max val="18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867078825347761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8593508500773"/>
          <c:y val="0.14328358208955225"/>
          <c:w val="0.80680061823802163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plus>
            <c:min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(7)'!$H$21:$H$942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12-4EF1-8904-4EF0851E5151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(7)'!$I$21:$I$942</c:f>
              <c:numCache>
                <c:formatCode>General</c:formatCode>
                <c:ptCount val="922"/>
                <c:pt idx="7">
                  <c:v>8.6410500007332303E-3</c:v>
                </c:pt>
                <c:pt idx="8">
                  <c:v>-1.1081000047852285E-3</c:v>
                </c:pt>
                <c:pt idx="9">
                  <c:v>5.1614999974844977E-3</c:v>
                </c:pt>
                <c:pt idx="10">
                  <c:v>8.1830000272020698E-4</c:v>
                </c:pt>
                <c:pt idx="11">
                  <c:v>1.9317500045872293E-3</c:v>
                </c:pt>
                <c:pt idx="12">
                  <c:v>1.2683499953709543E-3</c:v>
                </c:pt>
                <c:pt idx="14">
                  <c:v>5.6834999995771796E-3</c:v>
                </c:pt>
                <c:pt idx="25">
                  <c:v>4.4127500004833564E-3</c:v>
                </c:pt>
                <c:pt idx="26">
                  <c:v>4.9127500024042092E-3</c:v>
                </c:pt>
                <c:pt idx="27">
                  <c:v>6.7105999987688847E-3</c:v>
                </c:pt>
                <c:pt idx="28">
                  <c:v>1.0046949995739851E-2</c:v>
                </c:pt>
                <c:pt idx="29">
                  <c:v>1.0370899995905347E-2</c:v>
                </c:pt>
                <c:pt idx="30">
                  <c:v>1.0139749996596947E-2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3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12-4EF1-8904-4EF0851E5151}"/>
            </c:ext>
          </c:extLst>
        </c:ser>
        <c:ser>
          <c:idx val="3"/>
          <c:order val="2"/>
          <c:tx>
            <c:strRef>
              <c:f>'A (7)'!$J$20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plus>
            <c:min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(7)'!$J$21:$J$942</c:f>
              <c:numCache>
                <c:formatCode>General</c:formatCode>
                <c:ptCount val="922"/>
                <c:pt idx="54">
                  <c:v>2.482534999580821E-2</c:v>
                </c:pt>
                <c:pt idx="57">
                  <c:v>2.7792249995400198E-2</c:v>
                </c:pt>
                <c:pt idx="64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12-4EF1-8904-4EF0851E5151}"/>
            </c:ext>
          </c:extLst>
        </c:ser>
        <c:ser>
          <c:idx val="4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(7)'!$K$21:$K$942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12-4EF1-8904-4EF0851E5151}"/>
            </c:ext>
          </c:extLst>
        </c:ser>
        <c:ser>
          <c:idx val="2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(7)'!$L$21:$L$942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12-4EF1-8904-4EF0851E5151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(7)'!$M$21:$M$942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12-4EF1-8904-4EF0851E5151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(7)'!$N$21:$N$942</c:f>
              <c:numCache>
                <c:formatCode>General</c:formatCode>
                <c:ptCount val="922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5.3782999966642819E-3</c:v>
                </c:pt>
                <c:pt idx="13">
                  <c:v>5.2326500008348376E-3</c:v>
                </c:pt>
                <c:pt idx="15">
                  <c:v>9.0349996753502637E-5</c:v>
                </c:pt>
                <c:pt idx="16">
                  <c:v>2.3903499968582764E-3</c:v>
                </c:pt>
                <c:pt idx="17">
                  <c:v>4.9279999802820385E-4</c:v>
                </c:pt>
                <c:pt idx="18">
                  <c:v>1.4927999945939519E-3</c:v>
                </c:pt>
                <c:pt idx="19">
                  <c:v>1.3849499955540523E-3</c:v>
                </c:pt>
                <c:pt idx="20">
                  <c:v>3.3849499959615059E-3</c:v>
                </c:pt>
                <c:pt idx="21">
                  <c:v>3.4999499985133298E-3</c:v>
                </c:pt>
                <c:pt idx="22">
                  <c:v>3.6999499934609048E-3</c:v>
                </c:pt>
                <c:pt idx="23">
                  <c:v>3.5119999956805259E-3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2.3784650002198759E-2</c:v>
                </c:pt>
                <c:pt idx="45">
                  <c:v>1.9365250002010725E-2</c:v>
                </c:pt>
                <c:pt idx="46">
                  <c:v>2.0365249998576473E-2</c:v>
                </c:pt>
                <c:pt idx="47">
                  <c:v>2.0465250003326219E-2</c:v>
                </c:pt>
                <c:pt idx="48">
                  <c:v>2.342050000152085E-2</c:v>
                </c:pt>
                <c:pt idx="49">
                  <c:v>2.0411599994986318E-2</c:v>
                </c:pt>
                <c:pt idx="50">
                  <c:v>2.1111599999130704E-2</c:v>
                </c:pt>
                <c:pt idx="51">
                  <c:v>2.2511600000143517E-2</c:v>
                </c:pt>
                <c:pt idx="52">
                  <c:v>2.3211599997011945E-2</c:v>
                </c:pt>
                <c:pt idx="55">
                  <c:v>3.0316099997435231E-2</c:v>
                </c:pt>
                <c:pt idx="56">
                  <c:v>2.7880299996468239E-2</c:v>
                </c:pt>
                <c:pt idx="58">
                  <c:v>2.7319400003761984E-2</c:v>
                </c:pt>
                <c:pt idx="59">
                  <c:v>3.1474650000745896E-2</c:v>
                </c:pt>
                <c:pt idx="60">
                  <c:v>2.7188100000785198E-2</c:v>
                </c:pt>
                <c:pt idx="61">
                  <c:v>3.0082149991358165E-2</c:v>
                </c:pt>
                <c:pt idx="62">
                  <c:v>2.9264299999340437E-2</c:v>
                </c:pt>
                <c:pt idx="63">
                  <c:v>3.1050049998157192E-2</c:v>
                </c:pt>
                <c:pt idx="65">
                  <c:v>3.2509299999219365E-2</c:v>
                </c:pt>
                <c:pt idx="66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12-4EF1-8904-4EF0851E5151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(7)'!$O$21:$O$942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12-4EF1-8904-4EF0851E5151}"/>
            </c:ext>
          </c:extLst>
        </c:ser>
        <c:ser>
          <c:idx val="8"/>
          <c:order val="8"/>
          <c:tx>
            <c:strRef>
              <c:f>'A (7)'!$W$1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(7)'!$V$2:$V$29</c:f>
              <c:numCache>
                <c:formatCode>General</c:formatCode>
                <c:ptCount val="28"/>
                <c:pt idx="0">
                  <c:v>4000</c:v>
                </c:pt>
                <c:pt idx="1">
                  <c:v>4500</c:v>
                </c:pt>
                <c:pt idx="2">
                  <c:v>5000</c:v>
                </c:pt>
                <c:pt idx="3">
                  <c:v>5500</c:v>
                </c:pt>
                <c:pt idx="4">
                  <c:v>6000</c:v>
                </c:pt>
                <c:pt idx="5">
                  <c:v>6500</c:v>
                </c:pt>
                <c:pt idx="6">
                  <c:v>7000</c:v>
                </c:pt>
                <c:pt idx="7">
                  <c:v>7500</c:v>
                </c:pt>
                <c:pt idx="8">
                  <c:v>8000</c:v>
                </c:pt>
                <c:pt idx="9">
                  <c:v>8500</c:v>
                </c:pt>
                <c:pt idx="10">
                  <c:v>9000</c:v>
                </c:pt>
                <c:pt idx="11">
                  <c:v>9500</c:v>
                </c:pt>
                <c:pt idx="12">
                  <c:v>10000</c:v>
                </c:pt>
                <c:pt idx="13">
                  <c:v>10500</c:v>
                </c:pt>
                <c:pt idx="14">
                  <c:v>11000</c:v>
                </c:pt>
                <c:pt idx="15">
                  <c:v>11500</c:v>
                </c:pt>
                <c:pt idx="16">
                  <c:v>12000</c:v>
                </c:pt>
                <c:pt idx="17">
                  <c:v>12500</c:v>
                </c:pt>
                <c:pt idx="18">
                  <c:v>13000</c:v>
                </c:pt>
                <c:pt idx="19">
                  <c:v>13500</c:v>
                </c:pt>
                <c:pt idx="20">
                  <c:v>14000</c:v>
                </c:pt>
                <c:pt idx="21">
                  <c:v>14500</c:v>
                </c:pt>
                <c:pt idx="22">
                  <c:v>15000</c:v>
                </c:pt>
                <c:pt idx="23">
                  <c:v>15500</c:v>
                </c:pt>
                <c:pt idx="24">
                  <c:v>16000</c:v>
                </c:pt>
                <c:pt idx="25">
                  <c:v>16500</c:v>
                </c:pt>
                <c:pt idx="26">
                  <c:v>17000</c:v>
                </c:pt>
                <c:pt idx="27">
                  <c:v>17500</c:v>
                </c:pt>
              </c:numCache>
            </c:numRef>
          </c:xVal>
          <c:yVal>
            <c:numRef>
              <c:f>'A (7)'!$W$2:$W$29</c:f>
              <c:numCache>
                <c:formatCode>General</c:formatCode>
                <c:ptCount val="28"/>
                <c:pt idx="0">
                  <c:v>3.2948343228469392E-3</c:v>
                </c:pt>
                <c:pt idx="1">
                  <c:v>3.753630597964431E-3</c:v>
                </c:pt>
                <c:pt idx="2">
                  <c:v>4.2791929714781109E-3</c:v>
                </c:pt>
                <c:pt idx="3">
                  <c:v>4.8715214433879793E-3</c:v>
                </c:pt>
                <c:pt idx="4">
                  <c:v>5.5306160136940376E-3</c:v>
                </c:pt>
                <c:pt idx="5">
                  <c:v>6.256476682396284E-3</c:v>
                </c:pt>
                <c:pt idx="6">
                  <c:v>7.0491034494947185E-3</c:v>
                </c:pt>
                <c:pt idx="7">
                  <c:v>7.9084963149893411E-3</c:v>
                </c:pt>
                <c:pt idx="8">
                  <c:v>8.8346552788801519E-3</c:v>
                </c:pt>
                <c:pt idx="9">
                  <c:v>9.8275803411671542E-3</c:v>
                </c:pt>
                <c:pt idx="10">
                  <c:v>1.0887271501850343E-2</c:v>
                </c:pt>
                <c:pt idx="11">
                  <c:v>1.2013728760929722E-2</c:v>
                </c:pt>
                <c:pt idx="12">
                  <c:v>1.3206952118405287E-2</c:v>
                </c:pt>
                <c:pt idx="13">
                  <c:v>1.4466941574277041E-2</c:v>
                </c:pt>
                <c:pt idx="14">
                  <c:v>1.5793697128544983E-2</c:v>
                </c:pt>
                <c:pt idx="15">
                  <c:v>1.7187218781209115E-2</c:v>
                </c:pt>
                <c:pt idx="16">
                  <c:v>1.8647506532269438E-2</c:v>
                </c:pt>
                <c:pt idx="17">
                  <c:v>2.0174560381725947E-2</c:v>
                </c:pt>
                <c:pt idx="18">
                  <c:v>2.1768380329578646E-2</c:v>
                </c:pt>
                <c:pt idx="19">
                  <c:v>2.3428966375827535E-2</c:v>
                </c:pt>
                <c:pt idx="20">
                  <c:v>2.515631852047261E-2</c:v>
                </c:pt>
                <c:pt idx="21">
                  <c:v>2.6950436763513871E-2</c:v>
                </c:pt>
                <c:pt idx="22">
                  <c:v>2.8811321104951323E-2</c:v>
                </c:pt>
                <c:pt idx="23">
                  <c:v>3.0738971544784964E-2</c:v>
                </c:pt>
                <c:pt idx="24">
                  <c:v>3.2733388083014792E-2</c:v>
                </c:pt>
                <c:pt idx="25">
                  <c:v>3.4794570719640816E-2</c:v>
                </c:pt>
                <c:pt idx="26">
                  <c:v>3.6922519454663023E-2</c:v>
                </c:pt>
                <c:pt idx="27">
                  <c:v>3.9117234288081414E-2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12-4EF1-8904-4EF0851E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0192"/>
        <c:axId val="1"/>
      </c:scatterChart>
      <c:valAx>
        <c:axId val="793420192"/>
        <c:scaling>
          <c:orientation val="minMax"/>
          <c:max val="1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935085007728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910355486862441"/>
          <c:y val="0.92238805970149251"/>
          <c:w val="0.95517774343122097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40062155274069"/>
          <c:y val="3.0878859857482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27005114321614E-2"/>
          <c:y val="0.10926378468279659"/>
          <c:w val="0.88716445794155374"/>
          <c:h val="0.7600958934455415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(7)'!$D$21:$D$77</c:f>
              <c:numCache>
                <c:formatCode>General</c:formatCode>
                <c:ptCount val="57"/>
                <c:pt idx="0">
                  <c:v>0</c:v>
                </c:pt>
                <c:pt idx="1">
                  <c:v>0.1409</c:v>
                </c:pt>
                <c:pt idx="2">
                  <c:v>0.1409</c:v>
                </c:pt>
                <c:pt idx="3">
                  <c:v>0.14130000000000001</c:v>
                </c:pt>
                <c:pt idx="4">
                  <c:v>0.14130000000000001</c:v>
                </c:pt>
                <c:pt idx="5">
                  <c:v>0.14610000000000001</c:v>
                </c:pt>
                <c:pt idx="6">
                  <c:v>0.14610000000000001</c:v>
                </c:pt>
                <c:pt idx="7">
                  <c:v>0.15035000000000001</c:v>
                </c:pt>
                <c:pt idx="8">
                  <c:v>0.1573</c:v>
                </c:pt>
                <c:pt idx="9">
                  <c:v>0.2205</c:v>
                </c:pt>
                <c:pt idx="10">
                  <c:v>0.2261</c:v>
                </c:pt>
                <c:pt idx="11">
                  <c:v>0.22725000000000001</c:v>
                </c:pt>
                <c:pt idx="12">
                  <c:v>0.27944999999999998</c:v>
                </c:pt>
                <c:pt idx="13">
                  <c:v>0.28754999999999997</c:v>
                </c:pt>
                <c:pt idx="14">
                  <c:v>0.29449999999999998</c:v>
                </c:pt>
                <c:pt idx="15">
                  <c:v>0.35344999999999999</c:v>
                </c:pt>
                <c:pt idx="16">
                  <c:v>0.35344999999999999</c:v>
                </c:pt>
                <c:pt idx="17">
                  <c:v>0.41760000000000003</c:v>
                </c:pt>
                <c:pt idx="18">
                  <c:v>0.41760000000000003</c:v>
                </c:pt>
                <c:pt idx="19">
                  <c:v>0.49164999999999998</c:v>
                </c:pt>
                <c:pt idx="20">
                  <c:v>0.49164999999999998</c:v>
                </c:pt>
                <c:pt idx="21">
                  <c:v>0.49664999999999998</c:v>
                </c:pt>
                <c:pt idx="22">
                  <c:v>0.49664999999999998</c:v>
                </c:pt>
                <c:pt idx="23">
                  <c:v>0.504</c:v>
                </c:pt>
                <c:pt idx="24">
                  <c:v>0.504</c:v>
                </c:pt>
                <c:pt idx="25">
                  <c:v>0.55425000000000002</c:v>
                </c:pt>
                <c:pt idx="26">
                  <c:v>0.55425000000000002</c:v>
                </c:pt>
                <c:pt idx="27">
                  <c:v>0.71020000000000005</c:v>
                </c:pt>
                <c:pt idx="28">
                  <c:v>0.84565000000000001</c:v>
                </c:pt>
                <c:pt idx="29">
                  <c:v>0.85029999999999994</c:v>
                </c:pt>
                <c:pt idx="30">
                  <c:v>0.86324999999999996</c:v>
                </c:pt>
                <c:pt idx="31">
                  <c:v>1.0000500000000001</c:v>
                </c:pt>
                <c:pt idx="32">
                  <c:v>1.0589999999999999</c:v>
                </c:pt>
                <c:pt idx="33">
                  <c:v>1.1295500000000001</c:v>
                </c:pt>
                <c:pt idx="34">
                  <c:v>1.1328499999999999</c:v>
                </c:pt>
                <c:pt idx="35">
                  <c:v>1.1436500000000001</c:v>
                </c:pt>
                <c:pt idx="36">
                  <c:v>1.1478999999999999</c:v>
                </c:pt>
                <c:pt idx="37">
                  <c:v>1.20275</c:v>
                </c:pt>
                <c:pt idx="38">
                  <c:v>1.2596000000000001</c:v>
                </c:pt>
                <c:pt idx="39">
                  <c:v>1.2596000000000001</c:v>
                </c:pt>
                <c:pt idx="40">
                  <c:v>1.2596000000000001</c:v>
                </c:pt>
                <c:pt idx="41">
                  <c:v>1.2688999999999999</c:v>
                </c:pt>
                <c:pt idx="42">
                  <c:v>1.27155</c:v>
                </c:pt>
                <c:pt idx="43">
                  <c:v>1.27155</c:v>
                </c:pt>
                <c:pt idx="44">
                  <c:v>1.27155</c:v>
                </c:pt>
                <c:pt idx="45">
                  <c:v>1.2717499999999999</c:v>
                </c:pt>
                <c:pt idx="46">
                  <c:v>1.2717499999999999</c:v>
                </c:pt>
                <c:pt idx="47">
                  <c:v>1.2717499999999999</c:v>
                </c:pt>
                <c:pt idx="48">
                  <c:v>1.2735000000000001</c:v>
                </c:pt>
                <c:pt idx="49">
                  <c:v>1.2771999999999999</c:v>
                </c:pt>
                <c:pt idx="50">
                  <c:v>1.2771999999999999</c:v>
                </c:pt>
                <c:pt idx="51">
                  <c:v>1.2771999999999999</c:v>
                </c:pt>
                <c:pt idx="52">
                  <c:v>1.2771999999999999</c:v>
                </c:pt>
                <c:pt idx="53">
                  <c:v>1.2850999999999999</c:v>
                </c:pt>
                <c:pt idx="54">
                  <c:v>1.39845</c:v>
                </c:pt>
                <c:pt idx="55">
                  <c:v>1.4786999999999999</c:v>
                </c:pt>
                <c:pt idx="56">
                  <c:v>1.4801</c:v>
                </c:pt>
              </c:numCache>
            </c:numRef>
          </c:xVal>
          <c:yVal>
            <c:numRef>
              <c:f>'Q_fit (7)'!$E$21:$E$77</c:f>
              <c:numCache>
                <c:formatCode>General</c:formatCode>
                <c:ptCount val="57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5.3782999966642819E-3</c:v>
                </c:pt>
                <c:pt idx="7">
                  <c:v>8.6410500007332303E-3</c:v>
                </c:pt>
                <c:pt idx="8">
                  <c:v>-1.1081000047852285E-3</c:v>
                </c:pt>
                <c:pt idx="9">
                  <c:v>5.1614999974844977E-3</c:v>
                </c:pt>
                <c:pt idx="10">
                  <c:v>8.1830000272020698E-4</c:v>
                </c:pt>
                <c:pt idx="11">
                  <c:v>1.9317500045872293E-3</c:v>
                </c:pt>
                <c:pt idx="12">
                  <c:v>1.2683499953709543E-3</c:v>
                </c:pt>
                <c:pt idx="13">
                  <c:v>5.2326500008348376E-3</c:v>
                </c:pt>
                <c:pt idx="14">
                  <c:v>5.6834999995771796E-3</c:v>
                </c:pt>
                <c:pt idx="15">
                  <c:v>9.0349996753502637E-5</c:v>
                </c:pt>
                <c:pt idx="16">
                  <c:v>2.3903499968582764E-3</c:v>
                </c:pt>
                <c:pt idx="17">
                  <c:v>4.9279999802820385E-4</c:v>
                </c:pt>
                <c:pt idx="18">
                  <c:v>1.4927999945939519E-3</c:v>
                </c:pt>
                <c:pt idx="19">
                  <c:v>1.3849499955540523E-3</c:v>
                </c:pt>
                <c:pt idx="20">
                  <c:v>3.3849499959615059E-3</c:v>
                </c:pt>
                <c:pt idx="21">
                  <c:v>3.4999499985133298E-3</c:v>
                </c:pt>
                <c:pt idx="22">
                  <c:v>3.6999499934609048E-3</c:v>
                </c:pt>
                <c:pt idx="23">
                  <c:v>3.5119999956805259E-3</c:v>
                </c:pt>
                <c:pt idx="24">
                  <c:v>3.6119999931543134E-3</c:v>
                </c:pt>
                <c:pt idx="25">
                  <c:v>4.4127500004833564E-3</c:v>
                </c:pt>
                <c:pt idx="26">
                  <c:v>4.9127500024042092E-3</c:v>
                </c:pt>
                <c:pt idx="27">
                  <c:v>6.7105999987688847E-3</c:v>
                </c:pt>
                <c:pt idx="28">
                  <c:v>1.0046949995739851E-2</c:v>
                </c:pt>
                <c:pt idx="29">
                  <c:v>1.0370899995905347E-2</c:v>
                </c:pt>
                <c:pt idx="30">
                  <c:v>1.0139749996596947E-2</c:v>
                </c:pt>
                <c:pt idx="31">
                  <c:v>1.2370149997877888E-2</c:v>
                </c:pt>
                <c:pt idx="32">
                  <c:v>1.4477000004262663E-2</c:v>
                </c:pt>
                <c:pt idx="33">
                  <c:v>1.9058649995713495E-2</c:v>
                </c:pt>
                <c:pt idx="34">
                  <c:v>1.6988549999950919E-2</c:v>
                </c:pt>
                <c:pt idx="35">
                  <c:v>1.5740949995233677E-2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1">
                  <c:v>2.0266699997591786E-2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2.3784650002198759E-2</c:v>
                </c:pt>
                <c:pt idx="45">
                  <c:v>1.9365250002010725E-2</c:v>
                </c:pt>
                <c:pt idx="46">
                  <c:v>2.0365249998576473E-2</c:v>
                </c:pt>
                <c:pt idx="47">
                  <c:v>2.0465250003326219E-2</c:v>
                </c:pt>
                <c:pt idx="48">
                  <c:v>2.342050000152085E-2</c:v>
                </c:pt>
                <c:pt idx="49">
                  <c:v>2.0411599994986318E-2</c:v>
                </c:pt>
                <c:pt idx="50">
                  <c:v>2.1111599999130704E-2</c:v>
                </c:pt>
                <c:pt idx="51">
                  <c:v>2.2511600000143517E-2</c:v>
                </c:pt>
                <c:pt idx="52">
                  <c:v>2.3211599997011945E-2</c:v>
                </c:pt>
                <c:pt idx="53">
                  <c:v>2.1295299993653316E-2</c:v>
                </c:pt>
                <c:pt idx="54">
                  <c:v>2.482534999580821E-2</c:v>
                </c:pt>
                <c:pt idx="55">
                  <c:v>3.0316099997435231E-2</c:v>
                </c:pt>
                <c:pt idx="56">
                  <c:v>2.7880299996468239E-2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93-4AD0-8A0B-93D3EA684BDA}"/>
            </c:ext>
          </c:extLst>
        </c:ser>
        <c:ser>
          <c:idx val="1"/>
          <c:order val="1"/>
          <c:tx>
            <c:strRef>
              <c:f>'Q_fit (7)'!$V$1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(7)'!$U$2:$U$30</c:f>
              <c:numCache>
                <c:formatCode>General</c:formatCode>
                <c:ptCount val="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</c:numCache>
            </c:numRef>
          </c:xVal>
          <c:yVal>
            <c:numRef>
              <c:f>'Q_fit (7)'!$V$2:$V$30</c:f>
              <c:numCache>
                <c:formatCode>General</c:formatCode>
                <c:ptCount val="29"/>
                <c:pt idx="0">
                  <c:v>1.7223996842091025E-3</c:v>
                </c:pt>
                <c:pt idx="1">
                  <c:v>1.6711645792132019E-3</c:v>
                </c:pt>
                <c:pt idx="2">
                  <c:v>1.8853930208823748E-3</c:v>
                </c:pt>
                <c:pt idx="3">
                  <c:v>2.3650850092166208E-3</c:v>
                </c:pt>
                <c:pt idx="4">
                  <c:v>3.1102405442159403E-3</c:v>
                </c:pt>
                <c:pt idx="5">
                  <c:v>4.1208596258803321E-3</c:v>
                </c:pt>
                <c:pt idx="6">
                  <c:v>5.3969422542097974E-3</c:v>
                </c:pt>
                <c:pt idx="7">
                  <c:v>6.9384884292043357E-3</c:v>
                </c:pt>
                <c:pt idx="8">
                  <c:v>8.7454981508639507E-3</c:v>
                </c:pt>
                <c:pt idx="9">
                  <c:v>1.0817971419188634E-2</c:v>
                </c:pt>
                <c:pt idx="10">
                  <c:v>1.3155908234178393E-2</c:v>
                </c:pt>
                <c:pt idx="11">
                  <c:v>1.5759308595833226E-2</c:v>
                </c:pt>
                <c:pt idx="12">
                  <c:v>1.8628172504153131E-2</c:v>
                </c:pt>
                <c:pt idx="13">
                  <c:v>2.176249995913811E-2</c:v>
                </c:pt>
                <c:pt idx="14">
                  <c:v>2.5162290960788154E-2</c:v>
                </c:pt>
                <c:pt idx="15">
                  <c:v>2.8827545509103283E-2</c:v>
                </c:pt>
                <c:pt idx="16">
                  <c:v>3.2758263604083494E-2</c:v>
                </c:pt>
                <c:pt idx="17">
                  <c:v>3.6954445245728752E-2</c:v>
                </c:pt>
                <c:pt idx="18">
                  <c:v>4.1416090434039099E-2</c:v>
                </c:pt>
                <c:pt idx="19">
                  <c:v>4.6143199169014514E-2</c:v>
                </c:pt>
                <c:pt idx="20">
                  <c:v>5.1135771450655003E-2</c:v>
                </c:pt>
                <c:pt idx="21">
                  <c:v>5.6393807278960567E-2</c:v>
                </c:pt>
                <c:pt idx="22">
                  <c:v>6.191730665393122E-2</c:v>
                </c:pt>
                <c:pt idx="23">
                  <c:v>6.7706269575566899E-2</c:v>
                </c:pt>
                <c:pt idx="24">
                  <c:v>7.3760696043867702E-2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93-4AD0-8A0B-93D3EA684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880448"/>
        <c:axId val="1"/>
      </c:scatterChart>
      <c:valAx>
        <c:axId val="786880448"/>
        <c:scaling>
          <c:orientation val="minMax"/>
          <c:max val="1.6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8804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273335398292603"/>
          <c:y val="0.93111738704870917"/>
          <c:w val="0.59937942539791222"/>
          <c:h val="0.97862332529098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16</xdr:col>
      <xdr:colOff>571500</xdr:colOff>
      <xdr:row>18</xdr:row>
      <xdr:rowOff>47625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8ED5B9DF-0113-8BD8-5CAE-803200455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0</xdr:rowOff>
    </xdr:from>
    <xdr:to>
      <xdr:col>24</xdr:col>
      <xdr:colOff>257175</xdr:colOff>
      <xdr:row>15</xdr:row>
      <xdr:rowOff>9525</xdr:rowOff>
    </xdr:to>
    <xdr:graphicFrame macro="">
      <xdr:nvGraphicFramePr>
        <xdr:cNvPr id="54278" name="Chart 3">
          <a:extLst>
            <a:ext uri="{FF2B5EF4-FFF2-40B4-BE49-F238E27FC236}">
              <a16:creationId xmlns:a16="http://schemas.microsoft.com/office/drawing/2014/main" id="{6853EC0F-36DA-3E14-2FB1-A0054C5DA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676275</xdr:colOff>
      <xdr:row>0</xdr:row>
      <xdr:rowOff>76200</xdr:rowOff>
    </xdr:from>
    <xdr:to>
      <xdr:col>32</xdr:col>
      <xdr:colOff>361950</xdr:colOff>
      <xdr:row>16</xdr:row>
      <xdr:rowOff>66675</xdr:rowOff>
    </xdr:to>
    <xdr:graphicFrame macro="">
      <xdr:nvGraphicFramePr>
        <xdr:cNvPr id="54279" name="Chart 4">
          <a:extLst>
            <a:ext uri="{FF2B5EF4-FFF2-40B4-BE49-F238E27FC236}">
              <a16:creationId xmlns:a16="http://schemas.microsoft.com/office/drawing/2014/main" id="{41AB6F78-7AEF-F1BC-BE16-0A68250BC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9525</xdr:rowOff>
    </xdr:from>
    <xdr:to>
      <xdr:col>16</xdr:col>
      <xdr:colOff>257175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3AB9616-D041-E86E-9CBA-90EE7E480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352425</xdr:colOff>
      <xdr:row>0</xdr:row>
      <xdr:rowOff>9525</xdr:rowOff>
    </xdr:from>
    <xdr:to>
      <xdr:col>25</xdr:col>
      <xdr:colOff>114300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1291D3B-CEA3-4511-E893-12F8D72D8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</xdr:row>
      <xdr:rowOff>47625</xdr:rowOff>
    </xdr:from>
    <xdr:to>
      <xdr:col>21</xdr:col>
      <xdr:colOff>200025</xdr:colOff>
      <xdr:row>45</xdr:row>
      <xdr:rowOff>38100</xdr:rowOff>
    </xdr:to>
    <xdr:graphicFrame macro="">
      <xdr:nvGraphicFramePr>
        <xdr:cNvPr id="62466" name="Chart 1">
          <a:extLst>
            <a:ext uri="{FF2B5EF4-FFF2-40B4-BE49-F238E27FC236}">
              <a16:creationId xmlns:a16="http://schemas.microsoft.com/office/drawing/2014/main" id="{5DAA724A-2EB7-6817-6D56-81E3A10B7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4</xdr:row>
      <xdr:rowOff>0</xdr:rowOff>
    </xdr:from>
    <xdr:to>
      <xdr:col>24</xdr:col>
      <xdr:colOff>314325</xdr:colOff>
      <xdr:row>28</xdr:row>
      <xdr:rowOff>85725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4DDB9419-C56B-C03A-3559-B296B3DF4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16</xdr:col>
      <xdr:colOff>304800</xdr:colOff>
      <xdr:row>18</xdr:row>
      <xdr:rowOff>104775</xdr:rowOff>
    </xdr:to>
    <xdr:graphicFrame macro="">
      <xdr:nvGraphicFramePr>
        <xdr:cNvPr id="67587" name="Chart 1">
          <a:extLst>
            <a:ext uri="{FF2B5EF4-FFF2-40B4-BE49-F238E27FC236}">
              <a16:creationId xmlns:a16="http://schemas.microsoft.com/office/drawing/2014/main" id="{B72EDF5B-CC43-2E50-5D6D-DF9803503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34</xdr:col>
      <xdr:colOff>466725</xdr:colOff>
      <xdr:row>18</xdr:row>
      <xdr:rowOff>114300</xdr:rowOff>
    </xdr:to>
    <xdr:graphicFrame macro="">
      <xdr:nvGraphicFramePr>
        <xdr:cNvPr id="67588" name="Chart 2">
          <a:extLst>
            <a:ext uri="{FF2B5EF4-FFF2-40B4-BE49-F238E27FC236}">
              <a16:creationId xmlns:a16="http://schemas.microsoft.com/office/drawing/2014/main" id="{EA98D8E2-A1B8-12F6-1EAB-D1FD9B5B0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</xdr:row>
      <xdr:rowOff>133350</xdr:rowOff>
    </xdr:from>
    <xdr:to>
      <xdr:col>22</xdr:col>
      <xdr:colOff>304800</xdr:colOff>
      <xdr:row>40</xdr:row>
      <xdr:rowOff>9525</xdr:rowOff>
    </xdr:to>
    <xdr:graphicFrame macro="">
      <xdr:nvGraphicFramePr>
        <xdr:cNvPr id="69634" name="Chart 1">
          <a:extLst>
            <a:ext uri="{FF2B5EF4-FFF2-40B4-BE49-F238E27FC236}">
              <a16:creationId xmlns:a16="http://schemas.microsoft.com/office/drawing/2014/main" id="{739BD1D9-1652-FE51-576D-06A800FA0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16</xdr:col>
      <xdr:colOff>304800</xdr:colOff>
      <xdr:row>18</xdr:row>
      <xdr:rowOff>104775</xdr:rowOff>
    </xdr:to>
    <xdr:graphicFrame macro="">
      <xdr:nvGraphicFramePr>
        <xdr:cNvPr id="61444" name="Chart 1">
          <a:extLst>
            <a:ext uri="{FF2B5EF4-FFF2-40B4-BE49-F238E27FC236}">
              <a16:creationId xmlns:a16="http://schemas.microsoft.com/office/drawing/2014/main" id="{24C8A81F-4FF1-6D8B-74B0-ECCD65EBF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34</xdr:col>
      <xdr:colOff>466725</xdr:colOff>
      <xdr:row>18</xdr:row>
      <xdr:rowOff>114300</xdr:rowOff>
    </xdr:to>
    <xdr:graphicFrame macro="">
      <xdr:nvGraphicFramePr>
        <xdr:cNvPr id="61445" name="Chart 3">
          <a:extLst>
            <a:ext uri="{FF2B5EF4-FFF2-40B4-BE49-F238E27FC236}">
              <a16:creationId xmlns:a16="http://schemas.microsoft.com/office/drawing/2014/main" id="{E15B90ED-96B6-A6F4-796E-B6194EBB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14</xdr:row>
      <xdr:rowOff>47625</xdr:rowOff>
    </xdr:from>
    <xdr:to>
      <xdr:col>20</xdr:col>
      <xdr:colOff>19050</xdr:colOff>
      <xdr:row>39</xdr:row>
      <xdr:rowOff>38100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476DBAF3-8840-E65A-0048-FCBC6988A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0</xdr:row>
      <xdr:rowOff>161925</xdr:rowOff>
    </xdr:from>
    <xdr:to>
      <xdr:col>20</xdr:col>
      <xdr:colOff>19050</xdr:colOff>
      <xdr:row>19</xdr:row>
      <xdr:rowOff>28575</xdr:rowOff>
    </xdr:to>
    <xdr:graphicFrame macro="">
      <xdr:nvGraphicFramePr>
        <xdr:cNvPr id="65540" name="Chart 1">
          <a:extLst>
            <a:ext uri="{FF2B5EF4-FFF2-40B4-BE49-F238E27FC236}">
              <a16:creationId xmlns:a16="http://schemas.microsoft.com/office/drawing/2014/main" id="{B1002E34-5308-DBC9-62DA-1E4FC38CF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266700</xdr:colOff>
      <xdr:row>32</xdr:row>
      <xdr:rowOff>9525</xdr:rowOff>
    </xdr:from>
    <xdr:to>
      <xdr:col>29</xdr:col>
      <xdr:colOff>600075</xdr:colOff>
      <xdr:row>56</xdr:row>
      <xdr:rowOff>152400</xdr:rowOff>
    </xdr:to>
    <xdr:graphicFrame macro="">
      <xdr:nvGraphicFramePr>
        <xdr:cNvPr id="65541" name="Chart 2">
          <a:extLst>
            <a:ext uri="{FF2B5EF4-FFF2-40B4-BE49-F238E27FC236}">
              <a16:creationId xmlns:a16="http://schemas.microsoft.com/office/drawing/2014/main" id="{E381AAE5-5CC7-2F6F-5831-7B1AACC0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657225</xdr:colOff>
      <xdr:row>1</xdr:row>
      <xdr:rowOff>66675</xdr:rowOff>
    </xdr:from>
    <xdr:to>
      <xdr:col>28</xdr:col>
      <xdr:colOff>647700</xdr:colOff>
      <xdr:row>20</xdr:row>
      <xdr:rowOff>76200</xdr:rowOff>
    </xdr:to>
    <xdr:graphicFrame macro="">
      <xdr:nvGraphicFramePr>
        <xdr:cNvPr id="65542" name="Chart 3">
          <a:extLst>
            <a:ext uri="{FF2B5EF4-FFF2-40B4-BE49-F238E27FC236}">
              <a16:creationId xmlns:a16="http://schemas.microsoft.com/office/drawing/2014/main" id="{49E71808-09BE-19ED-8040-530541F57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20</xdr:row>
      <xdr:rowOff>19050</xdr:rowOff>
    </xdr:from>
    <xdr:to>
      <xdr:col>19</xdr:col>
      <xdr:colOff>390525</xdr:colOff>
      <xdr:row>44</xdr:row>
      <xdr:rowOff>142875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B9FF86BB-EE90-540D-E010-FE800199F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941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bav-astro.de/sfs/BAVM_link.php?BAVMnr=90" TargetMode="External"/><Relationship Id="rId39" Type="http://schemas.openxmlformats.org/officeDocument/2006/relationships/hyperlink" Target="http://www.konkoly.hu/cgi-bin/IBVS?5471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bav-astro.de/sfs/BAVM_link.php?BAVMnr=132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solj.cetus-net.org/no48.pdf" TargetMode="External"/><Relationship Id="rId55" Type="http://schemas.openxmlformats.org/officeDocument/2006/relationships/hyperlink" Target="http://www.konkoly.hu/cgi-bin/IBVS?5887" TargetMode="External"/><Relationship Id="rId63" Type="http://schemas.openxmlformats.org/officeDocument/2006/relationships/hyperlink" Target="http://www.bav-astro.de/sfs/BAVM_link.php?BAVMnr=220" TargetMode="External"/><Relationship Id="rId68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59" TargetMode="External"/><Relationship Id="rId71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3288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bav-astro.de/sfs/BAVM_link.php?BAVMnr=128" TargetMode="External"/><Relationship Id="rId11" Type="http://schemas.openxmlformats.org/officeDocument/2006/relationships/hyperlink" Target="http://www.konkoly.hu/cgi-bin/IBVS?4941" TargetMode="External"/><Relationship Id="rId24" Type="http://schemas.openxmlformats.org/officeDocument/2006/relationships/hyperlink" Target="http://www.bav-astro.de/sfs/BAVM_link.php?BAVMnr=68" TargetMode="External"/><Relationship Id="rId32" Type="http://schemas.openxmlformats.org/officeDocument/2006/relationships/hyperlink" Target="http://www.bav-astro.de/sfs/BAVM_link.php?BAVMnr=128" TargetMode="External"/><Relationship Id="rId37" Type="http://schemas.openxmlformats.org/officeDocument/2006/relationships/hyperlink" Target="http://www.konkoly.hu/cgi-bin/IBVS?5463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5887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konkoly.hu/cgi-bin/IBVS?4941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www.konkoly.hu/cgi-bin/IBVS?5300" TargetMode="External"/><Relationship Id="rId49" Type="http://schemas.openxmlformats.org/officeDocument/2006/relationships/hyperlink" Target="http://www.konkoly.hu/cgi-bin/IBVS?5820" TargetMode="External"/><Relationship Id="rId57" Type="http://schemas.openxmlformats.org/officeDocument/2006/relationships/hyperlink" Target="http://www.konkoly.hu/cgi-bin/IBVS?5887" TargetMode="External"/><Relationship Id="rId61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4941" TargetMode="External"/><Relationship Id="rId19" Type="http://schemas.openxmlformats.org/officeDocument/2006/relationships/hyperlink" Target="http://www.bav-astro.de/sfs/BAVM_link.php?BAVMnr=62" TargetMode="External"/><Relationship Id="rId31" Type="http://schemas.openxmlformats.org/officeDocument/2006/relationships/hyperlink" Target="http://www.bav-astro.de/sfs/BAVM_link.php?BAVMnr=128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www.konkoly.hu/cgi-bin/IBVS?5875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6029" TargetMode="External"/><Relationship Id="rId73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konkoly.hu/cgi-bin/IBVS?4941" TargetMode="External"/><Relationship Id="rId14" Type="http://schemas.openxmlformats.org/officeDocument/2006/relationships/hyperlink" Target="http://www.konkoly.hu/cgi-bin/IBVS?4941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bav-astro.de/sfs/BAVM_link.php?BAVMnr=90" TargetMode="External"/><Relationship Id="rId30" Type="http://schemas.openxmlformats.org/officeDocument/2006/relationships/hyperlink" Target="http://www.bav-astro.de/sfs/BAVM_link.php?BAVMnr=128" TargetMode="External"/><Relationship Id="rId35" Type="http://schemas.openxmlformats.org/officeDocument/2006/relationships/hyperlink" Target="http://www.konkoly.hu/cgi-bin/IBVS?5300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www.konkoly.hu/cgi-bin/IBVS?5649" TargetMode="External"/><Relationship Id="rId56" Type="http://schemas.openxmlformats.org/officeDocument/2006/relationships/hyperlink" Target="http://www.konkoly.hu/cgi-bin/IBVS?5887" TargetMode="External"/><Relationship Id="rId64" Type="http://schemas.openxmlformats.org/officeDocument/2006/relationships/hyperlink" Target="http://www.konkoly.hu/cgi-bin/IBVS?5992" TargetMode="External"/><Relationship Id="rId69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4941" TargetMode="External"/><Relationship Id="rId51" Type="http://schemas.openxmlformats.org/officeDocument/2006/relationships/hyperlink" Target="http://var.astro.cz/oejv/issues/oejv0094.pdf" TargetMode="External"/><Relationship Id="rId72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konkoly.hu/cgi-bin/IBVS?494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68" TargetMode="External"/><Relationship Id="rId33" Type="http://schemas.openxmlformats.org/officeDocument/2006/relationships/hyperlink" Target="http://www.bav-astro.de/sfs/BAVM_link.php?BAVMnr=132" TargetMode="External"/><Relationship Id="rId38" Type="http://schemas.openxmlformats.org/officeDocument/2006/relationships/hyperlink" Target="http://www.konkoly.hu/cgi-bin/IBVS?5471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929" TargetMode="External"/><Relationship Id="rId67" Type="http://schemas.openxmlformats.org/officeDocument/2006/relationships/hyperlink" Target="http://www.konkoly.hu/cgi-bin/IBVS?6050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vsolj.cetus-net.org/no43.pdf" TargetMode="External"/><Relationship Id="rId54" Type="http://schemas.openxmlformats.org/officeDocument/2006/relationships/hyperlink" Target="http://www.konkoly.hu/cgi-bin/IBVS?5887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2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N353"/>
  <sheetViews>
    <sheetView tabSelected="1" workbookViewId="0">
      <pane xSplit="13" ySplit="21" topLeftCell="N126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35" width="10.28515625" customWidth="1"/>
    <col min="36" max="36" width="11.42578125" customWidth="1"/>
    <col min="37" max="37" width="10.28515625" customWidth="1"/>
    <col min="38" max="40" width="10.28515625" style="102" customWidth="1"/>
  </cols>
  <sheetData>
    <row r="1" spans="1:23" ht="21" thickBot="1">
      <c r="A1" s="1" t="s">
        <v>49</v>
      </c>
      <c r="E1" t="s">
        <v>160</v>
      </c>
      <c r="F1">
        <f>2*D13*365.24/C8</f>
        <v>1.7805451550294082E-7</v>
      </c>
      <c r="V1" s="5" t="s">
        <v>14</v>
      </c>
      <c r="W1" s="7" t="s">
        <v>25</v>
      </c>
    </row>
    <row r="2" spans="1:23">
      <c r="A2" t="s">
        <v>28</v>
      </c>
      <c r="B2" s="9" t="s">
        <v>32</v>
      </c>
      <c r="V2">
        <v>4000</v>
      </c>
      <c r="W2">
        <f t="shared" ref="W2:W17" si="0">+D$11+D$12*V2+D$13*V2^2</f>
        <v>3.8536160871125032E-3</v>
      </c>
    </row>
    <row r="3" spans="1:23" ht="13.5" thickBot="1">
      <c r="C3" s="19"/>
      <c r="V3">
        <v>5000</v>
      </c>
      <c r="W3">
        <f t="shared" si="0"/>
        <v>4.8227944729034543E-3</v>
      </c>
    </row>
    <row r="4" spans="1:23" ht="13.5" thickBot="1">
      <c r="A4" s="6" t="s">
        <v>4</v>
      </c>
      <c r="C4" s="17" t="s">
        <v>44</v>
      </c>
      <c r="D4" s="18" t="s">
        <v>44</v>
      </c>
      <c r="V4">
        <v>6000</v>
      </c>
      <c r="W4">
        <f t="shared" si="0"/>
        <v>6.044234484408449E-3</v>
      </c>
    </row>
    <row r="5" spans="1:23">
      <c r="A5" s="135" t="s">
        <v>170</v>
      </c>
      <c r="B5" s="44"/>
      <c r="C5" s="101">
        <v>-9.5</v>
      </c>
      <c r="D5" s="44" t="s">
        <v>171</v>
      </c>
      <c r="V5">
        <v>7000</v>
      </c>
      <c r="W5">
        <f t="shared" si="0"/>
        <v>7.517936121627487E-3</v>
      </c>
    </row>
    <row r="6" spans="1:23">
      <c r="A6" s="6" t="s">
        <v>5</v>
      </c>
      <c r="C6" s="12"/>
      <c r="V6">
        <v>8000</v>
      </c>
      <c r="W6">
        <f t="shared" si="0"/>
        <v>9.2438993845605673E-3</v>
      </c>
    </row>
    <row r="7" spans="1:23">
      <c r="A7" t="s">
        <v>6</v>
      </c>
      <c r="C7" s="12">
        <v>46895.455000000002</v>
      </c>
      <c r="D7" s="37" t="s">
        <v>139</v>
      </c>
      <c r="V7">
        <v>9000</v>
      </c>
      <c r="W7">
        <f t="shared" si="0"/>
        <v>1.1222124273207691E-2</v>
      </c>
    </row>
    <row r="8" spans="1:23">
      <c r="A8" t="s">
        <v>7</v>
      </c>
      <c r="C8">
        <v>0.51745969999999997</v>
      </c>
      <c r="D8" s="37" t="s">
        <v>135</v>
      </c>
      <c r="V8">
        <v>10000</v>
      </c>
      <c r="W8">
        <f t="shared" si="0"/>
        <v>1.3452610787568858E-2</v>
      </c>
    </row>
    <row r="9" spans="1:23">
      <c r="A9" s="33" t="s">
        <v>172</v>
      </c>
      <c r="B9" s="19">
        <v>90</v>
      </c>
      <c r="C9" s="33" t="str">
        <f>"F"&amp;B9</f>
        <v>F90</v>
      </c>
      <c r="D9" s="33" t="str">
        <f>"G"&amp;B9</f>
        <v>G90</v>
      </c>
      <c r="V9">
        <v>11000</v>
      </c>
      <c r="W9">
        <f t="shared" si="0"/>
        <v>1.5935358927644069E-2</v>
      </c>
    </row>
    <row r="10" spans="1:23" ht="13.5" thickBot="1">
      <c r="A10" s="34"/>
      <c r="C10" s="5" t="s">
        <v>23</v>
      </c>
      <c r="D10" s="5" t="s">
        <v>24</v>
      </c>
      <c r="E10" s="78"/>
      <c r="G10" s="30"/>
      <c r="H10" s="30"/>
      <c r="V10">
        <v>12000</v>
      </c>
      <c r="W10">
        <f t="shared" si="0"/>
        <v>1.8670368693433321E-2</v>
      </c>
    </row>
    <row r="11" spans="1:23">
      <c r="A11" t="s">
        <v>19</v>
      </c>
      <c r="C11" s="34">
        <f ca="1">INTERCEPT(INDIRECT(D9):G1003,INDIRECT(C9):$F1003)</f>
        <v>-4.2021907114296257E-2</v>
      </c>
      <c r="D11" s="4">
        <f>+E11*F11</f>
        <v>2.4995188010891282E-3</v>
      </c>
      <c r="E11" s="84">
        <v>2.4995188010891282E-3</v>
      </c>
      <c r="F11">
        <v>1</v>
      </c>
      <c r="V11">
        <v>13000</v>
      </c>
      <c r="W11">
        <f t="shared" si="0"/>
        <v>2.1657640084936616E-2</v>
      </c>
    </row>
    <row r="12" spans="1:23">
      <c r="A12" t="s">
        <v>20</v>
      </c>
      <c r="C12" s="34">
        <f ca="1">SLOPE(INDIRECT(D9):G1003,INDIRECT(C9):$F1003)</f>
        <v>4.6029912924945927E-6</v>
      </c>
      <c r="D12" s="4">
        <f>+E12*F12</f>
        <v>-1.659989299222425E-7</v>
      </c>
      <c r="E12" s="85">
        <v>-1.6599892992224248E-3</v>
      </c>
      <c r="F12" s="77">
        <v>1E-4</v>
      </c>
      <c r="V12">
        <v>14000</v>
      </c>
      <c r="W12">
        <f t="shared" si="0"/>
        <v>2.4897173102153957E-2</v>
      </c>
    </row>
    <row r="13" spans="1:23" ht="13.5" thickBot="1">
      <c r="A13" t="s">
        <v>22</v>
      </c>
      <c r="C13" s="4"/>
      <c r="D13" s="4">
        <f>+E13*F13</f>
        <v>1.2613081285702155E-10</v>
      </c>
      <c r="E13" s="86">
        <v>1.2613081285702155E-2</v>
      </c>
      <c r="F13" s="77">
        <v>1E-8</v>
      </c>
      <c r="V13">
        <v>15000</v>
      </c>
      <c r="W13">
        <f t="shared" si="0"/>
        <v>2.8388967745085338E-2</v>
      </c>
    </row>
    <row r="14" spans="1:23">
      <c r="A14" t="s">
        <v>27</v>
      </c>
      <c r="E14">
        <f>SUM(T21:T127)</f>
        <v>0.10052496363805422</v>
      </c>
      <c r="V14">
        <v>16000</v>
      </c>
      <c r="W14">
        <f t="shared" si="0"/>
        <v>3.213302401373077E-2</v>
      </c>
    </row>
    <row r="15" spans="1:23">
      <c r="A15" s="3" t="s">
        <v>21</v>
      </c>
      <c r="C15" s="28">
        <f ca="1">(C7+C11)+(C8+C12)*INT(MAX(F21:F3506))</f>
        <v>59778.204265364104</v>
      </c>
      <c r="D15" s="30">
        <f>+C7+INT(MAX(F21:F1561))*C8+D11+D12*INT(MAX(F21:F3996))+D13*INT(MAX(F21:F4023)^2)</f>
        <v>59778.208238391642</v>
      </c>
      <c r="E15" s="136" t="s">
        <v>173</v>
      </c>
      <c r="F15" s="101">
        <v>1</v>
      </c>
      <c r="V15">
        <v>17000</v>
      </c>
      <c r="W15">
        <f t="shared" si="0"/>
        <v>3.6129341908090237E-2</v>
      </c>
    </row>
    <row r="16" spans="1:23">
      <c r="A16" s="6" t="s">
        <v>8</v>
      </c>
      <c r="C16" s="29">
        <f ca="1">+C8+C12</f>
        <v>0.51746430299129242</v>
      </c>
      <c r="D16" s="79">
        <f>+C8+D12+2*D13*MAX(F21:F97)</f>
        <v>0.51746381765573624</v>
      </c>
      <c r="E16" s="136" t="s">
        <v>174</v>
      </c>
      <c r="F16" s="137">
        <f ca="1">NOW()+15018.5+$C$5/24</f>
        <v>60177.737587615738</v>
      </c>
      <c r="V16">
        <v>18000</v>
      </c>
      <c r="W16">
        <f t="shared" si="0"/>
        <v>4.0377921428163745E-2</v>
      </c>
    </row>
    <row r="17" spans="1:40" ht="13.5" thickBot="1">
      <c r="A17" s="34" t="s">
        <v>54</v>
      </c>
      <c r="C17">
        <f>COUNT(C21:C2164)</f>
        <v>118</v>
      </c>
      <c r="E17" s="136" t="s">
        <v>175</v>
      </c>
      <c r="F17" s="137">
        <f ca="1">ROUND(2*(F16-$C$7)/$C$8,0)/2+F15</f>
        <v>25669</v>
      </c>
      <c r="V17">
        <v>19000</v>
      </c>
      <c r="W17">
        <f t="shared" si="0"/>
        <v>4.4878762573951299E-2</v>
      </c>
    </row>
    <row r="18" spans="1:40" ht="14.25" thickTop="1" thickBot="1">
      <c r="A18" s="6" t="s">
        <v>178</v>
      </c>
      <c r="C18" s="198">
        <f ca="1">+C15</f>
        <v>59778.204265364104</v>
      </c>
      <c r="D18" s="182">
        <f ca="1">C16</f>
        <v>0.51746430299129242</v>
      </c>
      <c r="E18" s="136" t="s">
        <v>176</v>
      </c>
      <c r="F18" s="30">
        <f ca="1">ROUND(2*(F16-$C$15)/$C$16,0)/2+F15</f>
        <v>773</v>
      </c>
      <c r="V18">
        <v>20000</v>
      </c>
      <c r="W18">
        <f t="shared" ref="W18:W23" si="1">+D$11+D$12*V18+D$13*V18^2</f>
        <v>4.96318653454529E-2</v>
      </c>
    </row>
    <row r="19" spans="1:40" ht="13.5" thickBot="1">
      <c r="A19" s="6" t="s">
        <v>179</v>
      </c>
      <c r="C19" s="183">
        <f>+D15</f>
        <v>59778.208238391642</v>
      </c>
      <c r="D19" s="184">
        <f>+D16</f>
        <v>0.51746381765573624</v>
      </c>
      <c r="E19" s="136" t="s">
        <v>177</v>
      </c>
      <c r="F19" s="138">
        <f ca="1">+$C$15+$C$16*F18-15018.5-$C$5/24</f>
        <v>45160.100004909706</v>
      </c>
      <c r="V19">
        <v>21000</v>
      </c>
      <c r="W19">
        <f t="shared" si="1"/>
        <v>5.463722974266854E-2</v>
      </c>
    </row>
    <row r="20" spans="1:40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191</v>
      </c>
      <c r="I20" s="8" t="s">
        <v>192</v>
      </c>
      <c r="J20" s="8" t="s">
        <v>189</v>
      </c>
      <c r="K20" s="8" t="s">
        <v>188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  <c r="S20" s="7" t="s">
        <v>138</v>
      </c>
      <c r="T20" s="23" t="s">
        <v>47</v>
      </c>
      <c r="U20" s="169" t="s">
        <v>598</v>
      </c>
      <c r="V20">
        <v>22000</v>
      </c>
      <c r="W20">
        <f t="shared" si="1"/>
        <v>5.9894855765598227E-2</v>
      </c>
    </row>
    <row r="21" spans="1:40">
      <c r="A21" s="90" t="s">
        <v>593</v>
      </c>
      <c r="B21" s="88" t="s">
        <v>33</v>
      </c>
      <c r="C21" s="87">
        <v>46895.455000000002</v>
      </c>
      <c r="D21" s="89" t="s">
        <v>157</v>
      </c>
      <c r="E21">
        <f t="shared" ref="E21:E52" si="2">(C21-C$7)/C$8</f>
        <v>0</v>
      </c>
      <c r="F21">
        <f t="shared" ref="F21:F52" si="3">ROUND(2*E21,0)/2</f>
        <v>0</v>
      </c>
      <c r="G21">
        <f t="shared" ref="G21:G52" si="4">+C21-(C$7+F21*C$8)</f>
        <v>0</v>
      </c>
      <c r="K21" s="162">
        <f>G21</f>
        <v>0</v>
      </c>
      <c r="P21">
        <f t="shared" ref="P21:P52" si="5">+D$11+D$12*F21+D$13*F21^2</f>
        <v>2.4995188010891282E-3</v>
      </c>
      <c r="Q21" s="2">
        <f t="shared" ref="Q21:Q52" si="6">C21-15018.5</f>
        <v>31876.955000000002</v>
      </c>
      <c r="R21">
        <f t="shared" ref="R21:R52" si="7">+(P21-G21)^2</f>
        <v>6.2475942369980326E-6</v>
      </c>
      <c r="S21">
        <v>1</v>
      </c>
      <c r="T21">
        <f t="shared" ref="T21:T57" si="8">S21*R21</f>
        <v>6.2475942369980326E-6</v>
      </c>
      <c r="V21">
        <v>23000</v>
      </c>
      <c r="W21">
        <f t="shared" si="1"/>
        <v>6.5404743414241961E-2</v>
      </c>
      <c r="AH21" s="90" t="s">
        <v>159</v>
      </c>
      <c r="AI21" s="88" t="s">
        <v>33</v>
      </c>
      <c r="AJ21" s="87">
        <v>46895.455000000002</v>
      </c>
      <c r="AK21" s="89" t="s">
        <v>157</v>
      </c>
      <c r="AL21" s="102">
        <v>0</v>
      </c>
      <c r="AM21" s="102">
        <v>0</v>
      </c>
      <c r="AN21" s="102">
        <v>1</v>
      </c>
    </row>
    <row r="22" spans="1:40">
      <c r="A22" t="s">
        <v>165</v>
      </c>
      <c r="B22" s="88" t="s">
        <v>33</v>
      </c>
      <c r="C22" s="87">
        <v>47624.553999999996</v>
      </c>
      <c r="D22" s="89" t="s">
        <v>157</v>
      </c>
      <c r="E22">
        <f t="shared" si="2"/>
        <v>1408.9966812874409</v>
      </c>
      <c r="F22">
        <f t="shared" si="3"/>
        <v>1409</v>
      </c>
      <c r="G22">
        <f t="shared" si="4"/>
        <v>-1.7173000087495893E-3</v>
      </c>
      <c r="J22">
        <f t="shared" ref="J22:J57" si="9">G22</f>
        <v>-1.7173000087495893E-3</v>
      </c>
      <c r="P22">
        <f t="shared" si="5"/>
        <v>2.5160314151082891E-3</v>
      </c>
      <c r="Q22" s="2">
        <f t="shared" si="6"/>
        <v>32606.053999999996</v>
      </c>
      <c r="R22">
        <f t="shared" si="7"/>
        <v>1.7921094944222572E-5</v>
      </c>
      <c r="S22">
        <v>1</v>
      </c>
      <c r="T22">
        <f t="shared" si="8"/>
        <v>1.7921094944222572E-5</v>
      </c>
      <c r="V22">
        <v>24000</v>
      </c>
      <c r="W22">
        <f t="shared" si="1"/>
        <v>7.1166892688599714E-2</v>
      </c>
      <c r="AH22" s="90" t="s">
        <v>159</v>
      </c>
      <c r="AI22" s="88" t="s">
        <v>33</v>
      </c>
      <c r="AJ22" s="87">
        <v>47624.553999999996</v>
      </c>
      <c r="AK22" s="89" t="s">
        <v>157</v>
      </c>
      <c r="AL22" s="102">
        <v>1409</v>
      </c>
      <c r="AM22" s="102">
        <v>-1.7173000087495893E-3</v>
      </c>
      <c r="AN22" s="102">
        <v>1</v>
      </c>
    </row>
    <row r="23" spans="1:40">
      <c r="A23" t="s">
        <v>165</v>
      </c>
      <c r="B23" s="88" t="s">
        <v>33</v>
      </c>
      <c r="C23" s="87">
        <v>47624.555</v>
      </c>
      <c r="D23" s="89" t="s">
        <v>157</v>
      </c>
      <c r="E23">
        <f t="shared" si="2"/>
        <v>1408.9986138050917</v>
      </c>
      <c r="F23">
        <f t="shared" si="3"/>
        <v>1409</v>
      </c>
      <c r="G23">
        <f t="shared" si="4"/>
        <v>-7.173000049078837E-4</v>
      </c>
      <c r="J23">
        <f t="shared" si="9"/>
        <v>-7.173000049078837E-4</v>
      </c>
      <c r="P23">
        <f t="shared" si="5"/>
        <v>2.5160314151082891E-3</v>
      </c>
      <c r="Q23" s="2">
        <f t="shared" si="6"/>
        <v>32606.055</v>
      </c>
      <c r="R23">
        <f t="shared" si="7"/>
        <v>1.04544320716638E-5</v>
      </c>
      <c r="S23">
        <v>1</v>
      </c>
      <c r="T23">
        <f t="shared" si="8"/>
        <v>1.04544320716638E-5</v>
      </c>
      <c r="V23">
        <v>25000</v>
      </c>
      <c r="W23">
        <f t="shared" si="1"/>
        <v>7.7181303588671535E-2</v>
      </c>
      <c r="AH23" s="90" t="s">
        <v>159</v>
      </c>
      <c r="AI23" s="88" t="s">
        <v>33</v>
      </c>
      <c r="AJ23" s="87">
        <v>47624.555</v>
      </c>
      <c r="AK23" s="89" t="s">
        <v>157</v>
      </c>
      <c r="AL23" s="102">
        <v>1409</v>
      </c>
      <c r="AM23" s="102">
        <v>-7.173000049078837E-4</v>
      </c>
      <c r="AN23" s="102">
        <v>1</v>
      </c>
    </row>
    <row r="24" spans="1:40">
      <c r="A24" t="s">
        <v>165</v>
      </c>
      <c r="B24" s="88" t="s">
        <v>33</v>
      </c>
      <c r="C24" s="87">
        <v>47626.63</v>
      </c>
      <c r="D24" s="89" t="s">
        <v>157</v>
      </c>
      <c r="E24">
        <f t="shared" si="2"/>
        <v>1413.0085879151472</v>
      </c>
      <c r="F24">
        <f t="shared" si="3"/>
        <v>1413</v>
      </c>
      <c r="G24">
        <f t="shared" si="4"/>
        <v>4.4438999975682236E-3</v>
      </c>
      <c r="J24">
        <f t="shared" si="9"/>
        <v>4.4438999975682236E-3</v>
      </c>
      <c r="P24">
        <f t="shared" si="5"/>
        <v>2.5167911840041301E-3</v>
      </c>
      <c r="Q24" s="2">
        <f t="shared" si="6"/>
        <v>32608.129999999997</v>
      </c>
      <c r="R24">
        <f t="shared" si="7"/>
        <v>3.7137483793164083E-6</v>
      </c>
      <c r="S24">
        <v>1</v>
      </c>
      <c r="T24">
        <f t="shared" si="8"/>
        <v>3.7137483793164083E-6</v>
      </c>
      <c r="AH24" s="90" t="s">
        <v>159</v>
      </c>
      <c r="AI24" s="88" t="s">
        <v>33</v>
      </c>
      <c r="AJ24" s="87">
        <v>47626.63</v>
      </c>
      <c r="AK24" s="89" t="s">
        <v>157</v>
      </c>
      <c r="AL24" s="102">
        <v>1413</v>
      </c>
      <c r="AM24" s="102">
        <v>4.4438999975682236E-3</v>
      </c>
      <c r="AN24" s="102">
        <v>1</v>
      </c>
    </row>
    <row r="25" spans="1:40">
      <c r="A25" t="s">
        <v>165</v>
      </c>
      <c r="B25" s="88" t="s">
        <v>33</v>
      </c>
      <c r="C25" s="87">
        <v>47626.637999999999</v>
      </c>
      <c r="D25" s="89" t="s">
        <v>157</v>
      </c>
      <c r="E25">
        <f t="shared" si="2"/>
        <v>1413.0240480562975</v>
      </c>
      <c r="F25">
        <f t="shared" si="3"/>
        <v>1413</v>
      </c>
      <c r="G25">
        <f t="shared" si="4"/>
        <v>1.2443899999198038E-2</v>
      </c>
      <c r="J25">
        <f t="shared" si="9"/>
        <v>1.2443899999198038E-2</v>
      </c>
      <c r="P25">
        <f t="shared" si="5"/>
        <v>2.5167911840041301E-3</v>
      </c>
      <c r="Q25" s="2">
        <f t="shared" si="6"/>
        <v>32608.137999999999</v>
      </c>
      <c r="R25">
        <f t="shared" si="7"/>
        <v>9.8547489428700588E-5</v>
      </c>
      <c r="S25">
        <v>1</v>
      </c>
      <c r="T25">
        <f t="shared" si="8"/>
        <v>9.8547489428700588E-5</v>
      </c>
      <c r="AH25" s="90" t="s">
        <v>159</v>
      </c>
      <c r="AI25" s="88" t="s">
        <v>33</v>
      </c>
      <c r="AJ25" s="87">
        <v>47626.637999999999</v>
      </c>
      <c r="AK25" s="89" t="s">
        <v>157</v>
      </c>
      <c r="AL25" s="102">
        <v>1413</v>
      </c>
      <c r="AM25" s="102">
        <v>1.2443899999198038E-2</v>
      </c>
      <c r="AN25" s="102">
        <v>1</v>
      </c>
    </row>
    <row r="26" spans="1:40">
      <c r="A26" t="s">
        <v>165</v>
      </c>
      <c r="B26" s="88" t="s">
        <v>33</v>
      </c>
      <c r="C26" s="87">
        <v>47651.468399999998</v>
      </c>
      <c r="D26" s="89" t="s">
        <v>157</v>
      </c>
      <c r="E26">
        <f t="shared" si="2"/>
        <v>1461.0092341490481</v>
      </c>
      <c r="F26">
        <f t="shared" si="3"/>
        <v>1461</v>
      </c>
      <c r="G26">
        <f t="shared" si="4"/>
        <v>4.7782999972696416E-3</v>
      </c>
      <c r="J26">
        <f t="shared" si="9"/>
        <v>4.7782999972696416E-3</v>
      </c>
      <c r="P26">
        <f t="shared" si="5"/>
        <v>2.5262232332631143E-3</v>
      </c>
      <c r="Q26" s="2">
        <f t="shared" si="6"/>
        <v>32632.968399999998</v>
      </c>
      <c r="R26">
        <f t="shared" si="7"/>
        <v>5.0718497509781119E-6</v>
      </c>
      <c r="S26">
        <v>1</v>
      </c>
      <c r="T26">
        <f t="shared" si="8"/>
        <v>5.0718497509781119E-6</v>
      </c>
      <c r="AH26" s="90" t="s">
        <v>159</v>
      </c>
      <c r="AI26" s="88" t="s">
        <v>33</v>
      </c>
      <c r="AJ26" s="87">
        <v>47651.468399999998</v>
      </c>
      <c r="AK26" s="89" t="s">
        <v>157</v>
      </c>
      <c r="AL26" s="102">
        <v>1461</v>
      </c>
      <c r="AM26" s="102">
        <v>4.7782999972696416E-3</v>
      </c>
      <c r="AN26" s="102">
        <v>1</v>
      </c>
    </row>
    <row r="27" spans="1:40">
      <c r="A27" s="30" t="s">
        <v>218</v>
      </c>
      <c r="B27" s="30" t="s">
        <v>33</v>
      </c>
      <c r="C27" s="79">
        <v>47651.468699999998</v>
      </c>
      <c r="D27" s="79" t="s">
        <v>192</v>
      </c>
      <c r="E27" s="162">
        <f t="shared" si="2"/>
        <v>1461.0098139043407</v>
      </c>
      <c r="F27" s="162">
        <f t="shared" si="3"/>
        <v>1461</v>
      </c>
      <c r="G27" s="162">
        <f t="shared" si="4"/>
        <v>5.0782999969669618E-3</v>
      </c>
      <c r="H27" s="162"/>
      <c r="J27">
        <f t="shared" si="9"/>
        <v>5.0782999969669618E-3</v>
      </c>
      <c r="K27" s="162"/>
      <c r="L27" s="162"/>
      <c r="M27" s="162"/>
      <c r="N27" s="162"/>
      <c r="O27" s="162"/>
      <c r="P27" s="162">
        <f t="shared" si="5"/>
        <v>2.5262232332631143E-3</v>
      </c>
      <c r="Q27" s="163">
        <f t="shared" si="6"/>
        <v>32632.968699999998</v>
      </c>
      <c r="R27" s="162">
        <f t="shared" si="7"/>
        <v>6.5130958078371041E-6</v>
      </c>
      <c r="S27">
        <v>1</v>
      </c>
      <c r="T27" s="162">
        <f t="shared" si="8"/>
        <v>6.5130958078371041E-6</v>
      </c>
      <c r="AH27" s="90" t="s">
        <v>159</v>
      </c>
      <c r="AI27" s="88" t="s">
        <v>33</v>
      </c>
      <c r="AJ27" s="87">
        <v>47651.468999999997</v>
      </c>
      <c r="AK27" s="89" t="s">
        <v>157</v>
      </c>
      <c r="AL27" s="102">
        <v>1461</v>
      </c>
      <c r="AM27" s="102">
        <v>5.3782999966642819E-3</v>
      </c>
      <c r="AN27" s="102">
        <v>1</v>
      </c>
    </row>
    <row r="28" spans="1:40">
      <c r="A28" t="s">
        <v>165</v>
      </c>
      <c r="B28" s="88" t="s">
        <v>33</v>
      </c>
      <c r="C28" s="87">
        <v>47651.468999999997</v>
      </c>
      <c r="D28" s="89" t="s">
        <v>157</v>
      </c>
      <c r="E28">
        <f t="shared" si="2"/>
        <v>1461.0103936596331</v>
      </c>
      <c r="F28">
        <f t="shared" si="3"/>
        <v>1461</v>
      </c>
      <c r="G28">
        <f t="shared" si="4"/>
        <v>5.3782999966642819E-3</v>
      </c>
      <c r="J28">
        <f t="shared" si="9"/>
        <v>5.3782999966642819E-3</v>
      </c>
      <c r="P28">
        <f t="shared" si="5"/>
        <v>2.5262232332631143E-3</v>
      </c>
      <c r="Q28" s="2">
        <f t="shared" si="6"/>
        <v>32632.968999999997</v>
      </c>
      <c r="R28">
        <f t="shared" si="7"/>
        <v>8.1343418643328802E-6</v>
      </c>
      <c r="S28">
        <v>1</v>
      </c>
      <c r="T28">
        <f t="shared" si="8"/>
        <v>8.1343418643328802E-6</v>
      </c>
      <c r="AH28" s="10" t="s">
        <v>35</v>
      </c>
      <c r="AI28" s="11" t="s">
        <v>36</v>
      </c>
      <c r="AJ28" s="10">
        <v>47673.4643</v>
      </c>
      <c r="AK28" s="97">
        <v>2.2000000000000001E-3</v>
      </c>
      <c r="AL28" s="102">
        <v>1503.5</v>
      </c>
      <c r="AM28" s="102">
        <v>8.6410500007332303E-3</v>
      </c>
      <c r="AN28" s="102">
        <v>0.2</v>
      </c>
    </row>
    <row r="29" spans="1:40">
      <c r="A29" s="10" t="s">
        <v>35</v>
      </c>
      <c r="B29" s="11" t="s">
        <v>36</v>
      </c>
      <c r="C29" s="10">
        <v>47673.4643</v>
      </c>
      <c r="D29" s="97">
        <v>2.2000000000000001E-3</v>
      </c>
      <c r="E29">
        <f t="shared" si="2"/>
        <v>1503.5166989815787</v>
      </c>
      <c r="F29">
        <f t="shared" si="3"/>
        <v>1503.5</v>
      </c>
      <c r="G29">
        <f t="shared" si="4"/>
        <v>8.6410500007332303E-3</v>
      </c>
      <c r="J29">
        <f t="shared" si="9"/>
        <v>8.6410500007332303E-3</v>
      </c>
      <c r="P29">
        <f t="shared" si="5"/>
        <v>2.5350596575167911E-3</v>
      </c>
      <c r="Q29" s="2">
        <f t="shared" si="6"/>
        <v>32654.9643</v>
      </c>
      <c r="R29">
        <f t="shared" si="7"/>
        <v>3.7283118071452411E-5</v>
      </c>
      <c r="S29">
        <v>0.7</v>
      </c>
      <c r="T29">
        <f t="shared" si="8"/>
        <v>2.6098182650016686E-5</v>
      </c>
      <c r="AH29" s="10" t="s">
        <v>35</v>
      </c>
      <c r="AI29" s="11" t="s">
        <v>33</v>
      </c>
      <c r="AJ29" s="10">
        <v>47709.417999999998</v>
      </c>
      <c r="AK29" s="97">
        <v>1E-3</v>
      </c>
      <c r="AL29" s="102">
        <v>1573</v>
      </c>
      <c r="AM29" s="102">
        <v>-1.1081000047852285E-3</v>
      </c>
      <c r="AN29" s="102">
        <v>0.5</v>
      </c>
    </row>
    <row r="30" spans="1:40">
      <c r="A30" s="10" t="s">
        <v>35</v>
      </c>
      <c r="B30" s="11" t="s">
        <v>33</v>
      </c>
      <c r="C30" s="10">
        <v>47709.417999999998</v>
      </c>
      <c r="D30" s="97">
        <v>1E-3</v>
      </c>
      <c r="E30">
        <f t="shared" si="2"/>
        <v>1572.9978585771919</v>
      </c>
      <c r="F30">
        <f t="shared" si="3"/>
        <v>1573</v>
      </c>
      <c r="G30">
        <f t="shared" si="4"/>
        <v>-1.1081000047852285E-3</v>
      </c>
      <c r="J30">
        <f t="shared" si="9"/>
        <v>-1.1081000047852285E-3</v>
      </c>
      <c r="P30">
        <f t="shared" si="5"/>
        <v>2.5504916123671425E-3</v>
      </c>
      <c r="Q30" s="2">
        <f t="shared" si="6"/>
        <v>32690.917999999998</v>
      </c>
      <c r="R30">
        <f t="shared" si="7"/>
        <v>1.3385292621097602E-5</v>
      </c>
      <c r="S30">
        <v>0.8</v>
      </c>
      <c r="T30">
        <f t="shared" si="8"/>
        <v>1.0708234096878082E-5</v>
      </c>
      <c r="V30" t="s">
        <v>162</v>
      </c>
      <c r="AH30" s="10" t="s">
        <v>35</v>
      </c>
      <c r="AI30" s="11" t="s">
        <v>33</v>
      </c>
      <c r="AJ30" s="10">
        <v>48036.4588</v>
      </c>
      <c r="AK30" s="97">
        <v>1.5E-3</v>
      </c>
      <c r="AL30" s="102">
        <v>2205</v>
      </c>
      <c r="AM30" s="102">
        <v>5.1614999974844977E-3</v>
      </c>
      <c r="AN30" s="102">
        <v>0.5</v>
      </c>
    </row>
    <row r="31" spans="1:40">
      <c r="A31" s="10" t="s">
        <v>35</v>
      </c>
      <c r="B31" s="11" t="s">
        <v>33</v>
      </c>
      <c r="C31" s="10">
        <v>48036.4588</v>
      </c>
      <c r="D31" s="97">
        <v>1.5E-3</v>
      </c>
      <c r="E31">
        <f t="shared" si="2"/>
        <v>2205.009974689814</v>
      </c>
      <c r="F31">
        <f t="shared" si="3"/>
        <v>2205</v>
      </c>
      <c r="G31">
        <f t="shared" si="4"/>
        <v>5.1614999974844977E-3</v>
      </c>
      <c r="J31">
        <f t="shared" si="9"/>
        <v>5.1614999974844977E-3</v>
      </c>
      <c r="P31">
        <f t="shared" si="5"/>
        <v>2.7467423259917435E-3</v>
      </c>
      <c r="Q31" s="2">
        <f t="shared" si="6"/>
        <v>33017.9588</v>
      </c>
      <c r="R31">
        <f t="shared" si="7"/>
        <v>5.831054612033108E-6</v>
      </c>
      <c r="S31">
        <v>0.7</v>
      </c>
      <c r="T31">
        <f t="shared" si="8"/>
        <v>4.0817382284231755E-6</v>
      </c>
      <c r="AH31" s="10" t="s">
        <v>35</v>
      </c>
      <c r="AI31" s="11" t="s">
        <v>33</v>
      </c>
      <c r="AJ31" s="10">
        <v>48065.432200000003</v>
      </c>
      <c r="AK31" s="97">
        <v>1.1000000000000001E-3</v>
      </c>
      <c r="AL31" s="102">
        <v>2261</v>
      </c>
      <c r="AM31" s="102">
        <v>8.1830000272020698E-4</v>
      </c>
      <c r="AN31" s="102">
        <v>0.5</v>
      </c>
    </row>
    <row r="32" spans="1:40">
      <c r="A32" s="10" t="s">
        <v>35</v>
      </c>
      <c r="B32" s="11" t="s">
        <v>33</v>
      </c>
      <c r="C32" s="10">
        <v>48065.432200000003</v>
      </c>
      <c r="D32" s="97">
        <v>1.1000000000000001E-3</v>
      </c>
      <c r="E32">
        <f t="shared" si="2"/>
        <v>2261.0015813791902</v>
      </c>
      <c r="F32">
        <f t="shared" si="3"/>
        <v>2261</v>
      </c>
      <c r="G32">
        <f t="shared" si="4"/>
        <v>8.1830000272020698E-4</v>
      </c>
      <c r="J32">
        <f t="shared" si="9"/>
        <v>8.1830000272020698E-4</v>
      </c>
      <c r="P32">
        <f t="shared" si="5"/>
        <v>2.768991197688388E-3</v>
      </c>
      <c r="Q32" s="2">
        <f t="shared" si="6"/>
        <v>33046.932200000003</v>
      </c>
      <c r="R32">
        <f t="shared" si="7"/>
        <v>3.8051961381263898E-6</v>
      </c>
      <c r="S32">
        <v>0.8</v>
      </c>
      <c r="T32">
        <f t="shared" si="8"/>
        <v>3.0441569105011121E-6</v>
      </c>
      <c r="V32" t="s">
        <v>162</v>
      </c>
      <c r="AH32" s="10" t="s">
        <v>35</v>
      </c>
      <c r="AI32" s="11" t="s">
        <v>36</v>
      </c>
      <c r="AJ32" s="10">
        <v>48071.384100000003</v>
      </c>
      <c r="AK32" s="97">
        <v>1.6999999999999999E-3</v>
      </c>
      <c r="AL32" s="102">
        <v>2272.5</v>
      </c>
      <c r="AM32" s="102">
        <v>1.9317500045872293E-3</v>
      </c>
      <c r="AN32" s="102">
        <v>0.5</v>
      </c>
    </row>
    <row r="33" spans="1:40">
      <c r="A33" s="10" t="s">
        <v>35</v>
      </c>
      <c r="B33" s="11" t="s">
        <v>36</v>
      </c>
      <c r="C33" s="10">
        <v>48071.384100000003</v>
      </c>
      <c r="D33" s="97">
        <v>1.6999999999999999E-3</v>
      </c>
      <c r="E33">
        <f t="shared" si="2"/>
        <v>2272.5037331409603</v>
      </c>
      <c r="F33">
        <f t="shared" si="3"/>
        <v>2272.5</v>
      </c>
      <c r="G33">
        <f t="shared" si="4"/>
        <v>1.9317500045872293E-3</v>
      </c>
      <c r="J33">
        <f t="shared" si="9"/>
        <v>1.9317500045872293E-3</v>
      </c>
      <c r="P33">
        <f t="shared" si="5"/>
        <v>2.7736580714552862E-3</v>
      </c>
      <c r="Q33" s="2">
        <f t="shared" si="6"/>
        <v>33052.884100000003</v>
      </c>
      <c r="R33">
        <f t="shared" si="7"/>
        <v>7.0880919305750844E-7</v>
      </c>
      <c r="S33">
        <v>0.7</v>
      </c>
      <c r="T33">
        <f t="shared" si="8"/>
        <v>4.9616643514025586E-7</v>
      </c>
      <c r="AH33" s="10" t="s">
        <v>35</v>
      </c>
      <c r="AI33" s="11" t="s">
        <v>36</v>
      </c>
      <c r="AJ33" s="10">
        <v>48341.4974</v>
      </c>
      <c r="AK33" s="97">
        <v>2.3E-3</v>
      </c>
      <c r="AL33" s="102">
        <v>2794.5</v>
      </c>
      <c r="AM33" s="102">
        <v>1.2683499953709543E-3</v>
      </c>
      <c r="AN33" s="102">
        <v>0.2</v>
      </c>
    </row>
    <row r="34" spans="1:40">
      <c r="A34" s="10" t="s">
        <v>35</v>
      </c>
      <c r="B34" s="11" t="s">
        <v>36</v>
      </c>
      <c r="C34" s="10">
        <v>48341.4974</v>
      </c>
      <c r="D34" s="97">
        <v>2.3E-3</v>
      </c>
      <c r="E34">
        <f t="shared" si="2"/>
        <v>2794.5024511087504</v>
      </c>
      <c r="F34">
        <f t="shared" si="3"/>
        <v>2794.5</v>
      </c>
      <c r="G34">
        <f t="shared" si="4"/>
        <v>1.2683499953709543E-3</v>
      </c>
      <c r="J34">
        <f t="shared" si="9"/>
        <v>1.2683499953709543E-3</v>
      </c>
      <c r="P34">
        <f t="shared" si="5"/>
        <v>3.0206193506415631E-3</v>
      </c>
      <c r="Q34" s="2">
        <f t="shared" si="6"/>
        <v>33322.9974</v>
      </c>
      <c r="R34">
        <f t="shared" si="7"/>
        <v>3.070447893420475E-6</v>
      </c>
      <c r="S34">
        <v>0.5</v>
      </c>
      <c r="T34">
        <f t="shared" si="8"/>
        <v>1.5352239467102375E-6</v>
      </c>
      <c r="AH34" s="90" t="s">
        <v>159</v>
      </c>
      <c r="AI34" s="88" t="s">
        <v>36</v>
      </c>
      <c r="AJ34" s="87">
        <v>48383.4156</v>
      </c>
      <c r="AK34" s="99">
        <v>2.5999999999999999E-3</v>
      </c>
      <c r="AL34" s="102">
        <v>2875.5</v>
      </c>
      <c r="AM34" s="102">
        <v>5.2326500008348376E-3</v>
      </c>
      <c r="AN34" s="102">
        <v>0.2</v>
      </c>
    </row>
    <row r="35" spans="1:40">
      <c r="A35" t="s">
        <v>165</v>
      </c>
      <c r="B35" s="88" t="s">
        <v>36</v>
      </c>
      <c r="C35" s="87">
        <v>48383.4156</v>
      </c>
      <c r="D35" s="99">
        <v>2.5999999999999999E-3</v>
      </c>
      <c r="E35">
        <f t="shared" si="2"/>
        <v>2875.5101121884441</v>
      </c>
      <c r="F35">
        <f t="shared" si="3"/>
        <v>2875.5</v>
      </c>
      <c r="G35">
        <f t="shared" si="4"/>
        <v>5.2326500008348376E-3</v>
      </c>
      <c r="J35">
        <f t="shared" si="9"/>
        <v>5.2326500008348376E-3</v>
      </c>
      <c r="P35">
        <f t="shared" si="5"/>
        <v>3.0651015357387058E-3</v>
      </c>
      <c r="Q35" s="2">
        <f t="shared" si="6"/>
        <v>33364.9156</v>
      </c>
      <c r="R35">
        <f t="shared" si="7"/>
        <v>4.6982663485405966E-6</v>
      </c>
      <c r="S35">
        <v>0.5</v>
      </c>
      <c r="T35">
        <f t="shared" si="8"/>
        <v>2.3491331742702983E-6</v>
      </c>
      <c r="AH35" s="90" t="s">
        <v>159</v>
      </c>
      <c r="AI35" s="88" t="s">
        <v>36</v>
      </c>
      <c r="AJ35" s="87">
        <v>48724.416400000002</v>
      </c>
      <c r="AK35" s="99">
        <v>5.9999999999999995E-4</v>
      </c>
      <c r="AL35" s="102">
        <v>3534.5</v>
      </c>
      <c r="AM35" s="102">
        <v>9.0349996753502637E-5</v>
      </c>
      <c r="AN35" s="102">
        <v>1</v>
      </c>
    </row>
    <row r="36" spans="1:40">
      <c r="A36" s="10" t="s">
        <v>35</v>
      </c>
      <c r="B36" s="11" t="s">
        <v>36</v>
      </c>
      <c r="C36" s="10">
        <v>48383.425600000002</v>
      </c>
      <c r="D36" s="97">
        <v>2.5999999999999999E-3</v>
      </c>
      <c r="E36">
        <f t="shared" si="2"/>
        <v>2875.5294373648821</v>
      </c>
      <c r="F36">
        <f t="shared" si="3"/>
        <v>2875.5</v>
      </c>
      <c r="G36">
        <f t="shared" si="4"/>
        <v>1.5232650002872106E-2</v>
      </c>
      <c r="J36">
        <f t="shared" si="9"/>
        <v>1.5232650002872106E-2</v>
      </c>
      <c r="P36">
        <f t="shared" si="5"/>
        <v>3.0651015357387058E-3</v>
      </c>
      <c r="Q36" s="2">
        <f t="shared" si="6"/>
        <v>33364.925600000002</v>
      </c>
      <c r="R36">
        <f t="shared" si="7"/>
        <v>1.4804923570004036E-4</v>
      </c>
      <c r="S36">
        <v>0.5</v>
      </c>
      <c r="T36">
        <f t="shared" si="8"/>
        <v>7.4024617850020178E-5</v>
      </c>
      <c r="AH36" s="90" t="s">
        <v>159</v>
      </c>
      <c r="AI36" s="88" t="s">
        <v>36</v>
      </c>
      <c r="AJ36" s="87">
        <v>48724.418700000002</v>
      </c>
      <c r="AK36" s="99">
        <v>5.9999999999999995E-4</v>
      </c>
      <c r="AL36" s="102">
        <v>3534.5</v>
      </c>
      <c r="AM36" s="102">
        <v>2.3903499968582764E-3</v>
      </c>
      <c r="AN36" s="102">
        <v>1</v>
      </c>
    </row>
    <row r="37" spans="1:40">
      <c r="A37" s="10" t="s">
        <v>35</v>
      </c>
      <c r="B37" s="11" t="s">
        <v>33</v>
      </c>
      <c r="C37" s="10">
        <v>48419.379500000003</v>
      </c>
      <c r="D37" s="97">
        <v>2.3999999999999998E-3</v>
      </c>
      <c r="E37">
        <f t="shared" si="2"/>
        <v>2945.0109834640284</v>
      </c>
      <c r="F37">
        <f t="shared" si="3"/>
        <v>2945</v>
      </c>
      <c r="G37">
        <f t="shared" si="4"/>
        <v>5.6834999995771796E-3</v>
      </c>
      <c r="J37">
        <f t="shared" si="9"/>
        <v>5.6834999995771796E-3</v>
      </c>
      <c r="P37">
        <f t="shared" si="5"/>
        <v>3.104587645647393E-3</v>
      </c>
      <c r="Q37" s="2">
        <f t="shared" si="6"/>
        <v>33400.879500000003</v>
      </c>
      <c r="R37">
        <f t="shared" si="7"/>
        <v>6.6507889292516729E-6</v>
      </c>
      <c r="S37">
        <v>0.5</v>
      </c>
      <c r="T37">
        <f t="shared" si="8"/>
        <v>3.3253944646258364E-6</v>
      </c>
      <c r="AH37" s="90" t="s">
        <v>159</v>
      </c>
      <c r="AI37" s="88" t="s">
        <v>33</v>
      </c>
      <c r="AJ37" s="87">
        <v>49056.367200000001</v>
      </c>
      <c r="AK37" s="99">
        <v>2.5000000000000001E-3</v>
      </c>
      <c r="AL37" s="102">
        <v>4176</v>
      </c>
      <c r="AM37" s="102">
        <v>4.9279999802820385E-4</v>
      </c>
      <c r="AN37" s="102">
        <v>0.2</v>
      </c>
    </row>
    <row r="38" spans="1:40">
      <c r="A38" t="s">
        <v>165</v>
      </c>
      <c r="B38" s="88" t="s">
        <v>36</v>
      </c>
      <c r="C38" s="87">
        <v>48724.416400000002</v>
      </c>
      <c r="D38" s="99">
        <v>5.9999999999999995E-4</v>
      </c>
      <c r="E38">
        <f t="shared" si="2"/>
        <v>3534.5001746029698</v>
      </c>
      <c r="F38">
        <f t="shared" si="3"/>
        <v>3534.5</v>
      </c>
      <c r="G38">
        <f t="shared" si="4"/>
        <v>9.0349996753502637E-5</v>
      </c>
      <c r="J38">
        <f t="shared" si="9"/>
        <v>9.0349996753502637E-5</v>
      </c>
      <c r="P38">
        <f t="shared" si="5"/>
        <v>3.4885087592824498E-3</v>
      </c>
      <c r="Q38" s="2">
        <f t="shared" si="6"/>
        <v>33705.916400000002</v>
      </c>
      <c r="R38">
        <f t="shared" si="7"/>
        <v>1.1547482975352265E-5</v>
      </c>
      <c r="S38" s="162">
        <v>1</v>
      </c>
      <c r="T38">
        <f t="shared" si="8"/>
        <v>1.1547482975352265E-5</v>
      </c>
      <c r="AH38" s="90" t="s">
        <v>159</v>
      </c>
      <c r="AI38" s="88" t="s">
        <v>33</v>
      </c>
      <c r="AJ38" s="87">
        <v>49056.368199999997</v>
      </c>
      <c r="AK38" s="99">
        <v>2.5000000000000001E-3</v>
      </c>
      <c r="AL38" s="102">
        <v>4176</v>
      </c>
      <c r="AM38" s="102">
        <v>1.4927999945939519E-3</v>
      </c>
      <c r="AN38" s="102">
        <v>0.2</v>
      </c>
    </row>
    <row r="39" spans="1:40">
      <c r="A39" t="s">
        <v>165</v>
      </c>
      <c r="B39" s="88" t="s">
        <v>36</v>
      </c>
      <c r="C39" s="87">
        <v>48724.418700000002</v>
      </c>
      <c r="D39" s="99">
        <v>5.9999999999999995E-4</v>
      </c>
      <c r="E39">
        <f t="shared" si="2"/>
        <v>3534.5046193935495</v>
      </c>
      <c r="F39">
        <f t="shared" si="3"/>
        <v>3534.5</v>
      </c>
      <c r="G39">
        <f t="shared" si="4"/>
        <v>2.3903499968582764E-3</v>
      </c>
      <c r="J39">
        <f t="shared" si="9"/>
        <v>2.3903499968582764E-3</v>
      </c>
      <c r="P39">
        <f t="shared" si="5"/>
        <v>3.4885087592824498E-3</v>
      </c>
      <c r="Q39" s="2">
        <f t="shared" si="6"/>
        <v>33705.918700000002</v>
      </c>
      <c r="R39">
        <f t="shared" si="7"/>
        <v>1.205952667488992E-6</v>
      </c>
      <c r="S39" s="162">
        <v>1</v>
      </c>
      <c r="T39">
        <f t="shared" si="8"/>
        <v>1.205952667488992E-6</v>
      </c>
      <c r="AH39" s="90" t="s">
        <v>159</v>
      </c>
      <c r="AI39" s="88" t="s">
        <v>36</v>
      </c>
      <c r="AJ39" s="87">
        <v>49439.546999999999</v>
      </c>
      <c r="AK39" s="99">
        <v>1.4E-3</v>
      </c>
      <c r="AL39" s="102">
        <v>4916.5</v>
      </c>
      <c r="AM39" s="102">
        <v>1.3849499955540523E-3</v>
      </c>
      <c r="AN39" s="102">
        <v>0.5</v>
      </c>
    </row>
    <row r="40" spans="1:40">
      <c r="A40" s="34" t="s">
        <v>161</v>
      </c>
      <c r="B40" s="88"/>
      <c r="C40" s="91">
        <v>48748.475899999998</v>
      </c>
      <c r="D40" s="99">
        <v>1.4E-3</v>
      </c>
      <c r="E40">
        <f t="shared" si="2"/>
        <v>3580.9955828444149</v>
      </c>
      <c r="F40">
        <f t="shared" si="3"/>
        <v>3581</v>
      </c>
      <c r="G40">
        <f t="shared" si="4"/>
        <v>-2.2857000076328404E-3</v>
      </c>
      <c r="J40">
        <f t="shared" si="9"/>
        <v>-2.2857000076328404E-3</v>
      </c>
      <c r="P40">
        <f t="shared" si="5"/>
        <v>3.5225228056891779E-3</v>
      </c>
      <c r="Q40" s="2">
        <f t="shared" si="6"/>
        <v>33729.975899999998</v>
      </c>
      <c r="R40">
        <f t="shared" si="7"/>
        <v>3.373545224919434E-5</v>
      </c>
      <c r="S40">
        <v>0.7</v>
      </c>
      <c r="T40">
        <f t="shared" si="8"/>
        <v>2.3614816574436037E-5</v>
      </c>
      <c r="AH40" s="90" t="s">
        <v>159</v>
      </c>
      <c r="AI40" s="88" t="s">
        <v>36</v>
      </c>
      <c r="AJ40" s="87">
        <v>49439.548999999999</v>
      </c>
      <c r="AK40" s="92" t="s">
        <v>157</v>
      </c>
      <c r="AL40" s="102">
        <v>4916.5</v>
      </c>
      <c r="AM40" s="102">
        <v>3.3849499959615059E-3</v>
      </c>
      <c r="AN40" s="102">
        <v>1</v>
      </c>
    </row>
    <row r="41" spans="1:40">
      <c r="A41" s="34" t="s">
        <v>161</v>
      </c>
      <c r="B41" s="88"/>
      <c r="C41" s="91">
        <v>48811.352800000001</v>
      </c>
      <c r="D41" s="99">
        <v>1.1999999999999999E-3</v>
      </c>
      <c r="E41">
        <f t="shared" si="2"/>
        <v>3702.5063014569037</v>
      </c>
      <c r="F41">
        <f t="shared" si="3"/>
        <v>3702.5</v>
      </c>
      <c r="G41">
        <f t="shared" si="4"/>
        <v>3.2607499961159192E-3</v>
      </c>
      <c r="J41">
        <f t="shared" si="9"/>
        <v>3.2607499961159192E-3</v>
      </c>
      <c r="P41">
        <f t="shared" si="5"/>
        <v>3.6139727994200857E-3</v>
      </c>
      <c r="Q41" s="2">
        <f t="shared" si="6"/>
        <v>33792.852800000001</v>
      </c>
      <c r="R41">
        <f t="shared" si="7"/>
        <v>1.247663487740539E-7</v>
      </c>
      <c r="S41">
        <v>0.8</v>
      </c>
      <c r="T41">
        <f t="shared" si="8"/>
        <v>9.9813079019243123E-8</v>
      </c>
      <c r="AH41" s="90" t="s">
        <v>159</v>
      </c>
      <c r="AI41" s="88" t="s">
        <v>36</v>
      </c>
      <c r="AJ41" s="87">
        <v>49465.422100000003</v>
      </c>
      <c r="AK41" s="92">
        <v>4.0000000000000002E-4</v>
      </c>
      <c r="AL41" s="102">
        <v>4966.5</v>
      </c>
      <c r="AM41" s="102">
        <v>3.4999499985133298E-3</v>
      </c>
      <c r="AN41" s="102">
        <v>1</v>
      </c>
    </row>
    <row r="42" spans="1:40">
      <c r="A42" s="34" t="s">
        <v>161</v>
      </c>
      <c r="B42" s="88"/>
      <c r="C42" s="91">
        <v>48812.388200000001</v>
      </c>
      <c r="D42" s="99">
        <v>2.5000000000000001E-3</v>
      </c>
      <c r="E42">
        <f t="shared" si="2"/>
        <v>3704.5072302248846</v>
      </c>
      <c r="F42">
        <f t="shared" si="3"/>
        <v>3704.5</v>
      </c>
      <c r="G42">
        <f t="shared" si="4"/>
        <v>3.7413500031107105E-3</v>
      </c>
      <c r="J42">
        <f t="shared" si="9"/>
        <v>3.7413500031107105E-3</v>
      </c>
      <c r="P42">
        <f t="shared" si="5"/>
        <v>3.615509303421905E-3</v>
      </c>
      <c r="Q42" s="2">
        <f t="shared" si="6"/>
        <v>33793.888200000001</v>
      </c>
      <c r="R42">
        <f t="shared" si="7"/>
        <v>1.583588169816813E-8</v>
      </c>
      <c r="S42">
        <v>0.5</v>
      </c>
      <c r="T42">
        <f t="shared" si="8"/>
        <v>7.9179408490840649E-9</v>
      </c>
      <c r="AH42" s="90" t="s">
        <v>159</v>
      </c>
      <c r="AI42" s="88" t="s">
        <v>36</v>
      </c>
      <c r="AJ42" s="87">
        <v>49465.422299999998</v>
      </c>
      <c r="AK42" s="100" t="s">
        <v>157</v>
      </c>
      <c r="AL42" s="102">
        <v>4966.5</v>
      </c>
      <c r="AM42" s="102">
        <v>3.6999499934609048E-3</v>
      </c>
      <c r="AN42" s="102">
        <v>1</v>
      </c>
    </row>
    <row r="43" spans="1:40">
      <c r="A43" t="s">
        <v>165</v>
      </c>
      <c r="B43" s="88" t="s">
        <v>33</v>
      </c>
      <c r="C43" s="87">
        <v>49056.367200000001</v>
      </c>
      <c r="D43" s="99">
        <v>2.5000000000000001E-3</v>
      </c>
      <c r="E43">
        <f t="shared" si="2"/>
        <v>4176.0009523446925</v>
      </c>
      <c r="F43">
        <f t="shared" si="3"/>
        <v>4176</v>
      </c>
      <c r="G43">
        <f t="shared" si="4"/>
        <v>4.9279999802820385E-4</v>
      </c>
      <c r="J43">
        <f t="shared" si="9"/>
        <v>4.9279999802820385E-4</v>
      </c>
      <c r="P43">
        <f t="shared" si="5"/>
        <v>4.0058994880079338E-3</v>
      </c>
      <c r="Q43" s="2">
        <f t="shared" si="6"/>
        <v>34037.867200000001</v>
      </c>
      <c r="R43">
        <f t="shared" si="7"/>
        <v>1.2341868026495838E-5</v>
      </c>
      <c r="S43">
        <v>0.5</v>
      </c>
      <c r="T43">
        <f t="shared" si="8"/>
        <v>6.170934013247919E-6</v>
      </c>
      <c r="AH43" s="90" t="s">
        <v>159</v>
      </c>
      <c r="AI43" s="88" t="s">
        <v>33</v>
      </c>
      <c r="AJ43" s="87">
        <v>49503.455399999999</v>
      </c>
      <c r="AK43" s="92">
        <v>1E-4</v>
      </c>
      <c r="AL43" s="102">
        <v>5040</v>
      </c>
      <c r="AM43" s="102">
        <v>3.5119999956805259E-3</v>
      </c>
      <c r="AN43" s="102">
        <v>25</v>
      </c>
    </row>
    <row r="44" spans="1:40">
      <c r="A44" t="s">
        <v>165</v>
      </c>
      <c r="B44" s="88" t="s">
        <v>33</v>
      </c>
      <c r="C44" s="87">
        <v>49056.368199999997</v>
      </c>
      <c r="D44" s="99">
        <v>2.5000000000000001E-3</v>
      </c>
      <c r="E44">
        <f t="shared" si="2"/>
        <v>4176.0028848623297</v>
      </c>
      <c r="F44">
        <f t="shared" si="3"/>
        <v>4176</v>
      </c>
      <c r="G44">
        <f t="shared" si="4"/>
        <v>1.4927999945939519E-3</v>
      </c>
      <c r="J44">
        <f t="shared" si="9"/>
        <v>1.4927999945939519E-3</v>
      </c>
      <c r="P44">
        <f t="shared" si="5"/>
        <v>4.0058994880079338E-3</v>
      </c>
      <c r="Q44" s="2">
        <f t="shared" si="6"/>
        <v>34037.868199999997</v>
      </c>
      <c r="R44">
        <f t="shared" si="7"/>
        <v>6.3156690637976124E-6</v>
      </c>
      <c r="S44">
        <v>0.5</v>
      </c>
      <c r="T44">
        <f t="shared" si="8"/>
        <v>3.1578345318988062E-6</v>
      </c>
      <c r="AH44" s="90" t="s">
        <v>159</v>
      </c>
      <c r="AI44" s="88" t="s">
        <v>33</v>
      </c>
      <c r="AJ44" s="87">
        <v>49503.455499999996</v>
      </c>
      <c r="AK44" s="92">
        <v>1E-4</v>
      </c>
      <c r="AL44" s="102">
        <v>5040</v>
      </c>
      <c r="AM44" s="102">
        <v>3.6119999931543134E-3</v>
      </c>
      <c r="AN44" s="102">
        <v>26</v>
      </c>
    </row>
    <row r="45" spans="1:40">
      <c r="A45" s="34" t="s">
        <v>161</v>
      </c>
      <c r="B45" s="88"/>
      <c r="C45" s="91">
        <v>49091.558199999999</v>
      </c>
      <c r="D45" s="99">
        <v>4.0000000000000001E-3</v>
      </c>
      <c r="E45">
        <f t="shared" si="2"/>
        <v>4244.0081807336837</v>
      </c>
      <c r="F45">
        <f t="shared" si="3"/>
        <v>4244</v>
      </c>
      <c r="G45">
        <f t="shared" si="4"/>
        <v>4.2332000011811033E-3</v>
      </c>
      <c r="J45">
        <f t="shared" si="9"/>
        <v>4.2332000011811033E-3</v>
      </c>
      <c r="P45">
        <f t="shared" si="5"/>
        <v>4.0668290189826376E-3</v>
      </c>
      <c r="Q45" s="2">
        <f t="shared" si="6"/>
        <v>34073.058199999999</v>
      </c>
      <c r="R45">
        <f t="shared" si="7"/>
        <v>2.7679303717682182E-8</v>
      </c>
      <c r="S45">
        <v>0.1</v>
      </c>
      <c r="T45">
        <f t="shared" si="8"/>
        <v>2.7679303717682183E-9</v>
      </c>
      <c r="AH45" s="13" t="s">
        <v>37</v>
      </c>
      <c r="AI45" s="14"/>
      <c r="AJ45" s="13">
        <v>49763.479800000001</v>
      </c>
      <c r="AK45" s="13">
        <v>4.0000000000000002E-4</v>
      </c>
      <c r="AL45" s="102">
        <v>5542.5</v>
      </c>
      <c r="AM45" s="102">
        <v>4.4127500004833564E-3</v>
      </c>
      <c r="AN45" s="102">
        <v>1</v>
      </c>
    </row>
    <row r="46" spans="1:40">
      <c r="A46" s="34" t="s">
        <v>161</v>
      </c>
      <c r="B46" s="88"/>
      <c r="C46" s="91">
        <v>49117.429499999998</v>
      </c>
      <c r="D46" s="99">
        <v>1.1000000000000001E-3</v>
      </c>
      <c r="E46">
        <f t="shared" si="2"/>
        <v>4294.0049244414531</v>
      </c>
      <c r="F46">
        <f t="shared" si="3"/>
        <v>4294</v>
      </c>
      <c r="G46">
        <f t="shared" si="4"/>
        <v>2.5481999982730485E-3</v>
      </c>
      <c r="J46">
        <f t="shared" si="9"/>
        <v>2.5481999982730485E-3</v>
      </c>
      <c r="P46">
        <f t="shared" si="5"/>
        <v>4.1123743164951879E-3</v>
      </c>
      <c r="Q46" s="2">
        <f t="shared" si="6"/>
        <v>34098.929499999998</v>
      </c>
      <c r="R46">
        <f t="shared" si="7"/>
        <v>2.4466412977856944E-6</v>
      </c>
      <c r="S46">
        <v>0.8</v>
      </c>
      <c r="T46">
        <f t="shared" si="8"/>
        <v>1.9573130382285557E-6</v>
      </c>
      <c r="AH46" s="13" t="s">
        <v>37</v>
      </c>
      <c r="AI46" s="14"/>
      <c r="AJ46" s="13">
        <v>49763.480300000003</v>
      </c>
      <c r="AK46" s="13">
        <v>5.0000000000000001E-4</v>
      </c>
      <c r="AL46" s="102">
        <v>5542.5</v>
      </c>
      <c r="AM46" s="102">
        <v>4.9127500024042092E-3</v>
      </c>
      <c r="AN46" s="102">
        <v>1</v>
      </c>
    </row>
    <row r="47" spans="1:40">
      <c r="A47" s="34" t="s">
        <v>161</v>
      </c>
      <c r="B47" s="88"/>
      <c r="C47" s="91">
        <v>49167.3658</v>
      </c>
      <c r="D47" s="99">
        <v>1.1000000000000001E-3</v>
      </c>
      <c r="E47">
        <f t="shared" si="2"/>
        <v>4390.5077052377183</v>
      </c>
      <c r="F47">
        <f t="shared" si="3"/>
        <v>4390.5</v>
      </c>
      <c r="G47">
        <f t="shared" si="4"/>
        <v>3.9871499975561164E-3</v>
      </c>
      <c r="J47">
        <f t="shared" si="9"/>
        <v>3.9871499975561164E-3</v>
      </c>
      <c r="P47">
        <f t="shared" si="5"/>
        <v>4.2020598835284736E-3</v>
      </c>
      <c r="Q47" s="2">
        <f t="shared" si="6"/>
        <v>34148.8658</v>
      </c>
      <c r="R47">
        <f t="shared" si="7"/>
        <v>4.6186259088651581E-8</v>
      </c>
      <c r="S47">
        <v>0.8</v>
      </c>
      <c r="T47">
        <f t="shared" si="8"/>
        <v>3.6949007270921266E-8</v>
      </c>
      <c r="AH47" s="10" t="s">
        <v>38</v>
      </c>
      <c r="AI47" s="14"/>
      <c r="AJ47" s="10">
        <v>50570.460500000001</v>
      </c>
      <c r="AK47" s="10">
        <v>4.0000000000000002E-4</v>
      </c>
      <c r="AL47" s="102">
        <v>7102</v>
      </c>
      <c r="AM47" s="102">
        <v>6.7105999987688847E-3</v>
      </c>
      <c r="AN47" s="102">
        <v>1</v>
      </c>
    </row>
    <row r="48" spans="1:40">
      <c r="A48" t="s">
        <v>165</v>
      </c>
      <c r="B48" s="88" t="s">
        <v>36</v>
      </c>
      <c r="C48" s="87">
        <v>49439.546999999999</v>
      </c>
      <c r="D48" s="99">
        <v>1.4E-3</v>
      </c>
      <c r="E48">
        <f t="shared" si="2"/>
        <v>4916.5026764403046</v>
      </c>
      <c r="F48">
        <f t="shared" si="3"/>
        <v>4916.5</v>
      </c>
      <c r="G48">
        <f t="shared" si="4"/>
        <v>1.3849499955540523E-3</v>
      </c>
      <c r="J48">
        <f t="shared" si="9"/>
        <v>1.3849499955540523E-3</v>
      </c>
      <c r="P48">
        <f t="shared" si="5"/>
        <v>4.732215570376291E-3</v>
      </c>
      <c r="Q48" s="2">
        <f t="shared" si="6"/>
        <v>34421.046999999999</v>
      </c>
      <c r="R48">
        <f t="shared" si="7"/>
        <v>1.1204186828390052E-5</v>
      </c>
      <c r="S48">
        <v>0.7</v>
      </c>
      <c r="T48">
        <f t="shared" si="8"/>
        <v>7.8429307798730359E-6</v>
      </c>
      <c r="AH48" s="10" t="s">
        <v>39</v>
      </c>
      <c r="AI48" s="14"/>
      <c r="AJ48" s="10">
        <v>51271.362999999998</v>
      </c>
      <c r="AK48" s="97">
        <v>4.0000000000000001E-3</v>
      </c>
      <c r="AL48" s="102">
        <v>8456.5</v>
      </c>
      <c r="AM48" s="102">
        <v>1.0046949995739851E-2</v>
      </c>
      <c r="AN48" s="102">
        <v>0.1</v>
      </c>
    </row>
    <row r="49" spans="1:40">
      <c r="A49" t="s">
        <v>165</v>
      </c>
      <c r="B49" s="88" t="s">
        <v>36</v>
      </c>
      <c r="C49" s="87">
        <v>49439.548999999999</v>
      </c>
      <c r="D49" s="92" t="s">
        <v>157</v>
      </c>
      <c r="E49">
        <f t="shared" si="2"/>
        <v>4916.5065414755918</v>
      </c>
      <c r="F49">
        <f t="shared" si="3"/>
        <v>4916.5</v>
      </c>
      <c r="G49">
        <f t="shared" si="4"/>
        <v>3.3849499959615059E-3</v>
      </c>
      <c r="J49">
        <f t="shared" si="9"/>
        <v>3.3849499959615059E-3</v>
      </c>
      <c r="P49">
        <f t="shared" si="5"/>
        <v>4.732215570376291E-3</v>
      </c>
      <c r="Q49" s="2">
        <f t="shared" si="6"/>
        <v>34421.048999999999</v>
      </c>
      <c r="R49">
        <f t="shared" si="7"/>
        <v>1.8151245280032008E-6</v>
      </c>
      <c r="S49">
        <v>1</v>
      </c>
      <c r="T49">
        <f t="shared" si="8"/>
        <v>1.8151245280032008E-6</v>
      </c>
      <c r="AH49" s="10" t="s">
        <v>39</v>
      </c>
      <c r="AI49" s="14"/>
      <c r="AJ49" s="10">
        <v>51295.425199999998</v>
      </c>
      <c r="AK49" s="10">
        <v>4.0000000000000002E-4</v>
      </c>
      <c r="AL49" s="102">
        <v>8503</v>
      </c>
      <c r="AM49" s="102">
        <v>1.0370899995905347E-2</v>
      </c>
      <c r="AN49" s="102">
        <v>1</v>
      </c>
    </row>
    <row r="50" spans="1:40">
      <c r="A50" t="s">
        <v>165</v>
      </c>
      <c r="B50" s="88" t="s">
        <v>36</v>
      </c>
      <c r="C50" s="87">
        <v>49465.422100000003</v>
      </c>
      <c r="D50" s="92">
        <v>4.0000000000000002E-4</v>
      </c>
      <c r="E50">
        <f t="shared" si="2"/>
        <v>4966.5067637151296</v>
      </c>
      <c r="F50">
        <f t="shared" si="3"/>
        <v>4966.5</v>
      </c>
      <c r="G50">
        <f t="shared" si="4"/>
        <v>3.4999499985133298E-3</v>
      </c>
      <c r="J50">
        <f t="shared" si="9"/>
        <v>3.4999499985133298E-3</v>
      </c>
      <c r="P50">
        <f t="shared" si="5"/>
        <v>4.786243165053476E-3</v>
      </c>
      <c r="Q50" s="2">
        <f t="shared" si="6"/>
        <v>34446.922100000003</v>
      </c>
      <c r="R50">
        <f t="shared" si="7"/>
        <v>1.6545501102878763E-6</v>
      </c>
      <c r="S50" s="162">
        <v>1</v>
      </c>
      <c r="T50">
        <f t="shared" si="8"/>
        <v>1.6545501102878763E-6</v>
      </c>
      <c r="AH50" s="15" t="s">
        <v>40</v>
      </c>
      <c r="AI50" s="14"/>
      <c r="AJ50" s="10">
        <v>51362.436000000002</v>
      </c>
      <c r="AK50" s="10">
        <v>5.0000000000000001E-4</v>
      </c>
      <c r="AL50" s="102">
        <v>8632.5</v>
      </c>
      <c r="AM50" s="102">
        <v>1.0139749996596947E-2</v>
      </c>
      <c r="AN50" s="102">
        <v>1</v>
      </c>
    </row>
    <row r="51" spans="1:40">
      <c r="A51" t="s">
        <v>165</v>
      </c>
      <c r="B51" s="88" t="s">
        <v>36</v>
      </c>
      <c r="C51" s="87">
        <v>49465.422299999998</v>
      </c>
      <c r="D51" s="100" t="s">
        <v>157</v>
      </c>
      <c r="E51">
        <f t="shared" si="2"/>
        <v>4966.5071502186483</v>
      </c>
      <c r="F51">
        <f t="shared" si="3"/>
        <v>4966.5</v>
      </c>
      <c r="G51">
        <f t="shared" si="4"/>
        <v>3.6999499934609048E-3</v>
      </c>
      <c r="J51">
        <f t="shared" si="9"/>
        <v>3.6999499934609048E-3</v>
      </c>
      <c r="P51">
        <f t="shared" si="5"/>
        <v>4.786243165053476E-3</v>
      </c>
      <c r="Q51" s="2">
        <f t="shared" si="6"/>
        <v>34446.922299999998</v>
      </c>
      <c r="R51">
        <f t="shared" si="7"/>
        <v>1.1800328546486473E-6</v>
      </c>
      <c r="S51">
        <v>1</v>
      </c>
      <c r="T51">
        <f t="shared" si="8"/>
        <v>1.1800328546486473E-6</v>
      </c>
      <c r="AH51" s="16" t="s">
        <v>41</v>
      </c>
      <c r="AI51" s="14" t="s">
        <v>36</v>
      </c>
      <c r="AJ51" s="13">
        <v>52070.323100000001</v>
      </c>
      <c r="AK51" s="13">
        <v>2.0000000000000001E-4</v>
      </c>
      <c r="AL51" s="102">
        <v>10000.5</v>
      </c>
      <c r="AM51" s="102">
        <v>1.2370149997877888E-2</v>
      </c>
      <c r="AN51" s="102">
        <v>1</v>
      </c>
    </row>
    <row r="52" spans="1:40">
      <c r="A52" t="s">
        <v>165</v>
      </c>
      <c r="B52" s="88" t="s">
        <v>33</v>
      </c>
      <c r="C52" s="87">
        <v>49503.455399999999</v>
      </c>
      <c r="D52" s="92">
        <v>1E-4</v>
      </c>
      <c r="E52">
        <f t="shared" si="2"/>
        <v>5040.0067870019584</v>
      </c>
      <c r="F52">
        <f t="shared" si="3"/>
        <v>5040</v>
      </c>
      <c r="G52">
        <f t="shared" si="4"/>
        <v>3.5119999956805259E-3</v>
      </c>
      <c r="J52">
        <f t="shared" si="9"/>
        <v>3.5119999956805259E-3</v>
      </c>
      <c r="P52">
        <f t="shared" si="5"/>
        <v>4.8668086501499445E-3</v>
      </c>
      <c r="Q52" s="2">
        <f t="shared" si="6"/>
        <v>34484.955399999999</v>
      </c>
      <c r="R52">
        <f t="shared" si="7"/>
        <v>1.8355064902252365E-6</v>
      </c>
      <c r="S52" s="162">
        <v>1</v>
      </c>
      <c r="T52">
        <f t="shared" si="8"/>
        <v>1.8355064902252365E-6</v>
      </c>
      <c r="AH52" s="16" t="s">
        <v>41</v>
      </c>
      <c r="AI52" s="14" t="s">
        <v>33</v>
      </c>
      <c r="AJ52" s="13">
        <v>52375.367700000003</v>
      </c>
      <c r="AK52" s="13">
        <v>2.0000000000000001E-4</v>
      </c>
      <c r="AL52" s="102">
        <v>10590</v>
      </c>
      <c r="AM52" s="102">
        <v>1.4477000004262663E-2</v>
      </c>
      <c r="AN52" s="102">
        <v>1</v>
      </c>
    </row>
    <row r="53" spans="1:40" ht="13.5" thickBot="1">
      <c r="A53" t="s">
        <v>165</v>
      </c>
      <c r="B53" s="88" t="s">
        <v>33</v>
      </c>
      <c r="C53" s="87">
        <v>49503.455499999996</v>
      </c>
      <c r="D53" s="92">
        <v>1E-4</v>
      </c>
      <c r="E53">
        <f t="shared" ref="E53:E84" si="10">(C53-C$7)/C$8</f>
        <v>5040.0069802537182</v>
      </c>
      <c r="F53" s="121">
        <f t="shared" ref="F53:F84" si="11">ROUND(2*E53,0)/2</f>
        <v>5040</v>
      </c>
      <c r="G53" s="121">
        <f t="shared" ref="G53:G84" si="12">+C53-(C$7+F53*C$8)</f>
        <v>3.6119999931543134E-3</v>
      </c>
      <c r="J53">
        <f t="shared" si="9"/>
        <v>3.6119999931543134E-3</v>
      </c>
      <c r="P53">
        <f t="shared" ref="P53:P84" si="13">+D$11+D$12*F53+D$13*F53^2</f>
        <v>4.8668086501499445E-3</v>
      </c>
      <c r="Q53" s="2">
        <f t="shared" ref="Q53:Q84" si="14">C53-15018.5</f>
        <v>34484.955499999996</v>
      </c>
      <c r="R53">
        <f t="shared" ref="R53:R84" si="15">+(P53-G53)^2</f>
        <v>1.5745447656711794E-6</v>
      </c>
      <c r="S53" s="162">
        <v>1</v>
      </c>
      <c r="T53">
        <f t="shared" si="8"/>
        <v>1.5745447656711794E-6</v>
      </c>
      <c r="AH53" s="16" t="s">
        <v>42</v>
      </c>
      <c r="AI53" s="14" t="s">
        <v>36</v>
      </c>
      <c r="AJ53" s="13">
        <v>52740.4401</v>
      </c>
      <c r="AK53" s="98">
        <v>1.1000000000000001E-3</v>
      </c>
      <c r="AL53" s="102">
        <v>11295.5</v>
      </c>
      <c r="AM53" s="102">
        <v>1.9058649995713495E-2</v>
      </c>
      <c r="AN53" s="102">
        <v>0.5</v>
      </c>
    </row>
    <row r="54" spans="1:40">
      <c r="A54" s="13" t="s">
        <v>37</v>
      </c>
      <c r="B54" s="14"/>
      <c r="C54" s="13">
        <v>49763.479800000001</v>
      </c>
      <c r="D54" s="13">
        <v>4.0000000000000002E-4</v>
      </c>
      <c r="E54">
        <f t="shared" si="10"/>
        <v>5542.5085277172302</v>
      </c>
      <c r="F54" s="6">
        <f t="shared" si="11"/>
        <v>5542.5</v>
      </c>
      <c r="G54" s="6">
        <f t="shared" si="12"/>
        <v>4.4127500004833564E-3</v>
      </c>
      <c r="J54">
        <f t="shared" si="9"/>
        <v>4.4127500004833564E-3</v>
      </c>
      <c r="P54">
        <f t="shared" si="13"/>
        <v>5.454120799711382E-3</v>
      </c>
      <c r="Q54" s="2">
        <f t="shared" si="14"/>
        <v>34744.979800000001</v>
      </c>
      <c r="R54">
        <f t="shared" si="15"/>
        <v>1.0844531414848168E-6</v>
      </c>
      <c r="S54" s="162">
        <v>1</v>
      </c>
      <c r="T54">
        <f t="shared" si="8"/>
        <v>1.0844531414848168E-6</v>
      </c>
      <c r="AH54" s="16" t="s">
        <v>43</v>
      </c>
      <c r="AI54" s="14" t="s">
        <v>36</v>
      </c>
      <c r="AJ54" s="13">
        <v>52757.514199999998</v>
      </c>
      <c r="AK54" s="13">
        <v>2.0000000000000001E-4</v>
      </c>
      <c r="AL54" s="102">
        <v>11328.5</v>
      </c>
      <c r="AM54" s="102">
        <v>1.6988549999950919E-2</v>
      </c>
      <c r="AN54" s="102">
        <v>1</v>
      </c>
    </row>
    <row r="55" spans="1:40">
      <c r="A55" s="13" t="s">
        <v>37</v>
      </c>
      <c r="B55" s="14"/>
      <c r="C55" s="13">
        <v>49763.480300000003</v>
      </c>
      <c r="D55" s="13">
        <v>5.0000000000000001E-4</v>
      </c>
      <c r="E55">
        <f t="shared" si="10"/>
        <v>5542.5094939760556</v>
      </c>
      <c r="F55" s="6">
        <f t="shared" si="11"/>
        <v>5542.5</v>
      </c>
      <c r="G55" s="6">
        <f t="shared" si="12"/>
        <v>4.9127500024042092E-3</v>
      </c>
      <c r="J55">
        <f t="shared" si="9"/>
        <v>4.9127500024042092E-3</v>
      </c>
      <c r="P55">
        <f t="shared" si="13"/>
        <v>5.454120799711382E-3</v>
      </c>
      <c r="Q55" s="2">
        <f t="shared" si="14"/>
        <v>34744.980300000003</v>
      </c>
      <c r="R55">
        <f t="shared" si="15"/>
        <v>2.9308234017700394E-7</v>
      </c>
      <c r="S55" s="162">
        <v>1</v>
      </c>
      <c r="T55">
        <f t="shared" si="8"/>
        <v>2.9308234017700394E-7</v>
      </c>
      <c r="V55" t="s">
        <v>162</v>
      </c>
      <c r="AH55" s="16" t="s">
        <v>43</v>
      </c>
      <c r="AI55" s="14" t="s">
        <v>36</v>
      </c>
      <c r="AJ55" s="13">
        <v>52813.3986</v>
      </c>
      <c r="AK55" s="98">
        <v>5.1999999999999998E-3</v>
      </c>
      <c r="AL55" s="102">
        <v>11436.5</v>
      </c>
      <c r="AM55" s="102">
        <v>1.5740949995233677E-2</v>
      </c>
      <c r="AN55" s="102">
        <v>0.1</v>
      </c>
    </row>
    <row r="56" spans="1:40">
      <c r="A56" s="10" t="s">
        <v>38</v>
      </c>
      <c r="B56" s="14"/>
      <c r="C56" s="10">
        <v>50570.460500000001</v>
      </c>
      <c r="D56" s="10">
        <v>4.0000000000000002E-4</v>
      </c>
      <c r="E56">
        <f t="shared" si="10"/>
        <v>7102.0129683528967</v>
      </c>
      <c r="F56" s="6">
        <f t="shared" si="11"/>
        <v>7102</v>
      </c>
      <c r="G56" s="6">
        <f t="shared" si="12"/>
        <v>6.7105999987688847E-3</v>
      </c>
      <c r="J56">
        <f t="shared" si="9"/>
        <v>6.7105999987688847E-3</v>
      </c>
      <c r="P56">
        <f t="shared" si="13"/>
        <v>7.6824312965122089E-3</v>
      </c>
      <c r="Q56" s="2">
        <f t="shared" si="14"/>
        <v>35551.960500000001</v>
      </c>
      <c r="R56">
        <f t="shared" si="15"/>
        <v>9.444560712734736E-7</v>
      </c>
      <c r="S56" s="162">
        <v>1</v>
      </c>
      <c r="T56">
        <f t="shared" si="8"/>
        <v>9.444560712734736E-7</v>
      </c>
      <c r="AH56" s="90" t="s">
        <v>159</v>
      </c>
      <c r="AI56" s="88" t="s">
        <v>33</v>
      </c>
      <c r="AJ56" s="87">
        <v>52835.3914</v>
      </c>
      <c r="AK56" s="89" t="s">
        <v>158</v>
      </c>
      <c r="AL56" s="102">
        <v>11479</v>
      </c>
      <c r="AM56" s="102">
        <v>1.6503699996974319E-2</v>
      </c>
      <c r="AN56" s="102">
        <v>1</v>
      </c>
    </row>
    <row r="57" spans="1:40">
      <c r="A57" s="10" t="s">
        <v>39</v>
      </c>
      <c r="B57" s="14"/>
      <c r="C57" s="10">
        <v>51271.362999999998</v>
      </c>
      <c r="D57" s="97">
        <v>4.0000000000000001E-3</v>
      </c>
      <c r="E57">
        <f t="shared" si="10"/>
        <v>8456.5194159081293</v>
      </c>
      <c r="F57">
        <f t="shared" si="11"/>
        <v>8456.5</v>
      </c>
      <c r="G57">
        <f t="shared" si="12"/>
        <v>1.0046949995739851E-2</v>
      </c>
      <c r="J57">
        <f t="shared" si="9"/>
        <v>1.0046949995739851E-2</v>
      </c>
      <c r="P57">
        <f t="shared" si="13"/>
        <v>1.0115665014044352E-2</v>
      </c>
      <c r="Q57" s="2">
        <f t="shared" si="14"/>
        <v>36252.862999999998</v>
      </c>
      <c r="R57">
        <f t="shared" si="15"/>
        <v>4.7217537405878693E-9</v>
      </c>
      <c r="S57">
        <v>0.1</v>
      </c>
      <c r="T57">
        <f t="shared" si="8"/>
        <v>4.7217537405878695E-10</v>
      </c>
      <c r="AH57" s="90" t="s">
        <v>159</v>
      </c>
      <c r="AI57" s="88" t="s">
        <v>33</v>
      </c>
      <c r="AJ57" s="87">
        <v>53413.3989</v>
      </c>
      <c r="AK57" s="89" t="s">
        <v>158</v>
      </c>
      <c r="AL57" s="102">
        <v>12596</v>
      </c>
      <c r="AM57" s="102">
        <v>2.151880000019446E-2</v>
      </c>
      <c r="AN57" s="102">
        <v>1</v>
      </c>
    </row>
    <row r="58" spans="1:40">
      <c r="A58" s="90" t="s">
        <v>535</v>
      </c>
      <c r="B58" s="90" t="s">
        <v>33</v>
      </c>
      <c r="C58" s="161">
        <v>51274.722999999998</v>
      </c>
      <c r="D58" s="161" t="s">
        <v>158</v>
      </c>
      <c r="E58" s="162">
        <f t="shared" si="10"/>
        <v>8463.0126751899643</v>
      </c>
      <c r="F58" s="162">
        <f t="shared" si="11"/>
        <v>8463</v>
      </c>
      <c r="G58" s="162">
        <f t="shared" si="12"/>
        <v>6.5589000005275011E-3</v>
      </c>
      <c r="H58" s="162"/>
      <c r="I58">
        <f>G58</f>
        <v>6.5589000005275011E-3</v>
      </c>
      <c r="J58" s="162"/>
      <c r="K58" s="162"/>
      <c r="L58" s="162"/>
      <c r="M58" s="162"/>
      <c r="N58" s="162"/>
      <c r="O58" s="162"/>
      <c r="P58" s="162">
        <f t="shared" si="13"/>
        <v>1.0128457477872731E-2</v>
      </c>
      <c r="Q58" s="163">
        <f t="shared" si="14"/>
        <v>36256.222999999998</v>
      </c>
      <c r="R58" s="162">
        <f t="shared" si="15"/>
        <v>1.2741740584071245E-5</v>
      </c>
      <c r="S58" s="162">
        <v>1</v>
      </c>
      <c r="T58" s="162">
        <v>0.1</v>
      </c>
      <c r="AH58" s="90" t="s">
        <v>159</v>
      </c>
      <c r="AI58" s="88" t="s">
        <v>33</v>
      </c>
      <c r="AJ58" s="87">
        <v>53413.399100000002</v>
      </c>
      <c r="AK58" s="89" t="s">
        <v>158</v>
      </c>
      <c r="AL58" s="102">
        <v>12596</v>
      </c>
      <c r="AM58" s="102">
        <v>2.1718800002417993E-2</v>
      </c>
      <c r="AN58" s="102">
        <v>1</v>
      </c>
    </row>
    <row r="59" spans="1:40">
      <c r="A59" s="10" t="s">
        <v>39</v>
      </c>
      <c r="B59" s="14"/>
      <c r="C59" s="10">
        <v>51295.425199999998</v>
      </c>
      <c r="D59" s="10">
        <v>4.0000000000000002E-4</v>
      </c>
      <c r="E59">
        <f t="shared" si="10"/>
        <v>8503.0200419472203</v>
      </c>
      <c r="F59" s="6">
        <f t="shared" si="11"/>
        <v>8503</v>
      </c>
      <c r="G59" s="6">
        <f t="shared" si="12"/>
        <v>1.0370899995905347E-2</v>
      </c>
      <c r="J59">
        <f t="shared" ref="J59:J69" si="16">G59</f>
        <v>1.0370899995905347E-2</v>
      </c>
      <c r="P59">
        <f t="shared" si="13"/>
        <v>1.020741493551313E-2</v>
      </c>
      <c r="Q59" s="2">
        <f t="shared" si="14"/>
        <v>36276.925199999998</v>
      </c>
      <c r="R59">
        <f t="shared" si="15"/>
        <v>2.6727364971446819E-8</v>
      </c>
      <c r="S59" s="162">
        <v>1</v>
      </c>
      <c r="T59">
        <f t="shared" ref="T59:T90" si="17">S59*R59</f>
        <v>2.6727364971446819E-8</v>
      </c>
      <c r="AH59" s="24" t="s">
        <v>51</v>
      </c>
      <c r="AI59" s="25"/>
      <c r="AJ59" s="27">
        <v>53461.521399999998</v>
      </c>
      <c r="AK59" s="79">
        <v>5.9999999999999995E-4</v>
      </c>
      <c r="AL59" s="102">
        <v>12689</v>
      </c>
      <c r="AM59" s="102">
        <v>2.0266699997591786E-2</v>
      </c>
      <c r="AN59" s="102">
        <v>1</v>
      </c>
    </row>
    <row r="60" spans="1:40">
      <c r="A60" s="30" t="s">
        <v>295</v>
      </c>
      <c r="B60" s="30" t="s">
        <v>33</v>
      </c>
      <c r="C60" s="79">
        <v>51295.425300000003</v>
      </c>
      <c r="D60" s="79" t="s">
        <v>192</v>
      </c>
      <c r="E60" s="162">
        <f t="shared" si="10"/>
        <v>8503.0202351989938</v>
      </c>
      <c r="F60" s="162">
        <f t="shared" si="11"/>
        <v>8503</v>
      </c>
      <c r="G60" s="162">
        <f t="shared" si="12"/>
        <v>1.0470900000655092E-2</v>
      </c>
      <c r="H60" s="162"/>
      <c r="I60" s="162"/>
      <c r="J60">
        <f t="shared" si="16"/>
        <v>1.0470900000655092E-2</v>
      </c>
      <c r="K60" s="162"/>
      <c r="L60" s="162"/>
      <c r="M60" s="162"/>
      <c r="N60" s="162"/>
      <c r="O60" s="162"/>
      <c r="P60" s="162">
        <f t="shared" si="13"/>
        <v>1.020741493551313E-2</v>
      </c>
      <c r="Q60" s="163">
        <f t="shared" si="14"/>
        <v>36276.925300000003</v>
      </c>
      <c r="R60" s="162">
        <f t="shared" si="15"/>
        <v>6.9424379552864002E-8</v>
      </c>
      <c r="S60">
        <v>1</v>
      </c>
      <c r="T60" s="162">
        <f t="shared" si="17"/>
        <v>6.9424379552864002E-8</v>
      </c>
      <c r="AH60" s="90" t="s">
        <v>159</v>
      </c>
      <c r="AI60" s="88" t="s">
        <v>36</v>
      </c>
      <c r="AJ60" s="87">
        <v>53475.230300000003</v>
      </c>
      <c r="AK60" s="89" t="s">
        <v>158</v>
      </c>
      <c r="AL60" s="102">
        <v>12715.5</v>
      </c>
      <c r="AM60" s="102">
        <v>1.648465000471333E-2</v>
      </c>
      <c r="AN60" s="102">
        <v>1</v>
      </c>
    </row>
    <row r="61" spans="1:40">
      <c r="A61" s="30" t="s">
        <v>307</v>
      </c>
      <c r="B61" s="30" t="s">
        <v>36</v>
      </c>
      <c r="C61" s="79">
        <v>51362.435299999997</v>
      </c>
      <c r="D61" s="79" t="s">
        <v>192</v>
      </c>
      <c r="E61" s="162">
        <f t="shared" si="10"/>
        <v>8632.5182424834165</v>
      </c>
      <c r="F61" s="162">
        <f t="shared" si="11"/>
        <v>8632.5</v>
      </c>
      <c r="G61" s="162">
        <f t="shared" si="12"/>
        <v>9.4397499924525619E-3</v>
      </c>
      <c r="H61" s="162"/>
      <c r="I61" s="162"/>
      <c r="J61">
        <f t="shared" si="16"/>
        <v>9.4397499924525619E-3</v>
      </c>
      <c r="K61" s="162"/>
      <c r="L61" s="162"/>
      <c r="M61" s="162"/>
      <c r="N61" s="162"/>
      <c r="O61" s="162"/>
      <c r="P61" s="162">
        <f t="shared" si="13"/>
        <v>1.0465808307498839E-2</v>
      </c>
      <c r="Q61" s="163">
        <f t="shared" si="14"/>
        <v>36343.935299999997</v>
      </c>
      <c r="R61" s="162">
        <f t="shared" si="15"/>
        <v>1.0527956658756052E-6</v>
      </c>
      <c r="S61">
        <v>1</v>
      </c>
      <c r="T61" s="162">
        <f t="shared" si="17"/>
        <v>1.0527956658756052E-6</v>
      </c>
      <c r="AH61" s="90" t="s">
        <v>159</v>
      </c>
      <c r="AI61" s="88" t="s">
        <v>36</v>
      </c>
      <c r="AJ61" s="87">
        <v>53475.232100000001</v>
      </c>
      <c r="AK61" s="89" t="s">
        <v>158</v>
      </c>
      <c r="AL61" s="102">
        <v>12715.5</v>
      </c>
      <c r="AM61" s="102">
        <v>1.8284650002897251E-2</v>
      </c>
      <c r="AN61" s="102">
        <v>1</v>
      </c>
    </row>
    <row r="62" spans="1:40">
      <c r="A62" s="15" t="s">
        <v>40</v>
      </c>
      <c r="B62" s="14"/>
      <c r="C62" s="10">
        <v>51362.436000000002</v>
      </c>
      <c r="D62" s="10">
        <v>5.0000000000000001E-4</v>
      </c>
      <c r="E62">
        <f t="shared" si="10"/>
        <v>8632.5195952457743</v>
      </c>
      <c r="F62" s="6">
        <f t="shared" si="11"/>
        <v>8632.5</v>
      </c>
      <c r="G62" s="6">
        <f t="shared" si="12"/>
        <v>1.0139749996596947E-2</v>
      </c>
      <c r="J62">
        <f t="shared" si="16"/>
        <v>1.0139749996596947E-2</v>
      </c>
      <c r="P62">
        <f t="shared" si="13"/>
        <v>1.0465808307498839E-2</v>
      </c>
      <c r="Q62" s="2">
        <f t="shared" si="14"/>
        <v>36343.936000000002</v>
      </c>
      <c r="R62">
        <f t="shared" si="15"/>
        <v>1.0631402210819462E-7</v>
      </c>
      <c r="S62" s="162">
        <v>1</v>
      </c>
      <c r="T62">
        <f t="shared" si="17"/>
        <v>1.0631402210819462E-7</v>
      </c>
      <c r="V62" t="s">
        <v>162</v>
      </c>
      <c r="AH62" s="90" t="s">
        <v>159</v>
      </c>
      <c r="AI62" s="88" t="s">
        <v>36</v>
      </c>
      <c r="AJ62" s="87">
        <v>53475.2376</v>
      </c>
      <c r="AK62" s="89" t="s">
        <v>158</v>
      </c>
      <c r="AL62" s="102">
        <v>12715.5</v>
      </c>
      <c r="AM62" s="102">
        <v>2.3784650002198759E-2</v>
      </c>
      <c r="AN62" s="102">
        <v>1</v>
      </c>
    </row>
    <row r="63" spans="1:40">
      <c r="A63" s="30" t="s">
        <v>307</v>
      </c>
      <c r="B63" s="30" t="s">
        <v>36</v>
      </c>
      <c r="C63" s="79">
        <v>51362.436600000001</v>
      </c>
      <c r="D63" s="79" t="s">
        <v>192</v>
      </c>
      <c r="E63" s="162">
        <f t="shared" si="10"/>
        <v>8632.5207547563605</v>
      </c>
      <c r="F63" s="162">
        <f t="shared" si="11"/>
        <v>8632.5</v>
      </c>
      <c r="G63" s="162">
        <f t="shared" si="12"/>
        <v>1.0739749995991588E-2</v>
      </c>
      <c r="H63" s="162"/>
      <c r="I63" s="162"/>
      <c r="J63">
        <f t="shared" si="16"/>
        <v>1.0739749995991588E-2</v>
      </c>
      <c r="K63" s="162"/>
      <c r="L63" s="162"/>
      <c r="M63" s="162"/>
      <c r="N63" s="162"/>
      <c r="O63" s="162"/>
      <c r="P63" s="162">
        <f t="shared" si="13"/>
        <v>1.0465808307498839E-2</v>
      </c>
      <c r="Q63" s="163">
        <f t="shared" si="14"/>
        <v>36343.936600000001</v>
      </c>
      <c r="R63" s="162">
        <f t="shared" si="15"/>
        <v>7.5044048694258163E-8</v>
      </c>
      <c r="S63">
        <v>1</v>
      </c>
      <c r="T63" s="162">
        <f t="shared" si="17"/>
        <v>7.5044048694258163E-8</v>
      </c>
      <c r="AH63" s="90" t="s">
        <v>159</v>
      </c>
      <c r="AI63" s="88" t="s">
        <v>36</v>
      </c>
      <c r="AJ63" s="87">
        <v>53476.268100000001</v>
      </c>
      <c r="AK63" s="89" t="s">
        <v>158</v>
      </c>
      <c r="AL63" s="102">
        <v>12717.5</v>
      </c>
      <c r="AM63" s="102">
        <v>1.9365250002010725E-2</v>
      </c>
      <c r="AN63" s="102">
        <v>1</v>
      </c>
    </row>
    <row r="64" spans="1:40">
      <c r="A64" s="34" t="s">
        <v>161</v>
      </c>
      <c r="B64" s="14"/>
      <c r="C64" s="10">
        <v>51645.4882</v>
      </c>
      <c r="D64" s="10">
        <v>2.9999999999999997E-4</v>
      </c>
      <c r="E64">
        <f t="shared" si="10"/>
        <v>9179.522965749793</v>
      </c>
      <c r="F64">
        <f t="shared" si="11"/>
        <v>9179.5</v>
      </c>
      <c r="G64">
        <f t="shared" si="12"/>
        <v>1.1883849998412188E-2</v>
      </c>
      <c r="J64">
        <f t="shared" si="16"/>
        <v>1.1883849998412188E-2</v>
      </c>
      <c r="P64">
        <f t="shared" si="13"/>
        <v>1.1603920087950644E-2</v>
      </c>
      <c r="Q64" s="2">
        <f t="shared" si="14"/>
        <v>36626.9882</v>
      </c>
      <c r="R64">
        <f t="shared" si="15"/>
        <v>7.8360754771008395E-8</v>
      </c>
      <c r="S64" s="162">
        <v>1</v>
      </c>
      <c r="T64">
        <f t="shared" si="17"/>
        <v>7.8360754771008395E-8</v>
      </c>
      <c r="AH64" s="90" t="s">
        <v>159</v>
      </c>
      <c r="AI64" s="88" t="s">
        <v>36</v>
      </c>
      <c r="AJ64" s="87">
        <v>53476.269099999998</v>
      </c>
      <c r="AK64" s="89" t="s">
        <v>158</v>
      </c>
      <c r="AL64" s="102">
        <v>12717.5</v>
      </c>
      <c r="AM64" s="102">
        <v>2.0365249998576473E-2</v>
      </c>
      <c r="AN64" s="102">
        <v>1</v>
      </c>
    </row>
    <row r="65" spans="1:40">
      <c r="A65" s="16" t="s">
        <v>41</v>
      </c>
      <c r="B65" s="14" t="s">
        <v>36</v>
      </c>
      <c r="C65" s="13">
        <v>52070.323100000001</v>
      </c>
      <c r="D65" s="13">
        <v>2.0000000000000001E-4</v>
      </c>
      <c r="E65">
        <f t="shared" si="10"/>
        <v>10000.523905533126</v>
      </c>
      <c r="F65" s="6">
        <f t="shared" si="11"/>
        <v>10000.5</v>
      </c>
      <c r="G65" s="6">
        <f t="shared" si="12"/>
        <v>1.2370149997877888E-2</v>
      </c>
      <c r="J65">
        <f t="shared" si="16"/>
        <v>1.2370149997877888E-2</v>
      </c>
      <c r="P65">
        <f t="shared" si="13"/>
        <v>1.3453789127765171E-2</v>
      </c>
      <c r="Q65" s="2">
        <f t="shared" si="14"/>
        <v>37051.823100000001</v>
      </c>
      <c r="R65">
        <f t="shared" si="15"/>
        <v>1.1742737638228664E-6</v>
      </c>
      <c r="S65" s="162">
        <v>1</v>
      </c>
      <c r="T65">
        <f t="shared" si="17"/>
        <v>1.1742737638228664E-6</v>
      </c>
      <c r="AH65" s="90" t="s">
        <v>159</v>
      </c>
      <c r="AI65" s="88" t="s">
        <v>36</v>
      </c>
      <c r="AJ65" s="87">
        <v>53476.269200000002</v>
      </c>
      <c r="AK65" s="89" t="s">
        <v>158</v>
      </c>
      <c r="AL65" s="102">
        <v>12717.5</v>
      </c>
      <c r="AM65" s="102">
        <v>2.0465250003326219E-2</v>
      </c>
      <c r="AN65" s="102">
        <v>1</v>
      </c>
    </row>
    <row r="66" spans="1:40">
      <c r="A66" s="16" t="s">
        <v>41</v>
      </c>
      <c r="B66" s="14" t="s">
        <v>33</v>
      </c>
      <c r="C66" s="13">
        <v>52375.367700000003</v>
      </c>
      <c r="D66" s="13">
        <v>2.0000000000000001E-4</v>
      </c>
      <c r="E66">
        <f t="shared" si="10"/>
        <v>10590.027977057925</v>
      </c>
      <c r="F66" s="6">
        <f t="shared" si="11"/>
        <v>10590</v>
      </c>
      <c r="G66" s="6">
        <f t="shared" si="12"/>
        <v>1.4477000004262663E-2</v>
      </c>
      <c r="J66">
        <f t="shared" si="16"/>
        <v>1.4477000004262663E-2</v>
      </c>
      <c r="P66">
        <f t="shared" si="13"/>
        <v>1.488692114658312E-2</v>
      </c>
      <c r="Q66" s="2">
        <f t="shared" si="14"/>
        <v>37356.867700000003</v>
      </c>
      <c r="R66">
        <f t="shared" si="15"/>
        <v>1.6803534292130784E-7</v>
      </c>
      <c r="S66" s="162">
        <v>1</v>
      </c>
      <c r="T66">
        <f t="shared" si="17"/>
        <v>1.6803534292130784E-7</v>
      </c>
      <c r="AH66" s="90" t="s">
        <v>159</v>
      </c>
      <c r="AI66" s="88" t="s">
        <v>33</v>
      </c>
      <c r="AJ66" s="87">
        <v>53485.327700000002</v>
      </c>
      <c r="AK66" s="89" t="s">
        <v>158</v>
      </c>
      <c r="AL66" s="102">
        <v>12735</v>
      </c>
      <c r="AM66" s="102">
        <v>2.342050000152085E-2</v>
      </c>
      <c r="AN66" s="102">
        <v>1</v>
      </c>
    </row>
    <row r="67" spans="1:40">
      <c r="A67" s="16" t="s">
        <v>42</v>
      </c>
      <c r="B67" s="14" t="s">
        <v>36</v>
      </c>
      <c r="C67" s="13">
        <v>52740.4401</v>
      </c>
      <c r="D67" s="98">
        <v>1.1000000000000001E-3</v>
      </c>
      <c r="E67">
        <f t="shared" si="10"/>
        <v>11295.536831177382</v>
      </c>
      <c r="F67">
        <f t="shared" si="11"/>
        <v>11295.5</v>
      </c>
      <c r="G67">
        <f t="shared" si="12"/>
        <v>1.9058649995713495E-2</v>
      </c>
      <c r="J67">
        <f t="shared" si="16"/>
        <v>1.9058649995713495E-2</v>
      </c>
      <c r="P67">
        <f t="shared" si="13"/>
        <v>1.6717296432346922E-2</v>
      </c>
      <c r="Q67" s="2">
        <f t="shared" si="14"/>
        <v>37721.9401</v>
      </c>
      <c r="R67">
        <f t="shared" si="15"/>
        <v>5.4819365086893491E-6</v>
      </c>
      <c r="S67">
        <v>0.8</v>
      </c>
      <c r="T67">
        <f t="shared" si="17"/>
        <v>4.3855492069514795E-6</v>
      </c>
      <c r="AH67" s="90" t="s">
        <v>159</v>
      </c>
      <c r="AI67" s="88" t="s">
        <v>33</v>
      </c>
      <c r="AJ67" s="87">
        <v>53504.470699999998</v>
      </c>
      <c r="AK67" s="89" t="s">
        <v>158</v>
      </c>
      <c r="AL67" s="102">
        <v>12772</v>
      </c>
      <c r="AM67" s="102">
        <v>2.0411599994986318E-2</v>
      </c>
      <c r="AN67" s="102">
        <v>1</v>
      </c>
    </row>
    <row r="68" spans="1:40">
      <c r="A68" s="16" t="s">
        <v>43</v>
      </c>
      <c r="B68" s="14" t="s">
        <v>36</v>
      </c>
      <c r="C68" s="13">
        <v>52757.514199999998</v>
      </c>
      <c r="D68" s="13">
        <v>2.0000000000000001E-4</v>
      </c>
      <c r="E68">
        <f t="shared" si="10"/>
        <v>11328.532830672604</v>
      </c>
      <c r="F68" s="6">
        <f t="shared" si="11"/>
        <v>11328.5</v>
      </c>
      <c r="G68" s="6">
        <f t="shared" si="12"/>
        <v>1.6988549999950919E-2</v>
      </c>
      <c r="J68">
        <f t="shared" si="16"/>
        <v>1.6988549999950919E-2</v>
      </c>
      <c r="P68">
        <f t="shared" si="13"/>
        <v>1.6805986723492036E-2</v>
      </c>
      <c r="Q68" s="2">
        <f t="shared" si="14"/>
        <v>37739.014199999998</v>
      </c>
      <c r="R68">
        <f t="shared" si="15"/>
        <v>3.3329349911402815E-8</v>
      </c>
      <c r="S68" s="162">
        <v>1</v>
      </c>
      <c r="T68">
        <f t="shared" si="17"/>
        <v>3.3329349911402815E-8</v>
      </c>
      <c r="AH68" s="90" t="s">
        <v>159</v>
      </c>
      <c r="AI68" s="88" t="s">
        <v>33</v>
      </c>
      <c r="AJ68" s="87">
        <v>53504.471400000002</v>
      </c>
      <c r="AK68" s="89" t="s">
        <v>158</v>
      </c>
      <c r="AL68" s="102">
        <v>12772</v>
      </c>
      <c r="AM68" s="102">
        <v>2.1111599999130704E-2</v>
      </c>
      <c r="AN68" s="102">
        <v>1</v>
      </c>
    </row>
    <row r="69" spans="1:40">
      <c r="A69" s="16" t="s">
        <v>43</v>
      </c>
      <c r="B69" s="122" t="s">
        <v>36</v>
      </c>
      <c r="C69" s="123">
        <v>52813.3986</v>
      </c>
      <c r="D69" s="123">
        <v>5.1999999999999998E-3</v>
      </c>
      <c r="E69">
        <f t="shared" si="10"/>
        <v>11436.530419663597</v>
      </c>
      <c r="F69">
        <f t="shared" si="11"/>
        <v>11436.5</v>
      </c>
      <c r="G69">
        <f t="shared" si="12"/>
        <v>1.5740949995233677E-2</v>
      </c>
      <c r="J69">
        <f t="shared" si="16"/>
        <v>1.5740949995233677E-2</v>
      </c>
      <c r="P69">
        <f t="shared" si="13"/>
        <v>1.7098166578166967E-2</v>
      </c>
      <c r="Q69" s="2">
        <f t="shared" si="14"/>
        <v>37794.8986</v>
      </c>
      <c r="R69">
        <f t="shared" si="15"/>
        <v>1.8420368529891155E-6</v>
      </c>
      <c r="S69">
        <v>0.1</v>
      </c>
      <c r="T69">
        <f t="shared" si="17"/>
        <v>1.8420368529891157E-7</v>
      </c>
      <c r="AH69" s="90" t="s">
        <v>159</v>
      </c>
      <c r="AI69" s="88" t="s">
        <v>33</v>
      </c>
      <c r="AJ69" s="87">
        <v>53504.472800000003</v>
      </c>
      <c r="AK69" s="89" t="s">
        <v>158</v>
      </c>
      <c r="AL69" s="102">
        <v>12772</v>
      </c>
      <c r="AM69" s="102">
        <v>2.2511600000143517E-2</v>
      </c>
      <c r="AN69" s="102">
        <v>1</v>
      </c>
    </row>
    <row r="70" spans="1:40">
      <c r="A70" s="30" t="s">
        <v>337</v>
      </c>
      <c r="B70" s="30" t="s">
        <v>33</v>
      </c>
      <c r="C70" s="79">
        <v>52835.391409999997</v>
      </c>
      <c r="D70" s="79" t="s">
        <v>192</v>
      </c>
      <c r="E70" s="162">
        <f t="shared" si="10"/>
        <v>11479.031913016599</v>
      </c>
      <c r="F70" s="162">
        <f t="shared" si="11"/>
        <v>11479</v>
      </c>
      <c r="G70" s="162">
        <f t="shared" si="12"/>
        <v>1.6513699993083719E-2</v>
      </c>
      <c r="H70" s="162"/>
      <c r="J70" s="162"/>
      <c r="K70" s="162">
        <f>G70</f>
        <v>1.6513699993083719E-2</v>
      </c>
      <c r="L70" s="162"/>
      <c r="M70" s="162"/>
      <c r="N70" s="162"/>
      <c r="O70" s="162"/>
      <c r="P70" s="162">
        <f t="shared" si="13"/>
        <v>1.7213951525931335E-2</v>
      </c>
      <c r="Q70" s="163">
        <f t="shared" si="14"/>
        <v>37816.891409999997</v>
      </c>
      <c r="R70" s="162">
        <f t="shared" si="15"/>
        <v>4.9035220925543534E-7</v>
      </c>
      <c r="S70">
        <v>1</v>
      </c>
      <c r="T70" s="162">
        <f t="shared" si="17"/>
        <v>4.9035220925543534E-7</v>
      </c>
      <c r="AH70" s="24" t="s">
        <v>50</v>
      </c>
      <c r="AI70" s="25" t="s">
        <v>33</v>
      </c>
      <c r="AJ70" s="26">
        <v>53545.350899999998</v>
      </c>
      <c r="AK70" s="26">
        <v>4.0000000000000002E-4</v>
      </c>
      <c r="AL70" s="102">
        <v>12851</v>
      </c>
      <c r="AM70" s="102">
        <v>2.1295299993653316E-2</v>
      </c>
      <c r="AN70" s="102">
        <v>1</v>
      </c>
    </row>
    <row r="71" spans="1:40">
      <c r="A71" s="124" t="s">
        <v>163</v>
      </c>
      <c r="B71" s="125" t="s">
        <v>36</v>
      </c>
      <c r="C71" s="126">
        <v>53119.219599999997</v>
      </c>
      <c r="D71" s="127" t="s">
        <v>158</v>
      </c>
      <c r="E71">
        <f t="shared" si="10"/>
        <v>12027.534897886724</v>
      </c>
      <c r="F71">
        <f t="shared" si="11"/>
        <v>12027.5</v>
      </c>
      <c r="G71">
        <f t="shared" si="12"/>
        <v>1.8058249996101949E-2</v>
      </c>
      <c r="K71" s="162">
        <f>G71</f>
        <v>1.8058249996101949E-2</v>
      </c>
      <c r="P71">
        <f t="shared" si="13"/>
        <v>1.8749145445773316E-2</v>
      </c>
      <c r="Q71" s="2">
        <f t="shared" si="14"/>
        <v>38100.719599999997</v>
      </c>
      <c r="R71">
        <f t="shared" si="15"/>
        <v>4.7733652237659974E-7</v>
      </c>
      <c r="S71">
        <v>1</v>
      </c>
      <c r="T71">
        <f t="shared" si="17"/>
        <v>4.7733652237659974E-7</v>
      </c>
      <c r="AH71" s="35" t="s">
        <v>57</v>
      </c>
      <c r="AJ71" s="36">
        <v>54131.894999999997</v>
      </c>
      <c r="AK71" s="27">
        <v>2.0000000000000001E-4</v>
      </c>
      <c r="AL71" s="102">
        <v>13984.5</v>
      </c>
      <c r="AM71" s="102">
        <v>2.482534999580821E-2</v>
      </c>
      <c r="AN71" s="102">
        <v>1</v>
      </c>
    </row>
    <row r="72" spans="1:40">
      <c r="A72" s="16" t="s">
        <v>136</v>
      </c>
      <c r="B72" s="128"/>
      <c r="C72" s="129">
        <v>53413.398999999998</v>
      </c>
      <c r="D72" s="129">
        <v>4.0000000000000002E-4</v>
      </c>
      <c r="E72">
        <f t="shared" si="10"/>
        <v>12596.041778712422</v>
      </c>
      <c r="F72" s="6">
        <f t="shared" si="11"/>
        <v>12596</v>
      </c>
      <c r="G72" s="6">
        <f t="shared" si="12"/>
        <v>2.1618799997668248E-2</v>
      </c>
      <c r="K72" s="162">
        <f>G72</f>
        <v>2.1618799997668248E-2</v>
      </c>
      <c r="P72">
        <f t="shared" si="13"/>
        <v>2.042041216112632E-2</v>
      </c>
      <c r="Q72" s="2">
        <f t="shared" si="14"/>
        <v>38394.898999999998</v>
      </c>
      <c r="R72">
        <f t="shared" si="15"/>
        <v>1.4361334067716432E-6</v>
      </c>
      <c r="S72" s="162">
        <v>1</v>
      </c>
      <c r="T72">
        <f t="shared" si="17"/>
        <v>1.4361334067716432E-6</v>
      </c>
      <c r="AH72" s="90" t="s">
        <v>159</v>
      </c>
      <c r="AI72" s="88" t="s">
        <v>33</v>
      </c>
      <c r="AJ72" s="87">
        <v>54554.403899999998</v>
      </c>
      <c r="AK72" s="89" t="s">
        <v>158</v>
      </c>
      <c r="AL72" s="102">
        <v>14801</v>
      </c>
      <c r="AM72" s="102">
        <v>2.7880299996468239E-2</v>
      </c>
      <c r="AN72" s="102">
        <v>1</v>
      </c>
    </row>
    <row r="73" spans="1:40">
      <c r="A73" s="130" t="s">
        <v>51</v>
      </c>
      <c r="B73" s="128"/>
      <c r="C73" s="129">
        <v>53461.521399999998</v>
      </c>
      <c r="D73" s="129">
        <v>5.9999999999999995E-4</v>
      </c>
      <c r="E73">
        <f t="shared" si="10"/>
        <v>12689.039165755317</v>
      </c>
      <c r="F73" s="6">
        <f t="shared" si="11"/>
        <v>12689</v>
      </c>
      <c r="G73" s="6">
        <f t="shared" si="12"/>
        <v>2.0266699997591786E-2</v>
      </c>
      <c r="J73">
        <f>G73</f>
        <v>2.0266699997591786E-2</v>
      </c>
      <c r="P73">
        <f t="shared" si="13"/>
        <v>2.0701571497730904E-2</v>
      </c>
      <c r="Q73" s="2">
        <f t="shared" si="14"/>
        <v>38443.021399999998</v>
      </c>
      <c r="R73">
        <f t="shared" si="15"/>
        <v>1.8911322163324645E-7</v>
      </c>
      <c r="S73" s="162">
        <v>1</v>
      </c>
      <c r="T73">
        <f t="shared" si="17"/>
        <v>1.8911322163324645E-7</v>
      </c>
      <c r="V73" t="s">
        <v>162</v>
      </c>
      <c r="AH73" s="90" t="s">
        <v>159</v>
      </c>
      <c r="AI73" s="88" t="s">
        <v>33</v>
      </c>
      <c r="AJ73" s="87">
        <v>54656.342900000003</v>
      </c>
      <c r="AK73" s="89" t="s">
        <v>158</v>
      </c>
      <c r="AL73" s="102">
        <v>14998</v>
      </c>
      <c r="AM73" s="102">
        <v>2.7319400003761984E-2</v>
      </c>
      <c r="AN73" s="102">
        <v>1</v>
      </c>
    </row>
    <row r="74" spans="1:40">
      <c r="A74" s="16" t="s">
        <v>136</v>
      </c>
      <c r="B74" s="131" t="s">
        <v>36</v>
      </c>
      <c r="C74" s="129">
        <v>53475.2333</v>
      </c>
      <c r="D74" s="123">
        <v>4.0000000000000002E-4</v>
      </c>
      <c r="E74">
        <f t="shared" si="10"/>
        <v>12715.537654429898</v>
      </c>
      <c r="F74" s="6">
        <f t="shared" si="11"/>
        <v>12715.5</v>
      </c>
      <c r="G74" s="6">
        <f t="shared" si="12"/>
        <v>1.9484650001686532E-2</v>
      </c>
      <c r="K74" s="162">
        <f t="shared" ref="K74:K80" si="18">G74</f>
        <v>1.9484650001686532E-2</v>
      </c>
      <c r="P74">
        <f t="shared" si="13"/>
        <v>2.0782086217321458E-2</v>
      </c>
      <c r="Q74" s="2">
        <f t="shared" si="14"/>
        <v>38456.7333</v>
      </c>
      <c r="R74">
        <f t="shared" si="15"/>
        <v>1.6833407336410772E-6</v>
      </c>
      <c r="S74" s="162">
        <v>1</v>
      </c>
      <c r="T74">
        <f t="shared" si="17"/>
        <v>1.6833407336410772E-6</v>
      </c>
      <c r="AH74" s="90" t="s">
        <v>159</v>
      </c>
      <c r="AI74" s="88" t="s">
        <v>36</v>
      </c>
      <c r="AJ74" s="87">
        <v>54678.337699999996</v>
      </c>
      <c r="AK74" s="89" t="s">
        <v>158</v>
      </c>
      <c r="AL74" s="102">
        <v>15040.5</v>
      </c>
      <c r="AM74" s="102">
        <v>3.0082149991358165E-2</v>
      </c>
      <c r="AN74" s="102">
        <v>1</v>
      </c>
    </row>
    <row r="75" spans="1:40">
      <c r="A75" s="16" t="s">
        <v>136</v>
      </c>
      <c r="B75" s="131" t="s">
        <v>36</v>
      </c>
      <c r="C75" s="129">
        <v>53476.268799999998</v>
      </c>
      <c r="D75" s="129">
        <v>5.0000000000000001E-4</v>
      </c>
      <c r="E75">
        <f t="shared" si="10"/>
        <v>12717.538776449637</v>
      </c>
      <c r="F75" s="6">
        <f t="shared" si="11"/>
        <v>12717.5</v>
      </c>
      <c r="G75" s="6">
        <f t="shared" si="12"/>
        <v>2.0065249998879153E-2</v>
      </c>
      <c r="K75" s="162">
        <f t="shared" si="18"/>
        <v>2.0065249998879153E-2</v>
      </c>
      <c r="P75">
        <f t="shared" si="13"/>
        <v>2.07881699893884E-2</v>
      </c>
      <c r="Q75" s="2">
        <f t="shared" si="14"/>
        <v>38457.768799999998</v>
      </c>
      <c r="R75">
        <f t="shared" si="15"/>
        <v>5.2261331267788903E-7</v>
      </c>
      <c r="S75" s="162">
        <v>1</v>
      </c>
      <c r="T75">
        <f t="shared" si="17"/>
        <v>5.2261331267788903E-7</v>
      </c>
      <c r="V75" t="s">
        <v>162</v>
      </c>
      <c r="AH75" s="90" t="s">
        <v>159</v>
      </c>
      <c r="AI75" s="88" t="s">
        <v>36</v>
      </c>
      <c r="AJ75" s="87">
        <v>54933.446300000003</v>
      </c>
      <c r="AK75" s="89" t="s">
        <v>158</v>
      </c>
      <c r="AL75" s="102">
        <v>15533.5</v>
      </c>
      <c r="AM75" s="102">
        <v>3.1050049998157192E-2</v>
      </c>
      <c r="AN75" s="102">
        <v>1</v>
      </c>
    </row>
    <row r="76" spans="1:40">
      <c r="A76" s="30" t="s">
        <v>337</v>
      </c>
      <c r="B76" s="30" t="s">
        <v>33</v>
      </c>
      <c r="C76" s="79">
        <v>53485.327720000001</v>
      </c>
      <c r="D76" s="79" t="s">
        <v>192</v>
      </c>
      <c r="E76" s="162">
        <f t="shared" si="10"/>
        <v>12735.045299179819</v>
      </c>
      <c r="F76" s="162">
        <f t="shared" si="11"/>
        <v>12735</v>
      </c>
      <c r="G76" s="162">
        <f t="shared" si="12"/>
        <v>2.3440500001015607E-2</v>
      </c>
      <c r="H76" s="162"/>
      <c r="J76" s="162"/>
      <c r="K76" s="162">
        <f t="shared" si="18"/>
        <v>2.3440500001015607E-2</v>
      </c>
      <c r="L76" s="162"/>
      <c r="M76" s="162"/>
      <c r="N76" s="162"/>
      <c r="O76" s="162"/>
      <c r="P76" s="162">
        <f t="shared" si="13"/>
        <v>2.084144603711402E-2</v>
      </c>
      <c r="Q76" s="163">
        <f t="shared" si="14"/>
        <v>38466.827720000001</v>
      </c>
      <c r="R76" s="162">
        <f t="shared" si="15"/>
        <v>6.7550815072725547E-6</v>
      </c>
      <c r="S76">
        <v>1</v>
      </c>
      <c r="T76" s="162">
        <f t="shared" si="17"/>
        <v>6.7550815072725547E-6</v>
      </c>
      <c r="AH76" s="10"/>
      <c r="AI76" s="11"/>
      <c r="AJ76" s="10"/>
      <c r="AK76" s="97"/>
    </row>
    <row r="77" spans="1:40">
      <c r="A77" s="30" t="s">
        <v>337</v>
      </c>
      <c r="B77" s="30" t="s">
        <v>33</v>
      </c>
      <c r="C77" s="79">
        <v>53504.470739999997</v>
      </c>
      <c r="D77" s="79" t="s">
        <v>192</v>
      </c>
      <c r="E77" s="162">
        <f t="shared" si="10"/>
        <v>12772.039523077827</v>
      </c>
      <c r="F77" s="162">
        <f t="shared" si="11"/>
        <v>12772</v>
      </c>
      <c r="G77" s="162">
        <f t="shared" si="12"/>
        <v>2.0451599993975833E-2</v>
      </c>
      <c r="H77" s="162"/>
      <c r="J77" s="162"/>
      <c r="K77" s="162">
        <f t="shared" si="18"/>
        <v>2.0451599993975833E-2</v>
      </c>
      <c r="L77" s="162"/>
      <c r="M77" s="162"/>
      <c r="N77" s="162"/>
      <c r="O77" s="162"/>
      <c r="P77" s="162">
        <f t="shared" si="13"/>
        <v>2.0954341166518026E-2</v>
      </c>
      <c r="Q77" s="163">
        <f t="shared" si="14"/>
        <v>38485.970739999997</v>
      </c>
      <c r="R77" s="162">
        <f t="shared" si="15"/>
        <v>2.527486865690994E-7</v>
      </c>
      <c r="S77">
        <v>1</v>
      </c>
      <c r="T77" s="162">
        <f t="shared" si="17"/>
        <v>2.527486865690994E-7</v>
      </c>
      <c r="AH77" s="34"/>
      <c r="AI77" s="88"/>
      <c r="AJ77" s="91"/>
      <c r="AK77" s="99"/>
    </row>
    <row r="78" spans="1:40">
      <c r="A78" s="30" t="s">
        <v>337</v>
      </c>
      <c r="B78" s="30" t="s">
        <v>33</v>
      </c>
      <c r="C78" s="79">
        <v>53504.471429999998</v>
      </c>
      <c r="D78" s="79" t="s">
        <v>192</v>
      </c>
      <c r="E78" s="162">
        <f t="shared" si="10"/>
        <v>12772.040856515003</v>
      </c>
      <c r="F78" s="162">
        <f t="shared" si="11"/>
        <v>12772</v>
      </c>
      <c r="G78" s="162">
        <f t="shared" si="12"/>
        <v>2.1141599994734861E-2</v>
      </c>
      <c r="H78" s="162"/>
      <c r="J78" s="162"/>
      <c r="K78" s="162">
        <f t="shared" si="18"/>
        <v>2.1141599994734861E-2</v>
      </c>
      <c r="L78" s="162"/>
      <c r="M78" s="162"/>
      <c r="N78" s="162"/>
      <c r="O78" s="162"/>
      <c r="P78" s="162">
        <f t="shared" si="13"/>
        <v>2.0954341166518026E-2</v>
      </c>
      <c r="Q78" s="163">
        <f t="shared" si="14"/>
        <v>38485.971429999998</v>
      </c>
      <c r="R78" s="162">
        <f t="shared" si="15"/>
        <v>3.506586874514196E-8</v>
      </c>
      <c r="S78">
        <v>1</v>
      </c>
      <c r="T78" s="162">
        <f t="shared" si="17"/>
        <v>3.506586874514196E-8</v>
      </c>
      <c r="AH78" s="34"/>
      <c r="AI78" s="88"/>
      <c r="AJ78" s="91"/>
      <c r="AK78" s="99"/>
    </row>
    <row r="79" spans="1:40">
      <c r="A79" s="30" t="s">
        <v>337</v>
      </c>
      <c r="B79" s="30" t="s">
        <v>33</v>
      </c>
      <c r="C79" s="79">
        <v>53504.472820000003</v>
      </c>
      <c r="D79" s="79" t="s">
        <v>192</v>
      </c>
      <c r="E79" s="162">
        <f t="shared" si="10"/>
        <v>12772.043542714537</v>
      </c>
      <c r="F79" s="162">
        <f t="shared" si="11"/>
        <v>12772</v>
      </c>
      <c r="G79" s="162">
        <f t="shared" si="12"/>
        <v>2.2531599999638274E-2</v>
      </c>
      <c r="H79" s="162"/>
      <c r="J79" s="162"/>
      <c r="K79" s="162">
        <f t="shared" si="18"/>
        <v>2.2531599999638274E-2</v>
      </c>
      <c r="L79" s="162"/>
      <c r="M79" s="162"/>
      <c r="N79" s="162"/>
      <c r="O79" s="162"/>
      <c r="P79" s="162">
        <f t="shared" si="13"/>
        <v>2.0954341166518026E-2</v>
      </c>
      <c r="Q79" s="163">
        <f t="shared" si="14"/>
        <v>38485.972820000003</v>
      </c>
      <c r="R79" s="162">
        <f t="shared" si="15"/>
        <v>2.4877454266558459E-6</v>
      </c>
      <c r="S79">
        <v>1</v>
      </c>
      <c r="T79" s="162">
        <f t="shared" si="17"/>
        <v>2.4877454266558459E-6</v>
      </c>
      <c r="AH79" s="34"/>
      <c r="AI79" s="88"/>
      <c r="AJ79" s="91"/>
      <c r="AK79" s="99"/>
    </row>
    <row r="80" spans="1:40">
      <c r="A80" s="30" t="s">
        <v>337</v>
      </c>
      <c r="B80" s="30" t="s">
        <v>33</v>
      </c>
      <c r="C80" s="79">
        <v>53504.473510000003</v>
      </c>
      <c r="D80" s="79" t="s">
        <v>192</v>
      </c>
      <c r="E80" s="162">
        <f t="shared" si="10"/>
        <v>12772.044876151713</v>
      </c>
      <c r="F80" s="162">
        <f t="shared" si="11"/>
        <v>12772</v>
      </c>
      <c r="G80" s="162">
        <f t="shared" si="12"/>
        <v>2.3221600000397302E-2</v>
      </c>
      <c r="H80" s="162"/>
      <c r="J80" s="162"/>
      <c r="K80" s="162">
        <f t="shared" si="18"/>
        <v>2.3221600000397302E-2</v>
      </c>
      <c r="L80" s="162"/>
      <c r="M80" s="162"/>
      <c r="N80" s="162"/>
      <c r="O80" s="162"/>
      <c r="P80" s="162">
        <f t="shared" si="13"/>
        <v>2.0954341166518026E-2</v>
      </c>
      <c r="Q80" s="163">
        <f t="shared" si="14"/>
        <v>38485.973510000003</v>
      </c>
      <c r="R80" s="162">
        <f t="shared" si="15"/>
        <v>5.1404626198036134E-6</v>
      </c>
      <c r="S80">
        <v>1</v>
      </c>
      <c r="T80" s="162">
        <f t="shared" si="17"/>
        <v>5.1404626198036134E-6</v>
      </c>
      <c r="AH80" s="34"/>
      <c r="AI80" s="14"/>
      <c r="AJ80" s="10"/>
      <c r="AK80" s="10"/>
    </row>
    <row r="81" spans="1:37">
      <c r="A81" s="130" t="s">
        <v>50</v>
      </c>
      <c r="B81" s="128" t="s">
        <v>33</v>
      </c>
      <c r="C81" s="132">
        <v>53545.350899999998</v>
      </c>
      <c r="D81" s="132">
        <v>4.0000000000000002E-4</v>
      </c>
      <c r="E81">
        <f t="shared" si="10"/>
        <v>12851.041153542965</v>
      </c>
      <c r="F81" s="6">
        <f t="shared" si="11"/>
        <v>12851</v>
      </c>
      <c r="G81" s="6">
        <f t="shared" si="12"/>
        <v>2.1295299993653316E-2</v>
      </c>
      <c r="J81">
        <f>G81</f>
        <v>2.1295299993653316E-2</v>
      </c>
      <c r="P81">
        <f t="shared" si="13"/>
        <v>2.1196543386663172E-2</v>
      </c>
      <c r="Q81" s="2">
        <f t="shared" si="14"/>
        <v>38526.850899999998</v>
      </c>
      <c r="R81">
        <f t="shared" si="15"/>
        <v>9.7528674242057785E-9</v>
      </c>
      <c r="S81" s="162">
        <v>1</v>
      </c>
      <c r="T81">
        <f t="shared" si="17"/>
        <v>9.7528674242057785E-9</v>
      </c>
      <c r="AH81" s="15"/>
      <c r="AI81" s="4"/>
      <c r="AJ81" s="27"/>
      <c r="AK81" s="13"/>
    </row>
    <row r="82" spans="1:37">
      <c r="A82" s="35" t="s">
        <v>57</v>
      </c>
      <c r="B82" s="124"/>
      <c r="C82" s="133">
        <v>54131.894999999997</v>
      </c>
      <c r="D82" s="129">
        <v>2.0000000000000001E-4</v>
      </c>
      <c r="E82">
        <f t="shared" si="10"/>
        <v>13984.547975426871</v>
      </c>
      <c r="F82" s="6">
        <f t="shared" si="11"/>
        <v>13984.5</v>
      </c>
      <c r="G82" s="6">
        <f t="shared" si="12"/>
        <v>2.482534999580821E-2</v>
      </c>
      <c r="K82">
        <f t="shared" ref="K82:K96" si="19">G82</f>
        <v>2.482534999580821E-2</v>
      </c>
      <c r="P82">
        <f t="shared" si="13"/>
        <v>2.4845035615715595E-2</v>
      </c>
      <c r="Q82" s="2">
        <f t="shared" si="14"/>
        <v>39113.394999999997</v>
      </c>
      <c r="R82">
        <f t="shared" si="15"/>
        <v>3.875236311380048E-10</v>
      </c>
      <c r="S82" s="162">
        <v>1</v>
      </c>
      <c r="T82">
        <f t="shared" si="17"/>
        <v>3.875236311380048E-10</v>
      </c>
      <c r="AH82" s="15"/>
      <c r="AI82" s="4"/>
      <c r="AJ82" s="27"/>
      <c r="AK82" s="27"/>
    </row>
    <row r="83" spans="1:37">
      <c r="A83" s="124" t="s">
        <v>163</v>
      </c>
      <c r="B83" s="125" t="s">
        <v>33</v>
      </c>
      <c r="C83" s="126">
        <v>54547.161899999999</v>
      </c>
      <c r="D83" s="127" t="s">
        <v>158</v>
      </c>
      <c r="E83">
        <f t="shared" si="10"/>
        <v>14787.058586398125</v>
      </c>
      <c r="F83">
        <f t="shared" si="11"/>
        <v>14787</v>
      </c>
      <c r="G83">
        <f t="shared" si="12"/>
        <v>3.0316099997435231E-2</v>
      </c>
      <c r="K83" s="162">
        <f t="shared" si="19"/>
        <v>3.0316099997435231E-2</v>
      </c>
      <c r="P83">
        <f t="shared" si="13"/>
        <v>2.7624072051850919E-2</v>
      </c>
      <c r="Q83" s="2">
        <f t="shared" si="14"/>
        <v>39528.661899999999</v>
      </c>
      <c r="R83">
        <f t="shared" si="15"/>
        <v>7.2470144598068906E-6</v>
      </c>
      <c r="S83">
        <v>1</v>
      </c>
      <c r="T83">
        <f t="shared" si="17"/>
        <v>7.2470144598068906E-6</v>
      </c>
    </row>
    <row r="84" spans="1:37">
      <c r="A84" s="30" t="s">
        <v>411</v>
      </c>
      <c r="B84" s="30" t="s">
        <v>33</v>
      </c>
      <c r="C84" s="79">
        <v>54554.4038</v>
      </c>
      <c r="D84" s="79" t="s">
        <v>192</v>
      </c>
      <c r="E84" s="162">
        <f t="shared" si="10"/>
        <v>14801.053685919887</v>
      </c>
      <c r="F84" s="162">
        <f t="shared" si="11"/>
        <v>14801</v>
      </c>
      <c r="G84" s="162">
        <f t="shared" si="12"/>
        <v>2.7780299998994451E-2</v>
      </c>
      <c r="H84" s="162"/>
      <c r="J84" s="162"/>
      <c r="K84" s="162">
        <f t="shared" si="19"/>
        <v>2.7780299998994451E-2</v>
      </c>
      <c r="L84" s="162"/>
      <c r="M84" s="162"/>
      <c r="N84" s="162"/>
      <c r="O84" s="162"/>
      <c r="P84" s="162">
        <f t="shared" si="13"/>
        <v>2.7673995485703401E-2</v>
      </c>
      <c r="Q84" s="163">
        <f t="shared" si="14"/>
        <v>39535.9038</v>
      </c>
      <c r="R84" s="162">
        <f t="shared" si="15"/>
        <v>1.1300649546047039E-8</v>
      </c>
      <c r="S84">
        <v>1</v>
      </c>
      <c r="T84" s="162">
        <f t="shared" si="17"/>
        <v>1.1300649546047039E-8</v>
      </c>
    </row>
    <row r="85" spans="1:37">
      <c r="A85" s="35" t="s">
        <v>58</v>
      </c>
      <c r="B85" s="124"/>
      <c r="C85" s="129">
        <v>54557.7673</v>
      </c>
      <c r="D85" s="129">
        <v>1E-4</v>
      </c>
      <c r="E85">
        <f t="shared" ref="E85:E108" si="20">(C85-C$7)/C$8</f>
        <v>14807.553709013471</v>
      </c>
      <c r="F85" s="6">
        <f t="shared" ref="F85:F108" si="21">ROUND(2*E85,0)/2</f>
        <v>14807.5</v>
      </c>
      <c r="G85" s="6">
        <f t="shared" ref="G85:G97" si="22">+C85-(C$7+F85*C$8)</f>
        <v>2.7792249995400198E-2</v>
      </c>
      <c r="K85">
        <f t="shared" si="19"/>
        <v>2.7792249995400198E-2</v>
      </c>
      <c r="P85">
        <f t="shared" ref="P85:P108" si="23">+D$11+D$12*F85+D$13*F85^2</f>
        <v>2.7697191029780004E-2</v>
      </c>
      <c r="Q85" s="2">
        <f t="shared" ref="Q85:Q108" si="24">C85-15018.5</f>
        <v>39539.2673</v>
      </c>
      <c r="R85">
        <f t="shared" ref="R85:R97" si="25">+(P85-G85)^2</f>
        <v>9.0362069447811252E-9</v>
      </c>
      <c r="S85" s="162">
        <v>1</v>
      </c>
      <c r="T85">
        <f t="shared" si="17"/>
        <v>9.0362069447811252E-9</v>
      </c>
    </row>
    <row r="86" spans="1:37">
      <c r="A86" s="124" t="s">
        <v>163</v>
      </c>
      <c r="B86" s="125" t="s">
        <v>33</v>
      </c>
      <c r="C86" s="126">
        <v>54656.342900000003</v>
      </c>
      <c r="D86" s="127" t="s">
        <v>158</v>
      </c>
      <c r="E86">
        <f t="shared" si="20"/>
        <v>14998.052795222511</v>
      </c>
      <c r="F86">
        <f t="shared" si="21"/>
        <v>14998</v>
      </c>
      <c r="G86">
        <f t="shared" si="22"/>
        <v>2.7319400003761984E-2</v>
      </c>
      <c r="K86" s="162">
        <f t="shared" si="19"/>
        <v>2.7319400003761984E-2</v>
      </c>
      <c r="P86">
        <f t="shared" si="23"/>
        <v>2.8381732398697016E-2</v>
      </c>
      <c r="Q86" s="2">
        <f t="shared" si="24"/>
        <v>39637.842900000003</v>
      </c>
      <c r="R86">
        <f t="shared" si="25"/>
        <v>1.1285501173284003E-6</v>
      </c>
      <c r="S86">
        <v>1</v>
      </c>
      <c r="T86">
        <f t="shared" si="17"/>
        <v>1.1285501173284003E-6</v>
      </c>
    </row>
    <row r="87" spans="1:37">
      <c r="A87" s="124" t="s">
        <v>163</v>
      </c>
      <c r="B87" s="125" t="s">
        <v>36</v>
      </c>
      <c r="C87" s="126">
        <v>54665.402600000001</v>
      </c>
      <c r="D87" s="127" t="s">
        <v>158</v>
      </c>
      <c r="E87">
        <f t="shared" si="20"/>
        <v>15015.560825316445</v>
      </c>
      <c r="F87">
        <f t="shared" si="21"/>
        <v>15015.5</v>
      </c>
      <c r="G87">
        <f t="shared" si="22"/>
        <v>3.1474650000745896E-2</v>
      </c>
      <c r="K87" s="162">
        <f t="shared" si="19"/>
        <v>3.1474650000745896E-2</v>
      </c>
      <c r="P87">
        <f t="shared" si="23"/>
        <v>2.8445075892577849E-2</v>
      </c>
      <c r="Q87" s="2">
        <f t="shared" si="24"/>
        <v>39646.902600000001</v>
      </c>
      <c r="R87">
        <f t="shared" si="25"/>
        <v>9.1783192768822211E-6</v>
      </c>
      <c r="S87">
        <v>1</v>
      </c>
      <c r="T87">
        <f t="shared" si="17"/>
        <v>9.1783192768822211E-6</v>
      </c>
    </row>
    <row r="88" spans="1:37">
      <c r="A88" s="124" t="s">
        <v>163</v>
      </c>
      <c r="B88" s="125" t="s">
        <v>33</v>
      </c>
      <c r="C88" s="126">
        <v>54671.349099999999</v>
      </c>
      <c r="D88" s="127" t="s">
        <v>158</v>
      </c>
      <c r="E88">
        <f t="shared" si="20"/>
        <v>15027.052541482937</v>
      </c>
      <c r="F88">
        <f t="shared" si="21"/>
        <v>15027</v>
      </c>
      <c r="G88">
        <f t="shared" si="22"/>
        <v>2.7188100000785198E-2</v>
      </c>
      <c r="K88" s="162">
        <f t="shared" si="19"/>
        <v>2.7188100000785198E-2</v>
      </c>
      <c r="P88">
        <f t="shared" si="23"/>
        <v>2.84867436817542E-2</v>
      </c>
      <c r="Q88" s="2">
        <f t="shared" si="24"/>
        <v>39652.849099999999</v>
      </c>
      <c r="R88">
        <f t="shared" si="25"/>
        <v>1.6864754101207192E-6</v>
      </c>
      <c r="S88">
        <v>1</v>
      </c>
      <c r="T88">
        <f t="shared" si="17"/>
        <v>1.6864754101207192E-6</v>
      </c>
    </row>
    <row r="89" spans="1:37">
      <c r="A89" s="124" t="s">
        <v>163</v>
      </c>
      <c r="B89" s="125" t="s">
        <v>36</v>
      </c>
      <c r="C89" s="126">
        <v>54678.337699999996</v>
      </c>
      <c r="D89" s="127" t="s">
        <v>158</v>
      </c>
      <c r="E89">
        <f t="shared" si="20"/>
        <v>15040.558134285617</v>
      </c>
      <c r="F89">
        <f t="shared" si="21"/>
        <v>15040.5</v>
      </c>
      <c r="G89">
        <f t="shared" si="22"/>
        <v>3.0082149991358165E-2</v>
      </c>
      <c r="K89" s="162">
        <f t="shared" si="19"/>
        <v>3.0082149991358165E-2</v>
      </c>
      <c r="P89">
        <f t="shared" si="23"/>
        <v>2.8535700612110557E-2</v>
      </c>
      <c r="Q89" s="2">
        <f t="shared" si="24"/>
        <v>39659.837699999996</v>
      </c>
      <c r="R89">
        <f t="shared" si="25"/>
        <v>2.3915056825753102E-6</v>
      </c>
      <c r="S89">
        <v>1</v>
      </c>
      <c r="T89">
        <f t="shared" si="17"/>
        <v>2.3915056825753102E-6</v>
      </c>
    </row>
    <row r="90" spans="1:37">
      <c r="A90" s="124" t="s">
        <v>163</v>
      </c>
      <c r="B90" s="125" t="s">
        <v>33</v>
      </c>
      <c r="C90" s="126">
        <v>54699.294000000002</v>
      </c>
      <c r="D90" s="127" t="s">
        <v>158</v>
      </c>
      <c r="E90">
        <f t="shared" si="20"/>
        <v>15081.056553776072</v>
      </c>
      <c r="F90">
        <f t="shared" si="21"/>
        <v>15081</v>
      </c>
      <c r="G90">
        <f t="shared" si="22"/>
        <v>2.9264299999340437E-2</v>
      </c>
      <c r="K90" s="162">
        <f t="shared" si="19"/>
        <v>2.9264299999340437E-2</v>
      </c>
      <c r="P90">
        <f t="shared" si="23"/>
        <v>2.8682847251267355E-2</v>
      </c>
      <c r="Q90" s="2">
        <f t="shared" si="24"/>
        <v>39680.794000000002</v>
      </c>
      <c r="R90">
        <f t="shared" si="25"/>
        <v>3.3808729824173931E-7</v>
      </c>
      <c r="S90">
        <v>1</v>
      </c>
      <c r="T90">
        <f t="shared" si="17"/>
        <v>3.3808729824173931E-7</v>
      </c>
    </row>
    <row r="91" spans="1:37">
      <c r="A91" s="134" t="s">
        <v>60</v>
      </c>
      <c r="B91" s="131" t="s">
        <v>33</v>
      </c>
      <c r="C91" s="129">
        <v>54933.446279999996</v>
      </c>
      <c r="D91" s="129">
        <v>4.0000000000000002E-4</v>
      </c>
      <c r="E91">
        <f t="shared" si="20"/>
        <v>15533.559966119092</v>
      </c>
      <c r="F91" s="6">
        <f t="shared" si="21"/>
        <v>15533.5</v>
      </c>
      <c r="G91" s="6">
        <f t="shared" si="22"/>
        <v>3.1030049991386477E-2</v>
      </c>
      <c r="K91" s="162">
        <f t="shared" si="19"/>
        <v>3.1030049991386477E-2</v>
      </c>
      <c r="O91">
        <f t="shared" ref="O91:O108" ca="1" si="26">C$11+C$12*F91</f>
        <v>2.9478658127668499E-2</v>
      </c>
      <c r="P91">
        <f t="shared" si="23"/>
        <v>3.0355030611498145E-2</v>
      </c>
      <c r="Q91" s="2">
        <f t="shared" si="24"/>
        <v>39914.946279999996</v>
      </c>
      <c r="R91">
        <f t="shared" si="25"/>
        <v>4.556511632248276E-7</v>
      </c>
      <c r="S91" s="162">
        <v>1</v>
      </c>
      <c r="T91">
        <f t="shared" ref="T91:T108" si="27">S91*R91</f>
        <v>4.556511632248276E-7</v>
      </c>
    </row>
    <row r="92" spans="1:37">
      <c r="A92" s="35" t="s">
        <v>61</v>
      </c>
      <c r="B92" s="124"/>
      <c r="C92" s="129">
        <v>54950.780299999999</v>
      </c>
      <c r="D92" s="129">
        <v>2.9999999999999997E-4</v>
      </c>
      <c r="E92">
        <f t="shared" si="20"/>
        <v>15567.058265600195</v>
      </c>
      <c r="F92" s="6">
        <f t="shared" si="21"/>
        <v>15567</v>
      </c>
      <c r="G92" s="6">
        <f t="shared" si="22"/>
        <v>3.0150099999445956E-2</v>
      </c>
      <c r="K92">
        <f t="shared" si="19"/>
        <v>3.0150099999445956E-2</v>
      </c>
      <c r="O92">
        <f t="shared" ca="1" si="26"/>
        <v>2.9632858335967065E-2</v>
      </c>
      <c r="P92">
        <f t="shared" si="23"/>
        <v>3.0480881147411956E-2</v>
      </c>
      <c r="Q92" s="2">
        <f t="shared" si="24"/>
        <v>39932.280299999999</v>
      </c>
      <c r="R92">
        <f t="shared" si="25"/>
        <v>1.0941616784970433E-7</v>
      </c>
      <c r="S92" s="162">
        <v>1</v>
      </c>
      <c r="T92">
        <f t="shared" si="27"/>
        <v>1.0941616784970433E-7</v>
      </c>
    </row>
    <row r="93" spans="1:37">
      <c r="A93" s="124" t="s">
        <v>163</v>
      </c>
      <c r="B93" s="125" t="s">
        <v>33</v>
      </c>
      <c r="C93" s="126">
        <v>55294.375899999999</v>
      </c>
      <c r="D93" s="127" t="s">
        <v>158</v>
      </c>
      <c r="E93">
        <f t="shared" si="20"/>
        <v>16231.062824795821</v>
      </c>
      <c r="F93">
        <f t="shared" si="21"/>
        <v>16231</v>
      </c>
      <c r="G93">
        <f t="shared" si="22"/>
        <v>3.2509299999219365E-2</v>
      </c>
      <c r="K93" s="162">
        <f t="shared" si="19"/>
        <v>3.2509299999219365E-2</v>
      </c>
      <c r="O93">
        <f t="shared" ca="1" si="26"/>
        <v>3.2689244554183476E-2</v>
      </c>
      <c r="P93">
        <f t="shared" si="23"/>
        <v>3.3033767695862699E-2</v>
      </c>
      <c r="Q93" s="2">
        <f t="shared" si="24"/>
        <v>40275.875899999999</v>
      </c>
      <c r="R93">
        <f t="shared" si="25"/>
        <v>2.750663648223642E-7</v>
      </c>
      <c r="S93">
        <v>1</v>
      </c>
      <c r="T93">
        <f t="shared" si="27"/>
        <v>2.750663648223642E-7</v>
      </c>
    </row>
    <row r="94" spans="1:37">
      <c r="A94" s="30" t="s">
        <v>460</v>
      </c>
      <c r="B94" s="30" t="s">
        <v>33</v>
      </c>
      <c r="C94" s="79">
        <v>55634.867899999997</v>
      </c>
      <c r="D94" s="79" t="s">
        <v>188</v>
      </c>
      <c r="E94" s="162">
        <f t="shared" si="20"/>
        <v>16889.069622233375</v>
      </c>
      <c r="F94" s="162">
        <f t="shared" si="21"/>
        <v>16889</v>
      </c>
      <c r="G94" s="162">
        <f t="shared" si="22"/>
        <v>3.602669999236241E-2</v>
      </c>
      <c r="H94" s="162"/>
      <c r="K94">
        <f t="shared" si="19"/>
        <v>3.602669999236241E-2</v>
      </c>
      <c r="M94" s="162"/>
      <c r="N94" s="162"/>
      <c r="O94">
        <f t="shared" ca="1" si="26"/>
        <v>3.5718012824644922E-2</v>
      </c>
      <c r="P94" s="162">
        <f t="shared" si="23"/>
        <v>3.5673304159334417E-2</v>
      </c>
      <c r="Q94" s="163">
        <f t="shared" si="24"/>
        <v>40616.367899999997</v>
      </c>
      <c r="R94" s="162">
        <f t="shared" si="25"/>
        <v>1.2488861480154927E-7</v>
      </c>
      <c r="S94" s="162">
        <v>1</v>
      </c>
      <c r="T94" s="162">
        <f t="shared" si="27"/>
        <v>1.2488861480154927E-7</v>
      </c>
    </row>
    <row r="95" spans="1:37">
      <c r="A95" s="16" t="s">
        <v>156</v>
      </c>
      <c r="B95" s="124"/>
      <c r="C95" s="129">
        <v>55651.426339999998</v>
      </c>
      <c r="D95" s="129">
        <v>1E-4</v>
      </c>
      <c r="E95">
        <f t="shared" si="20"/>
        <v>16921.069099680608</v>
      </c>
      <c r="F95" s="6">
        <f t="shared" si="21"/>
        <v>16921</v>
      </c>
      <c r="G95" s="6">
        <f t="shared" si="22"/>
        <v>3.5756299992499407E-2</v>
      </c>
      <c r="K95" s="162">
        <f t="shared" si="19"/>
        <v>3.5756299992499407E-2</v>
      </c>
      <c r="O95">
        <f t="shared" ca="1" si="26"/>
        <v>3.5865308546004747E-2</v>
      </c>
      <c r="P95">
        <f t="shared" si="23"/>
        <v>3.5804455642623176E-2</v>
      </c>
      <c r="Q95" s="2">
        <f t="shared" si="24"/>
        <v>40632.926339999998</v>
      </c>
      <c r="R95">
        <f t="shared" si="25"/>
        <v>2.318966638842799E-9</v>
      </c>
      <c r="S95" s="162">
        <v>1</v>
      </c>
      <c r="T95">
        <f t="shared" si="27"/>
        <v>2.318966638842799E-9</v>
      </c>
    </row>
    <row r="96" spans="1:37">
      <c r="A96" s="40" t="s">
        <v>183</v>
      </c>
      <c r="B96" s="41" t="s">
        <v>33</v>
      </c>
      <c r="C96" s="42">
        <v>55666.433590000001</v>
      </c>
      <c r="D96" s="42">
        <v>5.0000000000000001E-4</v>
      </c>
      <c r="E96">
        <f t="shared" si="20"/>
        <v>16950.07087508457</v>
      </c>
      <c r="F96">
        <f t="shared" si="21"/>
        <v>16950</v>
      </c>
      <c r="G96">
        <f t="shared" si="22"/>
        <v>3.6674999995739199E-2</v>
      </c>
      <c r="K96" s="162">
        <f t="shared" si="19"/>
        <v>3.6674999995739199E-2</v>
      </c>
      <c r="O96">
        <f t="shared" ca="1" si="26"/>
        <v>3.5998795293487089E-2</v>
      </c>
      <c r="P96">
        <f t="shared" si="23"/>
        <v>3.5923534799761556E-2</v>
      </c>
      <c r="Q96" s="2">
        <f t="shared" si="24"/>
        <v>40647.933590000001</v>
      </c>
      <c r="R96">
        <f t="shared" si="25"/>
        <v>5.6469994076571828E-7</v>
      </c>
      <c r="S96" s="162">
        <v>1</v>
      </c>
      <c r="T96">
        <f t="shared" si="27"/>
        <v>5.6469994076571828E-7</v>
      </c>
    </row>
    <row r="97" spans="1:37">
      <c r="A97" s="30" t="s">
        <v>473</v>
      </c>
      <c r="B97" s="30" t="s">
        <v>33</v>
      </c>
      <c r="C97" s="79">
        <v>55682.475299999998</v>
      </c>
      <c r="D97" s="79" t="s">
        <v>188</v>
      </c>
      <c r="E97" s="162">
        <f t="shared" si="20"/>
        <v>16981.07176268992</v>
      </c>
      <c r="F97" s="162">
        <f t="shared" si="21"/>
        <v>16981</v>
      </c>
      <c r="G97" s="162">
        <f t="shared" si="22"/>
        <v>3.7134299993340392E-2</v>
      </c>
      <c r="H97" s="162"/>
      <c r="K97">
        <f>G97</f>
        <v>3.7134299993340392E-2</v>
      </c>
      <c r="L97" s="162"/>
      <c r="M97" s="162"/>
      <c r="N97" s="162"/>
      <c r="O97">
        <f t="shared" ca="1" si="26"/>
        <v>3.6141488023554415E-2</v>
      </c>
      <c r="P97" s="162">
        <f t="shared" si="23"/>
        <v>3.6051060915876565E-2</v>
      </c>
      <c r="Q97" s="163">
        <f t="shared" si="24"/>
        <v>40663.975299999998</v>
      </c>
      <c r="R97" s="162">
        <f t="shared" si="25"/>
        <v>1.1734068989446824E-6</v>
      </c>
      <c r="S97" s="162">
        <v>1</v>
      </c>
      <c r="T97" s="162">
        <f t="shared" si="27"/>
        <v>1.1734068989446824E-6</v>
      </c>
    </row>
    <row r="98" spans="1:37">
      <c r="A98" s="30" t="s">
        <v>460</v>
      </c>
      <c r="B98" s="30" t="s">
        <v>33</v>
      </c>
      <c r="C98" s="79">
        <v>55690.764999999999</v>
      </c>
      <c r="D98" s="79" t="s">
        <v>192</v>
      </c>
      <c r="E98" s="162">
        <f t="shared" si="20"/>
        <v>16997.091754198438</v>
      </c>
      <c r="F98" s="162">
        <f t="shared" si="21"/>
        <v>16997</v>
      </c>
      <c r="H98" s="162"/>
      <c r="M98" s="162"/>
      <c r="N98" s="162"/>
      <c r="O98">
        <f t="shared" ca="1" si="26"/>
        <v>3.6215135884234341E-2</v>
      </c>
      <c r="P98" s="162">
        <f t="shared" si="23"/>
        <v>3.6116975697145899E-2</v>
      </c>
      <c r="Q98" s="163">
        <f t="shared" si="24"/>
        <v>40672.264999999999</v>
      </c>
      <c r="R98" s="162">
        <f>+(P98-U98)^2</f>
        <v>1.290978687078267E-4</v>
      </c>
      <c r="T98" s="162">
        <f t="shared" si="27"/>
        <v>0</v>
      </c>
      <c r="U98" s="162">
        <f>+C98-(C$7+F98*C$8)</f>
        <v>4.7479100001510233E-2</v>
      </c>
    </row>
    <row r="99" spans="1:37">
      <c r="A99" s="129" t="s">
        <v>169</v>
      </c>
      <c r="B99" s="131" t="s">
        <v>33</v>
      </c>
      <c r="C99" s="129">
        <v>55990.884899999997</v>
      </c>
      <c r="D99" s="129">
        <v>5.0000000000000001E-4</v>
      </c>
      <c r="E99">
        <f t="shared" si="20"/>
        <v>17577.078756084768</v>
      </c>
      <c r="F99" s="6">
        <f t="shared" si="21"/>
        <v>17577</v>
      </c>
      <c r="G99" s="6">
        <f t="shared" ref="G99:G104" si="28">+C99-(C$7+F99*C$8)</f>
        <v>4.0753099994617514E-2</v>
      </c>
      <c r="K99">
        <f t="shared" ref="K99:K104" si="29">G99</f>
        <v>4.0753099994617514E-2</v>
      </c>
      <c r="O99">
        <f t="shared" ca="1" si="26"/>
        <v>3.8884870833881195E-2</v>
      </c>
      <c r="P99">
        <f t="shared" si="23"/>
        <v>3.8549987417547824E-2</v>
      </c>
      <c r="Q99" s="2">
        <f t="shared" si="24"/>
        <v>40972.384899999997</v>
      </c>
      <c r="R99">
        <f t="shared" ref="R99:R104" si="30">+(P99-G99)^2</f>
        <v>4.8537050272426541E-6</v>
      </c>
      <c r="S99" s="162">
        <v>1</v>
      </c>
      <c r="T99">
        <f t="shared" si="27"/>
        <v>4.8537050272426541E-6</v>
      </c>
    </row>
    <row r="100" spans="1:37">
      <c r="A100" s="30" t="s">
        <v>484</v>
      </c>
      <c r="B100" s="30" t="s">
        <v>36</v>
      </c>
      <c r="C100" s="79">
        <v>56007.182800000002</v>
      </c>
      <c r="D100" s="79" t="s">
        <v>192</v>
      </c>
      <c r="E100" s="162">
        <f t="shared" si="20"/>
        <v>17608.574735385191</v>
      </c>
      <c r="F100" s="162">
        <f t="shared" si="21"/>
        <v>17608.5</v>
      </c>
      <c r="G100" s="162">
        <f t="shared" si="28"/>
        <v>3.8672549999319017E-2</v>
      </c>
      <c r="H100" s="162"/>
      <c r="J100" s="162"/>
      <c r="K100" s="162">
        <f t="shared" si="29"/>
        <v>3.8672549999319017E-2</v>
      </c>
      <c r="L100" s="162"/>
      <c r="M100" s="162"/>
      <c r="N100" s="162"/>
      <c r="O100">
        <f t="shared" ca="1" si="26"/>
        <v>3.9029865059594777E-2</v>
      </c>
      <c r="P100" s="162">
        <f t="shared" si="23"/>
        <v>3.8684554686302365E-2</v>
      </c>
      <c r="Q100" s="163">
        <f t="shared" si="24"/>
        <v>40988.682800000002</v>
      </c>
      <c r="R100" s="162">
        <f t="shared" si="30"/>
        <v>1.4411250956816891E-10</v>
      </c>
      <c r="S100">
        <v>1</v>
      </c>
      <c r="T100" s="162">
        <f t="shared" si="27"/>
        <v>1.4411250956816891E-10</v>
      </c>
    </row>
    <row r="101" spans="1:37">
      <c r="A101" s="30" t="s">
        <v>487</v>
      </c>
      <c r="B101" s="30" t="s">
        <v>36</v>
      </c>
      <c r="C101" s="79">
        <v>56012.874900000003</v>
      </c>
      <c r="D101" s="79" t="s">
        <v>192</v>
      </c>
      <c r="E101" s="162">
        <f t="shared" si="20"/>
        <v>17619.574819063208</v>
      </c>
      <c r="F101" s="162">
        <f t="shared" si="21"/>
        <v>17619.5</v>
      </c>
      <c r="G101" s="162">
        <f t="shared" si="28"/>
        <v>3.8715850001608487E-2</v>
      </c>
      <c r="H101" s="162"/>
      <c r="K101">
        <f t="shared" si="29"/>
        <v>3.8715850001608487E-2</v>
      </c>
      <c r="M101" s="162"/>
      <c r="N101" s="162"/>
      <c r="O101">
        <f t="shared" ca="1" si="26"/>
        <v>3.9080497963812223E-2</v>
      </c>
      <c r="P101" s="162">
        <f t="shared" si="23"/>
        <v>3.8731605397101819E-2</v>
      </c>
      <c r="Q101" s="163">
        <f t="shared" si="24"/>
        <v>40994.374900000003</v>
      </c>
      <c r="R101" s="162">
        <f t="shared" si="30"/>
        <v>2.4823248715129906E-10</v>
      </c>
      <c r="S101">
        <v>1</v>
      </c>
      <c r="T101" s="162">
        <f t="shared" si="27"/>
        <v>2.4823248715129906E-10</v>
      </c>
    </row>
    <row r="102" spans="1:37">
      <c r="A102" s="129" t="s">
        <v>169</v>
      </c>
      <c r="B102" s="131" t="s">
        <v>33</v>
      </c>
      <c r="C102" s="129">
        <v>56074.711499999998</v>
      </c>
      <c r="D102" s="129">
        <v>2.0000000000000001E-4</v>
      </c>
      <c r="E102">
        <f t="shared" si="20"/>
        <v>17739.075139571247</v>
      </c>
      <c r="F102" s="6">
        <f t="shared" si="21"/>
        <v>17739</v>
      </c>
      <c r="G102" s="6">
        <f t="shared" si="28"/>
        <v>3.8881699998455588E-2</v>
      </c>
      <c r="K102">
        <f t="shared" si="29"/>
        <v>3.8881699998455588E-2</v>
      </c>
      <c r="O102">
        <f t="shared" ca="1" si="26"/>
        <v>3.9630555423265316E-2</v>
      </c>
      <c r="P102">
        <f t="shared" si="23"/>
        <v>3.9244714188371506E-2</v>
      </c>
      <c r="Q102" s="2">
        <f t="shared" si="24"/>
        <v>41056.211499999998</v>
      </c>
      <c r="R102">
        <f t="shared" si="30"/>
        <v>1.3177930208031025E-7</v>
      </c>
      <c r="S102" s="162">
        <v>1</v>
      </c>
      <c r="T102">
        <f t="shared" si="27"/>
        <v>1.3177930208031025E-7</v>
      </c>
    </row>
    <row r="103" spans="1:37">
      <c r="A103" s="30" t="s">
        <v>495</v>
      </c>
      <c r="B103" s="30" t="s">
        <v>33</v>
      </c>
      <c r="C103" s="79">
        <v>56363.974099999999</v>
      </c>
      <c r="D103" s="79" t="s">
        <v>192</v>
      </c>
      <c r="E103" s="162">
        <f t="shared" si="20"/>
        <v>18298.080217647865</v>
      </c>
      <c r="F103" s="162">
        <f t="shared" si="21"/>
        <v>18298</v>
      </c>
      <c r="G103" s="162">
        <f t="shared" si="28"/>
        <v>4.1509399998176377E-2</v>
      </c>
      <c r="H103" s="162"/>
      <c r="J103" s="162"/>
      <c r="K103" s="162">
        <f t="shared" si="29"/>
        <v>4.1509399998176377E-2</v>
      </c>
      <c r="L103" s="162"/>
      <c r="M103" s="162"/>
      <c r="N103" s="162"/>
      <c r="O103">
        <f t="shared" ca="1" si="26"/>
        <v>4.2203627555769806E-2</v>
      </c>
      <c r="P103" s="162">
        <f t="shared" si="23"/>
        <v>4.1692786028081998E-2</v>
      </c>
      <c r="Q103" s="163">
        <f t="shared" si="24"/>
        <v>41345.474099999999</v>
      </c>
      <c r="R103" s="162">
        <f t="shared" si="30"/>
        <v>3.3630435964545064E-8</v>
      </c>
      <c r="S103">
        <v>1</v>
      </c>
      <c r="T103" s="162">
        <f t="shared" si="27"/>
        <v>3.3630435964545064E-8</v>
      </c>
    </row>
    <row r="104" spans="1:37">
      <c r="A104" s="30" t="s">
        <v>495</v>
      </c>
      <c r="B104" s="30" t="s">
        <v>36</v>
      </c>
      <c r="C104" s="164">
        <v>56364.232100000001</v>
      </c>
      <c r="D104" s="164" t="s">
        <v>192</v>
      </c>
      <c r="E104" s="162">
        <f t="shared" si="20"/>
        <v>18298.578807199865</v>
      </c>
      <c r="F104" s="162">
        <f t="shared" si="21"/>
        <v>18298.5</v>
      </c>
      <c r="G104" s="162">
        <f t="shared" si="28"/>
        <v>4.0779549999570008E-2</v>
      </c>
      <c r="H104" s="162"/>
      <c r="J104" s="162"/>
      <c r="K104" s="162">
        <f t="shared" si="29"/>
        <v>4.0779549999570008E-2</v>
      </c>
      <c r="L104" s="162"/>
      <c r="M104" s="162"/>
      <c r="N104" s="162"/>
      <c r="O104">
        <f t="shared" ca="1" si="26"/>
        <v>4.2205929051416048E-2</v>
      </c>
      <c r="P104" s="162">
        <f t="shared" si="23"/>
        <v>4.1695011001763399E-2</v>
      </c>
      <c r="Q104" s="163">
        <f t="shared" si="24"/>
        <v>41345.732100000001</v>
      </c>
      <c r="R104" s="162">
        <f t="shared" si="30"/>
        <v>8.3806884653692723E-7</v>
      </c>
      <c r="S104">
        <v>1</v>
      </c>
      <c r="T104" s="162">
        <f t="shared" si="27"/>
        <v>8.3806884653692723E-7</v>
      </c>
    </row>
    <row r="105" spans="1:37">
      <c r="A105" s="30" t="s">
        <v>495</v>
      </c>
      <c r="B105" s="30" t="s">
        <v>33</v>
      </c>
      <c r="C105" s="79">
        <v>56367.07</v>
      </c>
      <c r="D105" s="79" t="s">
        <v>192</v>
      </c>
      <c r="E105" s="162">
        <f t="shared" si="20"/>
        <v>18304.063099020077</v>
      </c>
      <c r="F105" s="162">
        <f t="shared" si="21"/>
        <v>18304</v>
      </c>
      <c r="H105" s="162"/>
      <c r="J105" s="162"/>
      <c r="K105" s="162"/>
      <c r="L105" s="162"/>
      <c r="M105" s="162"/>
      <c r="N105" s="162"/>
      <c r="O105">
        <f t="shared" ca="1" si="26"/>
        <v>4.2231245503524771E-2</v>
      </c>
      <c r="P105" s="162">
        <f t="shared" si="23"/>
        <v>4.1719489874575619E-2</v>
      </c>
      <c r="Q105" s="163">
        <f t="shared" si="24"/>
        <v>41348.57</v>
      </c>
      <c r="R105" s="162">
        <f>+(P105-U105)^2</f>
        <v>8.2233881329162655E-5</v>
      </c>
      <c r="S105">
        <v>1</v>
      </c>
      <c r="T105" s="162">
        <f t="shared" si="27"/>
        <v>8.2233881329162655E-5</v>
      </c>
      <c r="U105" s="162">
        <f>+C105-(C$7+F105*C$8)</f>
        <v>3.265119999559829E-2</v>
      </c>
    </row>
    <row r="106" spans="1:37">
      <c r="A106" s="30" t="s">
        <v>495</v>
      </c>
      <c r="B106" s="30" t="s">
        <v>33</v>
      </c>
      <c r="C106" s="79">
        <v>56367.077700000002</v>
      </c>
      <c r="D106" s="79" t="s">
        <v>192</v>
      </c>
      <c r="E106" s="162">
        <f t="shared" si="20"/>
        <v>18304.077979405934</v>
      </c>
      <c r="F106" s="162">
        <f t="shared" si="21"/>
        <v>18304</v>
      </c>
      <c r="G106" s="162">
        <f t="shared" ref="G106:G130" si="31">+C106-(C$7+F106*C$8)</f>
        <v>4.0351199997530784E-2</v>
      </c>
      <c r="H106" s="162"/>
      <c r="J106" s="162"/>
      <c r="K106" s="162">
        <f>G106</f>
        <v>4.0351199997530784E-2</v>
      </c>
      <c r="L106" s="162"/>
      <c r="M106" s="162"/>
      <c r="N106" s="162"/>
      <c r="O106">
        <f t="shared" ca="1" si="26"/>
        <v>4.2231245503524771E-2</v>
      </c>
      <c r="P106" s="162">
        <f t="shared" si="23"/>
        <v>4.1719489874575619E-2</v>
      </c>
      <c r="Q106" s="163">
        <f t="shared" si="24"/>
        <v>41348.577700000002</v>
      </c>
      <c r="R106" s="162">
        <f t="shared" ref="R106:R130" si="32">+(P106-G106)^2</f>
        <v>1.8722171876233678E-6</v>
      </c>
      <c r="S106" s="162">
        <v>1</v>
      </c>
      <c r="T106" s="162">
        <f t="shared" si="27"/>
        <v>1.8722171876233678E-6</v>
      </c>
    </row>
    <row r="107" spans="1:37">
      <c r="A107" s="165" t="s">
        <v>184</v>
      </c>
      <c r="B107" s="166" t="s">
        <v>33</v>
      </c>
      <c r="C107" s="165">
        <v>56408.475400000003</v>
      </c>
      <c r="D107" s="165">
        <v>4.7999999999999996E-3</v>
      </c>
      <c r="E107">
        <f t="shared" si="20"/>
        <v>18384.07976505224</v>
      </c>
      <c r="F107">
        <f t="shared" si="21"/>
        <v>18384</v>
      </c>
      <c r="G107">
        <f t="shared" si="31"/>
        <v>4.1275200004747603E-2</v>
      </c>
      <c r="J107">
        <f>G107</f>
        <v>4.1275200004747603E-2</v>
      </c>
      <c r="O107">
        <f t="shared" ca="1" si="26"/>
        <v>4.2599484806924333E-2</v>
      </c>
      <c r="P107">
        <f t="shared" si="23"/>
        <v>4.2076408941149716E-2</v>
      </c>
      <c r="Q107" s="2">
        <f t="shared" si="24"/>
        <v>41389.975400000003</v>
      </c>
      <c r="R107">
        <f t="shared" si="32"/>
        <v>6.4193575977060555E-7</v>
      </c>
      <c r="S107">
        <v>0.1</v>
      </c>
      <c r="T107">
        <f t="shared" si="27"/>
        <v>6.4193575977060557E-8</v>
      </c>
    </row>
    <row r="108" spans="1:37">
      <c r="A108" s="165" t="s">
        <v>184</v>
      </c>
      <c r="B108" s="166" t="s">
        <v>33</v>
      </c>
      <c r="C108" s="165">
        <v>56418.569799999997</v>
      </c>
      <c r="D108" s="165">
        <v>1.1999999999999999E-3</v>
      </c>
      <c r="E108">
        <f t="shared" si="20"/>
        <v>18403.587371151796</v>
      </c>
      <c r="F108">
        <f t="shared" si="21"/>
        <v>18403.5</v>
      </c>
      <c r="G108">
        <f t="shared" si="31"/>
        <v>4.5211049997305963E-2</v>
      </c>
      <c r="J108">
        <f>G108</f>
        <v>4.5211049997305963E-2</v>
      </c>
      <c r="O108">
        <f t="shared" ca="1" si="26"/>
        <v>4.2689243137127984E-2</v>
      </c>
      <c r="P108">
        <f t="shared" si="23"/>
        <v>4.2163652688936799E-2</v>
      </c>
      <c r="Q108" s="2">
        <f t="shared" si="24"/>
        <v>41400.069799999997</v>
      </c>
      <c r="R108">
        <f t="shared" si="32"/>
        <v>9.2866303550556241E-6</v>
      </c>
      <c r="S108">
        <v>0.8</v>
      </c>
      <c r="T108">
        <f t="shared" si="27"/>
        <v>7.4293042840444998E-6</v>
      </c>
    </row>
    <row r="109" spans="1:37">
      <c r="A109" s="167" t="s">
        <v>594</v>
      </c>
      <c r="B109" s="168" t="s">
        <v>33</v>
      </c>
      <c r="C109" s="167">
        <v>56730.597000000002</v>
      </c>
      <c r="D109" s="167">
        <v>3.5000000000000001E-3</v>
      </c>
      <c r="E109">
        <f t="shared" ref="E109:E130" si="33">(C109-C$7)/C$8</f>
        <v>19006.585440373427</v>
      </c>
      <c r="F109" s="6">
        <f t="shared" ref="F109:F130" si="34">ROUND(2*E109,0)/2</f>
        <v>19006.5</v>
      </c>
      <c r="G109" s="6">
        <f t="shared" si="31"/>
        <v>4.4211950000317302E-2</v>
      </c>
      <c r="K109" s="162">
        <f t="shared" ref="K109:K114" si="35">G109</f>
        <v>4.4211950000317302E-2</v>
      </c>
      <c r="O109">
        <f t="shared" ref="O109:O130" ca="1" si="36">C$11+C$12*F109</f>
        <v>4.5464846886502215E-2</v>
      </c>
      <c r="P109">
        <f t="shared" ref="P109:P130" si="37">+D$11+D$12*F109+D$13*F109^2</f>
        <v>4.490884322070933E-2</v>
      </c>
      <c r="Q109" s="2">
        <f t="shared" ref="Q109:Q130" si="38">C109-15018.5</f>
        <v>41712.097000000002</v>
      </c>
      <c r="R109">
        <f t="shared" si="32"/>
        <v>4.8566016062837178E-7</v>
      </c>
      <c r="S109" s="162">
        <v>0.5</v>
      </c>
      <c r="T109">
        <f t="shared" ref="T109:T130" si="39">S109*R109</f>
        <v>2.4283008031418589E-7</v>
      </c>
      <c r="AH109" s="90"/>
      <c r="AI109" s="88"/>
      <c r="AJ109" s="87"/>
      <c r="AK109" s="89"/>
    </row>
    <row r="110" spans="1:37">
      <c r="A110" s="167" t="s">
        <v>594</v>
      </c>
      <c r="B110" s="168" t="s">
        <v>33</v>
      </c>
      <c r="C110" s="167">
        <v>56737.325599999996</v>
      </c>
      <c r="D110" s="167">
        <v>1.5E-3</v>
      </c>
      <c r="E110">
        <f t="shared" si="33"/>
        <v>19019.588578588817</v>
      </c>
      <c r="F110" s="6">
        <f t="shared" si="34"/>
        <v>19019.5</v>
      </c>
      <c r="G110" s="6">
        <f t="shared" si="31"/>
        <v>4.5835849996365141E-2</v>
      </c>
      <c r="K110" s="162">
        <f t="shared" si="35"/>
        <v>4.5835849996365141E-2</v>
      </c>
      <c r="O110">
        <f t="shared" ca="1" si="36"/>
        <v>4.5524685773304645E-2</v>
      </c>
      <c r="P110">
        <f t="shared" si="37"/>
        <v>4.496903648838646E-2</v>
      </c>
      <c r="Q110" s="2">
        <f t="shared" si="38"/>
        <v>41718.825599999996</v>
      </c>
      <c r="R110">
        <f t="shared" si="32"/>
        <v>7.5136565761430679E-7</v>
      </c>
      <c r="S110" s="162">
        <v>1</v>
      </c>
      <c r="T110">
        <f t="shared" si="39"/>
        <v>7.5136565761430679E-7</v>
      </c>
      <c r="AH110" s="15"/>
      <c r="AI110" s="25"/>
      <c r="AJ110" s="27"/>
      <c r="AK110" s="27"/>
    </row>
    <row r="111" spans="1:37">
      <c r="A111" s="167" t="s">
        <v>594</v>
      </c>
      <c r="B111" s="168" t="s">
        <v>33</v>
      </c>
      <c r="C111" s="167">
        <v>56737.583599999998</v>
      </c>
      <c r="D111" s="167">
        <v>3.3E-3</v>
      </c>
      <c r="E111">
        <f t="shared" si="33"/>
        <v>19020.087168140817</v>
      </c>
      <c r="F111" s="6">
        <f t="shared" si="34"/>
        <v>19020</v>
      </c>
      <c r="G111" s="6">
        <f t="shared" si="31"/>
        <v>4.5105999997758772E-2</v>
      </c>
      <c r="K111" s="162">
        <f t="shared" si="35"/>
        <v>4.5105999997758772E-2</v>
      </c>
      <c r="O111">
        <f t="shared" ca="1" si="36"/>
        <v>4.5526987268950901E-2</v>
      </c>
      <c r="P111">
        <f t="shared" si="37"/>
        <v>4.4971352465449338E-2</v>
      </c>
      <c r="Q111" s="2">
        <f t="shared" si="38"/>
        <v>41719.083599999998</v>
      </c>
      <c r="R111">
        <f t="shared" si="32"/>
        <v>1.8129957957020146E-8</v>
      </c>
      <c r="S111" s="162">
        <v>0.6</v>
      </c>
      <c r="T111">
        <f t="shared" si="39"/>
        <v>1.0877974774212087E-8</v>
      </c>
      <c r="AH111" s="90"/>
      <c r="AI111" s="88"/>
      <c r="AJ111" s="87"/>
      <c r="AK111" s="89"/>
    </row>
    <row r="112" spans="1:37">
      <c r="A112" s="129" t="s">
        <v>597</v>
      </c>
      <c r="B112" s="131"/>
      <c r="C112" s="129">
        <v>57100.325499999999</v>
      </c>
      <c r="D112" s="129">
        <v>8.0000000000000004E-4</v>
      </c>
      <c r="E112">
        <f t="shared" si="33"/>
        <v>19721.092289892331</v>
      </c>
      <c r="F112" s="162">
        <f t="shared" si="34"/>
        <v>19721</v>
      </c>
      <c r="G112" s="162">
        <f t="shared" si="31"/>
        <v>4.7756299994944129E-2</v>
      </c>
      <c r="K112" s="162">
        <f t="shared" si="35"/>
        <v>4.7756299994944129E-2</v>
      </c>
      <c r="O112">
        <f t="shared" ca="1" si="36"/>
        <v>4.8753684164989604E-2</v>
      </c>
      <c r="P112">
        <f t="shared" si="37"/>
        <v>4.8280377324020449E-2</v>
      </c>
      <c r="Q112" s="2">
        <f t="shared" si="38"/>
        <v>42081.825499999999</v>
      </c>
      <c r="R112">
        <f t="shared" si="32"/>
        <v>2.7465704685176895E-7</v>
      </c>
      <c r="S112" s="162">
        <v>0.5</v>
      </c>
      <c r="T112">
        <f t="shared" si="39"/>
        <v>1.3732852342588448E-7</v>
      </c>
      <c r="AH112" s="35"/>
      <c r="AJ112" s="27"/>
      <c r="AK112" s="27"/>
    </row>
    <row r="113" spans="1:39">
      <c r="A113" s="129" t="s">
        <v>597</v>
      </c>
      <c r="B113" s="131"/>
      <c r="C113" s="129">
        <v>57100.584300000002</v>
      </c>
      <c r="D113" s="129">
        <v>8.9999999999999998E-4</v>
      </c>
      <c r="E113">
        <f t="shared" si="33"/>
        <v>19721.59242545845</v>
      </c>
      <c r="F113" s="162">
        <f t="shared" si="34"/>
        <v>19721.5</v>
      </c>
      <c r="G113" s="162">
        <f t="shared" si="31"/>
        <v>4.7826449997955933E-2</v>
      </c>
      <c r="K113" s="162">
        <f t="shared" si="35"/>
        <v>4.7826449997955933E-2</v>
      </c>
      <c r="O113">
        <f t="shared" ca="1" si="36"/>
        <v>4.8755985660635846E-2</v>
      </c>
      <c r="P113">
        <f t="shared" si="37"/>
        <v>4.8282781781848541E-2</v>
      </c>
      <c r="Q113" s="2">
        <f t="shared" si="38"/>
        <v>42082.084300000002</v>
      </c>
      <c r="R113">
        <f t="shared" si="32"/>
        <v>2.0823869699060977E-7</v>
      </c>
      <c r="S113" s="162">
        <v>0.5</v>
      </c>
      <c r="T113">
        <f t="shared" si="39"/>
        <v>1.0411934849530488E-7</v>
      </c>
      <c r="AH113" s="90"/>
      <c r="AI113" s="88"/>
      <c r="AJ113" s="87"/>
      <c r="AK113" s="89"/>
    </row>
    <row r="114" spans="1:39">
      <c r="A114" s="171" t="s">
        <v>599</v>
      </c>
      <c r="B114" s="172" t="s">
        <v>33</v>
      </c>
      <c r="C114" s="173">
        <v>57102.397700000001</v>
      </c>
      <c r="D114" s="173">
        <v>2.0000000000000001E-4</v>
      </c>
      <c r="E114">
        <f t="shared" si="33"/>
        <v>19725.096852952993</v>
      </c>
      <c r="F114" s="6">
        <f t="shared" si="34"/>
        <v>19725</v>
      </c>
      <c r="G114" s="6">
        <f t="shared" si="31"/>
        <v>5.0117500002670567E-2</v>
      </c>
      <c r="K114" s="162">
        <f t="shared" si="35"/>
        <v>5.0117500002670567E-2</v>
      </c>
      <c r="O114">
        <f t="shared" ca="1" si="36"/>
        <v>4.8772096130159585E-2</v>
      </c>
      <c r="P114">
        <f t="shared" si="37"/>
        <v>4.8299614752476593E-2</v>
      </c>
      <c r="Q114" s="2">
        <f t="shared" si="38"/>
        <v>42083.897700000001</v>
      </c>
      <c r="R114">
        <f t="shared" si="32"/>
        <v>3.3047067828728108E-6</v>
      </c>
      <c r="S114" s="162">
        <v>1</v>
      </c>
      <c r="T114">
        <f t="shared" si="39"/>
        <v>3.3047067828728108E-6</v>
      </c>
      <c r="AH114" s="35"/>
      <c r="AJ114" s="27"/>
      <c r="AK114" s="27"/>
    </row>
    <row r="115" spans="1:39">
      <c r="A115" s="171" t="s">
        <v>599</v>
      </c>
      <c r="B115" s="172" t="s">
        <v>33</v>
      </c>
      <c r="C115" s="173">
        <v>57102.397870000001</v>
      </c>
      <c r="D115" s="173">
        <v>2.0000000000000001E-4</v>
      </c>
      <c r="E115">
        <f t="shared" si="33"/>
        <v>19725.097181480993</v>
      </c>
      <c r="F115" s="6">
        <f t="shared" si="34"/>
        <v>19725</v>
      </c>
      <c r="G115" s="6">
        <f t="shared" si="31"/>
        <v>5.0287500002013985E-2</v>
      </c>
      <c r="K115" s="162">
        <f>G115</f>
        <v>5.0287500002013985E-2</v>
      </c>
      <c r="O115">
        <f t="shared" ca="1" si="36"/>
        <v>4.8772096130159585E-2</v>
      </c>
      <c r="P115">
        <f t="shared" si="37"/>
        <v>4.8299614752476593E-2</v>
      </c>
      <c r="Q115" s="2">
        <f t="shared" si="38"/>
        <v>42083.897870000001</v>
      </c>
      <c r="R115">
        <f t="shared" si="32"/>
        <v>3.9516877653283415E-6</v>
      </c>
      <c r="S115" s="162">
        <v>1</v>
      </c>
      <c r="T115">
        <f t="shared" si="39"/>
        <v>3.9516877653283415E-6</v>
      </c>
      <c r="AH115" s="90"/>
      <c r="AI115" s="88"/>
      <c r="AJ115" s="87"/>
      <c r="AK115" s="89"/>
    </row>
    <row r="116" spans="1:39">
      <c r="A116" s="171" t="s">
        <v>599</v>
      </c>
      <c r="B116" s="172" t="s">
        <v>33</v>
      </c>
      <c r="C116" s="173">
        <v>57102.397960000002</v>
      </c>
      <c r="D116" s="173">
        <v>2.9999999999999997E-4</v>
      </c>
      <c r="E116">
        <f t="shared" si="33"/>
        <v>19725.097355407583</v>
      </c>
      <c r="F116" s="6">
        <f t="shared" si="34"/>
        <v>19725</v>
      </c>
      <c r="G116" s="6">
        <f t="shared" si="31"/>
        <v>5.0377500003378373E-2</v>
      </c>
      <c r="K116" s="162">
        <f>G116</f>
        <v>5.0377500003378373E-2</v>
      </c>
      <c r="O116">
        <f t="shared" ca="1" si="36"/>
        <v>4.8772096130159585E-2</v>
      </c>
      <c r="P116">
        <f t="shared" si="37"/>
        <v>4.8299614752476593E-2</v>
      </c>
      <c r="Q116" s="2">
        <f t="shared" si="38"/>
        <v>42083.897960000002</v>
      </c>
      <c r="R116">
        <f t="shared" si="32"/>
        <v>4.3176071159151535E-6</v>
      </c>
      <c r="S116" s="162">
        <v>1</v>
      </c>
      <c r="T116">
        <f t="shared" si="39"/>
        <v>4.3176071159151535E-6</v>
      </c>
      <c r="AH116" s="16"/>
      <c r="AJ116" s="27"/>
      <c r="AK116" s="27"/>
    </row>
    <row r="117" spans="1:39">
      <c r="A117" s="171" t="s">
        <v>599</v>
      </c>
      <c r="B117" s="172" t="s">
        <v>33</v>
      </c>
      <c r="C117" s="173">
        <v>57102.398229999999</v>
      </c>
      <c r="D117" s="173">
        <v>2.0000000000000001E-4</v>
      </c>
      <c r="E117">
        <f t="shared" si="33"/>
        <v>19725.097877187342</v>
      </c>
      <c r="F117" s="6">
        <f t="shared" si="34"/>
        <v>19725</v>
      </c>
      <c r="G117" s="6">
        <f t="shared" si="31"/>
        <v>5.0647500000195578E-2</v>
      </c>
      <c r="K117" s="162">
        <f>G117</f>
        <v>5.0647500000195578E-2</v>
      </c>
      <c r="O117">
        <f t="shared" ca="1" si="36"/>
        <v>4.8772096130159585E-2</v>
      </c>
      <c r="P117">
        <f t="shared" si="37"/>
        <v>4.8299614752476593E-2</v>
      </c>
      <c r="Q117" s="2">
        <f t="shared" si="38"/>
        <v>42083.898229999999</v>
      </c>
      <c r="R117">
        <f t="shared" si="32"/>
        <v>5.5125651364564399E-6</v>
      </c>
      <c r="S117" s="162">
        <v>1</v>
      </c>
      <c r="T117">
        <f t="shared" si="39"/>
        <v>5.5125651364564399E-6</v>
      </c>
      <c r="AH117" s="10"/>
      <c r="AI117" s="11"/>
      <c r="AJ117" s="10"/>
      <c r="AK117" s="97"/>
    </row>
    <row r="118" spans="1:39">
      <c r="A118" s="170" t="s">
        <v>596</v>
      </c>
      <c r="B118" s="124"/>
      <c r="C118" s="129">
        <v>57105.758900000001</v>
      </c>
      <c r="D118" s="129">
        <v>2.0000000000000001E-4</v>
      </c>
      <c r="E118">
        <f t="shared" si="33"/>
        <v>19731.592431255998</v>
      </c>
      <c r="F118" s="6">
        <f t="shared" si="34"/>
        <v>19731.5</v>
      </c>
      <c r="G118" s="6">
        <f t="shared" si="31"/>
        <v>4.782944999897154E-2</v>
      </c>
      <c r="K118" s="162">
        <f>G118</f>
        <v>4.782944999897154E-2</v>
      </c>
      <c r="O118">
        <f t="shared" ca="1" si="36"/>
        <v>4.8802015573560793E-2</v>
      </c>
      <c r="P118">
        <f t="shared" si="37"/>
        <v>4.8330884182145803E-2</v>
      </c>
      <c r="Q118" s="2">
        <f t="shared" si="38"/>
        <v>42087.258900000001</v>
      </c>
      <c r="R118">
        <f t="shared" si="32"/>
        <v>2.5143624005563979E-7</v>
      </c>
      <c r="S118" s="162">
        <v>1</v>
      </c>
      <c r="T118">
        <f t="shared" si="39"/>
        <v>2.5143624005563979E-7</v>
      </c>
    </row>
    <row r="119" spans="1:39">
      <c r="A119" s="174" t="s">
        <v>595</v>
      </c>
      <c r="B119" s="175" t="s">
        <v>36</v>
      </c>
      <c r="C119" s="176">
        <v>57114.555</v>
      </c>
      <c r="D119" s="176">
        <v>5.0000000000000001E-3</v>
      </c>
      <c r="E119">
        <f t="shared" si="33"/>
        <v>19748.591049699135</v>
      </c>
      <c r="F119" s="6">
        <f t="shared" si="34"/>
        <v>19748.5</v>
      </c>
      <c r="G119" s="6">
        <f t="shared" si="31"/>
        <v>4.7114549997786526E-2</v>
      </c>
      <c r="I119" s="162">
        <f>G119</f>
        <v>4.7114549997786526E-2</v>
      </c>
      <c r="O119">
        <f t="shared" ca="1" si="36"/>
        <v>4.8880266425533204E-2</v>
      </c>
      <c r="P119">
        <f t="shared" si="37"/>
        <v>4.8412716156694235E-2</v>
      </c>
      <c r="Q119" s="2">
        <f t="shared" si="38"/>
        <v>42096.055</v>
      </c>
      <c r="R119">
        <f t="shared" si="32"/>
        <v>1.6852353761331972E-6</v>
      </c>
      <c r="S119" s="162">
        <v>0.1</v>
      </c>
      <c r="T119">
        <f t="shared" si="39"/>
        <v>1.6852353761331972E-7</v>
      </c>
      <c r="AH119" s="90"/>
      <c r="AI119" s="88"/>
      <c r="AJ119" s="87"/>
      <c r="AK119" s="89"/>
    </row>
    <row r="120" spans="1:39">
      <c r="A120" s="186" t="s">
        <v>0</v>
      </c>
      <c r="B120" s="187" t="s">
        <v>33</v>
      </c>
      <c r="C120" s="186">
        <v>57411.321300000003</v>
      </c>
      <c r="D120" s="186" t="s">
        <v>132</v>
      </c>
      <c r="E120">
        <f t="shared" si="33"/>
        <v>20322.097160416553</v>
      </c>
      <c r="F120" s="6">
        <f t="shared" si="34"/>
        <v>20322</v>
      </c>
      <c r="G120" s="6">
        <f t="shared" si="31"/>
        <v>5.0276600006327499E-2</v>
      </c>
      <c r="K120" s="162">
        <f t="shared" ref="K120:K130" si="40">G120</f>
        <v>5.0276600006327499E-2</v>
      </c>
      <c r="O120">
        <f t="shared" ca="1" si="36"/>
        <v>5.1520081931778851E-2</v>
      </c>
      <c r="P120">
        <f t="shared" si="37"/>
        <v>5.1216056306816644E-2</v>
      </c>
      <c r="Q120" s="2">
        <f t="shared" si="38"/>
        <v>42392.821300000003</v>
      </c>
      <c r="R120">
        <f t="shared" si="32"/>
        <v>8.8257814052875199E-7</v>
      </c>
      <c r="S120" s="162">
        <v>1</v>
      </c>
      <c r="T120">
        <f t="shared" si="39"/>
        <v>8.8257814052875199E-7</v>
      </c>
    </row>
    <row r="121" spans="1:39">
      <c r="A121" s="177" t="s">
        <v>3</v>
      </c>
      <c r="B121" s="178" t="s">
        <v>33</v>
      </c>
      <c r="C121" s="179">
        <v>57464.3632</v>
      </c>
      <c r="D121" s="179">
        <v>2.9999999999999997E-4</v>
      </c>
      <c r="E121">
        <f t="shared" si="33"/>
        <v>20424.601568006165</v>
      </c>
      <c r="F121" s="6">
        <f t="shared" si="34"/>
        <v>20424.5</v>
      </c>
      <c r="G121" s="6">
        <f t="shared" si="31"/>
        <v>5.255734999809647E-2</v>
      </c>
      <c r="K121" s="162">
        <f t="shared" si="40"/>
        <v>5.255734999809647E-2</v>
      </c>
      <c r="O121">
        <f t="shared" ca="1" si="36"/>
        <v>5.1991888539259547E-2</v>
      </c>
      <c r="P121">
        <f t="shared" si="37"/>
        <v>5.1725828806022667E-2</v>
      </c>
      <c r="Q121" s="2">
        <f t="shared" si="38"/>
        <v>42445.8632</v>
      </c>
      <c r="R121">
        <f t="shared" si="32"/>
        <v>6.9142749286783846E-7</v>
      </c>
      <c r="S121" s="162">
        <v>1</v>
      </c>
      <c r="T121">
        <f t="shared" si="39"/>
        <v>6.9142749286783846E-7</v>
      </c>
      <c r="AH121" s="90"/>
      <c r="AI121" s="88"/>
      <c r="AJ121" s="87"/>
      <c r="AK121" s="89"/>
    </row>
    <row r="122" spans="1:39">
      <c r="A122" s="177" t="s">
        <v>3</v>
      </c>
      <c r="B122" s="178" t="s">
        <v>33</v>
      </c>
      <c r="C122" s="179">
        <v>57464.620199999998</v>
      </c>
      <c r="D122" s="179">
        <v>1.6999999999999999E-3</v>
      </c>
      <c r="E122">
        <f t="shared" si="33"/>
        <v>20425.098225040514</v>
      </c>
      <c r="F122" s="6">
        <f t="shared" si="34"/>
        <v>20425</v>
      </c>
      <c r="G122" s="6">
        <f t="shared" si="31"/>
        <v>5.0827499995648395E-2</v>
      </c>
      <c r="K122" s="162">
        <f t="shared" si="40"/>
        <v>5.0827499995648395E-2</v>
      </c>
      <c r="O122">
        <f t="shared" ca="1" si="36"/>
        <v>5.1994190034905803E-2</v>
      </c>
      <c r="P122">
        <f t="shared" si="37"/>
        <v>5.1728321996877609E-2</v>
      </c>
      <c r="Q122" s="2">
        <f t="shared" si="38"/>
        <v>42446.120199999998</v>
      </c>
      <c r="R122">
        <f t="shared" si="32"/>
        <v>8.1148027789860551E-7</v>
      </c>
      <c r="S122" s="162">
        <v>1</v>
      </c>
      <c r="T122">
        <f t="shared" si="39"/>
        <v>8.1148027789860551E-7</v>
      </c>
      <c r="AH122" s="40"/>
      <c r="AI122" s="41"/>
      <c r="AJ122" s="42"/>
      <c r="AK122" s="42"/>
    </row>
    <row r="123" spans="1:39">
      <c r="A123" s="186" t="s">
        <v>1</v>
      </c>
      <c r="B123" s="188" t="s">
        <v>33</v>
      </c>
      <c r="C123" s="188">
        <v>57836.418799999999</v>
      </c>
      <c r="D123" s="188">
        <v>8.9999999999999998E-4</v>
      </c>
      <c r="E123">
        <f t="shared" si="33"/>
        <v>21143.605579333034</v>
      </c>
      <c r="F123" s="6">
        <f t="shared" si="34"/>
        <v>21143.5</v>
      </c>
      <c r="G123" s="6">
        <f t="shared" si="31"/>
        <v>5.463305000012042E-2</v>
      </c>
      <c r="K123" s="162">
        <f t="shared" si="40"/>
        <v>5.463305000012042E-2</v>
      </c>
      <c r="O123">
        <f t="shared" ca="1" si="36"/>
        <v>5.5301439278563159E-2</v>
      </c>
      <c r="P123">
        <f t="shared" si="37"/>
        <v>5.5376196622545018E-2</v>
      </c>
      <c r="Q123" s="2">
        <f t="shared" si="38"/>
        <v>42817.918799999999</v>
      </c>
      <c r="R123">
        <f t="shared" si="32"/>
        <v>5.5226690242108813E-7</v>
      </c>
      <c r="S123" s="162">
        <v>1</v>
      </c>
      <c r="T123">
        <f t="shared" si="39"/>
        <v>5.5226690242108813E-7</v>
      </c>
      <c r="AH123" s="34"/>
      <c r="AI123" s="88"/>
      <c r="AJ123" s="91"/>
      <c r="AK123" s="99"/>
    </row>
    <row r="124" spans="1:39">
      <c r="A124" s="186" t="s">
        <v>1</v>
      </c>
      <c r="B124" s="188" t="s">
        <v>33</v>
      </c>
      <c r="C124" s="188">
        <v>57838.489200000004</v>
      </c>
      <c r="D124" s="188">
        <v>8.9999999999999998E-4</v>
      </c>
      <c r="E124">
        <f t="shared" si="33"/>
        <v>21147.606663861945</v>
      </c>
      <c r="F124" s="6">
        <f t="shared" si="34"/>
        <v>21147.5</v>
      </c>
      <c r="G124" s="6">
        <f t="shared" si="31"/>
        <v>5.519425000238698E-2</v>
      </c>
      <c r="K124" s="162">
        <f t="shared" si="40"/>
        <v>5.519425000238698E-2</v>
      </c>
      <c r="O124">
        <f t="shared" ca="1" si="36"/>
        <v>5.5319851243733141E-2</v>
      </c>
      <c r="P124">
        <f t="shared" si="37"/>
        <v>5.5396869419651482E-2</v>
      </c>
      <c r="Q124" s="2">
        <f t="shared" si="38"/>
        <v>42819.989200000004</v>
      </c>
      <c r="R124">
        <f t="shared" si="32"/>
        <v>4.1054628252606301E-8</v>
      </c>
      <c r="S124" s="162">
        <v>1</v>
      </c>
      <c r="T124">
        <f t="shared" si="39"/>
        <v>4.1054628252606301E-8</v>
      </c>
      <c r="AH124" s="34"/>
      <c r="AI124" s="88"/>
      <c r="AJ124" s="91"/>
      <c r="AK124" s="99"/>
    </row>
    <row r="125" spans="1:39">
      <c r="A125" s="192" t="s">
        <v>603</v>
      </c>
      <c r="B125" s="193" t="s">
        <v>33</v>
      </c>
      <c r="C125" s="194">
        <v>57843.403419999871</v>
      </c>
      <c r="D125" s="194">
        <v>2.0000000000000001E-4</v>
      </c>
      <c r="E125">
        <f t="shared" si="33"/>
        <v>21157.103480715254</v>
      </c>
      <c r="F125" s="6">
        <f t="shared" si="34"/>
        <v>21157</v>
      </c>
      <c r="G125" s="6">
        <f t="shared" si="31"/>
        <v>5.3547099872957915E-2</v>
      </c>
      <c r="K125" s="162">
        <f t="shared" si="40"/>
        <v>5.3547099872957915E-2</v>
      </c>
      <c r="O125">
        <f t="shared" ca="1" si="36"/>
        <v>5.5363579661011846E-2</v>
      </c>
      <c r="P125">
        <f t="shared" si="37"/>
        <v>5.5445983489056064E-2</v>
      </c>
      <c r="Q125" s="2">
        <f t="shared" si="38"/>
        <v>42824.903419999871</v>
      </c>
      <c r="R125">
        <f t="shared" si="32"/>
        <v>3.6057589874859816E-6</v>
      </c>
      <c r="S125" s="162">
        <v>1</v>
      </c>
      <c r="T125">
        <f t="shared" si="39"/>
        <v>3.6057589874859816E-6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85"/>
      <c r="AM125" s="185"/>
    </row>
    <row r="126" spans="1:39">
      <c r="A126" s="189" t="s">
        <v>602</v>
      </c>
      <c r="B126" s="190" t="s">
        <v>33</v>
      </c>
      <c r="C126" s="191">
        <v>57845.47365</v>
      </c>
      <c r="D126" s="191">
        <v>5.0000000000000002E-5</v>
      </c>
      <c r="E126">
        <f t="shared" si="33"/>
        <v>21161.104236716405</v>
      </c>
      <c r="F126" s="6">
        <f t="shared" si="34"/>
        <v>21161</v>
      </c>
      <c r="G126" s="6">
        <f t="shared" si="31"/>
        <v>5.3938299999572337E-2</v>
      </c>
      <c r="K126" s="162">
        <f t="shared" si="40"/>
        <v>5.3938299999572337E-2</v>
      </c>
      <c r="O126">
        <f t="shared" ca="1" si="36"/>
        <v>5.5381991626181813E-2</v>
      </c>
      <c r="P126">
        <f t="shared" si="37"/>
        <v>5.5466669908290307E-2</v>
      </c>
      <c r="Q126" s="2">
        <f t="shared" si="38"/>
        <v>42826.97365</v>
      </c>
      <c r="R126">
        <f t="shared" si="32"/>
        <v>2.3359145778745778E-6</v>
      </c>
      <c r="S126" s="162">
        <v>1</v>
      </c>
      <c r="T126">
        <f t="shared" si="39"/>
        <v>2.3359145778745778E-6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85"/>
      <c r="AM126" s="185"/>
    </row>
    <row r="127" spans="1:39">
      <c r="A127" s="170" t="s">
        <v>600</v>
      </c>
      <c r="B127" s="125"/>
      <c r="C127" s="126">
        <v>57868.760999999999</v>
      </c>
      <c r="D127" s="100">
        <v>8.0000000000000004E-4</v>
      </c>
      <c r="E127">
        <f t="shared" si="33"/>
        <v>21206.107451459502</v>
      </c>
      <c r="F127" s="6">
        <f t="shared" si="34"/>
        <v>21206</v>
      </c>
      <c r="G127" s="6">
        <f t="shared" si="31"/>
        <v>5.5601799998839851E-2</v>
      </c>
      <c r="K127" s="162">
        <f t="shared" si="40"/>
        <v>5.5601799998839851E-2</v>
      </c>
      <c r="O127">
        <f t="shared" ca="1" si="36"/>
        <v>5.5589126234344081E-2</v>
      </c>
      <c r="P127">
        <f t="shared" si="37"/>
        <v>5.5699670243117907E-2</v>
      </c>
      <c r="Q127" s="2">
        <f t="shared" si="38"/>
        <v>42850.260999999999</v>
      </c>
      <c r="R127">
        <f t="shared" si="32"/>
        <v>9.5785847150463567E-9</v>
      </c>
      <c r="S127" s="162">
        <v>1</v>
      </c>
      <c r="T127">
        <f t="shared" si="39"/>
        <v>9.5785847150463567E-9</v>
      </c>
      <c r="AH127" s="90"/>
      <c r="AI127" s="88"/>
      <c r="AJ127" s="87"/>
      <c r="AK127" s="89"/>
    </row>
    <row r="128" spans="1:39">
      <c r="A128" s="192" t="s">
        <v>603</v>
      </c>
      <c r="B128" s="193" t="s">
        <v>33</v>
      </c>
      <c r="C128" s="194">
        <v>57910.673979999963</v>
      </c>
      <c r="D128" s="194">
        <v>2.0000000000000001E-4</v>
      </c>
      <c r="E128">
        <f t="shared" si="33"/>
        <v>21287.105024797027</v>
      </c>
      <c r="F128" s="6">
        <f t="shared" si="34"/>
        <v>21287</v>
      </c>
      <c r="G128" s="6">
        <f t="shared" si="31"/>
        <v>5.4346099961549044E-2</v>
      </c>
      <c r="K128" s="162">
        <f t="shared" si="40"/>
        <v>5.4346099961549044E-2</v>
      </c>
      <c r="O128">
        <f t="shared" ca="1" si="36"/>
        <v>5.5961968529036142E-2</v>
      </c>
      <c r="P128">
        <f t="shared" si="37"/>
        <v>5.6120358136883611E-2</v>
      </c>
      <c r="Q128" s="2">
        <f t="shared" si="38"/>
        <v>42892.173979999963</v>
      </c>
      <c r="R128">
        <f t="shared" si="32"/>
        <v>3.1479920727415475E-6</v>
      </c>
      <c r="S128" s="162">
        <v>1</v>
      </c>
      <c r="T128">
        <f t="shared" si="39"/>
        <v>3.1479920727415475E-6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85"/>
      <c r="AM128" s="185"/>
    </row>
    <row r="129" spans="1:39">
      <c r="A129" s="181" t="s">
        <v>2</v>
      </c>
      <c r="B129" s="181" t="s">
        <v>36</v>
      </c>
      <c r="C129" s="180">
        <v>58296.442999999999</v>
      </c>
      <c r="D129" s="180">
        <v>5.0000000000000001E-3</v>
      </c>
      <c r="E129">
        <f t="shared" si="33"/>
        <v>22032.610462225362</v>
      </c>
      <c r="F129" s="6">
        <f t="shared" si="34"/>
        <v>22032.5</v>
      </c>
      <c r="G129" s="6">
        <f t="shared" si="31"/>
        <v>5.7159749994752929E-2</v>
      </c>
      <c r="K129" s="162">
        <f t="shared" si="40"/>
        <v>5.7159749994752929E-2</v>
      </c>
      <c r="O129">
        <f t="shared" ca="1" si="36"/>
        <v>5.9393498537590857E-2</v>
      </c>
      <c r="P129">
        <f t="shared" si="37"/>
        <v>6.0069961088432378E-2</v>
      </c>
      <c r="Q129" s="2">
        <f t="shared" si="38"/>
        <v>43277.942999999999</v>
      </c>
      <c r="R129">
        <f t="shared" si="32"/>
        <v>8.4693286097749346E-6</v>
      </c>
      <c r="S129" s="162">
        <v>0.1</v>
      </c>
      <c r="T129">
        <f t="shared" si="39"/>
        <v>8.4693286097749346E-7</v>
      </c>
      <c r="AH129" s="34"/>
      <c r="AI129" s="88"/>
      <c r="AJ129" s="91"/>
      <c r="AK129" s="99"/>
    </row>
    <row r="130" spans="1:39">
      <c r="A130" s="170" t="s">
        <v>601</v>
      </c>
      <c r="B130" s="30"/>
      <c r="C130" s="165">
        <v>58928.785600000003</v>
      </c>
      <c r="D130" s="165">
        <v>2.9999999999999997E-4</v>
      </c>
      <c r="E130">
        <f t="shared" si="33"/>
        <v>23254.62369340067</v>
      </c>
      <c r="F130" s="6">
        <f t="shared" si="34"/>
        <v>23254.5</v>
      </c>
      <c r="G130" s="6">
        <f t="shared" si="31"/>
        <v>6.4006350003182888E-2</v>
      </c>
      <c r="K130" s="162">
        <f t="shared" si="40"/>
        <v>6.4006350003182888E-2</v>
      </c>
      <c r="O130">
        <f t="shared" ca="1" si="36"/>
        <v>6.5018353897019238E-2</v>
      </c>
      <c r="P130">
        <f t="shared" si="37"/>
        <v>6.6847279636975343E-2</v>
      </c>
      <c r="Q130" s="2">
        <f t="shared" si="38"/>
        <v>43910.285600000003</v>
      </c>
      <c r="R130">
        <f t="shared" si="32"/>
        <v>8.070881184160132E-6</v>
      </c>
      <c r="S130" s="162">
        <v>1</v>
      </c>
      <c r="T130">
        <f t="shared" si="39"/>
        <v>8.070881184160132E-6</v>
      </c>
    </row>
    <row r="131" spans="1:39">
      <c r="A131" s="195" t="s">
        <v>604</v>
      </c>
      <c r="B131" s="196" t="s">
        <v>36</v>
      </c>
      <c r="C131" s="197">
        <v>59286.353999999817</v>
      </c>
      <c r="D131" s="195">
        <v>5.0000000000000001E-3</v>
      </c>
      <c r="E131">
        <f t="shared" ref="E131:E136" si="41">(C131-C$7)/C$8</f>
        <v>23945.630935123674</v>
      </c>
      <c r="F131" s="6">
        <f t="shared" ref="F131:F136" si="42">ROUND(2*E131,0)/2</f>
        <v>23945.5</v>
      </c>
      <c r="G131" s="6">
        <f t="shared" ref="G131:G136" si="43">+C131-(C$7+F131*C$8)</f>
        <v>6.775364981876919E-2</v>
      </c>
      <c r="K131" s="162">
        <f t="shared" ref="K131:K136" si="44">G131</f>
        <v>6.775364981876919E-2</v>
      </c>
      <c r="O131">
        <f t="shared" ref="O131:O136" ca="1" si="45">C$11+C$12*F131</f>
        <v>6.8199020880133021E-2</v>
      </c>
      <c r="P131">
        <f t="shared" ref="P131:P136" si="46">+D$11+D$12*F131+D$13*F131^2</f>
        <v>7.0846356063893404E-2</v>
      </c>
      <c r="Q131" s="2">
        <f t="shared" ref="Q131:Q136" si="47">C131-15018.5</f>
        <v>44267.853999999817</v>
      </c>
      <c r="R131">
        <f t="shared" ref="R131:R136" si="48">+(P131-G131)^2</f>
        <v>9.5648319186303097E-6</v>
      </c>
      <c r="S131" s="162">
        <v>1</v>
      </c>
      <c r="T131">
        <f t="shared" ref="T131:T136" si="49">S131*R131</f>
        <v>9.5648319186303097E-6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85"/>
      <c r="AM131" s="185"/>
    </row>
    <row r="132" spans="1:39">
      <c r="A132" s="195" t="s">
        <v>604</v>
      </c>
      <c r="B132" s="196" t="s">
        <v>33</v>
      </c>
      <c r="C132" s="197">
        <v>59286.612999999896</v>
      </c>
      <c r="D132" s="195">
        <v>4.0000000000000001E-3</v>
      </c>
      <c r="E132">
        <f t="shared" si="41"/>
        <v>23946.131457193467</v>
      </c>
      <c r="F132" s="6">
        <f t="shared" si="42"/>
        <v>23946</v>
      </c>
      <c r="G132" s="6">
        <f t="shared" si="43"/>
        <v>6.8023799896764103E-2</v>
      </c>
      <c r="K132" s="162">
        <f t="shared" si="44"/>
        <v>6.8023799896764103E-2</v>
      </c>
      <c r="O132">
        <f t="shared" ca="1" si="45"/>
        <v>6.820132237577925E-2</v>
      </c>
      <c r="P132">
        <f t="shared" si="46"/>
        <v>7.0849293361340424E-2</v>
      </c>
      <c r="Q132" s="2">
        <f t="shared" si="47"/>
        <v>44268.112999999896</v>
      </c>
      <c r="R132">
        <f t="shared" si="48"/>
        <v>7.9834133183634973E-6</v>
      </c>
      <c r="S132" s="162">
        <v>1</v>
      </c>
      <c r="T132">
        <f t="shared" si="49"/>
        <v>7.9834133183634973E-6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85"/>
      <c r="AM132" s="185"/>
    </row>
    <row r="133" spans="1:39">
      <c r="A133" s="195" t="s">
        <v>605</v>
      </c>
      <c r="B133" s="196" t="s">
        <v>33</v>
      </c>
      <c r="C133" s="197">
        <v>59304.466800000002</v>
      </c>
      <c r="D133" s="195">
        <v>8.0000000000000004E-4</v>
      </c>
      <c r="E133">
        <f t="shared" si="41"/>
        <v>23980.634240695461</v>
      </c>
      <c r="F133" s="6">
        <f t="shared" si="42"/>
        <v>23980.5</v>
      </c>
      <c r="G133" s="6">
        <f t="shared" si="43"/>
        <v>6.9464150001294911E-2</v>
      </c>
      <c r="K133" s="162">
        <f t="shared" si="44"/>
        <v>6.9464150001294911E-2</v>
      </c>
      <c r="O133">
        <f t="shared" ca="1" si="45"/>
        <v>6.8360125575370329E-2</v>
      </c>
      <c r="P133">
        <f t="shared" si="46"/>
        <v>7.1052119188140625E-2</v>
      </c>
      <c r="Q133" s="2">
        <f t="shared" si="47"/>
        <v>44285.966800000002</v>
      </c>
      <c r="R133">
        <f t="shared" si="48"/>
        <v>2.5216461383714383E-6</v>
      </c>
      <c r="S133" s="162">
        <v>1</v>
      </c>
      <c r="T133">
        <f t="shared" si="49"/>
        <v>2.5216461383714383E-6</v>
      </c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85"/>
      <c r="AM133" s="185"/>
    </row>
    <row r="134" spans="1:39">
      <c r="A134" s="195" t="s">
        <v>605</v>
      </c>
      <c r="B134" s="196" t="s">
        <v>33</v>
      </c>
      <c r="C134" s="197">
        <v>59305.499499999998</v>
      </c>
      <c r="D134" s="195">
        <v>1E-3</v>
      </c>
      <c r="E134">
        <f t="shared" si="41"/>
        <v>23982.629951665796</v>
      </c>
      <c r="F134" s="6">
        <f t="shared" si="42"/>
        <v>23982.5</v>
      </c>
      <c r="G134" s="6">
        <f t="shared" si="43"/>
        <v>6.7244749996461906E-2</v>
      </c>
      <c r="K134" s="162">
        <f t="shared" si="44"/>
        <v>6.7244749996461906E-2</v>
      </c>
      <c r="O134">
        <f t="shared" ca="1" si="45"/>
        <v>6.8369331557955298E-2</v>
      </c>
      <c r="P134">
        <f t="shared" si="46"/>
        <v>7.1063886414634903E-2</v>
      </c>
      <c r="Q134" s="2">
        <f t="shared" si="47"/>
        <v>44286.999499999998</v>
      </c>
      <c r="R134">
        <f t="shared" si="48"/>
        <v>1.4585802980615268E-5</v>
      </c>
      <c r="S134" s="162">
        <v>1</v>
      </c>
      <c r="T134">
        <f t="shared" si="49"/>
        <v>1.4585802980615268E-5</v>
      </c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85"/>
      <c r="AM134" s="185"/>
    </row>
    <row r="135" spans="1:39">
      <c r="A135" s="195" t="s">
        <v>605</v>
      </c>
      <c r="B135" s="196" t="s">
        <v>33</v>
      </c>
      <c r="C135" s="197">
        <v>59332.410799999998</v>
      </c>
      <c r="D135" s="195">
        <v>1.1000000000000001E-3</v>
      </c>
      <c r="E135">
        <f t="shared" si="41"/>
        <v>24034.636513722704</v>
      </c>
      <c r="F135" s="6">
        <f t="shared" si="42"/>
        <v>24034.5</v>
      </c>
      <c r="G135" s="6">
        <f t="shared" si="43"/>
        <v>7.0640349993482232E-2</v>
      </c>
      <c r="K135" s="162">
        <f t="shared" si="44"/>
        <v>7.0640349993482232E-2</v>
      </c>
      <c r="O135">
        <f t="shared" ca="1" si="45"/>
        <v>6.8608687105165017E-2</v>
      </c>
      <c r="P135">
        <f t="shared" si="46"/>
        <v>7.1370188478808633E-2</v>
      </c>
      <c r="Q135" s="2">
        <f t="shared" si="47"/>
        <v>44313.910799999998</v>
      </c>
      <c r="R135">
        <f t="shared" si="48"/>
        <v>5.3266421466353469E-7</v>
      </c>
      <c r="S135" s="162">
        <v>1</v>
      </c>
      <c r="T135">
        <f t="shared" si="49"/>
        <v>5.3266421466353469E-7</v>
      </c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85"/>
      <c r="AM135" s="185"/>
    </row>
    <row r="136" spans="1:39">
      <c r="A136" s="195" t="s">
        <v>606</v>
      </c>
      <c r="B136" s="196" t="s">
        <v>33</v>
      </c>
      <c r="C136" s="197">
        <v>59338.359800000209</v>
      </c>
      <c r="D136" s="195" t="s">
        <v>607</v>
      </c>
      <c r="E136">
        <f t="shared" si="41"/>
        <v>24046.133061183718</v>
      </c>
      <c r="F136" s="6">
        <f t="shared" si="42"/>
        <v>24046</v>
      </c>
      <c r="G136" s="6">
        <f t="shared" si="43"/>
        <v>6.8853800206852611E-2</v>
      </c>
      <c r="K136" s="162">
        <f t="shared" si="44"/>
        <v>6.8853800206852611E-2</v>
      </c>
      <c r="O136">
        <f t="shared" ca="1" si="45"/>
        <v>6.8661621505028719E-2</v>
      </c>
      <c r="P136">
        <f t="shared" si="46"/>
        <v>7.1438020465411603E-2</v>
      </c>
      <c r="Q136" s="2">
        <f t="shared" si="47"/>
        <v>44319.859800000209</v>
      </c>
      <c r="R136">
        <f t="shared" si="48"/>
        <v>6.6781943447467024E-6</v>
      </c>
      <c r="S136" s="162">
        <v>1</v>
      </c>
      <c r="T136">
        <f t="shared" si="49"/>
        <v>6.6781943447467024E-6</v>
      </c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85"/>
      <c r="AM136" s="185"/>
    </row>
    <row r="137" spans="1:39">
      <c r="A137" s="199" t="s">
        <v>608</v>
      </c>
      <c r="B137" s="200" t="s">
        <v>36</v>
      </c>
      <c r="C137" s="201">
        <v>59777.43209999986</v>
      </c>
      <c r="D137" s="124"/>
      <c r="E137">
        <f t="shared" ref="E137:E138" si="50">(C137-C$7)/C$8</f>
        <v>24894.648027662559</v>
      </c>
      <c r="F137" s="6">
        <f t="shared" ref="F137:F138" si="51">ROUND(2*E137,0)/2</f>
        <v>24894.5</v>
      </c>
      <c r="G137" s="6">
        <f t="shared" ref="G137:G138" si="52">+C137-(C$7+F137*C$8)</f>
        <v>7.6598349856794812E-2</v>
      </c>
      <c r="K137" s="162">
        <f t="shared" ref="K137:K138" si="53">G137</f>
        <v>7.6598349856794812E-2</v>
      </c>
      <c r="O137">
        <f t="shared" ref="O137:O138" ca="1" si="54">C$11+C$12*F137</f>
        <v>7.2567259616710372E-2</v>
      </c>
      <c r="P137">
        <f t="shared" ref="P137:P138" si="55">+D$11+D$12*F137+D$13*F137^2</f>
        <v>7.6534880305437342E-2</v>
      </c>
      <c r="Q137" s="2">
        <f t="shared" ref="Q137:Q138" si="56">C137-15018.5</f>
        <v>44758.93209999986</v>
      </c>
      <c r="R137">
        <f t="shared" ref="R137:R138" si="57">+(P137-G137)^2</f>
        <v>4.0283839495185376E-9</v>
      </c>
      <c r="S137" s="162">
        <v>1</v>
      </c>
      <c r="T137">
        <f t="shared" ref="T137:T138" si="58">S137*R137</f>
        <v>4.0283839495185376E-9</v>
      </c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85"/>
      <c r="AM137" s="185"/>
    </row>
    <row r="138" spans="1:39">
      <c r="A138" s="199" t="s">
        <v>608</v>
      </c>
      <c r="B138" s="200" t="s">
        <v>36</v>
      </c>
      <c r="C138" s="201">
        <v>59778.464600000065</v>
      </c>
      <c r="D138" s="124"/>
      <c r="E138">
        <f t="shared" si="50"/>
        <v>24896.643352129766</v>
      </c>
      <c r="F138" s="6">
        <f t="shared" si="51"/>
        <v>24896.5</v>
      </c>
      <c r="G138" s="6">
        <f t="shared" si="52"/>
        <v>7.4178950060741045E-2</v>
      </c>
      <c r="K138" s="162">
        <f t="shared" si="53"/>
        <v>7.4178950060741045E-2</v>
      </c>
      <c r="O138">
        <f t="shared" ca="1" si="54"/>
        <v>7.257646559929537E-2</v>
      </c>
      <c r="P138">
        <f t="shared" si="55"/>
        <v>7.654710866618343E-2</v>
      </c>
      <c r="Q138" s="2">
        <f t="shared" si="56"/>
        <v>44759.964600000065</v>
      </c>
      <c r="R138">
        <f t="shared" si="57"/>
        <v>5.6081751805308255E-6</v>
      </c>
      <c r="S138" s="162">
        <v>1</v>
      </c>
      <c r="T138">
        <f t="shared" si="58"/>
        <v>5.6081751805308255E-6</v>
      </c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85"/>
      <c r="AM138" s="185"/>
    </row>
    <row r="139" spans="1:39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85"/>
      <c r="AM139" s="185"/>
    </row>
    <row r="140" spans="1:39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85"/>
      <c r="AM140" s="185"/>
    </row>
    <row r="141" spans="1:39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85"/>
      <c r="AM141" s="185"/>
    </row>
    <row r="142" spans="1:39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85"/>
      <c r="AM142" s="185"/>
    </row>
    <row r="143" spans="1:39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85"/>
      <c r="AM143" s="185"/>
    </row>
    <row r="144" spans="1:39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85"/>
      <c r="AM144" s="185"/>
    </row>
    <row r="145" spans="1:39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85"/>
      <c r="AM145" s="185"/>
    </row>
    <row r="146" spans="1:39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85"/>
      <c r="AM146" s="185"/>
    </row>
    <row r="147" spans="1:39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85"/>
      <c r="AM147" s="185"/>
    </row>
    <row r="148" spans="1:39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85"/>
      <c r="AM148" s="185"/>
    </row>
    <row r="149" spans="1:39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85"/>
      <c r="AM149" s="185"/>
    </row>
    <row r="150" spans="1:39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85"/>
      <c r="AM150" s="185"/>
    </row>
    <row r="151" spans="1:39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85"/>
      <c r="AM151" s="185"/>
    </row>
    <row r="152" spans="1:39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85"/>
      <c r="AM152" s="185"/>
    </row>
    <row r="153" spans="1:39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85"/>
      <c r="AM153" s="185"/>
    </row>
    <row r="154" spans="1:39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85"/>
      <c r="AM154" s="185"/>
    </row>
    <row r="155" spans="1:39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85"/>
      <c r="AM155" s="185"/>
    </row>
    <row r="156" spans="1:39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85"/>
      <c r="AM156" s="185"/>
    </row>
    <row r="157" spans="1:39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85"/>
      <c r="AM157" s="185"/>
    </row>
    <row r="158" spans="1:39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85"/>
      <c r="AM158" s="185"/>
    </row>
    <row r="159" spans="1:39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85"/>
      <c r="AM159" s="185"/>
    </row>
    <row r="160" spans="1:39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85"/>
      <c r="AM160" s="185"/>
    </row>
    <row r="161" spans="1:39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85"/>
      <c r="AM161" s="185"/>
    </row>
    <row r="162" spans="1:39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85"/>
      <c r="AM162" s="185"/>
    </row>
    <row r="163" spans="1:39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85"/>
      <c r="AM163" s="185"/>
    </row>
    <row r="164" spans="1:39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85"/>
      <c r="AM164" s="185"/>
    </row>
    <row r="165" spans="1:39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85"/>
      <c r="AM165" s="185"/>
    </row>
    <row r="166" spans="1:39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85"/>
      <c r="AM166" s="185"/>
    </row>
    <row r="167" spans="1:39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85"/>
      <c r="AM167" s="185"/>
    </row>
    <row r="168" spans="1:39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85"/>
      <c r="AM168" s="185"/>
    </row>
    <row r="169" spans="1:39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85"/>
      <c r="AM169" s="185"/>
    </row>
    <row r="170" spans="1:39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85"/>
      <c r="AM170" s="185"/>
    </row>
    <row r="171" spans="1:39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85"/>
      <c r="AM171" s="185"/>
    </row>
    <row r="172" spans="1:39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85"/>
      <c r="AM172" s="185"/>
    </row>
    <row r="173" spans="1:39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85"/>
      <c r="AM173" s="185"/>
    </row>
    <row r="174" spans="1:39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85"/>
      <c r="AM174" s="185"/>
    </row>
    <row r="175" spans="1:39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85"/>
      <c r="AM175" s="185"/>
    </row>
    <row r="176" spans="1:39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85"/>
      <c r="AM176" s="185"/>
    </row>
    <row r="177" spans="1:39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85"/>
      <c r="AM177" s="185"/>
    </row>
    <row r="178" spans="1:39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85"/>
      <c r="AM178" s="185"/>
    </row>
    <row r="179" spans="1:39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85"/>
      <c r="AM179" s="185"/>
    </row>
    <row r="180" spans="1:39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85"/>
      <c r="AM180" s="185"/>
    </row>
    <row r="181" spans="1:39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85"/>
      <c r="AM181" s="185"/>
    </row>
    <row r="182" spans="1:39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85"/>
      <c r="AM182" s="185"/>
    </row>
    <row r="183" spans="1:39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85"/>
      <c r="AM183" s="185"/>
    </row>
    <row r="184" spans="1:39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85"/>
      <c r="AM184" s="185"/>
    </row>
    <row r="185" spans="1:39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85"/>
      <c r="AM185" s="185"/>
    </row>
    <row r="186" spans="1:39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85"/>
      <c r="AM186" s="185"/>
    </row>
    <row r="187" spans="1:39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85"/>
      <c r="AM187" s="185"/>
    </row>
    <row r="188" spans="1:39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85"/>
      <c r="AM188" s="185"/>
    </row>
    <row r="189" spans="1:39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85"/>
      <c r="AM189" s="185"/>
    </row>
    <row r="190" spans="1:39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85"/>
      <c r="AM190" s="185"/>
    </row>
    <row r="191" spans="1:39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85"/>
      <c r="AM191" s="185"/>
    </row>
    <row r="192" spans="1:39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85"/>
      <c r="AM192" s="185"/>
    </row>
    <row r="193" spans="1:39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85"/>
      <c r="AM193" s="185"/>
    </row>
    <row r="194" spans="1:39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85"/>
      <c r="AM194" s="185"/>
    </row>
    <row r="195" spans="1:39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85"/>
      <c r="AM195" s="185"/>
    </row>
    <row r="196" spans="1:39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85"/>
      <c r="AM196" s="185"/>
    </row>
    <row r="197" spans="1:39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85"/>
      <c r="AM197" s="185"/>
    </row>
    <row r="198" spans="1:39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85"/>
      <c r="AM198" s="185"/>
    </row>
    <row r="199" spans="1:39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85"/>
      <c r="AM199" s="185"/>
    </row>
    <row r="200" spans="1:39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85"/>
      <c r="AM200" s="185"/>
    </row>
    <row r="201" spans="1:39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85"/>
      <c r="AM201" s="185"/>
    </row>
    <row r="202" spans="1:39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85"/>
      <c r="AM202" s="185"/>
    </row>
    <row r="203" spans="1:39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85"/>
      <c r="AM203" s="185"/>
    </row>
    <row r="204" spans="1:39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85"/>
      <c r="AM204" s="185"/>
    </row>
    <row r="205" spans="1:39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85"/>
      <c r="AM205" s="185"/>
    </row>
    <row r="206" spans="1:39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85"/>
      <c r="AM206" s="185"/>
    </row>
    <row r="207" spans="1:39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85"/>
      <c r="AM207" s="185"/>
    </row>
    <row r="208" spans="1:39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85"/>
      <c r="AM208" s="185"/>
    </row>
    <row r="209" spans="1:39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85"/>
      <c r="AM209" s="185"/>
    </row>
    <row r="210" spans="1:39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85"/>
      <c r="AM210" s="185"/>
    </row>
    <row r="211" spans="1:39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85"/>
      <c r="AM211" s="185"/>
    </row>
    <row r="212" spans="1:39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85"/>
      <c r="AM212" s="185"/>
    </row>
    <row r="213" spans="1:39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85"/>
      <c r="AM213" s="185"/>
    </row>
    <row r="214" spans="1:39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85"/>
      <c r="AM214" s="185"/>
    </row>
    <row r="215" spans="1:39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85"/>
      <c r="AM215" s="185"/>
    </row>
    <row r="216" spans="1:39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85"/>
      <c r="AM216" s="185"/>
    </row>
    <row r="217" spans="1:39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85"/>
      <c r="AM217" s="185"/>
    </row>
    <row r="218" spans="1:39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85"/>
      <c r="AM218" s="185"/>
    </row>
    <row r="219" spans="1:39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85"/>
      <c r="AM219" s="185"/>
    </row>
    <row r="220" spans="1:39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85"/>
      <c r="AM220" s="185"/>
    </row>
    <row r="221" spans="1:39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85"/>
      <c r="AM221" s="185"/>
    </row>
    <row r="222" spans="1:39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85"/>
      <c r="AM222" s="185"/>
    </row>
    <row r="223" spans="1:39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85"/>
      <c r="AM223" s="185"/>
    </row>
    <row r="224" spans="1:39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85"/>
      <c r="AM224" s="185"/>
    </row>
    <row r="225" spans="1:39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85"/>
      <c r="AM225" s="185"/>
    </row>
    <row r="226" spans="1:39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85"/>
      <c r="AM226" s="185"/>
    </row>
    <row r="227" spans="1:39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85"/>
      <c r="AM227" s="185"/>
    </row>
    <row r="228" spans="1:39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85"/>
      <c r="AM228" s="185"/>
    </row>
    <row r="229" spans="1:39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85"/>
      <c r="AM229" s="185"/>
    </row>
    <row r="230" spans="1:39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85"/>
      <c r="AM230" s="185"/>
    </row>
    <row r="231" spans="1:39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85"/>
      <c r="AM231" s="185"/>
    </row>
    <row r="232" spans="1:39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85"/>
      <c r="AM232" s="185"/>
    </row>
    <row r="233" spans="1:39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85"/>
      <c r="AM233" s="185"/>
    </row>
    <row r="234" spans="1:39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85"/>
      <c r="AM234" s="185"/>
    </row>
    <row r="235" spans="1:39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85"/>
      <c r="AM235" s="185"/>
    </row>
    <row r="236" spans="1:39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85"/>
      <c r="AM236" s="185"/>
    </row>
    <row r="237" spans="1:39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85"/>
      <c r="AM237" s="185"/>
    </row>
    <row r="238" spans="1:39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85"/>
      <c r="AM238" s="185"/>
    </row>
    <row r="239" spans="1:39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85"/>
      <c r="AM239" s="185"/>
    </row>
    <row r="240" spans="1:39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85"/>
      <c r="AM240" s="185"/>
    </row>
    <row r="241" spans="1:39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85"/>
      <c r="AM241" s="185"/>
    </row>
    <row r="242" spans="1:39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85"/>
      <c r="AM242" s="185"/>
    </row>
    <row r="243" spans="1:39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85"/>
      <c r="AM243" s="185"/>
    </row>
    <row r="244" spans="1:39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85"/>
      <c r="AM244" s="185"/>
    </row>
    <row r="245" spans="1:39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85"/>
      <c r="AM245" s="185"/>
    </row>
    <row r="246" spans="1:39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85"/>
      <c r="AM246" s="185"/>
    </row>
    <row r="247" spans="1:39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85"/>
      <c r="AM247" s="185"/>
    </row>
    <row r="248" spans="1:39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85"/>
      <c r="AM248" s="185"/>
    </row>
    <row r="249" spans="1:39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85"/>
      <c r="AM249" s="185"/>
    </row>
    <row r="250" spans="1:39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85"/>
      <c r="AM250" s="185"/>
    </row>
    <row r="251" spans="1:39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85"/>
      <c r="AM251" s="185"/>
    </row>
    <row r="252" spans="1:39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85"/>
      <c r="AM252" s="185"/>
    </row>
    <row r="253" spans="1:39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85"/>
      <c r="AM253" s="185"/>
    </row>
    <row r="254" spans="1:39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85"/>
      <c r="AM254" s="185"/>
    </row>
    <row r="255" spans="1:39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85"/>
      <c r="AM255" s="185"/>
    </row>
    <row r="256" spans="1:39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85"/>
      <c r="AM256" s="185"/>
    </row>
    <row r="257" spans="1:39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85"/>
      <c r="AM257" s="185"/>
    </row>
    <row r="258" spans="1:39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85"/>
      <c r="AM258" s="185"/>
    </row>
    <row r="259" spans="1:39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85"/>
      <c r="AM259" s="185"/>
    </row>
    <row r="260" spans="1:39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85"/>
      <c r="AM260" s="185"/>
    </row>
    <row r="261" spans="1:39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85"/>
      <c r="AM261" s="185"/>
    </row>
    <row r="262" spans="1:39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85"/>
      <c r="AM262" s="185"/>
    </row>
    <row r="263" spans="1:39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85"/>
      <c r="AM263" s="185"/>
    </row>
    <row r="264" spans="1:39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85"/>
      <c r="AM264" s="185"/>
    </row>
    <row r="265" spans="1:39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85"/>
      <c r="AM265" s="185"/>
    </row>
    <row r="266" spans="1:39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85"/>
      <c r="AM266" s="185"/>
    </row>
    <row r="267" spans="1:39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85"/>
      <c r="AM267" s="185"/>
    </row>
    <row r="268" spans="1:39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85"/>
      <c r="AM268" s="185"/>
    </row>
    <row r="269" spans="1:39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85"/>
      <c r="AM269" s="185"/>
    </row>
    <row r="270" spans="1:39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85"/>
      <c r="AM270" s="185"/>
    </row>
    <row r="271" spans="1:39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85"/>
      <c r="AM271" s="185"/>
    </row>
    <row r="272" spans="1:39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85"/>
      <c r="AM272" s="185"/>
    </row>
    <row r="273" spans="1:39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85"/>
      <c r="AM273" s="185"/>
    </row>
    <row r="274" spans="1:39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85"/>
      <c r="AM274" s="185"/>
    </row>
    <row r="275" spans="1:39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85"/>
      <c r="AM275" s="185"/>
    </row>
    <row r="276" spans="1:39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85"/>
      <c r="AM276" s="185"/>
    </row>
    <row r="277" spans="1:39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85"/>
      <c r="AM277" s="185"/>
    </row>
    <row r="278" spans="1:39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85"/>
      <c r="AM278" s="185"/>
    </row>
    <row r="279" spans="1:39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85"/>
      <c r="AM279" s="185"/>
    </row>
    <row r="280" spans="1:39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85"/>
      <c r="AM280" s="185"/>
    </row>
    <row r="281" spans="1:39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85"/>
      <c r="AM281" s="185"/>
    </row>
    <row r="282" spans="1:39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85"/>
      <c r="AM282" s="185"/>
    </row>
    <row r="283" spans="1:39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85"/>
      <c r="AM283" s="185"/>
    </row>
    <row r="284" spans="1:39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85"/>
      <c r="AM284" s="185"/>
    </row>
    <row r="285" spans="1:39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85"/>
      <c r="AM285" s="185"/>
    </row>
    <row r="286" spans="1:39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85"/>
      <c r="AM286" s="185"/>
    </row>
    <row r="287" spans="1:39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85"/>
      <c r="AM287" s="185"/>
    </row>
    <row r="288" spans="1:39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85"/>
      <c r="AM288" s="185"/>
    </row>
    <row r="289" spans="1:39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85"/>
      <c r="AM289" s="185"/>
    </row>
    <row r="290" spans="1:39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85"/>
      <c r="AM290" s="185"/>
    </row>
    <row r="291" spans="1:39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85"/>
      <c r="AM291" s="185"/>
    </row>
    <row r="292" spans="1:39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85"/>
      <c r="AM292" s="185"/>
    </row>
    <row r="293" spans="1:39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85"/>
      <c r="AM293" s="185"/>
    </row>
    <row r="294" spans="1:39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85"/>
      <c r="AM294" s="185"/>
    </row>
    <row r="295" spans="1:39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85"/>
      <c r="AM295" s="185"/>
    </row>
    <row r="296" spans="1:39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85"/>
      <c r="AM296" s="185"/>
    </row>
    <row r="297" spans="1:39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85"/>
      <c r="AM297" s="185"/>
    </row>
    <row r="298" spans="1:39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85"/>
      <c r="AM298" s="185"/>
    </row>
    <row r="299" spans="1:39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85"/>
      <c r="AM299" s="185"/>
    </row>
    <row r="300" spans="1:39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85"/>
      <c r="AM300" s="185"/>
    </row>
    <row r="301" spans="1:39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85"/>
      <c r="AM301" s="185"/>
    </row>
    <row r="302" spans="1:39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85"/>
      <c r="AM302" s="185"/>
    </row>
    <row r="303" spans="1:39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85"/>
      <c r="AM303" s="185"/>
    </row>
    <row r="304" spans="1:39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85"/>
      <c r="AM304" s="185"/>
    </row>
    <row r="305" spans="1:39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85"/>
      <c r="AM305" s="185"/>
    </row>
    <row r="306" spans="1:39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85"/>
      <c r="AM306" s="185"/>
    </row>
    <row r="307" spans="1:39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85"/>
      <c r="AM307" s="185"/>
    </row>
    <row r="308" spans="1:39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85"/>
      <c r="AM308" s="185"/>
    </row>
    <row r="309" spans="1:39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85"/>
      <c r="AM309" s="185"/>
    </row>
    <row r="310" spans="1:39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85"/>
      <c r="AM310" s="185"/>
    </row>
    <row r="311" spans="1:39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85"/>
      <c r="AM311" s="185"/>
    </row>
    <row r="312" spans="1:39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85"/>
      <c r="AM312" s="185"/>
    </row>
    <row r="313" spans="1:39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85"/>
      <c r="AM313" s="185"/>
    </row>
    <row r="314" spans="1:39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85"/>
      <c r="AM314" s="185"/>
    </row>
    <row r="315" spans="1:39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85"/>
      <c r="AM315" s="185"/>
    </row>
    <row r="316" spans="1:39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85"/>
      <c r="AM316" s="185"/>
    </row>
    <row r="317" spans="1:39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85"/>
      <c r="AM317" s="185"/>
    </row>
    <row r="318" spans="1:39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85"/>
      <c r="AM318" s="185"/>
    </row>
    <row r="319" spans="1:39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85"/>
      <c r="AM319" s="185"/>
    </row>
    <row r="320" spans="1:39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85"/>
      <c r="AM320" s="185"/>
    </row>
    <row r="321" spans="1:39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85"/>
      <c r="AM321" s="185"/>
    </row>
    <row r="322" spans="1:39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85"/>
      <c r="AM322" s="185"/>
    </row>
    <row r="323" spans="1:39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85"/>
      <c r="AM323" s="185"/>
    </row>
    <row r="324" spans="1:39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85"/>
      <c r="AM324" s="185"/>
    </row>
    <row r="325" spans="1:39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85"/>
      <c r="AM325" s="185"/>
    </row>
    <row r="326" spans="1:39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85"/>
      <c r="AM326" s="185"/>
    </row>
    <row r="327" spans="1:39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85"/>
      <c r="AM327" s="185"/>
    </row>
    <row r="328" spans="1:39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85"/>
      <c r="AM328" s="185"/>
    </row>
    <row r="329" spans="1:39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85"/>
      <c r="AM329" s="185"/>
    </row>
    <row r="330" spans="1:39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85"/>
      <c r="AM330" s="185"/>
    </row>
    <row r="331" spans="1:39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85"/>
      <c r="AM331" s="185"/>
    </row>
    <row r="332" spans="1:39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85"/>
      <c r="AM332" s="185"/>
    </row>
    <row r="333" spans="1:39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85"/>
      <c r="AM333" s="185"/>
    </row>
    <row r="334" spans="1:39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85"/>
      <c r="AM334" s="185"/>
    </row>
    <row r="335" spans="1:39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85"/>
      <c r="AM335" s="185"/>
    </row>
    <row r="336" spans="1:39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85"/>
      <c r="AM336" s="185"/>
    </row>
    <row r="337" spans="1:39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85"/>
      <c r="AM337" s="185"/>
    </row>
    <row r="338" spans="1:39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85"/>
      <c r="AM338" s="185"/>
    </row>
    <row r="339" spans="1:39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85"/>
      <c r="AM339" s="185"/>
    </row>
    <row r="340" spans="1:39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85"/>
      <c r="AM340" s="185"/>
    </row>
    <row r="341" spans="1:39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85"/>
      <c r="AM341" s="185"/>
    </row>
    <row r="342" spans="1:39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85"/>
      <c r="AM342" s="185"/>
    </row>
    <row r="343" spans="1:39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85"/>
      <c r="AM343" s="185"/>
    </row>
    <row r="344" spans="1:39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85"/>
      <c r="AM344" s="185"/>
    </row>
    <row r="345" spans="1:39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85"/>
      <c r="AM345" s="185"/>
    </row>
    <row r="346" spans="1:39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85"/>
      <c r="AM346" s="185"/>
    </row>
    <row r="347" spans="1:39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85"/>
      <c r="AM347" s="185"/>
    </row>
    <row r="348" spans="1:39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85"/>
      <c r="AM348" s="185"/>
    </row>
    <row r="349" spans="1:39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85"/>
      <c r="AM349" s="185"/>
    </row>
    <row r="350" spans="1:39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85"/>
      <c r="AM350" s="185"/>
    </row>
    <row r="351" spans="1:39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85"/>
      <c r="AM351" s="185"/>
    </row>
    <row r="352" spans="1:39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85"/>
      <c r="AM352" s="185"/>
    </row>
    <row r="353" spans="1:39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85"/>
      <c r="AM353" s="185"/>
    </row>
  </sheetData>
  <protectedRanges>
    <protectedRange sqref="A128:D130" name="Range1"/>
  </protectedRanges>
  <phoneticPr fontId="8" type="noConversion"/>
  <hyperlinks>
    <hyperlink ref="H1315" r:id="rId1" display="http://vsolj.cetus-net.org/bulletin.html" xr:uid="{00000000-0004-0000-0000-000000000000}"/>
    <hyperlink ref="H64873" r:id="rId2" display="http://vsolj.cetus-net.org/bulletin.html" xr:uid="{00000000-0004-0000-0000-000001000000}"/>
    <hyperlink ref="H64866" r:id="rId3" display="https://www.aavso.org/ejaavso" xr:uid="{00000000-0004-0000-0000-000002000000}"/>
    <hyperlink ref="AP1017" r:id="rId4" display="http://cdsbib.u-strasbg.fr/cgi-bin/cdsbib?1990RMxAA..21..381G" xr:uid="{00000000-0004-0000-0000-000003000000}"/>
    <hyperlink ref="AP1021" r:id="rId5" display="http://cdsbib.u-strasbg.fr/cgi-bin/cdsbib?1990RMxAA..21..381G" xr:uid="{00000000-0004-0000-0000-000004000000}"/>
    <hyperlink ref="AP1020" r:id="rId6" display="http://cdsbib.u-strasbg.fr/cgi-bin/cdsbib?1990RMxAA..21..381G" xr:uid="{00000000-0004-0000-0000-000005000000}"/>
    <hyperlink ref="AP1001" r:id="rId7" display="http://cdsbib.u-strasbg.fr/cgi-bin/cdsbib?1990RMxAA..21..381G" xr:uid="{00000000-0004-0000-0000-000006000000}"/>
    <hyperlink ref="I64873" r:id="rId8" display="http://vsolj.cetus-net.org/bulletin.html" xr:uid="{00000000-0004-0000-0000-000007000000}"/>
    <hyperlink ref="AQ1157" r:id="rId9" display="http://cdsbib.u-strasbg.fr/cgi-bin/cdsbib?1990RMxAA..21..381G" xr:uid="{00000000-0004-0000-0000-000008000000}"/>
    <hyperlink ref="AQ55923" r:id="rId10" display="http://cdsbib.u-strasbg.fr/cgi-bin/cdsbib?1990RMxAA..21..381G" xr:uid="{00000000-0004-0000-0000-000009000000}"/>
    <hyperlink ref="AQ1158" r:id="rId11" display="http://cdsbib.u-strasbg.fr/cgi-bin/cdsbib?1990RMxAA..21..381G" xr:uid="{00000000-0004-0000-0000-00000A000000}"/>
    <hyperlink ref="H64870" r:id="rId12" display="https://www.aavso.org/ejaavso" xr:uid="{00000000-0004-0000-0000-00000B000000}"/>
    <hyperlink ref="H2043" r:id="rId13" display="http://vsolj.cetus-net.org/bulletin.html" xr:uid="{00000000-0004-0000-0000-00000C000000}"/>
    <hyperlink ref="AP3287" r:id="rId14" display="http://cdsbib.u-strasbg.fr/cgi-bin/cdsbib?1990RMxAA..21..381G" xr:uid="{00000000-0004-0000-0000-00000D000000}"/>
    <hyperlink ref="AP3290" r:id="rId15" display="http://cdsbib.u-strasbg.fr/cgi-bin/cdsbib?1990RMxAA..21..381G" xr:uid="{00000000-0004-0000-0000-00000E000000}"/>
    <hyperlink ref="AP3288" r:id="rId16" display="http://cdsbib.u-strasbg.fr/cgi-bin/cdsbib?1990RMxAA..21..381G" xr:uid="{00000000-0004-0000-0000-00000F000000}"/>
    <hyperlink ref="AP3272" r:id="rId17" display="http://cdsbib.u-strasbg.fr/cgi-bin/cdsbib?1990RMxAA..21..381G" xr:uid="{00000000-0004-0000-0000-000010000000}"/>
    <hyperlink ref="I2043" r:id="rId18" display="http://vsolj.cetus-net.org/bulletin.html" xr:uid="{00000000-0004-0000-0000-000011000000}"/>
    <hyperlink ref="AQ3501" r:id="rId19" display="http://cdsbib.u-strasbg.fr/cgi-bin/cdsbib?1990RMxAA..21..381G" xr:uid="{00000000-0004-0000-0000-000012000000}"/>
    <hyperlink ref="AQ202" r:id="rId20" display="http://cdsbib.u-strasbg.fr/cgi-bin/cdsbib?1990RMxAA..21..381G" xr:uid="{00000000-0004-0000-0000-000013000000}"/>
    <hyperlink ref="AQ3505" r:id="rId21" display="http://cdsbib.u-strasbg.fr/cgi-bin/cdsbib?1990RMxAA..21..381G" xr:uid="{00000000-0004-0000-0000-000014000000}"/>
    <hyperlink ref="H64542" r:id="rId22" display="http://vsolj.cetus-net.org/bulletin.html" xr:uid="{00000000-0004-0000-0000-000015000000}"/>
    <hyperlink ref="H64535" r:id="rId23" display="https://www.aavso.org/ejaavso" xr:uid="{00000000-0004-0000-0000-000016000000}"/>
    <hyperlink ref="I64542" r:id="rId24" display="http://vsolj.cetus-net.org/bulletin.html" xr:uid="{00000000-0004-0000-0000-000017000000}"/>
    <hyperlink ref="AQ58193" r:id="rId25" display="http://cdsbib.u-strasbg.fr/cgi-bin/cdsbib?1990RMxAA..21..381G" xr:uid="{00000000-0004-0000-0000-000018000000}"/>
    <hyperlink ref="H64539" r:id="rId26" display="https://www.aavso.org/ejaavso" xr:uid="{00000000-0004-0000-0000-000019000000}"/>
    <hyperlink ref="AP5557" r:id="rId27" display="http://cdsbib.u-strasbg.fr/cgi-bin/cdsbib?1990RMxAA..21..381G" xr:uid="{00000000-0004-0000-0000-00001A000000}"/>
    <hyperlink ref="AP5560" r:id="rId28" display="http://cdsbib.u-strasbg.fr/cgi-bin/cdsbib?1990RMxAA..21..381G" xr:uid="{00000000-0004-0000-0000-00001B000000}"/>
    <hyperlink ref="AP5558" r:id="rId29" display="http://cdsbib.u-strasbg.fr/cgi-bin/cdsbib?1990RMxAA..21..381G" xr:uid="{00000000-0004-0000-0000-00001C000000}"/>
    <hyperlink ref="AP5542" r:id="rId30" display="http://cdsbib.u-strasbg.fr/cgi-bin/cdsbib?1990RMxAA..21..381G" xr:uid="{00000000-0004-0000-0000-00001D000000}"/>
    <hyperlink ref="AQ5771" r:id="rId31" display="http://cdsbib.u-strasbg.fr/cgi-bin/cdsbib?1990RMxAA..21..381G" xr:uid="{00000000-0004-0000-0000-00001E000000}"/>
    <hyperlink ref="AQ5775" r:id="rId32" display="http://cdsbib.u-strasbg.fr/cgi-bin/cdsbib?1990RMxAA..21..381G" xr:uid="{00000000-0004-0000-0000-00001F000000}"/>
    <hyperlink ref="AQ65455" r:id="rId33" display="http://cdsbib.u-strasbg.fr/cgi-bin/cdsbib?1990RMxAA..21..381G" xr:uid="{00000000-0004-0000-0000-000020000000}"/>
    <hyperlink ref="I2663" r:id="rId34" display="http://vsolj.cetus-net.org/bulletin.html" xr:uid="{00000000-0004-0000-0000-000021000000}"/>
    <hyperlink ref="H2663" r:id="rId35" display="http://vsolj.cetus-net.org/bulletin.html" xr:uid="{00000000-0004-0000-0000-000022000000}"/>
    <hyperlink ref="AQ580" r:id="rId36" display="http://cdsbib.u-strasbg.fr/cgi-bin/cdsbib?1990RMxAA..21..381G" xr:uid="{00000000-0004-0000-0000-000023000000}"/>
    <hyperlink ref="AQ579" r:id="rId37" display="http://cdsbib.u-strasbg.fr/cgi-bin/cdsbib?1990RMxAA..21..381G" xr:uid="{00000000-0004-0000-0000-000024000000}"/>
    <hyperlink ref="AP3833" r:id="rId38" display="http://cdsbib.u-strasbg.fr/cgi-bin/cdsbib?1990RMxAA..21..381G" xr:uid="{00000000-0004-0000-0000-000025000000}"/>
    <hyperlink ref="AP3851" r:id="rId39" display="http://cdsbib.u-strasbg.fr/cgi-bin/cdsbib?1990RMxAA..21..381G" xr:uid="{00000000-0004-0000-0000-000026000000}"/>
    <hyperlink ref="AP3852" r:id="rId40" display="http://cdsbib.u-strasbg.fr/cgi-bin/cdsbib?1990RMxAA..21..381G" xr:uid="{00000000-0004-0000-0000-000027000000}"/>
    <hyperlink ref="AP3848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124"/>
  <sheetViews>
    <sheetView workbookViewId="0">
      <selection activeCell="C51" sqref="C5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49</v>
      </c>
    </row>
    <row r="2" spans="1:8">
      <c r="A2" t="s">
        <v>28</v>
      </c>
      <c r="B2" s="9" t="s">
        <v>32</v>
      </c>
    </row>
    <row r="3" spans="1:8" ht="13.5" thickBot="1">
      <c r="C3" s="19" t="s">
        <v>56</v>
      </c>
    </row>
    <row r="4" spans="1:8" ht="13.5" thickBot="1">
      <c r="A4" s="6" t="s">
        <v>4</v>
      </c>
      <c r="C4" s="17" t="s">
        <v>44</v>
      </c>
      <c r="D4" s="18" t="s">
        <v>44</v>
      </c>
    </row>
    <row r="6" spans="1:8">
      <c r="A6" s="6" t="s">
        <v>5</v>
      </c>
      <c r="C6" s="12">
        <v>47673.4643</v>
      </c>
    </row>
    <row r="7" spans="1:8">
      <c r="A7" t="s">
        <v>6</v>
      </c>
      <c r="C7" s="12">
        <f>+C6-C8/2</f>
        <v>47673.205569500002</v>
      </c>
      <c r="D7" s="19" t="s">
        <v>45</v>
      </c>
    </row>
    <row r="8" spans="1:8">
      <c r="A8" t="s">
        <v>7</v>
      </c>
      <c r="C8">
        <v>0.51746099999999995</v>
      </c>
      <c r="D8" s="19" t="s">
        <v>48</v>
      </c>
    </row>
    <row r="10" spans="1:8" ht="13.5" thickBot="1">
      <c r="A10" s="34" t="s">
        <v>59</v>
      </c>
      <c r="B10">
        <v>40</v>
      </c>
      <c r="C10" s="5" t="s">
        <v>23</v>
      </c>
      <c r="D10" s="5" t="s">
        <v>24</v>
      </c>
      <c r="G10" s="30" t="str">
        <f>"F"&amp;B10</f>
        <v>F40</v>
      </c>
      <c r="H10" s="30" t="str">
        <f>"G"&amp;B10</f>
        <v>G40</v>
      </c>
    </row>
    <row r="11" spans="1:8">
      <c r="A11" t="s">
        <v>19</v>
      </c>
      <c r="C11">
        <f ca="1">INTERCEPT(INDIRECT($H$10):G954,INDIRECT($G$10):$F954)</f>
        <v>-1.4001499223867101E-2</v>
      </c>
      <c r="D11" s="4">
        <f>+E11*F11</f>
        <v>9.9619412276300574E-7</v>
      </c>
      <c r="E11" s="20">
        <v>0.99619412276300578</v>
      </c>
      <c r="F11">
        <v>9.9999999999999995E-7</v>
      </c>
    </row>
    <row r="12" spans="1:8">
      <c r="A12" t="s">
        <v>20</v>
      </c>
      <c r="C12">
        <f ca="1">SLOPE(INDIRECT($H$10):G954,INDIRECT($G$10):$F954)</f>
        <v>1.1280063810446573E-6</v>
      </c>
      <c r="D12" s="4">
        <f>+E12*F12</f>
        <v>-2.7111891204259673E-6</v>
      </c>
      <c r="E12" s="21">
        <v>-2.7111891204259675</v>
      </c>
      <c r="F12">
        <v>9.9999999999999995E-7</v>
      </c>
    </row>
    <row r="13" spans="1:8" ht="13.5" thickBot="1">
      <c r="A13" t="s">
        <v>22</v>
      </c>
      <c r="C13" s="4"/>
      <c r="D13" s="4">
        <f>+E13*F13</f>
        <v>2.176006367224237E-10</v>
      </c>
      <c r="E13" s="22">
        <v>0.21760063672242369</v>
      </c>
      <c r="F13">
        <v>1.0000000000000001E-9</v>
      </c>
    </row>
    <row r="14" spans="1:8">
      <c r="A14" t="s">
        <v>27</v>
      </c>
      <c r="E14">
        <f>SUM(R21:R47)</f>
        <v>9.4234120734063335E-4</v>
      </c>
    </row>
    <row r="15" spans="1:8">
      <c r="A15" s="3" t="s">
        <v>21</v>
      </c>
      <c r="C15" s="28">
        <f ca="1">(C7+C11)+(C8+C12)*INT(MAX(F21:F3505))</f>
        <v>55651.422657603165</v>
      </c>
      <c r="D15" s="30">
        <f>+C7+INT(MAX(F21:F1560))*C8+D11+D12*INT(MAX(F21:F3995))+D13*INT(MAX(F21:F4022)^2)</f>
        <v>55651.429194257638</v>
      </c>
    </row>
    <row r="16" spans="1:8">
      <c r="A16" s="6" t="s">
        <v>8</v>
      </c>
      <c r="C16" s="29">
        <f ca="1">+C8+C12</f>
        <v>0.51746212800638103</v>
      </c>
      <c r="D16" s="30">
        <f>+C8+D12+2*D13*F62</f>
        <v>0.51746255051934975</v>
      </c>
    </row>
    <row r="17" spans="1:18" ht="13.5" thickBot="1">
      <c r="A17" s="34" t="s">
        <v>54</v>
      </c>
      <c r="C17">
        <f>COUNT(C21:C2163)</f>
        <v>78</v>
      </c>
    </row>
    <row r="18" spans="1:18" ht="14.25" thickTop="1" thickBot="1">
      <c r="A18" s="6" t="s">
        <v>9</v>
      </c>
      <c r="C18" s="31">
        <f ca="1">+C15</f>
        <v>55651.422657603165</v>
      </c>
      <c r="D18" s="32">
        <f ca="1">C16</f>
        <v>0.51746212800638103</v>
      </c>
      <c r="E18" s="33" t="s">
        <v>23</v>
      </c>
    </row>
    <row r="19" spans="1:18" ht="13.5" thickBot="1">
      <c r="A19" s="6" t="s">
        <v>52</v>
      </c>
      <c r="C19" s="93">
        <f>+D15</f>
        <v>55651.429194257638</v>
      </c>
      <c r="D19" s="94">
        <f>+D16</f>
        <v>0.51746255051934975</v>
      </c>
      <c r="E19" s="37" t="s">
        <v>53</v>
      </c>
    </row>
    <row r="20" spans="1:18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46</v>
      </c>
      <c r="J20" s="8" t="s">
        <v>55</v>
      </c>
      <c r="K20" s="8" t="s">
        <v>29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</row>
    <row r="21" spans="1:18">
      <c r="A21" t="s">
        <v>159</v>
      </c>
      <c r="B21" s="4" t="s">
        <v>33</v>
      </c>
      <c r="C21" s="27">
        <v>46895.455000000002</v>
      </c>
      <c r="D21" s="27" t="s">
        <v>157</v>
      </c>
      <c r="E21">
        <f t="shared" ref="E21:E52" si="0">(C21-C$7)/C$8</f>
        <v>-1503.0129217467597</v>
      </c>
      <c r="F21">
        <f t="shared" ref="F21:F52" si="1">ROUND(2*E21,0)/2</f>
        <v>-1503</v>
      </c>
      <c r="G21">
        <f t="shared" ref="G21:G52" si="2">+C21-(C$7+F21*C$8)</f>
        <v>-6.6864999971585348E-3</v>
      </c>
      <c r="N21">
        <f t="shared" ref="N21:N27" si="3">G21</f>
        <v>-6.6864999971585348E-3</v>
      </c>
      <c r="O21">
        <f t="shared" ref="O21:O27" ca="1" si="4">+C$11+C$12*F21</f>
        <v>-1.5696892814577222E-2</v>
      </c>
      <c r="P21">
        <f t="shared" ref="P21:P52" si="5">+D$11+D$12*F21+D$13*F21^2</f>
        <v>4.5674752388846773E-3</v>
      </c>
      <c r="Q21" s="2">
        <f t="shared" ref="Q21:Q52" si="6">C21-15018.5</f>
        <v>31876.955000000002</v>
      </c>
      <c r="R21">
        <f t="shared" ref="R21:R52" si="7">+(P21-G21)^2</f>
        <v>1.2665195861347387E-4</v>
      </c>
    </row>
    <row r="22" spans="1:18">
      <c r="A22" t="s">
        <v>159</v>
      </c>
      <c r="B22" s="4" t="s">
        <v>33</v>
      </c>
      <c r="C22" s="27">
        <v>47624.553999999996</v>
      </c>
      <c r="D22" s="27" t="s">
        <v>157</v>
      </c>
      <c r="E22">
        <f t="shared" si="0"/>
        <v>-94.019780234655911</v>
      </c>
      <c r="F22">
        <f t="shared" si="1"/>
        <v>-94</v>
      </c>
      <c r="G22">
        <f t="shared" si="2"/>
        <v>-1.0235500005364884E-2</v>
      </c>
      <c r="N22">
        <f t="shared" si="3"/>
        <v>-1.0235500005364884E-2</v>
      </c>
      <c r="O22">
        <f t="shared" ca="1" si="4"/>
        <v>-1.4107531823685298E-2</v>
      </c>
      <c r="P22">
        <f t="shared" si="5"/>
        <v>2.5777069066888324E-4</v>
      </c>
      <c r="Q22" s="2">
        <f t="shared" si="6"/>
        <v>32606.053999999996</v>
      </c>
      <c r="R22">
        <f t="shared" si="7"/>
        <v>1.1010872990024099E-4</v>
      </c>
    </row>
    <row r="23" spans="1:18">
      <c r="A23" t="s">
        <v>159</v>
      </c>
      <c r="B23" s="4" t="s">
        <v>33</v>
      </c>
      <c r="C23" s="27">
        <v>47624.555</v>
      </c>
      <c r="D23" s="27" t="s">
        <v>157</v>
      </c>
      <c r="E23">
        <f t="shared" si="0"/>
        <v>-94.017847721860093</v>
      </c>
      <c r="F23">
        <f t="shared" si="1"/>
        <v>-94</v>
      </c>
      <c r="G23">
        <f t="shared" si="2"/>
        <v>-9.2355000015231781E-3</v>
      </c>
      <c r="N23">
        <f t="shared" si="3"/>
        <v>-9.2355000015231781E-3</v>
      </c>
      <c r="O23">
        <f t="shared" ca="1" si="4"/>
        <v>-1.4107531823685298E-2</v>
      </c>
      <c r="P23">
        <f t="shared" si="5"/>
        <v>2.5777069066888324E-4</v>
      </c>
      <c r="Q23" s="2">
        <f t="shared" si="6"/>
        <v>32606.055</v>
      </c>
      <c r="R23">
        <f t="shared" si="7"/>
        <v>9.0122188435232752E-5</v>
      </c>
    </row>
    <row r="24" spans="1:18">
      <c r="A24" t="s">
        <v>159</v>
      </c>
      <c r="B24" s="4" t="s">
        <v>33</v>
      </c>
      <c r="C24" s="27">
        <v>47626.63</v>
      </c>
      <c r="D24" s="27" t="s">
        <v>157</v>
      </c>
      <c r="E24">
        <f t="shared" si="0"/>
        <v>-90.007883685928704</v>
      </c>
      <c r="F24">
        <f t="shared" si="1"/>
        <v>-90</v>
      </c>
      <c r="G24">
        <f t="shared" si="2"/>
        <v>-4.0795000022626482E-3</v>
      </c>
      <c r="N24">
        <f t="shared" si="3"/>
        <v>-4.0795000022626482E-3</v>
      </c>
      <c r="O24">
        <f t="shared" ca="1" si="4"/>
        <v>-1.410301979816112E-2</v>
      </c>
      <c r="P24">
        <f t="shared" si="5"/>
        <v>2.4676578011855171E-4</v>
      </c>
      <c r="Q24" s="2">
        <f t="shared" si="6"/>
        <v>32608.129999999997</v>
      </c>
      <c r="R24">
        <f t="shared" si="7"/>
        <v>1.8716575619802415E-5</v>
      </c>
    </row>
    <row r="25" spans="1:18">
      <c r="A25" t="s">
        <v>159</v>
      </c>
      <c r="B25" s="4" t="s">
        <v>33</v>
      </c>
      <c r="C25" s="27">
        <v>47626.637999999999</v>
      </c>
      <c r="D25" s="27" t="s">
        <v>157</v>
      </c>
      <c r="E25">
        <f t="shared" si="0"/>
        <v>-89.992423583618333</v>
      </c>
      <c r="F25">
        <f t="shared" si="1"/>
        <v>-90</v>
      </c>
      <c r="G25">
        <f t="shared" si="2"/>
        <v>3.9204999993671663E-3</v>
      </c>
      <c r="N25">
        <f t="shared" si="3"/>
        <v>3.9204999993671663E-3</v>
      </c>
      <c r="O25">
        <f t="shared" ca="1" si="4"/>
        <v>-1.410301979816112E-2</v>
      </c>
      <c r="P25">
        <f t="shared" si="5"/>
        <v>2.4676578011855171E-4</v>
      </c>
      <c r="Q25" s="2">
        <f t="shared" si="6"/>
        <v>32608.137999999999</v>
      </c>
      <c r="R25">
        <f t="shared" si="7"/>
        <v>1.3496323113678228E-5</v>
      </c>
    </row>
    <row r="26" spans="1:18">
      <c r="A26" t="s">
        <v>159</v>
      </c>
      <c r="B26" s="4" t="s">
        <v>33</v>
      </c>
      <c r="C26" s="27">
        <v>47651.468399999998</v>
      </c>
      <c r="D26" s="27" t="s">
        <v>157</v>
      </c>
      <c r="E26">
        <f t="shared" si="0"/>
        <v>-42.007358042449198</v>
      </c>
      <c r="F26">
        <f t="shared" si="1"/>
        <v>-42</v>
      </c>
      <c r="G26">
        <f t="shared" si="2"/>
        <v>-3.8075000047683716E-3</v>
      </c>
      <c r="N26">
        <f t="shared" si="3"/>
        <v>-3.8075000047683716E-3</v>
      </c>
      <c r="O26">
        <f t="shared" ca="1" si="4"/>
        <v>-1.4048875491870977E-2</v>
      </c>
      <c r="P26">
        <f t="shared" si="5"/>
        <v>1.1524998470383199E-4</v>
      </c>
      <c r="Q26" s="2">
        <f t="shared" si="6"/>
        <v>32632.968399999998</v>
      </c>
      <c r="R26">
        <f t="shared" si="7"/>
        <v>1.5387967479904174E-5</v>
      </c>
    </row>
    <row r="27" spans="1:18">
      <c r="A27" t="s">
        <v>159</v>
      </c>
      <c r="B27" s="4" t="s">
        <v>33</v>
      </c>
      <c r="C27" s="27">
        <v>47651.468999999997</v>
      </c>
      <c r="D27" s="27" t="s">
        <v>157</v>
      </c>
      <c r="E27">
        <f t="shared" si="0"/>
        <v>-42.006198534777326</v>
      </c>
      <c r="F27">
        <f t="shared" si="1"/>
        <v>-42</v>
      </c>
      <c r="G27">
        <f t="shared" si="2"/>
        <v>-3.2075000053737313E-3</v>
      </c>
      <c r="N27">
        <f t="shared" si="3"/>
        <v>-3.2075000053737313E-3</v>
      </c>
      <c r="O27">
        <f t="shared" ca="1" si="4"/>
        <v>-1.4048875491870977E-2</v>
      </c>
      <c r="P27">
        <f t="shared" si="5"/>
        <v>1.1524998470383199E-4</v>
      </c>
      <c r="Q27" s="2">
        <f t="shared" si="6"/>
        <v>32632.968999999997</v>
      </c>
      <c r="R27">
        <f t="shared" si="7"/>
        <v>1.1040667496560447E-5</v>
      </c>
    </row>
    <row r="28" spans="1:18">
      <c r="A28" s="10" t="s">
        <v>35</v>
      </c>
      <c r="B28" s="11" t="s">
        <v>36</v>
      </c>
      <c r="C28" s="10">
        <v>47673.4643</v>
      </c>
      <c r="D28" s="10">
        <v>2.2000000000000001E-3</v>
      </c>
      <c r="E28">
        <f t="shared" si="0"/>
        <v>0.4999999999959604</v>
      </c>
      <c r="F28">
        <f t="shared" si="1"/>
        <v>0.5</v>
      </c>
      <c r="G28">
        <f t="shared" si="2"/>
        <v>0</v>
      </c>
      <c r="I28">
        <f t="shared" ref="I28:I33" si="8">G28</f>
        <v>0</v>
      </c>
      <c r="P28">
        <f t="shared" si="5"/>
        <v>-3.5934603729079729E-7</v>
      </c>
      <c r="Q28" s="2">
        <f t="shared" si="6"/>
        <v>32654.9643</v>
      </c>
      <c r="R28">
        <f t="shared" si="7"/>
        <v>1.2912957451659907E-13</v>
      </c>
    </row>
    <row r="29" spans="1:18">
      <c r="A29" s="10" t="s">
        <v>35</v>
      </c>
      <c r="B29" s="11" t="s">
        <v>33</v>
      </c>
      <c r="C29" s="10">
        <v>47709.417999999998</v>
      </c>
      <c r="D29" s="10">
        <v>1E-3</v>
      </c>
      <c r="E29">
        <f t="shared" si="0"/>
        <v>69.980985040411014</v>
      </c>
      <c r="F29">
        <f t="shared" si="1"/>
        <v>70</v>
      </c>
      <c r="G29">
        <f t="shared" si="2"/>
        <v>-9.8395000022719614E-3</v>
      </c>
      <c r="I29">
        <f t="shared" si="8"/>
        <v>-9.8395000022719614E-3</v>
      </c>
      <c r="P29">
        <f t="shared" si="5"/>
        <v>-1.8772080118711481E-4</v>
      </c>
      <c r="Q29" s="2">
        <f t="shared" si="6"/>
        <v>32690.917999999998</v>
      </c>
      <c r="R29">
        <f t="shared" si="7"/>
        <v>9.3156841746494027E-5</v>
      </c>
    </row>
    <row r="30" spans="1:18">
      <c r="A30" s="10" t="s">
        <v>35</v>
      </c>
      <c r="B30" s="11" t="s">
        <v>33</v>
      </c>
      <c r="C30" s="10">
        <v>48036.4588</v>
      </c>
      <c r="D30" s="10">
        <v>1.5E-3</v>
      </c>
      <c r="E30">
        <f t="shared" si="0"/>
        <v>701.99151337008709</v>
      </c>
      <c r="F30">
        <f t="shared" si="1"/>
        <v>702</v>
      </c>
      <c r="G30">
        <f t="shared" si="2"/>
        <v>-4.3914999987464398E-3</v>
      </c>
      <c r="I30">
        <f t="shared" si="8"/>
        <v>-4.3914999987464398E-3</v>
      </c>
      <c r="P30">
        <f t="shared" si="5"/>
        <v>-1.7950241042369085E-3</v>
      </c>
      <c r="Q30" s="2">
        <f t="shared" si="6"/>
        <v>33017.9588</v>
      </c>
      <c r="R30">
        <f t="shared" si="7"/>
        <v>6.7416870707690721E-6</v>
      </c>
    </row>
    <row r="31" spans="1:18">
      <c r="A31" s="10" t="s">
        <v>35</v>
      </c>
      <c r="B31" s="11" t="s">
        <v>33</v>
      </c>
      <c r="C31" s="10">
        <v>48065.432200000003</v>
      </c>
      <c r="D31" s="10">
        <v>1.1000000000000001E-3</v>
      </c>
      <c r="E31">
        <f t="shared" si="0"/>
        <v>757.98297939361851</v>
      </c>
      <c r="F31">
        <f t="shared" si="1"/>
        <v>758</v>
      </c>
      <c r="G31">
        <f t="shared" si="2"/>
        <v>-8.8075000021490268E-3</v>
      </c>
      <c r="I31">
        <f t="shared" si="8"/>
        <v>-8.8075000021490268E-3</v>
      </c>
      <c r="P31">
        <f t="shared" si="5"/>
        <v>-1.9290596669223376E-3</v>
      </c>
      <c r="Q31" s="2">
        <f t="shared" si="6"/>
        <v>33046.932200000003</v>
      </c>
      <c r="R31">
        <f t="shared" si="7"/>
        <v>4.7312941445273455E-5</v>
      </c>
    </row>
    <row r="32" spans="1:18">
      <c r="A32" s="10" t="s">
        <v>35</v>
      </c>
      <c r="B32" s="11" t="s">
        <v>36</v>
      </c>
      <c r="C32" s="10">
        <v>48071.384100000003</v>
      </c>
      <c r="D32" s="10">
        <v>1.6999999999999999E-3</v>
      </c>
      <c r="E32">
        <f t="shared" si="0"/>
        <v>769.48510225891664</v>
      </c>
      <c r="F32">
        <f t="shared" si="1"/>
        <v>769.5</v>
      </c>
      <c r="G32">
        <f t="shared" si="2"/>
        <v>-7.7089999977033585E-3</v>
      </c>
      <c r="I32">
        <f t="shared" si="8"/>
        <v>-7.7089999977033585E-3</v>
      </c>
      <c r="P32">
        <f t="shared" si="5"/>
        <v>-1.9564159146224108E-3</v>
      </c>
      <c r="Q32" s="2">
        <f t="shared" si="6"/>
        <v>33052.884100000003</v>
      </c>
      <c r="R32">
        <f t="shared" si="7"/>
        <v>3.309222363291627E-5</v>
      </c>
    </row>
    <row r="33" spans="1:18">
      <c r="A33" s="10" t="s">
        <v>35</v>
      </c>
      <c r="B33" s="11" t="s">
        <v>36</v>
      </c>
      <c r="C33" s="10">
        <v>48341.4974</v>
      </c>
      <c r="D33" s="10">
        <v>2.3E-3</v>
      </c>
      <c r="E33">
        <f t="shared" si="0"/>
        <v>1291.4825088267494</v>
      </c>
      <c r="F33">
        <f t="shared" si="1"/>
        <v>1291.5</v>
      </c>
      <c r="G33">
        <f t="shared" si="2"/>
        <v>-9.0510000009089708E-3</v>
      </c>
      <c r="I33">
        <f t="shared" si="8"/>
        <v>-9.0510000009089708E-3</v>
      </c>
      <c r="P33">
        <f t="shared" si="5"/>
        <v>-3.1375527312720399E-3</v>
      </c>
      <c r="Q33" s="2">
        <f t="shared" si="6"/>
        <v>33322.9974</v>
      </c>
      <c r="R33">
        <f t="shared" si="7"/>
        <v>3.496885861077648E-5</v>
      </c>
    </row>
    <row r="34" spans="1:18">
      <c r="A34" t="s">
        <v>159</v>
      </c>
      <c r="B34" s="4" t="s">
        <v>36</v>
      </c>
      <c r="C34" s="27">
        <v>48383.4156</v>
      </c>
      <c r="D34" s="27">
        <v>2.5999999999999999E-3</v>
      </c>
      <c r="E34">
        <f t="shared" si="0"/>
        <v>1372.4899663935998</v>
      </c>
      <c r="F34">
        <f t="shared" si="1"/>
        <v>1372.5</v>
      </c>
      <c r="G34">
        <f t="shared" si="2"/>
        <v>-5.1920000041718595E-3</v>
      </c>
      <c r="N34">
        <f>G34</f>
        <v>-5.1920000041718595E-3</v>
      </c>
      <c r="O34">
        <f ca="1">+C$11+C$12*F34</f>
        <v>-1.2453310465883308E-2</v>
      </c>
      <c r="P34">
        <f t="shared" si="5"/>
        <v>-3.3102043142320316E-3</v>
      </c>
      <c r="Q34" s="2">
        <f t="shared" si="6"/>
        <v>33364.9156</v>
      </c>
      <c r="R34">
        <f t="shared" si="7"/>
        <v>3.5411550186761125E-6</v>
      </c>
    </row>
    <row r="35" spans="1:18">
      <c r="A35" s="10" t="s">
        <v>35</v>
      </c>
      <c r="B35" s="11" t="s">
        <v>36</v>
      </c>
      <c r="C35" s="10">
        <v>48383.425600000002</v>
      </c>
      <c r="D35" s="10">
        <v>2.5999999999999999E-3</v>
      </c>
      <c r="E35">
        <f t="shared" si="0"/>
        <v>1372.509291521488</v>
      </c>
      <c r="F35">
        <f t="shared" si="1"/>
        <v>1372.5</v>
      </c>
      <c r="G35">
        <f t="shared" si="2"/>
        <v>4.8079999978654087E-3</v>
      </c>
      <c r="I35">
        <f>G35</f>
        <v>4.8079999978654087E-3</v>
      </c>
      <c r="P35">
        <f t="shared" si="5"/>
        <v>-3.3102043142320316E-3</v>
      </c>
      <c r="Q35" s="2">
        <f t="shared" si="6"/>
        <v>33364.925600000002</v>
      </c>
      <c r="R35">
        <f t="shared" si="7"/>
        <v>6.5905241252957471E-5</v>
      </c>
    </row>
    <row r="36" spans="1:18">
      <c r="A36" s="10" t="s">
        <v>35</v>
      </c>
      <c r="B36" s="11" t="s">
        <v>33</v>
      </c>
      <c r="C36" s="10">
        <v>48419.379500000003</v>
      </c>
      <c r="D36" s="10">
        <v>2.3999999999999998E-3</v>
      </c>
      <c r="E36">
        <f t="shared" si="0"/>
        <v>1441.990663064465</v>
      </c>
      <c r="F36">
        <f t="shared" si="1"/>
        <v>1442</v>
      </c>
      <c r="G36">
        <f t="shared" si="2"/>
        <v>-4.8315000021830201E-3</v>
      </c>
      <c r="I36">
        <f>G36</f>
        <v>-4.8315000021830201E-3</v>
      </c>
      <c r="P36">
        <f t="shared" si="5"/>
        <v>-3.4560675871537967E-3</v>
      </c>
      <c r="Q36" s="2">
        <f t="shared" si="6"/>
        <v>33400.879500000003</v>
      </c>
      <c r="R36">
        <f t="shared" si="7"/>
        <v>1.891814328313122E-6</v>
      </c>
    </row>
    <row r="37" spans="1:18">
      <c r="A37" t="s">
        <v>159</v>
      </c>
      <c r="B37" s="4" t="s">
        <v>36</v>
      </c>
      <c r="C37" s="27">
        <v>48724.416400000002</v>
      </c>
      <c r="D37" s="27">
        <v>5.9999999999999995E-4</v>
      </c>
      <c r="E37">
        <f t="shared" si="0"/>
        <v>2031.4783732493854</v>
      </c>
      <c r="F37">
        <f t="shared" si="1"/>
        <v>2031.5</v>
      </c>
      <c r="G37">
        <f t="shared" si="2"/>
        <v>-1.1190999997779727E-2</v>
      </c>
      <c r="N37">
        <f t="shared" ref="N37:N52" si="9">G37</f>
        <v>-1.1190999997779727E-2</v>
      </c>
      <c r="O37">
        <f t="shared" ref="O37:O52" ca="1" si="10">+C$11+C$12*F37</f>
        <v>-1.1709954260774879E-2</v>
      </c>
      <c r="P37">
        <f t="shared" si="5"/>
        <v>-4.6087483626740819E-3</v>
      </c>
      <c r="Q37" s="2">
        <f t="shared" si="6"/>
        <v>33705.916400000002</v>
      </c>
      <c r="R37">
        <f t="shared" si="7"/>
        <v>4.3326036587850938E-5</v>
      </c>
    </row>
    <row r="38" spans="1:18">
      <c r="A38" t="s">
        <v>159</v>
      </c>
      <c r="B38" s="4" t="s">
        <v>36</v>
      </c>
      <c r="C38" s="27">
        <v>48724.418700000002</v>
      </c>
      <c r="D38" s="27">
        <v>5.9999999999999995E-4</v>
      </c>
      <c r="E38">
        <f t="shared" si="0"/>
        <v>2031.4828180287991</v>
      </c>
      <c r="F38">
        <f t="shared" si="1"/>
        <v>2031.5</v>
      </c>
      <c r="G38">
        <f t="shared" si="2"/>
        <v>-8.8909999976749532E-3</v>
      </c>
      <c r="N38">
        <f t="shared" si="9"/>
        <v>-8.8909999976749532E-3</v>
      </c>
      <c r="O38">
        <f t="shared" ca="1" si="10"/>
        <v>-1.1709954260774879E-2</v>
      </c>
      <c r="P38">
        <f t="shared" si="5"/>
        <v>-4.6087483626740819E-3</v>
      </c>
      <c r="Q38" s="2">
        <f t="shared" si="6"/>
        <v>33705.918700000002</v>
      </c>
      <c r="R38">
        <f t="shared" si="7"/>
        <v>1.8337679065467635E-5</v>
      </c>
    </row>
    <row r="39" spans="1:18">
      <c r="A39" t="s">
        <v>161</v>
      </c>
      <c r="B39" s="4"/>
      <c r="C39" s="27">
        <v>48748.475899999998</v>
      </c>
      <c r="D39" s="27">
        <v>1.4E-3</v>
      </c>
      <c r="E39">
        <f t="shared" si="0"/>
        <v>2077.9736646819683</v>
      </c>
      <c r="F39">
        <f t="shared" si="1"/>
        <v>2078</v>
      </c>
      <c r="G39">
        <f t="shared" si="2"/>
        <v>-1.3627500004076865E-2</v>
      </c>
      <c r="N39">
        <f t="shared" si="9"/>
        <v>-1.3627500004076865E-2</v>
      </c>
      <c r="O39">
        <f t="shared" ca="1" si="10"/>
        <v>-1.1657501964056302E-2</v>
      </c>
      <c r="P39">
        <f t="shared" si="5"/>
        <v>-4.6932369703014875E-3</v>
      </c>
      <c r="Q39" s="2">
        <f t="shared" si="6"/>
        <v>33729.975899999998</v>
      </c>
      <c r="R39">
        <f t="shared" si="7"/>
        <v>7.9821055956685188E-5</v>
      </c>
    </row>
    <row r="40" spans="1:18">
      <c r="A40" t="s">
        <v>161</v>
      </c>
      <c r="B40" s="4"/>
      <c r="C40" s="27">
        <v>48811.352800000001</v>
      </c>
      <c r="D40" s="27">
        <v>1.1999999999999999E-3</v>
      </c>
      <c r="E40">
        <f t="shared" si="0"/>
        <v>2199.4840780271343</v>
      </c>
      <c r="F40">
        <f t="shared" si="1"/>
        <v>2199.5</v>
      </c>
      <c r="G40">
        <f t="shared" si="2"/>
        <v>-8.2390000025043264E-3</v>
      </c>
      <c r="N40">
        <f t="shared" si="9"/>
        <v>-8.2390000025043264E-3</v>
      </c>
      <c r="O40">
        <f t="shared" ca="1" si="10"/>
        <v>-1.1520449188759376E-2</v>
      </c>
      <c r="P40">
        <f t="shared" si="5"/>
        <v>-4.909555861518252E-3</v>
      </c>
      <c r="Q40" s="2">
        <f t="shared" si="6"/>
        <v>33792.852800000001</v>
      </c>
      <c r="R40">
        <f t="shared" si="7"/>
        <v>1.1085198287946499E-5</v>
      </c>
    </row>
    <row r="41" spans="1:18">
      <c r="A41" t="s">
        <v>161</v>
      </c>
      <c r="B41" s="4"/>
      <c r="C41" s="27">
        <v>48812.388200000001</v>
      </c>
      <c r="D41" s="27">
        <v>2.5000000000000001E-3</v>
      </c>
      <c r="E41">
        <f t="shared" si="0"/>
        <v>2201.4850017682484</v>
      </c>
      <c r="F41">
        <f t="shared" si="1"/>
        <v>2201.5</v>
      </c>
      <c r="G41">
        <f t="shared" si="2"/>
        <v>-7.7610000007553026E-3</v>
      </c>
      <c r="N41">
        <f t="shared" si="9"/>
        <v>-7.7610000007553026E-3</v>
      </c>
      <c r="O41">
        <f t="shared" ca="1" si="10"/>
        <v>-1.1518193175997287E-2</v>
      </c>
      <c r="P41">
        <f t="shared" si="5"/>
        <v>-4.9130629189546729E-3</v>
      </c>
      <c r="Q41" s="2">
        <f t="shared" si="6"/>
        <v>33793.888200000001</v>
      </c>
      <c r="R41">
        <f t="shared" si="7"/>
        <v>8.1107456218950863E-6</v>
      </c>
    </row>
    <row r="42" spans="1:18">
      <c r="A42" t="s">
        <v>159</v>
      </c>
      <c r="B42" s="4" t="s">
        <v>33</v>
      </c>
      <c r="C42" s="27">
        <v>49056.367200000001</v>
      </c>
      <c r="D42" s="27">
        <v>2.5000000000000001E-3</v>
      </c>
      <c r="E42">
        <f t="shared" si="0"/>
        <v>2672.9775393701148</v>
      </c>
      <c r="F42">
        <f t="shared" si="1"/>
        <v>2673</v>
      </c>
      <c r="G42">
        <f t="shared" si="2"/>
        <v>-1.1622500001976732E-2</v>
      </c>
      <c r="N42">
        <f t="shared" si="9"/>
        <v>-1.1622500001976732E-2</v>
      </c>
      <c r="O42">
        <f t="shared" ca="1" si="10"/>
        <v>-1.0986338167334731E-2</v>
      </c>
      <c r="P42">
        <f t="shared" si="5"/>
        <v>-5.6912712250393382E-3</v>
      </c>
      <c r="Q42" s="2">
        <f t="shared" si="6"/>
        <v>34037.867200000001</v>
      </c>
      <c r="R42">
        <f t="shared" si="7"/>
        <v>3.5179474804370256E-5</v>
      </c>
    </row>
    <row r="43" spans="1:18">
      <c r="A43" t="s">
        <v>159</v>
      </c>
      <c r="B43" s="4" t="s">
        <v>33</v>
      </c>
      <c r="C43" s="27">
        <v>49056.368199999997</v>
      </c>
      <c r="D43" s="27">
        <v>2.5000000000000001E-3</v>
      </c>
      <c r="E43">
        <f t="shared" si="0"/>
        <v>2672.9794718828966</v>
      </c>
      <c r="F43">
        <f t="shared" si="1"/>
        <v>2673</v>
      </c>
      <c r="G43">
        <f t="shared" si="2"/>
        <v>-1.0622500005410984E-2</v>
      </c>
      <c r="N43">
        <f t="shared" si="9"/>
        <v>-1.0622500005410984E-2</v>
      </c>
      <c r="O43">
        <f t="shared" ca="1" si="10"/>
        <v>-1.0986338167334731E-2</v>
      </c>
      <c r="P43">
        <f t="shared" si="5"/>
        <v>-5.6912712250393382E-3</v>
      </c>
      <c r="Q43" s="2">
        <f t="shared" si="6"/>
        <v>34037.868199999997</v>
      </c>
      <c r="R43">
        <f t="shared" si="7"/>
        <v>2.4317017284365631E-5</v>
      </c>
    </row>
    <row r="44" spans="1:18">
      <c r="A44" t="s">
        <v>161</v>
      </c>
      <c r="B44" s="4"/>
      <c r="C44" s="27">
        <v>49091.558199999999</v>
      </c>
      <c r="D44" s="27">
        <v>4.0000000000000001E-3</v>
      </c>
      <c r="E44">
        <f t="shared" si="0"/>
        <v>2740.984596906816</v>
      </c>
      <c r="F44">
        <f t="shared" si="1"/>
        <v>2741</v>
      </c>
      <c r="G44">
        <f t="shared" si="2"/>
        <v>-7.9705000025569461E-3</v>
      </c>
      <c r="N44">
        <f t="shared" si="9"/>
        <v>-7.9705000025569461E-3</v>
      </c>
      <c r="O44">
        <f t="shared" ca="1" si="10"/>
        <v>-1.0909633733423695E-2</v>
      </c>
      <c r="P44">
        <f t="shared" si="5"/>
        <v>-5.7955219756176696E-3</v>
      </c>
      <c r="Q44" s="2">
        <f t="shared" si="6"/>
        <v>34073.058199999999</v>
      </c>
      <c r="R44">
        <f t="shared" si="7"/>
        <v>4.7305294176686683E-6</v>
      </c>
    </row>
    <row r="45" spans="1:18">
      <c r="A45" t="s">
        <v>161</v>
      </c>
      <c r="B45" s="4"/>
      <c r="C45" s="27">
        <v>49117.429499999998</v>
      </c>
      <c r="D45" s="27">
        <v>1.1000000000000001E-3</v>
      </c>
      <c r="E45">
        <f t="shared" si="0"/>
        <v>2790.981215009434</v>
      </c>
      <c r="F45">
        <f t="shared" si="1"/>
        <v>2791</v>
      </c>
      <c r="G45">
        <f t="shared" si="2"/>
        <v>-9.7205000056419522E-3</v>
      </c>
      <c r="N45">
        <f t="shared" si="9"/>
        <v>-9.7205000056419522E-3</v>
      </c>
      <c r="O45">
        <f t="shared" ca="1" si="10"/>
        <v>-1.0853233414371463E-2</v>
      </c>
      <c r="P45">
        <f t="shared" si="5"/>
        <v>-5.8708930955215458E-3</v>
      </c>
      <c r="Q45" s="2">
        <f t="shared" si="6"/>
        <v>34098.929499999998</v>
      </c>
      <c r="R45">
        <f t="shared" si="7"/>
        <v>1.4819473362446783E-5</v>
      </c>
    </row>
    <row r="46" spans="1:18">
      <c r="A46" t="s">
        <v>161</v>
      </c>
      <c r="B46" s="4"/>
      <c r="C46" s="27">
        <v>49167.3658</v>
      </c>
      <c r="D46" s="27">
        <v>1.1000000000000001E-3</v>
      </c>
      <c r="E46">
        <f t="shared" si="0"/>
        <v>2887.4837533649838</v>
      </c>
      <c r="F46">
        <f t="shared" si="1"/>
        <v>2887.5</v>
      </c>
      <c r="G46">
        <f t="shared" si="2"/>
        <v>-8.4070000011706725E-3</v>
      </c>
      <c r="N46">
        <f t="shared" si="9"/>
        <v>-8.4070000011706725E-3</v>
      </c>
      <c r="O46">
        <f t="shared" ca="1" si="10"/>
        <v>-1.0744380798600652E-2</v>
      </c>
      <c r="P46">
        <f t="shared" si="5"/>
        <v>-6.0132830823345224E-3</v>
      </c>
      <c r="Q46" s="2">
        <f t="shared" si="6"/>
        <v>34148.8658</v>
      </c>
      <c r="R46">
        <f t="shared" si="7"/>
        <v>5.729880687522432E-6</v>
      </c>
    </row>
    <row r="47" spans="1:18">
      <c r="A47" t="s">
        <v>159</v>
      </c>
      <c r="B47" s="4" t="s">
        <v>36</v>
      </c>
      <c r="C47" s="27">
        <v>49439.546999999999</v>
      </c>
      <c r="D47" s="27">
        <v>1.4E-3</v>
      </c>
      <c r="E47">
        <f t="shared" si="0"/>
        <v>3413.4774031279594</v>
      </c>
      <c r="F47">
        <f t="shared" si="1"/>
        <v>3413.5</v>
      </c>
      <c r="G47">
        <f t="shared" si="2"/>
        <v>-1.1693000000377651E-2</v>
      </c>
      <c r="N47">
        <f t="shared" si="9"/>
        <v>-1.1693000000377651E-2</v>
      </c>
      <c r="O47">
        <f t="shared" ca="1" si="10"/>
        <v>-1.0151049442171163E-2</v>
      </c>
      <c r="P47">
        <f t="shared" si="5"/>
        <v>-6.7181691117728978E-3</v>
      </c>
      <c r="Q47" s="2">
        <f t="shared" si="6"/>
        <v>34421.046999999999</v>
      </c>
      <c r="R47">
        <f t="shared" si="7"/>
        <v>2.4748942370215961E-5</v>
      </c>
    </row>
    <row r="48" spans="1:18">
      <c r="A48" t="s">
        <v>159</v>
      </c>
      <c r="B48" s="4" t="s">
        <v>36</v>
      </c>
      <c r="C48" s="27">
        <v>49439.548999999999</v>
      </c>
      <c r="D48" s="27" t="s">
        <v>157</v>
      </c>
      <c r="E48">
        <f t="shared" si="0"/>
        <v>3413.4812681535373</v>
      </c>
      <c r="F48">
        <f t="shared" si="1"/>
        <v>3413.5</v>
      </c>
      <c r="G48">
        <f t="shared" si="2"/>
        <v>-9.6929999999701977E-3</v>
      </c>
      <c r="N48">
        <f t="shared" si="9"/>
        <v>-9.6929999999701977E-3</v>
      </c>
      <c r="O48">
        <f t="shared" ca="1" si="10"/>
        <v>-1.0151049442171163E-2</v>
      </c>
      <c r="P48">
        <f t="shared" si="5"/>
        <v>-6.7181691117728978E-3</v>
      </c>
      <c r="Q48" s="2">
        <f t="shared" si="6"/>
        <v>34421.048999999999</v>
      </c>
      <c r="R48">
        <f t="shared" si="7"/>
        <v>8.8496188133727372E-6</v>
      </c>
    </row>
    <row r="49" spans="1:18">
      <c r="A49" t="s">
        <v>159</v>
      </c>
      <c r="B49" s="4" t="s">
        <v>36</v>
      </c>
      <c r="C49" s="27">
        <v>49465.422100000003</v>
      </c>
      <c r="D49" s="27">
        <v>4.0000000000000002E-4</v>
      </c>
      <c r="E49">
        <f t="shared" si="0"/>
        <v>3463.4813647791852</v>
      </c>
      <c r="F49">
        <f t="shared" si="1"/>
        <v>3463.5</v>
      </c>
      <c r="G49">
        <f t="shared" si="2"/>
        <v>-9.6429999975953251E-3</v>
      </c>
      <c r="N49">
        <f t="shared" si="9"/>
        <v>-9.6429999975953251E-3</v>
      </c>
      <c r="O49">
        <f t="shared" ca="1" si="10"/>
        <v>-1.0094649123118931E-2</v>
      </c>
      <c r="P49">
        <f t="shared" si="5"/>
        <v>-6.7789065888571916E-3</v>
      </c>
      <c r="Q49" s="2">
        <f t="shared" si="6"/>
        <v>34446.922100000003</v>
      </c>
      <c r="R49">
        <f t="shared" si="7"/>
        <v>8.203031053977221E-6</v>
      </c>
    </row>
    <row r="50" spans="1:18">
      <c r="A50" t="s">
        <v>159</v>
      </c>
      <c r="B50" s="4" t="s">
        <v>36</v>
      </c>
      <c r="C50" s="27">
        <v>49465.422299999998</v>
      </c>
      <c r="D50" s="27" t="s">
        <v>157</v>
      </c>
      <c r="E50">
        <f t="shared" si="0"/>
        <v>3463.4817512817331</v>
      </c>
      <c r="F50">
        <f t="shared" si="1"/>
        <v>3463.5</v>
      </c>
      <c r="G50">
        <f t="shared" si="2"/>
        <v>-9.4430000026477501E-3</v>
      </c>
      <c r="N50">
        <f t="shared" si="9"/>
        <v>-9.4430000026477501E-3</v>
      </c>
      <c r="O50">
        <f t="shared" ca="1" si="10"/>
        <v>-1.0094649123118931E-2</v>
      </c>
      <c r="P50">
        <f t="shared" si="5"/>
        <v>-6.7789065888571916E-3</v>
      </c>
      <c r="Q50" s="2">
        <f t="shared" si="6"/>
        <v>34446.922299999998</v>
      </c>
      <c r="R50">
        <f t="shared" si="7"/>
        <v>7.0973937174022314E-6</v>
      </c>
    </row>
    <row r="51" spans="1:18">
      <c r="A51" t="s">
        <v>159</v>
      </c>
      <c r="B51" s="4" t="s">
        <v>33</v>
      </c>
      <c r="C51" s="27">
        <v>49503.455399999999</v>
      </c>
      <c r="D51" s="27">
        <v>1E-4</v>
      </c>
      <c r="E51">
        <f t="shared" si="0"/>
        <v>3536.9812034143583</v>
      </c>
      <c r="F51">
        <f t="shared" si="1"/>
        <v>3537</v>
      </c>
      <c r="G51">
        <f t="shared" si="2"/>
        <v>-9.7265000003972091E-3</v>
      </c>
      <c r="N51">
        <f t="shared" si="9"/>
        <v>-9.7265000003972091E-3</v>
      </c>
      <c r="O51">
        <f t="shared" ca="1" si="10"/>
        <v>-1.0011740654112148E-2</v>
      </c>
      <c r="P51">
        <f t="shared" si="5"/>
        <v>-6.8662154647914121E-3</v>
      </c>
      <c r="Q51" s="2">
        <f t="shared" si="6"/>
        <v>34484.955399999999</v>
      </c>
      <c r="R51">
        <f t="shared" si="7"/>
        <v>8.1812276246256693E-6</v>
      </c>
    </row>
    <row r="52" spans="1:18">
      <c r="A52" t="s">
        <v>159</v>
      </c>
      <c r="B52" s="4" t="s">
        <v>33</v>
      </c>
      <c r="C52" s="27">
        <v>49503.455499999996</v>
      </c>
      <c r="D52" s="27">
        <v>1E-4</v>
      </c>
      <c r="E52">
        <f t="shared" si="0"/>
        <v>3536.9813966656325</v>
      </c>
      <c r="F52">
        <f t="shared" si="1"/>
        <v>3537</v>
      </c>
      <c r="G52">
        <f t="shared" si="2"/>
        <v>-9.6265000029234216E-3</v>
      </c>
      <c r="N52">
        <f t="shared" si="9"/>
        <v>-9.6265000029234216E-3</v>
      </c>
      <c r="O52">
        <f t="shared" ca="1" si="10"/>
        <v>-1.0011740654112148E-2</v>
      </c>
      <c r="P52">
        <f t="shared" si="5"/>
        <v>-6.8662154647914121E-3</v>
      </c>
      <c r="Q52" s="2">
        <f t="shared" si="6"/>
        <v>34484.955499999996</v>
      </c>
      <c r="R52">
        <f t="shared" si="7"/>
        <v>7.6191707314506406E-6</v>
      </c>
    </row>
    <row r="53" spans="1:18">
      <c r="A53" s="13" t="s">
        <v>37</v>
      </c>
      <c r="B53" s="14"/>
      <c r="C53" s="13">
        <v>49763.479800000001</v>
      </c>
      <c r="D53" s="13">
        <v>4.0000000000000002E-4</v>
      </c>
      <c r="E53">
        <f t="shared" ref="E53:E84" si="11">(C53-C$7)/C$8</f>
        <v>4039.4816817112778</v>
      </c>
      <c r="F53">
        <f t="shared" ref="F53:F84" si="12">ROUND(2*E53,0)/2</f>
        <v>4039.5</v>
      </c>
      <c r="G53">
        <f t="shared" ref="G53:G84" si="13">+C53-(C$7+F53*C$8)</f>
        <v>-9.4790000002831221E-3</v>
      </c>
      <c r="I53">
        <f t="shared" ref="I53:I58" si="14">G53</f>
        <v>-9.4790000002831221E-3</v>
      </c>
      <c r="P53">
        <f t="shared" ref="P53:P84" si="15">+D$11+D$12*F53+D$13*F53^2</f>
        <v>-7.4001407576814206E-3</v>
      </c>
      <c r="Q53" s="2">
        <f t="shared" ref="Q53:Q84" si="16">C53-15018.5</f>
        <v>34744.979800000001</v>
      </c>
      <c r="R53">
        <f t="shared" ref="R53:R84" si="17">+(P53-G53)^2</f>
        <v>4.32165575055052E-6</v>
      </c>
    </row>
    <row r="54" spans="1:18">
      <c r="A54" s="13" t="s">
        <v>37</v>
      </c>
      <c r="B54" s="14"/>
      <c r="C54" s="13">
        <v>49763.480300000003</v>
      </c>
      <c r="D54" s="13">
        <v>5.0000000000000001E-4</v>
      </c>
      <c r="E54">
        <f t="shared" si="11"/>
        <v>4039.4826479676758</v>
      </c>
      <c r="F54">
        <f t="shared" si="12"/>
        <v>4039.5</v>
      </c>
      <c r="G54">
        <f t="shared" si="13"/>
        <v>-8.9789999983622693E-3</v>
      </c>
      <c r="I54">
        <f t="shared" si="14"/>
        <v>-8.9789999983622693E-3</v>
      </c>
      <c r="P54">
        <f t="shared" si="15"/>
        <v>-7.4001407576814206E-3</v>
      </c>
      <c r="Q54" s="2">
        <f t="shared" si="16"/>
        <v>34744.980300000003</v>
      </c>
      <c r="R54">
        <f t="shared" si="17"/>
        <v>2.4927965018833059E-6</v>
      </c>
    </row>
    <row r="55" spans="1:18">
      <c r="A55" s="10" t="s">
        <v>38</v>
      </c>
      <c r="B55" s="14"/>
      <c r="C55" s="10">
        <v>50570.460500000001</v>
      </c>
      <c r="D55" s="10">
        <v>4.0000000000000002E-4</v>
      </c>
      <c r="E55">
        <f t="shared" si="11"/>
        <v>5598.9822044559869</v>
      </c>
      <c r="F55">
        <f t="shared" si="12"/>
        <v>5599</v>
      </c>
      <c r="G55">
        <f t="shared" si="13"/>
        <v>-9.2084999996586703E-3</v>
      </c>
      <c r="I55">
        <f t="shared" si="14"/>
        <v>-9.2084999996586703E-3</v>
      </c>
      <c r="P55">
        <f t="shared" si="15"/>
        <v>-8.3574326330576754E-3</v>
      </c>
      <c r="Q55" s="2">
        <f t="shared" si="16"/>
        <v>35551.960500000001</v>
      </c>
      <c r="R55">
        <f t="shared" si="17"/>
        <v>7.2431566249315217E-7</v>
      </c>
    </row>
    <row r="56" spans="1:18">
      <c r="A56" s="10" t="s">
        <v>39</v>
      </c>
      <c r="B56" s="14"/>
      <c r="C56" s="10">
        <v>51271.362999999998</v>
      </c>
      <c r="D56" s="10">
        <v>4.0000000000000001E-3</v>
      </c>
      <c r="E56">
        <f t="shared" si="11"/>
        <v>6953.4852491298789</v>
      </c>
      <c r="F56">
        <f t="shared" si="12"/>
        <v>6953.5</v>
      </c>
      <c r="G56">
        <f t="shared" si="13"/>
        <v>-7.6330000010784715E-3</v>
      </c>
      <c r="I56">
        <f t="shared" si="14"/>
        <v>-7.6330000010784715E-3</v>
      </c>
      <c r="P56">
        <f t="shared" si="15"/>
        <v>-8.3300136628899849E-3</v>
      </c>
      <c r="Q56" s="2">
        <f t="shared" si="16"/>
        <v>36252.862999999998</v>
      </c>
      <c r="R56">
        <f t="shared" si="17"/>
        <v>4.8582804475189479E-7</v>
      </c>
    </row>
    <row r="57" spans="1:18">
      <c r="A57" s="10" t="s">
        <v>39</v>
      </c>
      <c r="B57" s="14"/>
      <c r="C57" s="10">
        <v>51295.425199999998</v>
      </c>
      <c r="D57" s="10">
        <v>4.0000000000000002E-4</v>
      </c>
      <c r="E57">
        <f t="shared" si="11"/>
        <v>6999.9857583469993</v>
      </c>
      <c r="F57">
        <f t="shared" si="12"/>
        <v>7000</v>
      </c>
      <c r="G57">
        <f t="shared" si="13"/>
        <v>-7.36950000282377E-3</v>
      </c>
      <c r="I57">
        <f t="shared" si="14"/>
        <v>-7.36950000282377E-3</v>
      </c>
      <c r="P57">
        <f t="shared" si="15"/>
        <v>-8.3148964494602455E-3</v>
      </c>
      <c r="Q57" s="2">
        <f t="shared" si="16"/>
        <v>36276.925199999998</v>
      </c>
      <c r="R57">
        <f t="shared" si="17"/>
        <v>8.9377444131287423E-7</v>
      </c>
    </row>
    <row r="58" spans="1:18">
      <c r="A58" s="15" t="s">
        <v>40</v>
      </c>
      <c r="B58" s="14"/>
      <c r="C58" s="10">
        <v>51362.436000000002</v>
      </c>
      <c r="D58" s="10">
        <v>5.0000000000000001E-4</v>
      </c>
      <c r="E58">
        <f t="shared" si="11"/>
        <v>7129.4849863081472</v>
      </c>
      <c r="F58">
        <f t="shared" si="12"/>
        <v>7129.5</v>
      </c>
      <c r="G58">
        <f t="shared" si="13"/>
        <v>-7.7690000034635887E-3</v>
      </c>
      <c r="I58">
        <f t="shared" si="14"/>
        <v>-7.7690000034635887E-3</v>
      </c>
      <c r="P58">
        <f t="shared" si="15"/>
        <v>-8.2678362690996616E-3</v>
      </c>
      <c r="Q58" s="2">
        <f t="shared" si="16"/>
        <v>36343.936000000002</v>
      </c>
      <c r="R58">
        <f t="shared" si="17"/>
        <v>2.4883761991374271E-7</v>
      </c>
    </row>
    <row r="59" spans="1:18">
      <c r="A59" t="s">
        <v>161</v>
      </c>
      <c r="B59" s="4"/>
      <c r="C59" s="27">
        <v>51645.4882</v>
      </c>
      <c r="D59" s="27">
        <v>2.9999999999999997E-4</v>
      </c>
      <c r="E59">
        <f t="shared" si="11"/>
        <v>7676.486982593854</v>
      </c>
      <c r="F59">
        <f t="shared" si="12"/>
        <v>7676.5</v>
      </c>
      <c r="G59">
        <f t="shared" si="13"/>
        <v>-6.7360000030021183E-3</v>
      </c>
      <c r="N59">
        <f>G59</f>
        <v>-6.7360000030021183E-3</v>
      </c>
      <c r="O59">
        <f t="shared" ref="O59:O98" ca="1" si="18">+C$11+C$12*F59</f>
        <v>-5.3423582397777898E-3</v>
      </c>
      <c r="P59">
        <f t="shared" si="15"/>
        <v>-7.9885348380328881E-3</v>
      </c>
      <c r="Q59" s="2">
        <f t="shared" si="16"/>
        <v>36626.9882</v>
      </c>
      <c r="R59">
        <f t="shared" si="17"/>
        <v>1.5688435129655578E-6</v>
      </c>
    </row>
    <row r="60" spans="1:18">
      <c r="A60" s="16" t="s">
        <v>41</v>
      </c>
      <c r="B60" s="14" t="s">
        <v>36</v>
      </c>
      <c r="C60" s="13">
        <v>52070.323100000001</v>
      </c>
      <c r="D60" s="13">
        <v>2.0000000000000001E-4</v>
      </c>
      <c r="E60">
        <f t="shared" si="11"/>
        <v>8497.4858598039282</v>
      </c>
      <c r="F60">
        <f t="shared" si="12"/>
        <v>8497.5</v>
      </c>
      <c r="G60">
        <f t="shared" si="13"/>
        <v>-7.3170000032405369E-3</v>
      </c>
      <c r="I60">
        <f>G60</f>
        <v>-7.3170000032405369E-3</v>
      </c>
      <c r="O60">
        <f t="shared" ca="1" si="18"/>
        <v>-4.4162650009401255E-3</v>
      </c>
      <c r="P60">
        <f t="shared" si="15"/>
        <v>-7.3249340205585045E-3</v>
      </c>
      <c r="Q60" s="2">
        <f t="shared" si="16"/>
        <v>37051.823100000001</v>
      </c>
      <c r="R60">
        <f t="shared" si="17"/>
        <v>6.2948630801809985E-11</v>
      </c>
    </row>
    <row r="61" spans="1:18">
      <c r="A61" s="16" t="s">
        <v>41</v>
      </c>
      <c r="B61" s="14" t="s">
        <v>33</v>
      </c>
      <c r="C61" s="13">
        <v>52375.367700000003</v>
      </c>
      <c r="D61" s="13">
        <v>2.0000000000000001E-4</v>
      </c>
      <c r="E61">
        <f t="shared" si="11"/>
        <v>9086.9884503373232</v>
      </c>
      <c r="F61">
        <f t="shared" si="12"/>
        <v>9087</v>
      </c>
      <c r="G61">
        <f t="shared" si="13"/>
        <v>-5.9764999969047494E-3</v>
      </c>
      <c r="I61">
        <f>G61</f>
        <v>-5.9764999969047494E-3</v>
      </c>
      <c r="O61">
        <f t="shared" ca="1" si="18"/>
        <v>-3.7513052393143009E-3</v>
      </c>
      <c r="P61">
        <f t="shared" si="15"/>
        <v>-6.6675181523450158E-3</v>
      </c>
      <c r="Q61" s="2">
        <f t="shared" si="16"/>
        <v>37356.867700000003</v>
      </c>
      <c r="R61">
        <f t="shared" si="17"/>
        <v>4.7750609114806819E-7</v>
      </c>
    </row>
    <row r="62" spans="1:18">
      <c r="A62" s="16" t="s">
        <v>42</v>
      </c>
      <c r="B62" s="14" t="s">
        <v>36</v>
      </c>
      <c r="C62" s="13">
        <v>52740.4401</v>
      </c>
      <c r="D62" s="13">
        <v>1.1000000000000001E-3</v>
      </c>
      <c r="E62">
        <f t="shared" si="11"/>
        <v>9792.4955320304307</v>
      </c>
      <c r="F62">
        <f t="shared" si="12"/>
        <v>9792.5</v>
      </c>
      <c r="G62">
        <f t="shared" si="13"/>
        <v>-2.3120000041672029E-3</v>
      </c>
      <c r="I62">
        <f>G62</f>
        <v>-2.3120000041672029E-3</v>
      </c>
      <c r="O62">
        <f t="shared" ca="1" si="18"/>
        <v>-2.9554967374872936E-3</v>
      </c>
      <c r="P62">
        <f t="shared" si="15"/>
        <v>-5.6819331703893278E-3</v>
      </c>
      <c r="Q62" s="2">
        <f t="shared" si="16"/>
        <v>37721.9401</v>
      </c>
      <c r="R62">
        <f t="shared" si="17"/>
        <v>1.1356449544803876E-5</v>
      </c>
    </row>
    <row r="63" spans="1:18">
      <c r="A63" s="16" t="s">
        <v>43</v>
      </c>
      <c r="B63" s="14" t="s">
        <v>36</v>
      </c>
      <c r="C63" s="13">
        <v>52757.514199999998</v>
      </c>
      <c r="D63" s="13">
        <v>2.0000000000000001E-4</v>
      </c>
      <c r="E63">
        <f t="shared" si="11"/>
        <v>9825.4914486309044</v>
      </c>
      <c r="F63">
        <f t="shared" si="12"/>
        <v>9825.5</v>
      </c>
      <c r="G63">
        <f t="shared" si="13"/>
        <v>-4.4250000064494088E-3</v>
      </c>
      <c r="I63">
        <f>G63</f>
        <v>-4.4250000064494088E-3</v>
      </c>
      <c r="O63">
        <f t="shared" ca="1" si="18"/>
        <v>-2.9182725269128202E-3</v>
      </c>
      <c r="P63">
        <f t="shared" si="15"/>
        <v>-5.6305290647531113E-3</v>
      </c>
      <c r="Q63" s="2">
        <f t="shared" si="16"/>
        <v>37739.014199999998</v>
      </c>
      <c r="R63">
        <f t="shared" si="17"/>
        <v>1.4533003104146116E-6</v>
      </c>
    </row>
    <row r="64" spans="1:18">
      <c r="A64" s="16" t="s">
        <v>43</v>
      </c>
      <c r="B64" s="14" t="s">
        <v>36</v>
      </c>
      <c r="C64" s="13">
        <v>52813.3986</v>
      </c>
      <c r="D64" s="13">
        <v>5.1999999999999998E-3</v>
      </c>
      <c r="E64">
        <f t="shared" si="11"/>
        <v>9933.4887663031586</v>
      </c>
      <c r="F64">
        <f t="shared" si="12"/>
        <v>9933.5</v>
      </c>
      <c r="G64">
        <f t="shared" si="13"/>
        <v>-5.8130000033997931E-3</v>
      </c>
      <c r="I64">
        <f>G64</f>
        <v>-5.8130000033997931E-3</v>
      </c>
      <c r="O64">
        <f t="shared" ca="1" si="18"/>
        <v>-2.7964478377599973E-3</v>
      </c>
      <c r="P64">
        <f t="shared" si="15"/>
        <v>-5.4589838238112906E-3</v>
      </c>
      <c r="Q64" s="2">
        <f t="shared" si="16"/>
        <v>37794.8986</v>
      </c>
      <c r="R64">
        <f t="shared" si="17"/>
        <v>1.2532745541043882E-7</v>
      </c>
    </row>
    <row r="65" spans="1:22">
      <c r="A65" t="s">
        <v>159</v>
      </c>
      <c r="B65" s="4" t="s">
        <v>33</v>
      </c>
      <c r="C65" s="27">
        <v>52835.3914</v>
      </c>
      <c r="D65" s="27" t="s">
        <v>158</v>
      </c>
      <c r="E65">
        <f t="shared" si="11"/>
        <v>9975.9901335559571</v>
      </c>
      <c r="F65">
        <f t="shared" si="12"/>
        <v>9976</v>
      </c>
      <c r="G65">
        <f t="shared" si="13"/>
        <v>-5.1055000003543682E-3</v>
      </c>
      <c r="N65">
        <f>G65</f>
        <v>-5.1055000003543682E-3</v>
      </c>
      <c r="O65">
        <f t="shared" ca="1" si="18"/>
        <v>-2.748507566565599E-3</v>
      </c>
      <c r="P65">
        <f t="shared" si="15"/>
        <v>-5.3900857666643286E-3</v>
      </c>
      <c r="Q65" s="2">
        <f t="shared" si="16"/>
        <v>37816.8914</v>
      </c>
      <c r="R65">
        <f t="shared" si="17"/>
        <v>8.0989058386227354E-8</v>
      </c>
    </row>
    <row r="66" spans="1:22">
      <c r="A66" t="s">
        <v>159</v>
      </c>
      <c r="B66" s="4" t="s">
        <v>36</v>
      </c>
      <c r="C66" s="27">
        <v>53119.219599999997</v>
      </c>
      <c r="D66" s="27" t="s">
        <v>158</v>
      </c>
      <c r="E66">
        <f t="shared" si="11"/>
        <v>10524.491759765462</v>
      </c>
      <c r="F66">
        <f t="shared" si="12"/>
        <v>10524.5</v>
      </c>
      <c r="G66">
        <f t="shared" si="13"/>
        <v>-4.2640000028768554E-3</v>
      </c>
      <c r="N66">
        <f>G66</f>
        <v>-4.2640000028768554E-3</v>
      </c>
      <c r="O66">
        <f t="shared" ca="1" si="18"/>
        <v>-2.1297960665626059E-3</v>
      </c>
      <c r="P66">
        <f t="shared" si="15"/>
        <v>-4.4303573627772382E-3</v>
      </c>
      <c r="Q66" s="2">
        <f t="shared" si="16"/>
        <v>38100.719599999997</v>
      </c>
      <c r="R66">
        <f t="shared" si="17"/>
        <v>2.7674771193025466E-8</v>
      </c>
    </row>
    <row r="67" spans="1:22">
      <c r="A67" t="s">
        <v>159</v>
      </c>
      <c r="B67" s="4" t="s">
        <v>33</v>
      </c>
      <c r="C67" s="27">
        <v>53413.3989</v>
      </c>
      <c r="D67" s="27" t="s">
        <v>158</v>
      </c>
      <c r="E67">
        <f t="shared" si="11"/>
        <v>11092.997019099023</v>
      </c>
      <c r="F67">
        <f t="shared" si="12"/>
        <v>11093</v>
      </c>
      <c r="G67">
        <f t="shared" si="13"/>
        <v>-1.542500001960434E-3</v>
      </c>
      <c r="N67">
        <f>G67</f>
        <v>-1.542500001960434E-3</v>
      </c>
      <c r="O67">
        <f t="shared" ca="1" si="18"/>
        <v>-1.4885244389387185E-3</v>
      </c>
      <c r="P67">
        <f t="shared" si="15"/>
        <v>-3.2974547447081302E-3</v>
      </c>
      <c r="Q67" s="2">
        <f t="shared" si="16"/>
        <v>38394.8989</v>
      </c>
      <c r="R67">
        <f t="shared" si="17"/>
        <v>3.0798661490926327E-6</v>
      </c>
    </row>
    <row r="68" spans="1:22">
      <c r="A68" t="s">
        <v>136</v>
      </c>
      <c r="B68" s="4"/>
      <c r="C68" s="27">
        <v>53413.398999999998</v>
      </c>
      <c r="D68" s="27">
        <v>4.0000000000000002E-4</v>
      </c>
      <c r="E68">
        <f t="shared" si="11"/>
        <v>11092.997212350296</v>
      </c>
      <c r="F68">
        <f t="shared" si="12"/>
        <v>11093</v>
      </c>
      <c r="G68">
        <f t="shared" si="13"/>
        <v>-1.4425000044866465E-3</v>
      </c>
      <c r="N68">
        <f>G68</f>
        <v>-1.4425000044866465E-3</v>
      </c>
      <c r="O68">
        <f t="shared" ca="1" si="18"/>
        <v>-1.4885244389387185E-3</v>
      </c>
      <c r="P68">
        <f t="shared" si="15"/>
        <v>-3.2974547447081302E-3</v>
      </c>
      <c r="Q68" s="2">
        <f t="shared" si="16"/>
        <v>38394.898999999998</v>
      </c>
      <c r="R68">
        <f t="shared" si="17"/>
        <v>3.4408570882701524E-6</v>
      </c>
    </row>
    <row r="69" spans="1:22">
      <c r="A69" t="s">
        <v>159</v>
      </c>
      <c r="B69" s="4" t="s">
        <v>33</v>
      </c>
      <c r="C69" s="27">
        <v>53413.399100000002</v>
      </c>
      <c r="D69" s="27" t="s">
        <v>158</v>
      </c>
      <c r="E69">
        <f t="shared" si="11"/>
        <v>11092.997405601584</v>
      </c>
      <c r="F69">
        <f t="shared" si="12"/>
        <v>11093</v>
      </c>
      <c r="G69">
        <f t="shared" si="13"/>
        <v>-1.3424999997369014E-3</v>
      </c>
      <c r="N69">
        <f>G69</f>
        <v>-1.3424999997369014E-3</v>
      </c>
      <c r="O69">
        <f t="shared" ca="1" si="18"/>
        <v>-1.4885244389387185E-3</v>
      </c>
      <c r="P69">
        <f t="shared" si="15"/>
        <v>-3.2974547447081302E-3</v>
      </c>
      <c r="Q69" s="2">
        <f t="shared" si="16"/>
        <v>38394.899100000002</v>
      </c>
      <c r="R69">
        <f t="shared" si="17"/>
        <v>3.8218480548855226E-6</v>
      </c>
    </row>
    <row r="70" spans="1:22">
      <c r="A70" s="24" t="s">
        <v>51</v>
      </c>
      <c r="B70" s="25"/>
      <c r="C70" s="27">
        <v>53461.521399999998</v>
      </c>
      <c r="D70" s="27">
        <v>5.9999999999999995E-4</v>
      </c>
      <c r="E70">
        <f t="shared" si="11"/>
        <v>11185.994365758959</v>
      </c>
      <c r="F70">
        <f t="shared" si="12"/>
        <v>11186</v>
      </c>
      <c r="G70">
        <f t="shared" si="13"/>
        <v>-2.9155000011087395E-3</v>
      </c>
      <c r="I70">
        <f>G70</f>
        <v>-2.9155000011087395E-3</v>
      </c>
      <c r="O70">
        <f t="shared" ca="1" si="18"/>
        <v>-1.3836198455015637E-3</v>
      </c>
      <c r="P70">
        <f t="shared" si="15"/>
        <v>-3.0987383464526307E-3</v>
      </c>
      <c r="Q70" s="2">
        <f t="shared" si="16"/>
        <v>38443.021399999998</v>
      </c>
      <c r="R70">
        <f t="shared" si="17"/>
        <v>3.3576291204367112E-8</v>
      </c>
    </row>
    <row r="71" spans="1:22">
      <c r="A71" t="s">
        <v>159</v>
      </c>
      <c r="B71" s="4" t="s">
        <v>36</v>
      </c>
      <c r="C71" s="27">
        <v>53475.230300000003</v>
      </c>
      <c r="D71" s="27" t="s">
        <v>158</v>
      </c>
      <c r="E71">
        <f t="shared" si="11"/>
        <v>11212.486990323912</v>
      </c>
      <c r="F71">
        <f t="shared" si="12"/>
        <v>11212.5</v>
      </c>
      <c r="G71">
        <f t="shared" si="13"/>
        <v>-6.7320000016479753E-3</v>
      </c>
      <c r="N71">
        <f t="shared" ref="N71:N83" si="19">G71</f>
        <v>-6.7320000016479753E-3</v>
      </c>
      <c r="O71">
        <f t="shared" ca="1" si="18"/>
        <v>-1.3537276764038816E-3</v>
      </c>
      <c r="P71">
        <f t="shared" si="15"/>
        <v>-3.0414257698108023E-3</v>
      </c>
      <c r="Q71" s="2">
        <f t="shared" si="16"/>
        <v>38456.730300000003</v>
      </c>
      <c r="R71">
        <f t="shared" si="17"/>
        <v>1.3620338160700539E-5</v>
      </c>
    </row>
    <row r="72" spans="1:22">
      <c r="A72" t="s">
        <v>159</v>
      </c>
      <c r="B72" s="4" t="s">
        <v>36</v>
      </c>
      <c r="C72" s="27">
        <v>53475.232100000001</v>
      </c>
      <c r="D72" s="27" t="s">
        <v>158</v>
      </c>
      <c r="E72">
        <f t="shared" si="11"/>
        <v>11212.490468846927</v>
      </c>
      <c r="F72">
        <f t="shared" si="12"/>
        <v>11212.5</v>
      </c>
      <c r="G72">
        <f t="shared" si="13"/>
        <v>-4.9320000034640543E-3</v>
      </c>
      <c r="N72">
        <f t="shared" si="19"/>
        <v>-4.9320000034640543E-3</v>
      </c>
      <c r="O72">
        <f t="shared" ca="1" si="18"/>
        <v>-1.3537276764038816E-3</v>
      </c>
      <c r="P72">
        <f t="shared" si="15"/>
        <v>-3.0414257698108023E-3</v>
      </c>
      <c r="Q72" s="2">
        <f t="shared" si="16"/>
        <v>38456.732100000001</v>
      </c>
      <c r="R72">
        <f t="shared" si="17"/>
        <v>3.574270932953581E-6</v>
      </c>
    </row>
    <row r="73" spans="1:22">
      <c r="A73" s="15" t="s">
        <v>136</v>
      </c>
      <c r="B73" s="4" t="s">
        <v>36</v>
      </c>
      <c r="C73" s="27">
        <v>53475.2333</v>
      </c>
      <c r="E73">
        <f t="shared" si="11"/>
        <v>11212.492787862271</v>
      </c>
      <c r="F73">
        <f t="shared" si="12"/>
        <v>11212.5</v>
      </c>
      <c r="G73">
        <f t="shared" si="13"/>
        <v>-3.7320000046747737E-3</v>
      </c>
      <c r="N73">
        <f t="shared" si="19"/>
        <v>-3.7320000046747737E-3</v>
      </c>
      <c r="O73">
        <f t="shared" ca="1" si="18"/>
        <v>-1.3537276764038816E-3</v>
      </c>
      <c r="P73">
        <f t="shared" si="15"/>
        <v>-3.0414257698108023E-3</v>
      </c>
      <c r="Q73" s="2">
        <f t="shared" si="16"/>
        <v>38456.7333</v>
      </c>
      <c r="R73">
        <f t="shared" si="17"/>
        <v>4.7689277385795954E-7</v>
      </c>
      <c r="S73">
        <v>1</v>
      </c>
      <c r="T73">
        <f>S73*R73</f>
        <v>4.7689277385795954E-7</v>
      </c>
      <c r="V73" t="s">
        <v>137</v>
      </c>
    </row>
    <row r="74" spans="1:22">
      <c r="A74" t="s">
        <v>159</v>
      </c>
      <c r="B74" s="4" t="s">
        <v>36</v>
      </c>
      <c r="C74" s="27">
        <v>53475.2376</v>
      </c>
      <c r="D74" s="27" t="s">
        <v>158</v>
      </c>
      <c r="E74">
        <f t="shared" si="11"/>
        <v>11212.501097667262</v>
      </c>
      <c r="F74">
        <f t="shared" si="12"/>
        <v>11212.5</v>
      </c>
      <c r="G74">
        <f t="shared" si="13"/>
        <v>5.6799999583745375E-4</v>
      </c>
      <c r="N74">
        <f t="shared" si="19"/>
        <v>5.6799999583745375E-4</v>
      </c>
      <c r="O74">
        <f t="shared" ca="1" si="18"/>
        <v>-1.3537276764038816E-3</v>
      </c>
      <c r="P74">
        <f t="shared" si="15"/>
        <v>-3.0414257698108023E-3</v>
      </c>
      <c r="Q74" s="2">
        <f t="shared" si="16"/>
        <v>38456.7376</v>
      </c>
      <c r="R74">
        <f t="shared" si="17"/>
        <v>1.3027954357725499E-5</v>
      </c>
    </row>
    <row r="75" spans="1:22">
      <c r="A75" t="s">
        <v>159</v>
      </c>
      <c r="B75" s="4" t="s">
        <v>36</v>
      </c>
      <c r="C75" s="27">
        <v>53476.268100000001</v>
      </c>
      <c r="D75" s="27" t="s">
        <v>158</v>
      </c>
      <c r="E75">
        <f t="shared" si="11"/>
        <v>11214.492552095713</v>
      </c>
      <c r="F75">
        <f t="shared" si="12"/>
        <v>11214.5</v>
      </c>
      <c r="G75">
        <f t="shared" si="13"/>
        <v>-3.8540000023203902E-3</v>
      </c>
      <c r="N75">
        <f t="shared" si="19"/>
        <v>-3.8540000023203902E-3</v>
      </c>
      <c r="O75">
        <f t="shared" ca="1" si="18"/>
        <v>-1.3514716636417925E-3</v>
      </c>
      <c r="P75">
        <f t="shared" si="15"/>
        <v>-3.0370878890921028E-3</v>
      </c>
      <c r="Q75" s="2">
        <f t="shared" si="16"/>
        <v>38457.768100000001</v>
      </c>
      <c r="R75">
        <f t="shared" si="17"/>
        <v>6.6734540073910623E-7</v>
      </c>
    </row>
    <row r="76" spans="1:22">
      <c r="A76" s="15" t="s">
        <v>136</v>
      </c>
      <c r="B76" s="4" t="s">
        <v>36</v>
      </c>
      <c r="C76" s="27">
        <v>53476.268799999998</v>
      </c>
      <c r="E76">
        <f t="shared" si="11"/>
        <v>11214.493904854658</v>
      </c>
      <c r="F76">
        <f t="shared" si="12"/>
        <v>11214.5</v>
      </c>
      <c r="G76">
        <f t="shared" si="13"/>
        <v>-3.1540000054519624E-3</v>
      </c>
      <c r="N76">
        <f t="shared" si="19"/>
        <v>-3.1540000054519624E-3</v>
      </c>
      <c r="O76">
        <f t="shared" ca="1" si="18"/>
        <v>-1.3514716636417925E-3</v>
      </c>
      <c r="P76">
        <f t="shared" si="15"/>
        <v>-3.0370878890921028E-3</v>
      </c>
      <c r="Q76" s="2">
        <f t="shared" si="16"/>
        <v>38457.768799999998</v>
      </c>
      <c r="R76">
        <f t="shared" si="17"/>
        <v>1.3668442951741331E-8</v>
      </c>
      <c r="S76">
        <v>1</v>
      </c>
      <c r="T76">
        <f>S76*R76</f>
        <v>1.3668442951741331E-8</v>
      </c>
      <c r="V76" t="s">
        <v>137</v>
      </c>
    </row>
    <row r="77" spans="1:22">
      <c r="A77" t="s">
        <v>159</v>
      </c>
      <c r="B77" s="4" t="s">
        <v>36</v>
      </c>
      <c r="C77" s="27">
        <v>53476.269099999998</v>
      </c>
      <c r="D77" s="27" t="s">
        <v>158</v>
      </c>
      <c r="E77">
        <f t="shared" si="11"/>
        <v>11214.494484608495</v>
      </c>
      <c r="F77">
        <f t="shared" si="12"/>
        <v>11214.5</v>
      </c>
      <c r="G77">
        <f t="shared" si="13"/>
        <v>-2.8540000057546422E-3</v>
      </c>
      <c r="N77">
        <f t="shared" si="19"/>
        <v>-2.8540000057546422E-3</v>
      </c>
      <c r="O77">
        <f t="shared" ca="1" si="18"/>
        <v>-1.3514716636417925E-3</v>
      </c>
      <c r="P77">
        <f t="shared" si="15"/>
        <v>-3.0370878890921028E-3</v>
      </c>
      <c r="Q77" s="2">
        <f t="shared" si="16"/>
        <v>38457.769099999998</v>
      </c>
      <c r="R77">
        <f t="shared" si="17"/>
        <v>3.35211730249916E-8</v>
      </c>
    </row>
    <row r="78" spans="1:22">
      <c r="A78" t="s">
        <v>159</v>
      </c>
      <c r="B78" s="4" t="s">
        <v>36</v>
      </c>
      <c r="C78" s="27">
        <v>53476.269200000002</v>
      </c>
      <c r="D78" s="27" t="s">
        <v>158</v>
      </c>
      <c r="E78">
        <f t="shared" si="11"/>
        <v>11214.494677859784</v>
      </c>
      <c r="F78">
        <f t="shared" si="12"/>
        <v>11214.5</v>
      </c>
      <c r="G78">
        <f t="shared" si="13"/>
        <v>-2.7540000010048971E-3</v>
      </c>
      <c r="N78">
        <f t="shared" si="19"/>
        <v>-2.7540000010048971E-3</v>
      </c>
      <c r="O78">
        <f t="shared" ca="1" si="18"/>
        <v>-1.3514716636417925E-3</v>
      </c>
      <c r="P78">
        <f t="shared" si="15"/>
        <v>-3.0370878890921028E-3</v>
      </c>
      <c r="Q78" s="2">
        <f t="shared" si="16"/>
        <v>38457.769200000002</v>
      </c>
      <c r="R78">
        <f t="shared" si="17"/>
        <v>8.0138752381674344E-8</v>
      </c>
    </row>
    <row r="79" spans="1:22">
      <c r="A79" t="s">
        <v>159</v>
      </c>
      <c r="B79" s="4" t="s">
        <v>33</v>
      </c>
      <c r="C79" s="27">
        <v>53485.327700000002</v>
      </c>
      <c r="D79" s="27" t="s">
        <v>158</v>
      </c>
      <c r="E79">
        <f t="shared" si="11"/>
        <v>11232.000344953534</v>
      </c>
      <c r="F79">
        <f t="shared" si="12"/>
        <v>11232</v>
      </c>
      <c r="G79">
        <f t="shared" si="13"/>
        <v>1.784999985829927E-4</v>
      </c>
      <c r="N79">
        <f t="shared" si="19"/>
        <v>1.784999985829927E-4</v>
      </c>
      <c r="O79">
        <f t="shared" ca="1" si="18"/>
        <v>-1.3317315519735095E-3</v>
      </c>
      <c r="P79">
        <f t="shared" si="15"/>
        <v>-2.9990571765862346E-3</v>
      </c>
      <c r="Q79" s="2">
        <f t="shared" si="16"/>
        <v>38466.827700000002</v>
      </c>
      <c r="R79">
        <f t="shared" si="17"/>
        <v>1.0096869601469439E-5</v>
      </c>
    </row>
    <row r="80" spans="1:22">
      <c r="A80" t="s">
        <v>159</v>
      </c>
      <c r="B80" s="4" t="s">
        <v>33</v>
      </c>
      <c r="C80" s="27">
        <v>53504.470699999998</v>
      </c>
      <c r="D80" s="27" t="s">
        <v>158</v>
      </c>
      <c r="E80">
        <f t="shared" si="11"/>
        <v>11268.994437261932</v>
      </c>
      <c r="F80">
        <f t="shared" si="12"/>
        <v>11269</v>
      </c>
      <c r="G80">
        <f t="shared" si="13"/>
        <v>-2.8785000031348318E-3</v>
      </c>
      <c r="N80">
        <f t="shared" si="19"/>
        <v>-2.8785000031348318E-3</v>
      </c>
      <c r="O80">
        <f t="shared" ca="1" si="18"/>
        <v>-1.2899953158748579E-3</v>
      </c>
      <c r="P80">
        <f t="shared" si="15"/>
        <v>-2.9182105927470191E-3</v>
      </c>
      <c r="Q80" s="2">
        <f t="shared" si="16"/>
        <v>38485.970699999998</v>
      </c>
      <c r="R80">
        <f t="shared" si="17"/>
        <v>1.5769309273475571E-9</v>
      </c>
    </row>
    <row r="81" spans="1:18">
      <c r="A81" t="s">
        <v>159</v>
      </c>
      <c r="B81" s="4" t="s">
        <v>33</v>
      </c>
      <c r="C81" s="27">
        <v>53504.471400000002</v>
      </c>
      <c r="D81" s="27" t="s">
        <v>158</v>
      </c>
      <c r="E81">
        <f t="shared" si="11"/>
        <v>11268.995790020892</v>
      </c>
      <c r="F81">
        <f t="shared" si="12"/>
        <v>11269</v>
      </c>
      <c r="G81">
        <f t="shared" si="13"/>
        <v>-2.1784999989904463E-3</v>
      </c>
      <c r="N81">
        <f t="shared" si="19"/>
        <v>-2.1784999989904463E-3</v>
      </c>
      <c r="O81">
        <f t="shared" ca="1" si="18"/>
        <v>-1.2899953158748579E-3</v>
      </c>
      <c r="P81">
        <f t="shared" si="15"/>
        <v>-2.9182105927470191E-3</v>
      </c>
      <c r="Q81" s="2">
        <f t="shared" si="16"/>
        <v>38485.971400000002</v>
      </c>
      <c r="R81">
        <f t="shared" si="17"/>
        <v>5.4717176251570138E-7</v>
      </c>
    </row>
    <row r="82" spans="1:18">
      <c r="A82" t="s">
        <v>159</v>
      </c>
      <c r="B82" s="4" t="s">
        <v>33</v>
      </c>
      <c r="C82" s="27">
        <v>53504.472800000003</v>
      </c>
      <c r="D82" s="27" t="s">
        <v>158</v>
      </c>
      <c r="E82">
        <f t="shared" si="11"/>
        <v>11268.998495538799</v>
      </c>
      <c r="F82">
        <f t="shared" si="12"/>
        <v>11269</v>
      </c>
      <c r="G82">
        <f t="shared" si="13"/>
        <v>-7.7849999797763303E-4</v>
      </c>
      <c r="N82">
        <f t="shared" si="19"/>
        <v>-7.7849999797763303E-4</v>
      </c>
      <c r="O82">
        <f t="shared" ca="1" si="18"/>
        <v>-1.2899953158748579E-3</v>
      </c>
      <c r="P82">
        <f t="shared" si="15"/>
        <v>-2.9182105927470191E-3</v>
      </c>
      <c r="Q82" s="2">
        <f t="shared" si="16"/>
        <v>38485.972800000003</v>
      </c>
      <c r="R82">
        <f t="shared" si="17"/>
        <v>4.57836142936836E-6</v>
      </c>
    </row>
    <row r="83" spans="1:18">
      <c r="A83" t="s">
        <v>159</v>
      </c>
      <c r="B83" s="4" t="s">
        <v>33</v>
      </c>
      <c r="C83" s="27">
        <v>53504.4735</v>
      </c>
      <c r="D83" s="27" t="s">
        <v>158</v>
      </c>
      <c r="E83">
        <f t="shared" si="11"/>
        <v>11268.999848297744</v>
      </c>
      <c r="F83">
        <f t="shared" si="12"/>
        <v>11269</v>
      </c>
      <c r="G83">
        <f t="shared" si="13"/>
        <v>-7.8500001109205186E-5</v>
      </c>
      <c r="N83">
        <f t="shared" si="19"/>
        <v>-7.8500001109205186E-5</v>
      </c>
      <c r="O83">
        <f t="shared" ca="1" si="18"/>
        <v>-1.2899953158748579E-3</v>
      </c>
      <c r="P83">
        <f t="shared" si="15"/>
        <v>-2.9182105927470191E-3</v>
      </c>
      <c r="Q83" s="2">
        <f t="shared" si="16"/>
        <v>38485.9735</v>
      </c>
      <c r="R83">
        <f t="shared" si="17"/>
        <v>8.0639562442599827E-6</v>
      </c>
    </row>
    <row r="84" spans="1:18">
      <c r="A84" s="24" t="s">
        <v>50</v>
      </c>
      <c r="B84" s="25" t="s">
        <v>33</v>
      </c>
      <c r="C84" s="26">
        <v>53545.350899999998</v>
      </c>
      <c r="D84" s="26">
        <v>4.0000000000000002E-4</v>
      </c>
      <c r="E84">
        <f t="shared" si="11"/>
        <v>11347.99594655442</v>
      </c>
      <c r="F84">
        <f t="shared" si="12"/>
        <v>11348</v>
      </c>
      <c r="G84">
        <f t="shared" si="13"/>
        <v>-2.0975000006728806E-3</v>
      </c>
      <c r="I84">
        <f>G84</f>
        <v>-2.0975000006728806E-3</v>
      </c>
      <c r="O84">
        <f t="shared" ca="1" si="18"/>
        <v>-1.2008828117723302E-3</v>
      </c>
      <c r="P84">
        <f t="shared" si="15"/>
        <v>-2.7435981188013402E-3</v>
      </c>
      <c r="Q84" s="2">
        <f t="shared" si="16"/>
        <v>38526.850899999998</v>
      </c>
      <c r="R84">
        <f t="shared" si="17"/>
        <v>4.1744277824913693E-7</v>
      </c>
    </row>
    <row r="85" spans="1:18">
      <c r="A85" s="35" t="s">
        <v>57</v>
      </c>
      <c r="C85" s="36">
        <v>54131.894999999997</v>
      </c>
      <c r="D85" s="27">
        <v>2.0000000000000001E-4</v>
      </c>
      <c r="E85">
        <f t="shared" ref="E85:E98" si="20">(C85-C$7)/C$8</f>
        <v>12481.499920766968</v>
      </c>
      <c r="F85">
        <f t="shared" ref="F85:F98" si="21">ROUND(2*E85,0)/2</f>
        <v>12481.5</v>
      </c>
      <c r="G85">
        <f t="shared" ref="G85:G98" si="22">+C85-(C$7+F85*C$8)</f>
        <v>-4.1000006604008377E-5</v>
      </c>
      <c r="J85">
        <f>G85</f>
        <v>-4.1000006604008377E-5</v>
      </c>
      <c r="O85">
        <f t="shared" ca="1" si="18"/>
        <v>7.7712421141788723E-5</v>
      </c>
      <c r="P85">
        <f t="shared" ref="P85:P98" si="23">+D$11+D$12*F85+D$13*F85^2</f>
        <v>6.0822854738552812E-5</v>
      </c>
      <c r="Q85" s="2">
        <f t="shared" ref="Q85:Q98" si="24">C85-15018.5</f>
        <v>39113.394999999997</v>
      </c>
      <c r="R85">
        <f t="shared" ref="R85:R98" si="25">+(P85-G85)^2</f>
        <v>1.0367895091986442E-8</v>
      </c>
    </row>
    <row r="86" spans="1:18">
      <c r="A86" t="s">
        <v>159</v>
      </c>
      <c r="B86" s="4" t="s">
        <v>33</v>
      </c>
      <c r="C86" s="27">
        <v>54547.161899999999</v>
      </c>
      <c r="D86" s="27" t="s">
        <v>158</v>
      </c>
      <c r="E86">
        <f t="shared" si="20"/>
        <v>13284.008515617599</v>
      </c>
      <c r="F86">
        <f t="shared" si="21"/>
        <v>13284</v>
      </c>
      <c r="G86">
        <f t="shared" si="22"/>
        <v>4.4064999965485185E-3</v>
      </c>
      <c r="N86">
        <f>G86</f>
        <v>4.4064999965485185E-3</v>
      </c>
      <c r="O86">
        <f t="shared" ca="1" si="18"/>
        <v>9.8293754193012721E-4</v>
      </c>
      <c r="P86">
        <f t="shared" si="23"/>
        <v>2.3843814229876775E-3</v>
      </c>
      <c r="Q86" s="2">
        <f t="shared" si="24"/>
        <v>39528.661899999999</v>
      </c>
      <c r="R86">
        <f t="shared" si="25"/>
        <v>4.0889635255397301E-6</v>
      </c>
    </row>
    <row r="87" spans="1:18">
      <c r="A87" t="s">
        <v>159</v>
      </c>
      <c r="B87" s="4" t="s">
        <v>33</v>
      </c>
      <c r="C87" s="27">
        <v>54554.403899999998</v>
      </c>
      <c r="D87" s="27" t="s">
        <v>158</v>
      </c>
      <c r="E87">
        <f t="shared" si="20"/>
        <v>13298.003773231212</v>
      </c>
      <c r="F87">
        <f t="shared" si="21"/>
        <v>13298</v>
      </c>
      <c r="G87">
        <f t="shared" si="22"/>
        <v>1.9524999952409416E-3</v>
      </c>
      <c r="N87">
        <f>G87</f>
        <v>1.9524999952409416E-3</v>
      </c>
      <c r="O87">
        <f t="shared" ca="1" si="18"/>
        <v>9.9872963126475083E-4</v>
      </c>
      <c r="P87">
        <f t="shared" si="23"/>
        <v>2.4274044170566889E-3</v>
      </c>
      <c r="Q87" s="2">
        <f t="shared" si="24"/>
        <v>39535.903899999998</v>
      </c>
      <c r="R87">
        <f t="shared" si="25"/>
        <v>2.2553420986014915E-7</v>
      </c>
    </row>
    <row r="88" spans="1:18">
      <c r="A88" s="35" t="s">
        <v>58</v>
      </c>
      <c r="C88" s="27">
        <v>54557.7673</v>
      </c>
      <c r="D88" s="27">
        <v>1E-4</v>
      </c>
      <c r="E88">
        <f t="shared" si="20"/>
        <v>13304.503586743733</v>
      </c>
      <c r="F88">
        <f t="shared" si="21"/>
        <v>13304.5</v>
      </c>
      <c r="G88">
        <f t="shared" si="22"/>
        <v>1.8559999953140505E-3</v>
      </c>
      <c r="J88">
        <f>G88</f>
        <v>1.8559999953140505E-3</v>
      </c>
      <c r="O88">
        <f t="shared" ca="1" si="18"/>
        <v>1.0060616727415421E-3</v>
      </c>
      <c r="P88">
        <f t="shared" si="23"/>
        <v>2.4474083738735761E-3</v>
      </c>
      <c r="Q88" s="2">
        <f t="shared" si="24"/>
        <v>39539.2673</v>
      </c>
      <c r="R88">
        <f t="shared" si="25"/>
        <v>3.4976387023040714E-7</v>
      </c>
    </row>
    <row r="89" spans="1:18">
      <c r="A89" t="s">
        <v>159</v>
      </c>
      <c r="B89" s="4" t="s">
        <v>33</v>
      </c>
      <c r="C89" s="27">
        <v>54656.342900000003</v>
      </c>
      <c r="D89" s="27" t="s">
        <v>158</v>
      </c>
      <c r="E89">
        <f t="shared" si="20"/>
        <v>13495.002194368275</v>
      </c>
      <c r="F89">
        <f t="shared" si="21"/>
        <v>13495</v>
      </c>
      <c r="G89">
        <f t="shared" si="22"/>
        <v>1.135500002419576E-3</v>
      </c>
      <c r="N89">
        <f t="shared" ref="N89:N95" si="26">G89</f>
        <v>1.135500002419576E-3</v>
      </c>
      <c r="O89">
        <f t="shared" ca="1" si="18"/>
        <v>1.2209468883305485E-3</v>
      </c>
      <c r="P89">
        <f t="shared" si="23"/>
        <v>3.0418444106944456E-3</v>
      </c>
      <c r="Q89" s="2">
        <f t="shared" si="24"/>
        <v>39637.842900000003</v>
      </c>
      <c r="R89">
        <f t="shared" si="25"/>
        <v>3.6341490029608625E-6</v>
      </c>
    </row>
    <row r="90" spans="1:18">
      <c r="A90" t="s">
        <v>159</v>
      </c>
      <c r="B90" s="4" t="s">
        <v>36</v>
      </c>
      <c r="C90" s="27">
        <v>54665.402600000001</v>
      </c>
      <c r="D90" s="27" t="s">
        <v>158</v>
      </c>
      <c r="E90">
        <f t="shared" si="20"/>
        <v>13512.510180477369</v>
      </c>
      <c r="F90">
        <f t="shared" si="21"/>
        <v>13512.5</v>
      </c>
      <c r="G90">
        <f t="shared" si="22"/>
        <v>5.2680000007967465E-3</v>
      </c>
      <c r="N90">
        <f t="shared" si="26"/>
        <v>5.2680000007967465E-3</v>
      </c>
      <c r="O90">
        <f t="shared" ca="1" si="18"/>
        <v>1.2406869999988298E-3</v>
      </c>
      <c r="P90">
        <f t="shared" si="23"/>
        <v>3.0972434620219064E-3</v>
      </c>
      <c r="Q90" s="2">
        <f t="shared" si="24"/>
        <v>39646.902600000001</v>
      </c>
      <c r="R90">
        <f t="shared" si="25"/>
        <v>4.7121839506337238E-6</v>
      </c>
    </row>
    <row r="91" spans="1:18">
      <c r="A91" t="s">
        <v>159</v>
      </c>
      <c r="B91" s="4" t="s">
        <v>33</v>
      </c>
      <c r="C91" s="27">
        <v>54671.349099999999</v>
      </c>
      <c r="D91" s="27" t="s">
        <v>158</v>
      </c>
      <c r="E91">
        <f t="shared" si="20"/>
        <v>13524.001867773606</v>
      </c>
      <c r="F91">
        <f t="shared" si="21"/>
        <v>13524</v>
      </c>
      <c r="G91">
        <f t="shared" si="22"/>
        <v>9.6649999613873661E-4</v>
      </c>
      <c r="N91">
        <f t="shared" si="26"/>
        <v>9.6649999613873661E-4</v>
      </c>
      <c r="O91">
        <f t="shared" ca="1" si="18"/>
        <v>1.2536590733808438E-3</v>
      </c>
      <c r="P91">
        <f t="shared" si="23"/>
        <v>3.13372112270658E-3</v>
      </c>
      <c r="Q91" s="2">
        <f t="shared" si="24"/>
        <v>39652.849099999999</v>
      </c>
      <c r="R91">
        <f t="shared" si="25"/>
        <v>4.6968474114419926E-6</v>
      </c>
    </row>
    <row r="92" spans="1:18">
      <c r="A92" t="s">
        <v>159</v>
      </c>
      <c r="B92" s="4" t="s">
        <v>36</v>
      </c>
      <c r="C92" s="27">
        <v>54678.337699999996</v>
      </c>
      <c r="D92" s="27" t="s">
        <v>158</v>
      </c>
      <c r="E92">
        <f t="shared" si="20"/>
        <v>13537.507426646636</v>
      </c>
      <c r="F92">
        <f t="shared" si="21"/>
        <v>13537.5</v>
      </c>
      <c r="G92">
        <f t="shared" si="22"/>
        <v>3.8429999913205393E-3</v>
      </c>
      <c r="N92">
        <f t="shared" si="26"/>
        <v>3.8429999913205393E-3</v>
      </c>
      <c r="O92">
        <f t="shared" ca="1" si="18"/>
        <v>1.2688871595249469E-3</v>
      </c>
      <c r="P92">
        <f t="shared" si="23"/>
        <v>3.1766161645947963E-3</v>
      </c>
      <c r="Q92" s="2">
        <f t="shared" si="24"/>
        <v>39659.837699999996</v>
      </c>
      <c r="R92">
        <f t="shared" si="25"/>
        <v>4.4406740452164507E-7</v>
      </c>
    </row>
    <row r="93" spans="1:18">
      <c r="A93" t="s">
        <v>159</v>
      </c>
      <c r="B93" s="4" t="s">
        <v>33</v>
      </c>
      <c r="C93" s="27">
        <v>54699.294000000002</v>
      </c>
      <c r="D93" s="27" t="s">
        <v>158</v>
      </c>
      <c r="E93">
        <f t="shared" si="20"/>
        <v>13578.005744394264</v>
      </c>
      <c r="F93">
        <f t="shared" si="21"/>
        <v>13578</v>
      </c>
      <c r="G93">
        <f t="shared" si="22"/>
        <v>2.9724999985774048E-3</v>
      </c>
      <c r="N93">
        <f t="shared" si="26"/>
        <v>2.9724999985774048E-3</v>
      </c>
      <c r="O93">
        <f t="shared" ca="1" si="18"/>
        <v>1.3145714179572561E-3</v>
      </c>
      <c r="P93">
        <f t="shared" si="23"/>
        <v>3.3057771828519378E-3</v>
      </c>
      <c r="Q93" s="2">
        <f t="shared" si="24"/>
        <v>39680.794000000002</v>
      </c>
      <c r="R93">
        <f t="shared" si="25"/>
        <v>1.1107368155796104E-7</v>
      </c>
    </row>
    <row r="94" spans="1:18">
      <c r="A94" s="40" t="s">
        <v>60</v>
      </c>
      <c r="B94" s="41" t="s">
        <v>33</v>
      </c>
      <c r="C94" s="42">
        <v>54933.446279999996</v>
      </c>
      <c r="D94" s="42">
        <v>4.0000000000000002E-4</v>
      </c>
      <c r="E94">
        <f t="shared" si="20"/>
        <v>14030.508019928064</v>
      </c>
      <c r="F94">
        <f t="shared" si="21"/>
        <v>14030.5</v>
      </c>
      <c r="G94">
        <f t="shared" si="22"/>
        <v>4.1499999933876097E-3</v>
      </c>
      <c r="N94">
        <f t="shared" si="26"/>
        <v>4.1499999933876097E-3</v>
      </c>
      <c r="O94">
        <f t="shared" ca="1" si="18"/>
        <v>1.8249943053799626E-3</v>
      </c>
      <c r="P94">
        <f t="shared" si="23"/>
        <v>4.7974154043345374E-3</v>
      </c>
      <c r="Q94" s="2">
        <f t="shared" si="24"/>
        <v>39914.946279999996</v>
      </c>
      <c r="R94">
        <f t="shared" si="25"/>
        <v>4.1914671433157924E-7</v>
      </c>
    </row>
    <row r="95" spans="1:18">
      <c r="A95" t="s">
        <v>159</v>
      </c>
      <c r="B95" s="4" t="s">
        <v>36</v>
      </c>
      <c r="C95" s="27">
        <v>54933.446300000003</v>
      </c>
      <c r="D95" s="27" t="s">
        <v>158</v>
      </c>
      <c r="E95">
        <f t="shared" si="20"/>
        <v>14030.508058578333</v>
      </c>
      <c r="F95">
        <f t="shared" si="21"/>
        <v>14030.5</v>
      </c>
      <c r="G95">
        <f t="shared" si="22"/>
        <v>4.1700000001583248E-3</v>
      </c>
      <c r="N95">
        <f t="shared" si="26"/>
        <v>4.1700000001583248E-3</v>
      </c>
      <c r="O95">
        <f t="shared" ca="1" si="18"/>
        <v>1.8249943053799626E-3</v>
      </c>
      <c r="P95">
        <f t="shared" si="23"/>
        <v>4.7974154043345374E-3</v>
      </c>
      <c r="Q95" s="2">
        <f t="shared" si="24"/>
        <v>39914.946300000003</v>
      </c>
      <c r="R95">
        <f t="shared" si="25"/>
        <v>3.9365008939760016E-7</v>
      </c>
    </row>
    <row r="96" spans="1:18">
      <c r="A96" s="35" t="s">
        <v>61</v>
      </c>
      <c r="C96" s="27">
        <v>54950.780299999999</v>
      </c>
      <c r="D96" s="27">
        <v>2.9999999999999997E-4</v>
      </c>
      <c r="E96">
        <f t="shared" si="20"/>
        <v>14064.006235252507</v>
      </c>
      <c r="F96">
        <f t="shared" si="21"/>
        <v>14064</v>
      </c>
      <c r="G96">
        <f t="shared" si="22"/>
        <v>3.2264999972539954E-3</v>
      </c>
      <c r="J96">
        <f>G96</f>
        <v>3.2264999972539954E-3</v>
      </c>
      <c r="O96">
        <f t="shared" ca="1" si="18"/>
        <v>1.8627825191449583E-3</v>
      </c>
      <c r="P96">
        <f t="shared" si="23"/>
        <v>4.9113888352616056E-3</v>
      </c>
      <c r="Q96" s="2">
        <f t="shared" si="24"/>
        <v>39932.280299999999</v>
      </c>
      <c r="R96">
        <f t="shared" si="25"/>
        <v>2.838850396442635E-6</v>
      </c>
    </row>
    <row r="97" spans="1:18">
      <c r="A97" t="s">
        <v>159</v>
      </c>
      <c r="B97" s="4" t="s">
        <v>33</v>
      </c>
      <c r="C97" s="27">
        <v>55294.375899999999</v>
      </c>
      <c r="D97" s="27" t="s">
        <v>158</v>
      </c>
      <c r="E97">
        <f t="shared" si="20"/>
        <v>14728.009126291639</v>
      </c>
      <c r="F97">
        <f t="shared" si="21"/>
        <v>14728</v>
      </c>
      <c r="G97">
        <f t="shared" si="22"/>
        <v>4.7225000016624108E-3</v>
      </c>
      <c r="N97">
        <f>G97</f>
        <v>4.7225000016624108E-3</v>
      </c>
      <c r="O97">
        <f t="shared" ca="1" si="18"/>
        <v>2.6117787561586118E-3</v>
      </c>
      <c r="P97">
        <f t="shared" si="23"/>
        <v>7.2712238608867441E-3</v>
      </c>
      <c r="Q97" s="2">
        <f t="shared" si="24"/>
        <v>40275.875899999999</v>
      </c>
      <c r="R97">
        <f t="shared" si="25"/>
        <v>6.4959933105793788E-6</v>
      </c>
    </row>
    <row r="98" spans="1:18">
      <c r="A98" t="s">
        <v>156</v>
      </c>
      <c r="B98" s="4"/>
      <c r="C98" s="27">
        <v>55651.426339999998</v>
      </c>
      <c r="D98" s="27">
        <v>1E-4</v>
      </c>
      <c r="E98">
        <f t="shared" si="20"/>
        <v>15418.01366769669</v>
      </c>
      <c r="F98">
        <f t="shared" si="21"/>
        <v>15418</v>
      </c>
      <c r="G98">
        <f t="shared" si="22"/>
        <v>7.0724999968660995E-3</v>
      </c>
      <c r="N98">
        <f>G98</f>
        <v>7.0724999968660995E-3</v>
      </c>
      <c r="O98">
        <f t="shared" ca="1" si="18"/>
        <v>3.3901031590794235E-3</v>
      </c>
      <c r="P98">
        <f t="shared" si="23"/>
        <v>9.9267576360904178E-3</v>
      </c>
      <c r="Q98" s="2">
        <f t="shared" si="24"/>
        <v>40632.926339999998</v>
      </c>
      <c r="R98">
        <f t="shared" si="25"/>
        <v>8.1467866710703784E-6</v>
      </c>
    </row>
    <row r="99" spans="1:18">
      <c r="B99" s="4"/>
      <c r="C99" s="27"/>
      <c r="D99" s="27"/>
    </row>
    <row r="100" spans="1:18">
      <c r="B100" s="4"/>
      <c r="C100" s="27"/>
      <c r="D100" s="27"/>
    </row>
    <row r="101" spans="1:18">
      <c r="B101" s="4"/>
      <c r="C101" s="27"/>
      <c r="D101" s="27"/>
    </row>
    <row r="102" spans="1:18">
      <c r="B102" s="4"/>
      <c r="C102" s="27"/>
      <c r="D102" s="27"/>
    </row>
    <row r="103" spans="1:18">
      <c r="B103" s="4"/>
      <c r="C103" s="27"/>
      <c r="D103" s="27"/>
    </row>
    <row r="104" spans="1:18">
      <c r="B104" s="4"/>
      <c r="C104" s="27"/>
      <c r="D104" s="27"/>
    </row>
    <row r="105" spans="1:18">
      <c r="B105" s="4"/>
      <c r="C105" s="27"/>
      <c r="D105" s="27"/>
    </row>
    <row r="106" spans="1:18">
      <c r="B106" s="4"/>
      <c r="C106" s="27"/>
      <c r="D106" s="27"/>
    </row>
    <row r="107" spans="1:18">
      <c r="B107" s="4"/>
      <c r="C107" s="27"/>
      <c r="D107" s="27"/>
    </row>
    <row r="108" spans="1:18">
      <c r="B108" s="4"/>
      <c r="C108" s="27"/>
      <c r="D108" s="27"/>
    </row>
    <row r="109" spans="1:18">
      <c r="B109" s="4"/>
      <c r="C109" s="27"/>
      <c r="D109" s="27"/>
    </row>
    <row r="110" spans="1:18">
      <c r="C110" s="27"/>
      <c r="D110" s="27"/>
    </row>
    <row r="111" spans="1:18">
      <c r="C111" s="27"/>
      <c r="D111" s="27"/>
    </row>
    <row r="112" spans="1:18">
      <c r="C112" s="27"/>
      <c r="D112" s="27"/>
    </row>
    <row r="113" spans="3:4">
      <c r="C113" s="27"/>
      <c r="D113" s="27"/>
    </row>
    <row r="114" spans="3:4">
      <c r="C114" s="27"/>
      <c r="D114" s="27"/>
    </row>
    <row r="115" spans="3:4">
      <c r="C115" s="27"/>
      <c r="D115" s="27"/>
    </row>
    <row r="116" spans="3:4">
      <c r="C116" s="27"/>
      <c r="D116" s="27"/>
    </row>
    <row r="117" spans="3:4">
      <c r="C117" s="27"/>
      <c r="D117" s="27"/>
    </row>
    <row r="118" spans="3:4">
      <c r="C118" s="27"/>
      <c r="D118" s="27"/>
    </row>
    <row r="119" spans="3:4">
      <c r="C119" s="27"/>
      <c r="D119" s="27"/>
    </row>
    <row r="120" spans="3:4">
      <c r="C120" s="27"/>
      <c r="D120" s="27"/>
    </row>
    <row r="121" spans="3:4">
      <c r="C121" s="27"/>
      <c r="D121" s="27"/>
    </row>
    <row r="122" spans="3:4">
      <c r="C122" s="27"/>
      <c r="D122" s="27"/>
    </row>
    <row r="123" spans="3:4">
      <c r="C123" s="27"/>
      <c r="D123" s="27"/>
    </row>
    <row r="124" spans="3:4">
      <c r="C124" s="27"/>
      <c r="D124" s="27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36"/>
  <sheetViews>
    <sheetView workbookViewId="0">
      <selection activeCell="E9" sqref="E9:G9"/>
    </sheetView>
  </sheetViews>
  <sheetFormatPr defaultRowHeight="12.75"/>
  <cols>
    <col min="1" max="1" width="9.140625" style="44"/>
    <col min="2" max="2" width="10.7109375" style="44" customWidth="1"/>
    <col min="3" max="5" width="9.140625" style="44"/>
    <col min="6" max="6" width="12.42578125" style="44" bestFit="1" customWidth="1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1054.3232207397232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A2" s="135" t="s">
        <v>186</v>
      </c>
      <c r="M2" s="46" t="s">
        <v>67</v>
      </c>
      <c r="N2" s="44" t="s">
        <v>68</v>
      </c>
      <c r="O2" s="44">
        <f ca="1">+F18*J18-H18*I18</f>
        <v>2208.7681775260153</v>
      </c>
      <c r="P2" s="44" t="s">
        <v>147</v>
      </c>
      <c r="U2" s="44">
        <v>0</v>
      </c>
      <c r="V2" s="44">
        <f t="shared" ref="V2:V20" ca="1" si="0">+E$4+E$5*U2+E$6*U2^2</f>
        <v>1.9208970901524382E-3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949.33618919292712</v>
      </c>
      <c r="P3" s="44" t="s">
        <v>148</v>
      </c>
      <c r="U3" s="44">
        <v>0.1</v>
      </c>
      <c r="V3" s="44">
        <f t="shared" ca="1" si="0"/>
        <v>1.9004605656535831E-3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1.9208970901524382E-3</v>
      </c>
      <c r="F4" s="50">
        <f ca="1">+E7/O7*O18</f>
        <v>7.4798160381365391E-4</v>
      </c>
      <c r="G4" s="51">
        <f>+B18</f>
        <v>1</v>
      </c>
      <c r="H4" s="52">
        <f ca="1">ABS(F4/E4)</f>
        <v>0.38939181471418427</v>
      </c>
      <c r="M4" s="46" t="s">
        <v>82</v>
      </c>
      <c r="N4" s="44" t="s">
        <v>83</v>
      </c>
      <c r="O4" s="44">
        <f ca="1">+C18*J18-H18*H18</f>
        <v>5887.2684581963604</v>
      </c>
      <c r="P4" s="44" t="s">
        <v>149</v>
      </c>
      <c r="U4" s="44">
        <v>0.2</v>
      </c>
      <c r="V4" s="44">
        <f t="shared" ca="1" si="0"/>
        <v>2.1361380309554492E-3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-1.4849351939921621E-3</v>
      </c>
      <c r="F5" s="56">
        <f ca="1">P18*E7/O7</f>
        <v>1.8783199632622393E-3</v>
      </c>
      <c r="G5" s="57">
        <f>+B18/A18</f>
        <v>1E-4</v>
      </c>
      <c r="H5" s="52">
        <f ca="1">ABS(F5/E5)</f>
        <v>1.2649171296240107</v>
      </c>
      <c r="M5" s="46" t="s">
        <v>87</v>
      </c>
      <c r="N5" s="44" t="s">
        <v>88</v>
      </c>
      <c r="O5" s="44">
        <f ca="1">+C18*I18-F18*H18</f>
        <v>2777.0585878666288</v>
      </c>
      <c r="P5" s="44" t="s">
        <v>150</v>
      </c>
      <c r="U5" s="44">
        <v>0.3</v>
      </c>
      <c r="V5" s="44">
        <f t="shared" ca="1" si="0"/>
        <v>2.6279294860580373E-3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1.2805699490036088E-2</v>
      </c>
      <c r="F6" s="60">
        <f ca="1">Q18*E7/O7</f>
        <v>9.3338383344823933E-4</v>
      </c>
      <c r="G6" s="61">
        <f>+B18/A18^2</f>
        <v>1E-8</v>
      </c>
      <c r="H6" s="52">
        <f ca="1">ABS(F6/E6)</f>
        <v>7.2888156884712979E-2</v>
      </c>
      <c r="M6" s="62" t="s">
        <v>91</v>
      </c>
      <c r="N6" s="63" t="s">
        <v>92</v>
      </c>
      <c r="O6" s="63">
        <f ca="1">+C18*H18-F18*F18</f>
        <v>1371.6105315806517</v>
      </c>
      <c r="P6" s="44" t="s">
        <v>151</v>
      </c>
      <c r="U6" s="44">
        <v>0.4</v>
      </c>
      <c r="V6" s="44">
        <f t="shared" ca="1" si="0"/>
        <v>3.3758349309613482E-3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2.1074064541657211E-3</v>
      </c>
      <c r="G7" s="65">
        <f>+B22</f>
        <v>-1.7173000087495893E-3</v>
      </c>
      <c r="M7" s="46" t="s">
        <v>95</v>
      </c>
      <c r="N7" s="44" t="s">
        <v>96</v>
      </c>
      <c r="O7" s="44">
        <f ca="1">+C18*O1-F18*O2+H18*O3</f>
        <v>5610.278501714376</v>
      </c>
      <c r="U7" s="44">
        <v>0.5</v>
      </c>
      <c r="V7" s="44">
        <f t="shared" ca="1" si="0"/>
        <v>4.3798543656653789E-3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0.97869137369695303</v>
      </c>
      <c r="G8" s="64"/>
      <c r="K8" s="65"/>
      <c r="U8" s="44">
        <v>0.6</v>
      </c>
      <c r="V8" s="44">
        <f t="shared" ca="1" si="0"/>
        <v>5.6399877901701324E-3</v>
      </c>
      <c r="AA8" s="44">
        <v>8</v>
      </c>
      <c r="AB8" s="44" t="s">
        <v>99</v>
      </c>
    </row>
    <row r="9" spans="1:28">
      <c r="A9" s="69">
        <f>20+COUNT(A21:A1443)</f>
        <v>109</v>
      </c>
      <c r="B9" s="44" t="s">
        <v>104</v>
      </c>
      <c r="C9" s="80">
        <f>A9</f>
        <v>109</v>
      </c>
      <c r="E9" s="66">
        <f ca="1">E6*G6</f>
        <v>1.280569949003609E-10</v>
      </c>
      <c r="F9" s="67">
        <f ca="1">H6</f>
        <v>7.2888156884712979E-2</v>
      </c>
      <c r="G9" s="68">
        <f ca="1">F8</f>
        <v>0.97869137369695303</v>
      </c>
      <c r="K9" s="65"/>
      <c r="U9" s="44">
        <v>0.7</v>
      </c>
      <c r="V9" s="44">
        <f t="shared" ca="1" si="0"/>
        <v>7.1562352044756078E-3</v>
      </c>
      <c r="AA9" s="44">
        <v>9</v>
      </c>
      <c r="AB9" s="44" t="s">
        <v>33</v>
      </c>
    </row>
    <row r="10" spans="1:28">
      <c r="A10" s="40" t="s">
        <v>7</v>
      </c>
      <c r="B10" s="42">
        <f>+Active!C8</f>
        <v>0.51745969999999997</v>
      </c>
      <c r="D10" s="44" t="s">
        <v>140</v>
      </c>
      <c r="E10" s="44">
        <f ca="1">2*E9*365.2422/B10</f>
        <v>1.8077472909599183E-7</v>
      </c>
      <c r="F10" s="44">
        <f ca="1">+F9*E10</f>
        <v>1.3176336815140141E-8</v>
      </c>
      <c r="G10" s="44" t="s">
        <v>141</v>
      </c>
      <c r="U10" s="44">
        <v>0.8</v>
      </c>
      <c r="V10" s="44">
        <f t="shared" ca="1" si="0"/>
        <v>8.9285966085818069E-3</v>
      </c>
      <c r="AA10" s="44">
        <v>10</v>
      </c>
      <c r="AB10" s="44" t="s">
        <v>100</v>
      </c>
    </row>
    <row r="11" spans="1:28">
      <c r="U11" s="44">
        <v>0.9</v>
      </c>
      <c r="V11" s="44">
        <f t="shared" ca="1" si="0"/>
        <v>1.0957072002488724E-2</v>
      </c>
      <c r="AA11" s="44">
        <v>11</v>
      </c>
      <c r="AB11" s="44" t="s">
        <v>101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1</v>
      </c>
      <c r="V12" s="44">
        <f t="shared" ca="1" si="0"/>
        <v>1.3241661386196365E-2</v>
      </c>
      <c r="AA12" s="44">
        <v>12</v>
      </c>
      <c r="AB12" s="44" t="s">
        <v>103</v>
      </c>
    </row>
    <row r="13" spans="1:28">
      <c r="C13" s="4" t="str">
        <f t="shared" si="1"/>
        <v>C109</v>
      </c>
      <c r="D13" s="4" t="str">
        <f t="shared" si="1"/>
        <v>D109</v>
      </c>
      <c r="E13" s="4" t="str">
        <f t="shared" si="1"/>
        <v>E109</v>
      </c>
      <c r="F13" s="4" t="str">
        <f t="shared" si="1"/>
        <v>F109</v>
      </c>
      <c r="G13" s="4" t="str">
        <f t="shared" ref="G13:Q13" si="3">G$15&amp;$C9</f>
        <v>G109</v>
      </c>
      <c r="H13" s="4" t="str">
        <f t="shared" si="3"/>
        <v>H109</v>
      </c>
      <c r="I13" s="4" t="str">
        <f t="shared" si="3"/>
        <v>I109</v>
      </c>
      <c r="J13" s="4" t="str">
        <f t="shared" si="3"/>
        <v>J109</v>
      </c>
      <c r="K13" s="4" t="str">
        <f t="shared" si="3"/>
        <v>K109</v>
      </c>
      <c r="L13" s="4" t="str">
        <f t="shared" si="3"/>
        <v>L109</v>
      </c>
      <c r="M13" s="4" t="str">
        <f t="shared" si="3"/>
        <v>M109</v>
      </c>
      <c r="N13" s="4" t="str">
        <f t="shared" si="3"/>
        <v>N109</v>
      </c>
      <c r="O13" s="4" t="str">
        <f t="shared" si="3"/>
        <v>O109</v>
      </c>
      <c r="P13" s="4" t="str">
        <f t="shared" si="3"/>
        <v>P109</v>
      </c>
      <c r="Q13" s="4" t="str">
        <f t="shared" si="3"/>
        <v>Q109</v>
      </c>
      <c r="U13" s="44">
        <v>1.1000000000000001</v>
      </c>
      <c r="V13" s="44">
        <f t="shared" ca="1" si="0"/>
        <v>1.578236475970473E-2</v>
      </c>
      <c r="AA13" s="44">
        <v>13</v>
      </c>
      <c r="AB13" s="44" t="s">
        <v>105</v>
      </c>
    </row>
    <row r="14" spans="1:28">
      <c r="U14" s="44">
        <v>1.2</v>
      </c>
      <c r="V14" s="44">
        <f t="shared" ca="1" si="0"/>
        <v>1.8579182123013811E-2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89</v>
      </c>
      <c r="C15" s="4" t="str">
        <f t="shared" ref="C15:Q15" si="4">VLOOKUP(C16,$AA1:$AB24,2,FALSE)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1.3</v>
      </c>
      <c r="V15" s="44">
        <f t="shared" ca="1" si="0"/>
        <v>2.1632113476123618E-2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1.4</v>
      </c>
      <c r="V16" s="44">
        <f t="shared" ca="1" si="0"/>
        <v>2.4941158819034144E-2</v>
      </c>
      <c r="AA16" s="44">
        <v>16</v>
      </c>
      <c r="AB16" s="44" t="s">
        <v>108</v>
      </c>
    </row>
    <row r="17" spans="1:28">
      <c r="A17" s="45" t="s">
        <v>109</v>
      </c>
      <c r="U17" s="44">
        <v>1.5</v>
      </c>
      <c r="V17" s="44">
        <f t="shared" ca="1" si="0"/>
        <v>2.8506318151745393E-2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64.7</v>
      </c>
      <c r="D18" s="82">
        <f ca="1">SUM(INDIRECT(D12):INDIRECT(D13))</f>
        <v>85.913399999999996</v>
      </c>
      <c r="E18" s="82">
        <f ca="1">SUM(INDIRECT(E12):INDIRECT(E13))</f>
        <v>1.5234401997950044</v>
      </c>
      <c r="F18" s="45">
        <f ca="1">SUM(INDIRECT(F12):INDIRECT(F13))</f>
        <v>70.086979999999983</v>
      </c>
      <c r="G18" s="45">
        <f ca="1">SUM(INDIRECT(G12):INDIRECT(G13))</f>
        <v>1.2639229398439058</v>
      </c>
      <c r="H18" s="45">
        <f ca="1">SUM(INDIRECT(H12):INDIRECT(H13))</f>
        <v>97.12202932149998</v>
      </c>
      <c r="I18" s="45">
        <f ca="1">SUM(INDIRECT(I12):INDIRECT(I13))</f>
        <v>148.13057673078839</v>
      </c>
      <c r="J18" s="45">
        <f ca="1">SUM(INDIRECT(J12):INDIRECT(J13))</f>
        <v>236.78449826464703</v>
      </c>
      <c r="K18" s="45">
        <f ca="1">SUM(INDIRECT(K12):INDIRECT(K13))</f>
        <v>1.8873256073884337</v>
      </c>
      <c r="L18" s="45">
        <f ca="1">SUM(INDIRECT(L12):INDIRECT(L13))</f>
        <v>2.9987882454956374</v>
      </c>
      <c r="N18" s="44">
        <f ca="1">SUM(INDIRECT(N12):INDIRECT(N13))</f>
        <v>3.819399288231031E-4</v>
      </c>
      <c r="O18" s="44">
        <f ca="1">SQRT(SUM(INDIRECT(O12):INDIRECT(O13)))</f>
        <v>1991.2556988038859</v>
      </c>
      <c r="P18" s="44">
        <f ca="1">SQRT(SUM(INDIRECT(P12):INDIRECT(P13)))</f>
        <v>5000.4108549638158</v>
      </c>
      <c r="Q18" s="44">
        <f ca="1">SQRT(SUM(INDIRECT(Q12):INDIRECT(Q13)))</f>
        <v>2484.8283273932784</v>
      </c>
      <c r="U18" s="44">
        <v>1.6</v>
      </c>
      <c r="V18" s="44">
        <f t="shared" ca="1" si="0"/>
        <v>3.2327591474257372E-2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1.7</v>
      </c>
      <c r="V19" s="44">
        <f t="shared" ca="1" si="0"/>
        <v>3.640497878657005E-2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1.8</v>
      </c>
      <c r="V20" s="44">
        <f t="shared" ca="1" si="0"/>
        <v>4.0738480088683478E-2</v>
      </c>
      <c r="AA20" s="44">
        <v>20</v>
      </c>
      <c r="AB20" s="44" t="s">
        <v>130</v>
      </c>
    </row>
    <row r="21" spans="1:28">
      <c r="A21" s="75">
        <v>0</v>
      </c>
      <c r="B21" s="75">
        <v>0</v>
      </c>
      <c r="C21" s="83">
        <v>0.5</v>
      </c>
      <c r="D21" s="76">
        <f t="shared" ref="D21:D84" si="5">A21/A$18</f>
        <v>0</v>
      </c>
      <c r="E21" s="76">
        <f t="shared" ref="E21:E84" si="6">B21/B$18</f>
        <v>0</v>
      </c>
      <c r="F21" s="69">
        <f t="shared" ref="F21:F84" si="7">$C21*D21</f>
        <v>0</v>
      </c>
      <c r="G21" s="69">
        <f t="shared" ref="G21:G84" si="8">$C21*E21</f>
        <v>0</v>
      </c>
      <c r="H21" s="69">
        <f t="shared" ref="H21:H84" si="9">C21*D21*D21</f>
        <v>0</v>
      </c>
      <c r="I21" s="69">
        <f t="shared" ref="I21:I84" si="10">C21*D21*D21*D21</f>
        <v>0</v>
      </c>
      <c r="J21" s="69">
        <f t="shared" ref="J21:J84" si="11">C21*D21*D21*D21*D21</f>
        <v>0</v>
      </c>
      <c r="K21" s="69">
        <f t="shared" ref="K21:K84" si="12">C21*E21*D21</f>
        <v>0</v>
      </c>
      <c r="L21" s="69">
        <f t="shared" ref="L21:L84" si="13">C21*E21*D21*D21</f>
        <v>0</v>
      </c>
      <c r="M21" s="69">
        <f t="shared" ref="M21:M84" ca="1" si="14">+E$4+E$5*D21+E$6*D21^2</f>
        <v>1.9208970901524382E-3</v>
      </c>
      <c r="N21" s="69">
        <f t="shared" ref="N21:N84" ca="1" si="15">C21*(M21-E21)^2</f>
        <v>1.8449228154780522E-6</v>
      </c>
      <c r="O21" s="79">
        <f t="shared" ref="O21:O84" ca="1" si="16">(C21*O$1-O$2*F21+O$3*H21)^2</f>
        <v>277899.36344774574</v>
      </c>
      <c r="P21" s="69">
        <f t="shared" ref="P21:P84" ca="1" si="17">(-C21*O$2+O$4*F21-O$5*H21)^2</f>
        <v>1219664.2155128988</v>
      </c>
      <c r="Q21" s="69">
        <f t="shared" ref="Q21:Q84" ca="1" si="18">+(C21*O$3-F21*O$5+H21*O$6)^2</f>
        <v>225309.80002783728</v>
      </c>
      <c r="R21" s="44">
        <f t="shared" ref="R21:R84" ca="1" si="19">+E21-M21</f>
        <v>-1.9208970901524382E-3</v>
      </c>
      <c r="AA21" s="44">
        <v>21</v>
      </c>
      <c r="AB21" s="44" t="s">
        <v>131</v>
      </c>
    </row>
    <row r="22" spans="1:28">
      <c r="A22" s="75">
        <v>1409</v>
      </c>
      <c r="B22" s="75">
        <v>-1.7173000087495893E-3</v>
      </c>
      <c r="C22" s="75">
        <v>0.2</v>
      </c>
      <c r="D22" s="76">
        <f t="shared" si="5"/>
        <v>0.1409</v>
      </c>
      <c r="E22" s="76">
        <f t="shared" si="6"/>
        <v>-1.7173000087495893E-3</v>
      </c>
      <c r="F22" s="69">
        <f t="shared" si="7"/>
        <v>2.818E-2</v>
      </c>
      <c r="G22" s="69">
        <f t="shared" si="8"/>
        <v>-3.4346000174991789E-4</v>
      </c>
      <c r="H22" s="69">
        <f t="shared" si="9"/>
        <v>3.9705619999999995E-3</v>
      </c>
      <c r="I22" s="69">
        <f t="shared" si="10"/>
        <v>5.5945218579999995E-4</v>
      </c>
      <c r="J22" s="69">
        <f t="shared" si="11"/>
        <v>7.8826812979219989E-5</v>
      </c>
      <c r="K22" s="69">
        <f t="shared" si="12"/>
        <v>-4.8393514246563432E-5</v>
      </c>
      <c r="L22" s="69">
        <f t="shared" si="13"/>
        <v>-6.8186461573407875E-6</v>
      </c>
      <c r="M22" s="69">
        <f t="shared" ca="1" si="14"/>
        <v>1.9658988402117259E-3</v>
      </c>
      <c r="N22" s="69">
        <f t="shared" ca="1" si="15"/>
        <v>2.7131907521979919E-6</v>
      </c>
      <c r="O22" s="79">
        <f t="shared" ca="1" si="16"/>
        <v>23223.003197294714</v>
      </c>
      <c r="P22" s="69">
        <f t="shared" ca="1" si="17"/>
        <v>82298.352112560737</v>
      </c>
      <c r="Q22" s="69">
        <f t="shared" ca="1" si="18"/>
        <v>13702.05832088161</v>
      </c>
      <c r="R22" s="44">
        <f t="shared" ca="1" si="19"/>
        <v>-3.6831988489613153E-3</v>
      </c>
      <c r="AA22" s="44">
        <v>22</v>
      </c>
      <c r="AB22" s="44" t="s">
        <v>132</v>
      </c>
    </row>
    <row r="23" spans="1:28">
      <c r="A23" s="75">
        <v>1409</v>
      </c>
      <c r="B23" s="75">
        <v>-7.173000049078837E-4</v>
      </c>
      <c r="C23" s="75">
        <v>0.5</v>
      </c>
      <c r="D23" s="76">
        <f t="shared" si="5"/>
        <v>0.1409</v>
      </c>
      <c r="E23" s="76">
        <f t="shared" si="6"/>
        <v>-7.173000049078837E-4</v>
      </c>
      <c r="F23" s="69">
        <f t="shared" si="7"/>
        <v>7.0449999999999999E-2</v>
      </c>
      <c r="G23" s="69">
        <f t="shared" si="8"/>
        <v>-3.5865000245394185E-4</v>
      </c>
      <c r="H23" s="69">
        <f t="shared" si="9"/>
        <v>9.9264049999999993E-3</v>
      </c>
      <c r="I23" s="69">
        <f t="shared" si="10"/>
        <v>1.3986304645E-3</v>
      </c>
      <c r="J23" s="69">
        <f t="shared" si="11"/>
        <v>1.9706703244804999E-4</v>
      </c>
      <c r="K23" s="69">
        <f t="shared" si="12"/>
        <v>-5.0533785345760407E-5</v>
      </c>
      <c r="L23" s="69">
        <f t="shared" si="13"/>
        <v>-7.1202103552176413E-6</v>
      </c>
      <c r="M23" s="69">
        <f t="shared" ca="1" si="14"/>
        <v>1.9658988402117259E-3</v>
      </c>
      <c r="N23" s="69">
        <f t="shared" ca="1" si="15"/>
        <v>3.5997780212256034E-6</v>
      </c>
      <c r="O23" s="79">
        <f t="shared" ca="1" si="16"/>
        <v>145143.76998309189</v>
      </c>
      <c r="P23" s="69">
        <f t="shared" ca="1" si="17"/>
        <v>514364.70070350444</v>
      </c>
      <c r="Q23" s="69">
        <f t="shared" ca="1" si="18"/>
        <v>85637.864505510079</v>
      </c>
      <c r="R23" s="44">
        <f t="shared" ca="1" si="19"/>
        <v>-2.6831988451196096E-3</v>
      </c>
      <c r="AA23" s="44">
        <v>23</v>
      </c>
      <c r="AB23" s="44" t="s">
        <v>133</v>
      </c>
    </row>
    <row r="24" spans="1:28">
      <c r="A24" s="75">
        <v>1413</v>
      </c>
      <c r="B24" s="75">
        <v>4.4438999975682236E-3</v>
      </c>
      <c r="C24" s="75">
        <v>0.5</v>
      </c>
      <c r="D24" s="76">
        <f t="shared" si="5"/>
        <v>0.14130000000000001</v>
      </c>
      <c r="E24" s="76">
        <f t="shared" si="6"/>
        <v>4.4438999975682236E-3</v>
      </c>
      <c r="F24" s="69">
        <f t="shared" si="7"/>
        <v>7.0650000000000004E-2</v>
      </c>
      <c r="G24" s="69">
        <f t="shared" si="8"/>
        <v>2.2219499987841118E-3</v>
      </c>
      <c r="H24" s="69">
        <f t="shared" si="9"/>
        <v>9.9828450000000006E-3</v>
      </c>
      <c r="I24" s="69">
        <f t="shared" si="10"/>
        <v>1.4105759985000002E-3</v>
      </c>
      <c r="J24" s="69">
        <f t="shared" si="11"/>
        <v>1.9931438858805005E-4</v>
      </c>
      <c r="K24" s="69">
        <f t="shared" si="12"/>
        <v>3.1396153482819499E-4</v>
      </c>
      <c r="L24" s="69">
        <f t="shared" si="13"/>
        <v>4.4362764871223954E-5</v>
      </c>
      <c r="M24" s="69">
        <f t="shared" ca="1" si="14"/>
        <v>1.9667503734925643E-3</v>
      </c>
      <c r="N24" s="69">
        <f t="shared" ca="1" si="15"/>
        <v>3.0681351300290901E-6</v>
      </c>
      <c r="O24" s="79">
        <f t="shared" ca="1" si="16"/>
        <v>144848.15031342406</v>
      </c>
      <c r="P24" s="69">
        <f t="shared" ca="1" si="17"/>
        <v>512901.64266449492</v>
      </c>
      <c r="Q24" s="69">
        <f t="shared" ca="1" si="18"/>
        <v>85358.330805297635</v>
      </c>
      <c r="R24" s="44">
        <f t="shared" ca="1" si="19"/>
        <v>2.4771496240756593E-3</v>
      </c>
      <c r="AA24" s="44">
        <v>26</v>
      </c>
      <c r="AB24" s="44" t="s">
        <v>134</v>
      </c>
    </row>
    <row r="25" spans="1:28">
      <c r="A25" s="75">
        <v>1413</v>
      </c>
      <c r="B25" s="75">
        <v>1.2443899999198038E-2</v>
      </c>
      <c r="C25" s="75">
        <v>0.1</v>
      </c>
      <c r="D25" s="76">
        <f t="shared" si="5"/>
        <v>0.14130000000000001</v>
      </c>
      <c r="E25" s="76">
        <f t="shared" si="6"/>
        <v>1.2443899999198038E-2</v>
      </c>
      <c r="F25" s="69">
        <f t="shared" si="7"/>
        <v>1.4130000000000002E-2</v>
      </c>
      <c r="G25" s="69">
        <f t="shared" si="8"/>
        <v>1.2443899999198039E-3</v>
      </c>
      <c r="H25" s="69">
        <f t="shared" si="9"/>
        <v>1.9965690000000006E-3</v>
      </c>
      <c r="I25" s="69">
        <f t="shared" si="10"/>
        <v>2.8211519970000007E-4</v>
      </c>
      <c r="J25" s="69">
        <f t="shared" si="11"/>
        <v>3.9862877717610011E-5</v>
      </c>
      <c r="K25" s="69">
        <f t="shared" si="12"/>
        <v>1.758323069886683E-4</v>
      </c>
      <c r="L25" s="69">
        <f t="shared" si="13"/>
        <v>2.4845104977498831E-5</v>
      </c>
      <c r="M25" s="69">
        <f t="shared" ca="1" si="14"/>
        <v>1.9667503734925643E-3</v>
      </c>
      <c r="N25" s="69">
        <f t="shared" ca="1" si="15"/>
        <v>1.0977066427942035E-5</v>
      </c>
      <c r="O25" s="79">
        <f t="shared" ca="1" si="16"/>
        <v>5793.9260125369619</v>
      </c>
      <c r="P25" s="69">
        <f t="shared" ca="1" si="17"/>
        <v>20516.0657065798</v>
      </c>
      <c r="Q25" s="69">
        <f t="shared" ca="1" si="18"/>
        <v>3414.3332322119049</v>
      </c>
      <c r="R25" s="44">
        <f t="shared" ca="1" si="19"/>
        <v>1.0477149625705473E-2</v>
      </c>
    </row>
    <row r="26" spans="1:28">
      <c r="A26" s="75">
        <v>1461</v>
      </c>
      <c r="B26" s="75">
        <v>4.7782999972696416E-3</v>
      </c>
      <c r="C26" s="75">
        <v>0.5</v>
      </c>
      <c r="D26" s="76">
        <f t="shared" si="5"/>
        <v>0.14610000000000001</v>
      </c>
      <c r="E26" s="76">
        <f t="shared" si="6"/>
        <v>4.7782999972696416E-3</v>
      </c>
      <c r="F26" s="69">
        <f t="shared" si="7"/>
        <v>7.3050000000000004E-2</v>
      </c>
      <c r="G26" s="69">
        <f t="shared" si="8"/>
        <v>2.3891499986348208E-3</v>
      </c>
      <c r="H26" s="69">
        <f t="shared" si="9"/>
        <v>1.0672605000000002E-2</v>
      </c>
      <c r="I26" s="69">
        <f t="shared" si="10"/>
        <v>1.5592675905000003E-3</v>
      </c>
      <c r="J26" s="69">
        <f t="shared" si="11"/>
        <v>2.2780899497205006E-4</v>
      </c>
      <c r="K26" s="69">
        <f t="shared" si="12"/>
        <v>3.4905481480054735E-4</v>
      </c>
      <c r="L26" s="69">
        <f t="shared" si="13"/>
        <v>5.099690844235997E-5</v>
      </c>
      <c r="M26" s="69">
        <f t="shared" ca="1" si="14"/>
        <v>1.9772884031218968E-3</v>
      </c>
      <c r="N26" s="69">
        <f t="shared" ca="1" si="15"/>
        <v>3.9228329752750458E-6</v>
      </c>
      <c r="O26" s="79">
        <f t="shared" ca="1" si="16"/>
        <v>141333.12809179962</v>
      </c>
      <c r="P26" s="69">
        <f t="shared" ca="1" si="17"/>
        <v>495556.27058447473</v>
      </c>
      <c r="Q26" s="69">
        <f t="shared" ca="1" si="18"/>
        <v>82049.375795743777</v>
      </c>
      <c r="R26" s="44">
        <f t="shared" ca="1" si="19"/>
        <v>2.8010115941477448E-3</v>
      </c>
    </row>
    <row r="27" spans="1:28">
      <c r="A27" s="75">
        <v>1461</v>
      </c>
      <c r="B27" s="75">
        <v>5.0782999969669618E-3</v>
      </c>
      <c r="C27" s="75">
        <v>1</v>
      </c>
      <c r="D27" s="76">
        <f t="shared" si="5"/>
        <v>0.14610000000000001</v>
      </c>
      <c r="E27" s="76">
        <f t="shared" si="6"/>
        <v>5.0782999969669618E-3</v>
      </c>
      <c r="F27" s="69">
        <f t="shared" si="7"/>
        <v>0.14610000000000001</v>
      </c>
      <c r="G27" s="69">
        <f t="shared" si="8"/>
        <v>5.0782999969669618E-3</v>
      </c>
      <c r="H27" s="69">
        <f t="shared" si="9"/>
        <v>2.1345210000000003E-2</v>
      </c>
      <c r="I27" s="69">
        <f t="shared" si="10"/>
        <v>3.1185351810000005E-3</v>
      </c>
      <c r="J27" s="69">
        <f t="shared" si="11"/>
        <v>4.5561798994410012E-4</v>
      </c>
      <c r="K27" s="69">
        <f t="shared" si="12"/>
        <v>7.4193962955687316E-4</v>
      </c>
      <c r="L27" s="69">
        <f t="shared" si="13"/>
        <v>1.0839737987825918E-4</v>
      </c>
      <c r="M27" s="69">
        <f t="shared" ca="1" si="14"/>
        <v>1.9772884031218968E-3</v>
      </c>
      <c r="N27" s="69">
        <f t="shared" ca="1" si="15"/>
        <v>9.6162729051615097E-6</v>
      </c>
      <c r="O27" s="79">
        <f t="shared" ca="1" si="16"/>
        <v>565332.51236719848</v>
      </c>
      <c r="P27" s="69">
        <f t="shared" ca="1" si="17"/>
        <v>1982225.0823378989</v>
      </c>
      <c r="Q27" s="69">
        <f t="shared" ca="1" si="18"/>
        <v>328197.50318297511</v>
      </c>
      <c r="R27" s="44">
        <f t="shared" ca="1" si="19"/>
        <v>3.101011593845065E-3</v>
      </c>
    </row>
    <row r="28" spans="1:28">
      <c r="A28" s="75">
        <v>1461</v>
      </c>
      <c r="B28" s="75">
        <v>5.3782999966642819E-3</v>
      </c>
      <c r="C28" s="75">
        <v>0.5</v>
      </c>
      <c r="D28" s="76">
        <f t="shared" si="5"/>
        <v>0.14610000000000001</v>
      </c>
      <c r="E28" s="76">
        <f t="shared" si="6"/>
        <v>5.3782999966642819E-3</v>
      </c>
      <c r="F28" s="69">
        <f t="shared" si="7"/>
        <v>7.3050000000000004E-2</v>
      </c>
      <c r="G28" s="69">
        <f t="shared" si="8"/>
        <v>2.689149998332141E-3</v>
      </c>
      <c r="H28" s="69">
        <f t="shared" si="9"/>
        <v>1.0672605000000002E-2</v>
      </c>
      <c r="I28" s="69">
        <f t="shared" si="10"/>
        <v>1.5592675905000003E-3</v>
      </c>
      <c r="J28" s="69">
        <f t="shared" si="11"/>
        <v>2.2780899497205006E-4</v>
      </c>
      <c r="K28" s="69">
        <f t="shared" si="12"/>
        <v>3.928848147563258E-4</v>
      </c>
      <c r="L28" s="69">
        <f t="shared" si="13"/>
        <v>5.7400471435899202E-5</v>
      </c>
      <c r="M28" s="69">
        <f t="shared" ca="1" si="14"/>
        <v>1.9772884031218968E-3</v>
      </c>
      <c r="N28" s="69">
        <f t="shared" ca="1" si="15"/>
        <v>5.7834399297048575E-6</v>
      </c>
      <c r="O28" s="79">
        <f t="shared" ca="1" si="16"/>
        <v>141333.12809179962</v>
      </c>
      <c r="P28" s="69">
        <f t="shared" ca="1" si="17"/>
        <v>495556.27058447473</v>
      </c>
      <c r="Q28" s="69">
        <f t="shared" ca="1" si="18"/>
        <v>82049.375795743777</v>
      </c>
      <c r="R28" s="44">
        <f t="shared" ca="1" si="19"/>
        <v>3.4010115935423852E-3</v>
      </c>
    </row>
    <row r="29" spans="1:28">
      <c r="A29" s="75">
        <v>1503.5</v>
      </c>
      <c r="B29" s="75">
        <v>8.6410500007332303E-3</v>
      </c>
      <c r="C29" s="75">
        <v>0.2</v>
      </c>
      <c r="D29" s="76">
        <f t="shared" si="5"/>
        <v>0.15035000000000001</v>
      </c>
      <c r="E29" s="76">
        <f t="shared" si="6"/>
        <v>8.6410500007332303E-3</v>
      </c>
      <c r="F29" s="69">
        <f t="shared" si="7"/>
        <v>3.0070000000000003E-2</v>
      </c>
      <c r="G29" s="69">
        <f t="shared" si="8"/>
        <v>1.7282100001466461E-3</v>
      </c>
      <c r="H29" s="69">
        <f t="shared" si="9"/>
        <v>4.5210245000000008E-3</v>
      </c>
      <c r="I29" s="69">
        <f t="shared" si="10"/>
        <v>6.7973603357500021E-4</v>
      </c>
      <c r="J29" s="69">
        <f t="shared" si="11"/>
        <v>1.0219831264800129E-4</v>
      </c>
      <c r="K29" s="69">
        <f t="shared" si="12"/>
        <v>2.5983637352204825E-4</v>
      </c>
      <c r="L29" s="69">
        <f t="shared" si="13"/>
        <v>3.9066398759039957E-5</v>
      </c>
      <c r="M29" s="69">
        <f t="shared" ca="1" si="14"/>
        <v>1.9871114894061698E-3</v>
      </c>
      <c r="N29" s="69">
        <f t="shared" ca="1" si="15"/>
        <v>8.8549795425042756E-6</v>
      </c>
      <c r="O29" s="79">
        <f t="shared" ca="1" si="16"/>
        <v>22123.277394838027</v>
      </c>
      <c r="P29" s="69">
        <f t="shared" ca="1" si="17"/>
        <v>76883.434706738888</v>
      </c>
      <c r="Q29" s="69">
        <f t="shared" ca="1" si="18"/>
        <v>12670.242322036451</v>
      </c>
      <c r="R29" s="44">
        <f t="shared" ca="1" si="19"/>
        <v>6.6539385113270604E-3</v>
      </c>
    </row>
    <row r="30" spans="1:28">
      <c r="A30" s="75">
        <v>1573</v>
      </c>
      <c r="B30" s="75">
        <v>-1.1081000047852285E-3</v>
      </c>
      <c r="C30" s="75">
        <v>0.2</v>
      </c>
      <c r="D30" s="76">
        <f t="shared" si="5"/>
        <v>0.1573</v>
      </c>
      <c r="E30" s="76">
        <f t="shared" si="6"/>
        <v>-1.1081000047852285E-3</v>
      </c>
      <c r="F30" s="69">
        <f t="shared" si="7"/>
        <v>3.1460000000000002E-2</v>
      </c>
      <c r="G30" s="69">
        <f t="shared" si="8"/>
        <v>-2.216200009570457E-4</v>
      </c>
      <c r="H30" s="69">
        <f t="shared" si="9"/>
        <v>4.9486579999999999E-3</v>
      </c>
      <c r="I30" s="69">
        <f t="shared" si="10"/>
        <v>7.7842390339999997E-4</v>
      </c>
      <c r="J30" s="69">
        <f t="shared" si="11"/>
        <v>1.2244608000482E-4</v>
      </c>
      <c r="K30" s="69">
        <f t="shared" si="12"/>
        <v>-3.4860826150543289E-5</v>
      </c>
      <c r="L30" s="69">
        <f t="shared" si="13"/>
        <v>-5.483607953480459E-6</v>
      </c>
      <c r="M30" s="69">
        <f t="shared" ca="1" si="14"/>
        <v>2.0041719202722862E-3</v>
      </c>
      <c r="N30" s="69">
        <f t="shared" ca="1" si="15"/>
        <v>1.9372473071002422E-6</v>
      </c>
      <c r="O30" s="79">
        <f t="shared" ca="1" si="16"/>
        <v>21337.828909492568</v>
      </c>
      <c r="P30" s="69">
        <f t="shared" ca="1" si="17"/>
        <v>73052.836846932682</v>
      </c>
      <c r="Q30" s="69">
        <f t="shared" ca="1" si="18"/>
        <v>11943.999422033345</v>
      </c>
      <c r="R30" s="44">
        <f t="shared" ca="1" si="19"/>
        <v>-3.1122719250575148E-3</v>
      </c>
    </row>
    <row r="31" spans="1:28">
      <c r="A31" s="75">
        <v>2205</v>
      </c>
      <c r="B31" s="75">
        <v>5.1614999974844977E-3</v>
      </c>
      <c r="C31" s="75">
        <v>0.5</v>
      </c>
      <c r="D31" s="76">
        <f t="shared" si="5"/>
        <v>0.2205</v>
      </c>
      <c r="E31" s="76">
        <f t="shared" si="6"/>
        <v>5.1614999974844977E-3</v>
      </c>
      <c r="F31" s="69">
        <f t="shared" si="7"/>
        <v>0.11025</v>
      </c>
      <c r="G31" s="69">
        <f t="shared" si="8"/>
        <v>2.5807499987422489E-3</v>
      </c>
      <c r="H31" s="69">
        <f t="shared" si="9"/>
        <v>2.4310125000000002E-2</v>
      </c>
      <c r="I31" s="69">
        <f t="shared" si="10"/>
        <v>5.3603825625E-3</v>
      </c>
      <c r="J31" s="69">
        <f t="shared" si="11"/>
        <v>1.18196435503125E-3</v>
      </c>
      <c r="K31" s="69">
        <f t="shared" si="12"/>
        <v>5.6905537472266583E-4</v>
      </c>
      <c r="L31" s="69">
        <f t="shared" si="13"/>
        <v>1.2547671012634782E-4</v>
      </c>
      <c r="M31" s="69">
        <f t="shared" ca="1" si="14"/>
        <v>2.2160851905075937E-3</v>
      </c>
      <c r="N31" s="69">
        <f t="shared" ca="1" si="15"/>
        <v>4.3377341925793963E-6</v>
      </c>
      <c r="O31" s="79">
        <f t="shared" ca="1" si="16"/>
        <v>94079.24424492431</v>
      </c>
      <c r="P31" s="69">
        <f t="shared" ca="1" si="17"/>
        <v>273344.28944581846</v>
      </c>
      <c r="Q31" s="69">
        <f t="shared" ca="1" si="18"/>
        <v>40739.954289498739</v>
      </c>
      <c r="R31" s="44">
        <f t="shared" ca="1" si="19"/>
        <v>2.9454148069769041E-3</v>
      </c>
    </row>
    <row r="32" spans="1:28">
      <c r="A32" s="75">
        <v>2261</v>
      </c>
      <c r="B32" s="75">
        <v>8.1830000272020698E-4</v>
      </c>
      <c r="C32" s="75">
        <v>0.5</v>
      </c>
      <c r="D32" s="76">
        <f t="shared" si="5"/>
        <v>0.2261</v>
      </c>
      <c r="E32" s="76">
        <f t="shared" si="6"/>
        <v>8.1830000272020698E-4</v>
      </c>
      <c r="F32" s="69">
        <f t="shared" si="7"/>
        <v>0.11305</v>
      </c>
      <c r="G32" s="69">
        <f t="shared" si="8"/>
        <v>4.0915000136010349E-4</v>
      </c>
      <c r="H32" s="69">
        <f t="shared" si="9"/>
        <v>2.5560605E-2</v>
      </c>
      <c r="I32" s="69">
        <f t="shared" si="10"/>
        <v>5.7792527905E-3</v>
      </c>
      <c r="J32" s="69">
        <f t="shared" si="11"/>
        <v>1.30668905593205E-3</v>
      </c>
      <c r="K32" s="69">
        <f t="shared" si="12"/>
        <v>9.2508815307519403E-5</v>
      </c>
      <c r="L32" s="69">
        <f t="shared" si="13"/>
        <v>2.0916243141030138E-5</v>
      </c>
      <c r="M32" s="69">
        <f t="shared" ca="1" si="14"/>
        <v>2.2397960956178379E-3</v>
      </c>
      <c r="N32" s="69">
        <f t="shared" ca="1" si="15"/>
        <v>1.0103255710616151E-6</v>
      </c>
      <c r="O32" s="79">
        <f t="shared" ca="1" si="16"/>
        <v>91038.564137372116</v>
      </c>
      <c r="P32" s="69">
        <f t="shared" ca="1" si="17"/>
        <v>259907.95639574467</v>
      </c>
      <c r="Q32" s="69">
        <f t="shared" ca="1" si="18"/>
        <v>38330.128011404369</v>
      </c>
      <c r="R32" s="44">
        <f t="shared" ca="1" si="19"/>
        <v>-1.421496092897631E-3</v>
      </c>
    </row>
    <row r="33" spans="1:18">
      <c r="A33" s="75">
        <v>2272.5</v>
      </c>
      <c r="B33" s="75">
        <v>1.9317500045872293E-3</v>
      </c>
      <c r="C33" s="75">
        <v>0.8</v>
      </c>
      <c r="D33" s="76">
        <f t="shared" si="5"/>
        <v>0.22725000000000001</v>
      </c>
      <c r="E33" s="76">
        <f t="shared" si="6"/>
        <v>1.9317500045872293E-3</v>
      </c>
      <c r="F33" s="69">
        <f t="shared" si="7"/>
        <v>0.18180000000000002</v>
      </c>
      <c r="G33" s="69">
        <f t="shared" si="8"/>
        <v>1.5454000036697836E-3</v>
      </c>
      <c r="H33" s="69">
        <f t="shared" si="9"/>
        <v>4.1314050000000005E-2</v>
      </c>
      <c r="I33" s="69">
        <f t="shared" si="10"/>
        <v>9.3886178625000021E-3</v>
      </c>
      <c r="J33" s="69">
        <f t="shared" si="11"/>
        <v>2.1335634092531255E-3</v>
      </c>
      <c r="K33" s="69">
        <f t="shared" si="12"/>
        <v>3.5119215083395834E-4</v>
      </c>
      <c r="L33" s="69">
        <f t="shared" si="13"/>
        <v>7.980841627701704E-5</v>
      </c>
      <c r="M33" s="69">
        <f t="shared" ca="1" si="14"/>
        <v>2.2447647035881263E-3</v>
      </c>
      <c r="N33" s="69">
        <f t="shared" ca="1" si="15"/>
        <v>7.838256143249774E-8</v>
      </c>
      <c r="O33" s="79">
        <f t="shared" ca="1" si="16"/>
        <v>231481.6935422713</v>
      </c>
      <c r="P33" s="69">
        <f t="shared" ca="1" si="17"/>
        <v>658435.9668905111</v>
      </c>
      <c r="Q33" s="69">
        <f t="shared" ca="1" si="18"/>
        <v>96886.825407911325</v>
      </c>
      <c r="R33" s="44">
        <f t="shared" ca="1" si="19"/>
        <v>-3.1301469900089701E-4</v>
      </c>
    </row>
    <row r="34" spans="1:18">
      <c r="A34" s="75">
        <v>2794.5</v>
      </c>
      <c r="B34" s="75">
        <v>1.2683499953709543E-3</v>
      </c>
      <c r="C34" s="75">
        <v>0.5</v>
      </c>
      <c r="D34" s="76">
        <f t="shared" si="5"/>
        <v>0.27944999999999998</v>
      </c>
      <c r="E34" s="76">
        <f t="shared" si="6"/>
        <v>1.2683499953709543E-3</v>
      </c>
      <c r="F34" s="69">
        <f t="shared" si="7"/>
        <v>0.13972499999999999</v>
      </c>
      <c r="G34" s="69">
        <f t="shared" si="8"/>
        <v>6.3417499768547714E-4</v>
      </c>
      <c r="H34" s="69">
        <f t="shared" si="9"/>
        <v>3.9046151249999994E-2</v>
      </c>
      <c r="I34" s="69">
        <f t="shared" si="10"/>
        <v>1.0911446966812498E-2</v>
      </c>
      <c r="J34" s="69">
        <f t="shared" si="11"/>
        <v>3.0492038548757525E-3</v>
      </c>
      <c r="K34" s="69">
        <f t="shared" si="12"/>
        <v>1.7722020310320658E-4</v>
      </c>
      <c r="L34" s="69">
        <f t="shared" si="13"/>
        <v>4.9524185757191071E-5</v>
      </c>
      <c r="M34" s="69">
        <f t="shared" ca="1" si="14"/>
        <v>2.5059585084913224E-3</v>
      </c>
      <c r="N34" s="69">
        <f t="shared" ca="1" si="15"/>
        <v>7.658374158740042E-7</v>
      </c>
      <c r="O34" s="79">
        <f t="shared" ca="1" si="16"/>
        <v>65336.165979452941</v>
      </c>
      <c r="P34" s="69">
        <f t="shared" ca="1" si="17"/>
        <v>152270.83135336605</v>
      </c>
      <c r="Q34" s="69">
        <f t="shared" ca="1" si="18"/>
        <v>19655.954668481383</v>
      </c>
      <c r="R34" s="44">
        <f t="shared" ca="1" si="19"/>
        <v>-1.2376085131203681E-3</v>
      </c>
    </row>
    <row r="35" spans="1:18">
      <c r="A35" s="75">
        <v>2875.5</v>
      </c>
      <c r="B35" s="75">
        <v>5.2326500008348376E-3</v>
      </c>
      <c r="C35" s="75">
        <v>0.5</v>
      </c>
      <c r="D35" s="76">
        <f t="shared" si="5"/>
        <v>0.28754999999999997</v>
      </c>
      <c r="E35" s="76">
        <f t="shared" si="6"/>
        <v>5.2326500008348376E-3</v>
      </c>
      <c r="F35" s="69">
        <f t="shared" si="7"/>
        <v>0.14377499999999999</v>
      </c>
      <c r="G35" s="69">
        <f t="shared" si="8"/>
        <v>2.6163250004174188E-3</v>
      </c>
      <c r="H35" s="69">
        <f t="shared" si="9"/>
        <v>4.134250124999999E-2</v>
      </c>
      <c r="I35" s="69">
        <f t="shared" si="10"/>
        <v>1.1888036234437497E-2</v>
      </c>
      <c r="J35" s="69">
        <f t="shared" si="11"/>
        <v>3.418404819212502E-3</v>
      </c>
      <c r="K35" s="69">
        <f t="shared" si="12"/>
        <v>7.5232425387002869E-4</v>
      </c>
      <c r="L35" s="69">
        <f t="shared" si="13"/>
        <v>2.1633083920032673E-4</v>
      </c>
      <c r="M35" s="69">
        <f t="shared" ca="1" si="14"/>
        <v>2.5527432694678748E-3</v>
      </c>
      <c r="N35" s="69">
        <f t="shared" ca="1" si="15"/>
        <v>3.590950044412979E-6</v>
      </c>
      <c r="O35" s="79">
        <f t="shared" ca="1" si="16"/>
        <v>61923.285688511154</v>
      </c>
      <c r="P35" s="69">
        <f t="shared" ca="1" si="17"/>
        <v>138944.51148688656</v>
      </c>
      <c r="Q35" s="69">
        <f t="shared" ca="1" si="18"/>
        <v>17451.019314541099</v>
      </c>
      <c r="R35" s="44">
        <f t="shared" ca="1" si="19"/>
        <v>2.6799067313669628E-3</v>
      </c>
    </row>
    <row r="36" spans="1:18">
      <c r="A36" s="75">
        <v>2875.5</v>
      </c>
      <c r="B36" s="75">
        <v>1.5232650002872106E-2</v>
      </c>
      <c r="C36" s="75">
        <v>0.1</v>
      </c>
      <c r="D36" s="76">
        <f t="shared" si="5"/>
        <v>0.28754999999999997</v>
      </c>
      <c r="E36" s="76">
        <f t="shared" si="6"/>
        <v>1.5232650002872106E-2</v>
      </c>
      <c r="F36" s="69">
        <f t="shared" si="7"/>
        <v>2.8754999999999999E-2</v>
      </c>
      <c r="G36" s="69">
        <f t="shared" si="8"/>
        <v>1.5232650002872106E-3</v>
      </c>
      <c r="H36" s="69">
        <f t="shared" si="9"/>
        <v>8.2685002499999997E-3</v>
      </c>
      <c r="I36" s="69">
        <f t="shared" si="10"/>
        <v>2.3776072468874995E-3</v>
      </c>
      <c r="J36" s="69">
        <f t="shared" si="11"/>
        <v>6.8368096384250037E-4</v>
      </c>
      <c r="K36" s="69">
        <f t="shared" si="12"/>
        <v>4.3801485083258735E-4</v>
      </c>
      <c r="L36" s="69">
        <f t="shared" si="13"/>
        <v>1.2595117035691048E-4</v>
      </c>
      <c r="M36" s="69">
        <f t="shared" ca="1" si="14"/>
        <v>2.5527432694678748E-3</v>
      </c>
      <c r="N36" s="69">
        <f t="shared" ca="1" si="15"/>
        <v>1.6078003476782997E-5</v>
      </c>
      <c r="O36" s="79">
        <f t="shared" ca="1" si="16"/>
        <v>2476.9314275404463</v>
      </c>
      <c r="P36" s="69">
        <f t="shared" ca="1" si="17"/>
        <v>5557.7804594754662</v>
      </c>
      <c r="Q36" s="69">
        <f t="shared" ca="1" si="18"/>
        <v>698.04077258164318</v>
      </c>
      <c r="R36" s="44">
        <f t="shared" ca="1" si="19"/>
        <v>1.2679906733404231E-2</v>
      </c>
    </row>
    <row r="37" spans="1:18">
      <c r="A37" s="75">
        <v>2945</v>
      </c>
      <c r="B37" s="75">
        <v>5.6834999995771796E-3</v>
      </c>
      <c r="C37" s="75">
        <v>0.2</v>
      </c>
      <c r="D37" s="76">
        <f t="shared" si="5"/>
        <v>0.29449999999999998</v>
      </c>
      <c r="E37" s="76">
        <f t="shared" si="6"/>
        <v>5.6834999995771796E-3</v>
      </c>
      <c r="F37" s="69">
        <f t="shared" si="7"/>
        <v>5.8900000000000001E-2</v>
      </c>
      <c r="G37" s="69">
        <f t="shared" si="8"/>
        <v>1.136699999915436E-3</v>
      </c>
      <c r="H37" s="69">
        <f t="shared" si="9"/>
        <v>1.7346049999999998E-2</v>
      </c>
      <c r="I37" s="69">
        <f t="shared" si="10"/>
        <v>5.1084117249999995E-3</v>
      </c>
      <c r="J37" s="69">
        <f t="shared" si="11"/>
        <v>1.5044272530124999E-3</v>
      </c>
      <c r="K37" s="69">
        <f t="shared" si="12"/>
        <v>3.3475814997509587E-4</v>
      </c>
      <c r="L37" s="69">
        <f t="shared" si="13"/>
        <v>9.8586275167665733E-5</v>
      </c>
      <c r="M37" s="69">
        <f t="shared" ca="1" si="14"/>
        <v>2.5942251937174487E-3</v>
      </c>
      <c r="N37" s="69">
        <f t="shared" ca="1" si="15"/>
        <v>1.9087237652239353E-6</v>
      </c>
      <c r="O37" s="79">
        <f t="shared" ca="1" si="16"/>
        <v>9454.7291382546009</v>
      </c>
      <c r="P37" s="69">
        <f t="shared" ca="1" si="17"/>
        <v>20496.079911527089</v>
      </c>
      <c r="Q37" s="69">
        <f t="shared" ca="1" si="18"/>
        <v>2509.0593798559926</v>
      </c>
      <c r="R37" s="44">
        <f t="shared" ca="1" si="19"/>
        <v>3.0892748058597309E-3</v>
      </c>
    </row>
    <row r="38" spans="1:18">
      <c r="A38" s="75">
        <v>3534.5</v>
      </c>
      <c r="B38" s="75">
        <v>9.0349996753502637E-5</v>
      </c>
      <c r="C38" s="75">
        <v>0.5</v>
      </c>
      <c r="D38" s="76">
        <f t="shared" si="5"/>
        <v>0.35344999999999999</v>
      </c>
      <c r="E38" s="76">
        <f t="shared" si="6"/>
        <v>9.0349996753502637E-5</v>
      </c>
      <c r="F38" s="69">
        <f t="shared" si="7"/>
        <v>0.17672499999999999</v>
      </c>
      <c r="G38" s="69">
        <f t="shared" si="8"/>
        <v>4.5174998376751319E-5</v>
      </c>
      <c r="H38" s="69">
        <f t="shared" si="9"/>
        <v>6.2463451249999996E-2</v>
      </c>
      <c r="I38" s="69">
        <f t="shared" si="10"/>
        <v>2.2077706844312497E-2</v>
      </c>
      <c r="J38" s="69">
        <f t="shared" si="11"/>
        <v>7.8033654841222523E-3</v>
      </c>
      <c r="K38" s="69">
        <f t="shared" si="12"/>
        <v>1.5967103176262752E-5</v>
      </c>
      <c r="L38" s="69">
        <f t="shared" si="13"/>
        <v>5.6435726176500696E-6</v>
      </c>
      <c r="M38" s="69">
        <f t="shared" ca="1" si="14"/>
        <v>2.9958231174719461E-3</v>
      </c>
      <c r="N38" s="69">
        <f t="shared" ca="1" si="15"/>
        <v>4.2208870276086857E-6</v>
      </c>
      <c r="O38" s="79">
        <f t="shared" ca="1" si="16"/>
        <v>38461.434061893415</v>
      </c>
      <c r="P38" s="69">
        <f t="shared" ca="1" si="17"/>
        <v>56368.842453731733</v>
      </c>
      <c r="Q38" s="69">
        <f t="shared" ca="1" si="18"/>
        <v>4839.6987251284245</v>
      </c>
      <c r="R38" s="44">
        <f t="shared" ca="1" si="19"/>
        <v>-2.9054731207184435E-3</v>
      </c>
    </row>
    <row r="39" spans="1:18">
      <c r="A39" s="75">
        <v>3534.5</v>
      </c>
      <c r="B39" s="75">
        <v>2.3903499968582764E-3</v>
      </c>
      <c r="C39" s="75">
        <v>1</v>
      </c>
      <c r="D39" s="76">
        <f t="shared" si="5"/>
        <v>0.35344999999999999</v>
      </c>
      <c r="E39" s="76">
        <f t="shared" si="6"/>
        <v>2.3903499968582764E-3</v>
      </c>
      <c r="F39" s="69">
        <f t="shared" si="7"/>
        <v>0.35344999999999999</v>
      </c>
      <c r="G39" s="69">
        <f t="shared" si="8"/>
        <v>2.3903499968582764E-3</v>
      </c>
      <c r="H39" s="69">
        <f t="shared" si="9"/>
        <v>0.12492690249999999</v>
      </c>
      <c r="I39" s="69">
        <f t="shared" si="10"/>
        <v>4.4155413688624995E-2</v>
      </c>
      <c r="J39" s="69">
        <f t="shared" si="11"/>
        <v>1.5606730968244505E-2</v>
      </c>
      <c r="K39" s="69">
        <f t="shared" si="12"/>
        <v>8.4486920638955772E-4</v>
      </c>
      <c r="L39" s="69">
        <f t="shared" si="13"/>
        <v>2.9861902099838919E-4</v>
      </c>
      <c r="M39" s="69">
        <f t="shared" ca="1" si="14"/>
        <v>2.9958231174719461E-3</v>
      </c>
      <c r="N39" s="69">
        <f t="shared" ca="1" si="15"/>
        <v>3.6659769978565544E-7</v>
      </c>
      <c r="O39" s="79">
        <f t="shared" ca="1" si="16"/>
        <v>153845.73624757366</v>
      </c>
      <c r="P39" s="69">
        <f t="shared" ca="1" si="17"/>
        <v>225475.36981492693</v>
      </c>
      <c r="Q39" s="69">
        <f t="shared" ca="1" si="18"/>
        <v>19358.794900513698</v>
      </c>
      <c r="R39" s="44">
        <f t="shared" ca="1" si="19"/>
        <v>-6.0547312061366969E-4</v>
      </c>
    </row>
    <row r="40" spans="1:18">
      <c r="A40" s="75">
        <v>3581</v>
      </c>
      <c r="B40" s="75">
        <v>-2.2857000076328404E-3</v>
      </c>
      <c r="C40" s="75">
        <v>0.2</v>
      </c>
      <c r="D40" s="76">
        <f t="shared" si="5"/>
        <v>0.35809999999999997</v>
      </c>
      <c r="E40" s="76">
        <f t="shared" si="6"/>
        <v>-2.2857000076328404E-3</v>
      </c>
      <c r="F40" s="69">
        <f t="shared" si="7"/>
        <v>7.1620000000000003E-2</v>
      </c>
      <c r="G40" s="69">
        <f t="shared" si="8"/>
        <v>-4.5714000152656813E-4</v>
      </c>
      <c r="H40" s="69">
        <f t="shared" si="9"/>
        <v>2.5647121999999998E-2</v>
      </c>
      <c r="I40" s="69">
        <f t="shared" si="10"/>
        <v>9.1842343881999994E-3</v>
      </c>
      <c r="J40" s="69">
        <f t="shared" si="11"/>
        <v>3.2888743344144196E-3</v>
      </c>
      <c r="K40" s="69">
        <f t="shared" si="12"/>
        <v>-1.6370183454666404E-4</v>
      </c>
      <c r="L40" s="69">
        <f t="shared" si="13"/>
        <v>-5.8621626951160387E-5</v>
      </c>
      <c r="M40" s="69">
        <f t="shared" ca="1" si="14"/>
        <v>3.0312884827653113E-3</v>
      </c>
      <c r="N40" s="69">
        <f t="shared" ca="1" si="15"/>
        <v>5.6540733214052831E-6</v>
      </c>
      <c r="O40" s="79">
        <f t="shared" ca="1" si="16"/>
        <v>5932.1433003639459</v>
      </c>
      <c r="P40" s="69">
        <f t="shared" ca="1" si="17"/>
        <v>8341.3568460231163</v>
      </c>
      <c r="Q40" s="69">
        <f t="shared" ca="1" si="18"/>
        <v>683.93570361593447</v>
      </c>
      <c r="R40" s="44">
        <f t="shared" ca="1" si="19"/>
        <v>-5.3169884903981517E-3</v>
      </c>
    </row>
    <row r="41" spans="1:18">
      <c r="A41" s="75">
        <v>3702.5</v>
      </c>
      <c r="B41" s="75">
        <v>3.2607499961159192E-3</v>
      </c>
      <c r="C41" s="75">
        <v>0.8</v>
      </c>
      <c r="D41" s="76">
        <f t="shared" si="5"/>
        <v>0.37025000000000002</v>
      </c>
      <c r="E41" s="76">
        <f t="shared" si="6"/>
        <v>3.2607499961159192E-3</v>
      </c>
      <c r="F41" s="69">
        <f t="shared" si="7"/>
        <v>0.29620000000000002</v>
      </c>
      <c r="G41" s="69">
        <f t="shared" si="8"/>
        <v>2.6085999968927355E-3</v>
      </c>
      <c r="H41" s="69">
        <f t="shared" si="9"/>
        <v>0.10966805000000002</v>
      </c>
      <c r="I41" s="69">
        <f t="shared" si="10"/>
        <v>4.0604595512500008E-2</v>
      </c>
      <c r="J41" s="69">
        <f t="shared" si="11"/>
        <v>1.5033851488503129E-2</v>
      </c>
      <c r="K41" s="69">
        <f t="shared" si="12"/>
        <v>9.658341488495354E-4</v>
      </c>
      <c r="L41" s="69">
        <f t="shared" si="13"/>
        <v>3.5760009361154052E-4</v>
      </c>
      <c r="M41" s="69">
        <f t="shared" ca="1" si="14"/>
        <v>3.126569949524656E-3</v>
      </c>
      <c r="N41" s="69">
        <f t="shared" ca="1" si="15"/>
        <v>1.4403427922586852E-8</v>
      </c>
      <c r="O41" s="79">
        <f t="shared" ca="1" si="16"/>
        <v>86044.419651008822</v>
      </c>
      <c r="P41" s="69">
        <f t="shared" ca="1" si="17"/>
        <v>107426.76494137083</v>
      </c>
      <c r="Q41" s="69">
        <f t="shared" ca="1" si="18"/>
        <v>7625.8390061852551</v>
      </c>
      <c r="R41" s="44">
        <f t="shared" ca="1" si="19"/>
        <v>1.341800465912632E-4</v>
      </c>
    </row>
    <row r="42" spans="1:18">
      <c r="A42" s="75">
        <v>3704.5</v>
      </c>
      <c r="B42" s="75">
        <v>3.7413500031107105E-3</v>
      </c>
      <c r="C42" s="75">
        <v>0.8</v>
      </c>
      <c r="D42" s="76">
        <f t="shared" si="5"/>
        <v>0.37045</v>
      </c>
      <c r="E42" s="76">
        <f t="shared" si="6"/>
        <v>3.7413500031107105E-3</v>
      </c>
      <c r="F42" s="69">
        <f t="shared" si="7"/>
        <v>0.29636000000000001</v>
      </c>
      <c r="G42" s="69">
        <f t="shared" si="8"/>
        <v>2.9930800024885688E-3</v>
      </c>
      <c r="H42" s="69">
        <f t="shared" si="9"/>
        <v>0.109786562</v>
      </c>
      <c r="I42" s="69">
        <f t="shared" si="10"/>
        <v>4.0670431892900004E-2</v>
      </c>
      <c r="J42" s="69">
        <f t="shared" si="11"/>
        <v>1.5066361494724807E-2</v>
      </c>
      <c r="K42" s="69">
        <f t="shared" si="12"/>
        <v>1.1087864869218902E-3</v>
      </c>
      <c r="L42" s="69">
        <f t="shared" si="13"/>
        <v>4.1074995408021421E-4</v>
      </c>
      <c r="M42" s="69">
        <f t="shared" ca="1" si="14"/>
        <v>3.1281699988083113E-3</v>
      </c>
      <c r="N42" s="69">
        <f t="shared" ca="1" si="15"/>
        <v>3.0079177414103227E-7</v>
      </c>
      <c r="O42" s="79">
        <f t="shared" ca="1" si="16"/>
        <v>85903.15253079246</v>
      </c>
      <c r="P42" s="69">
        <f t="shared" ca="1" si="17"/>
        <v>107025.40600591853</v>
      </c>
      <c r="Q42" s="69">
        <f t="shared" ca="1" si="18"/>
        <v>7576.7054480704237</v>
      </c>
      <c r="R42" s="44">
        <f t="shared" ca="1" si="19"/>
        <v>6.1318000430239921E-4</v>
      </c>
    </row>
    <row r="43" spans="1:18">
      <c r="A43" s="75">
        <v>4176</v>
      </c>
      <c r="B43" s="75">
        <v>4.9279999802820385E-4</v>
      </c>
      <c r="C43" s="75">
        <v>0.5</v>
      </c>
      <c r="D43" s="76">
        <f t="shared" si="5"/>
        <v>0.41760000000000003</v>
      </c>
      <c r="E43" s="76">
        <f t="shared" si="6"/>
        <v>4.9279999802820385E-4</v>
      </c>
      <c r="F43" s="69">
        <f t="shared" si="7"/>
        <v>0.20880000000000001</v>
      </c>
      <c r="G43" s="69">
        <f t="shared" si="8"/>
        <v>2.4639999901410192E-4</v>
      </c>
      <c r="H43" s="69">
        <f t="shared" si="9"/>
        <v>8.7194880000000016E-2</v>
      </c>
      <c r="I43" s="69">
        <f t="shared" si="10"/>
        <v>3.6412581888000006E-2</v>
      </c>
      <c r="J43" s="69">
        <f t="shared" si="11"/>
        <v>1.5205894196428803E-2</v>
      </c>
      <c r="K43" s="69">
        <f t="shared" si="12"/>
        <v>1.0289663958828897E-4</v>
      </c>
      <c r="L43" s="69">
        <f t="shared" si="13"/>
        <v>4.2969636692069477E-5</v>
      </c>
      <c r="M43" s="69">
        <f t="shared" ca="1" si="14"/>
        <v>3.5339710138408273E-3</v>
      </c>
      <c r="N43" s="69">
        <f t="shared" ca="1" si="15"/>
        <v>4.624360573709392E-6</v>
      </c>
      <c r="O43" s="79">
        <f t="shared" ca="1" si="16"/>
        <v>22125.988328357256</v>
      </c>
      <c r="P43" s="69">
        <f t="shared" ca="1" si="17"/>
        <v>13751.719329867141</v>
      </c>
      <c r="Q43" s="69">
        <f t="shared" ca="1" si="18"/>
        <v>207.81174791856867</v>
      </c>
      <c r="R43" s="44">
        <f t="shared" ca="1" si="19"/>
        <v>-3.0411710158126234E-3</v>
      </c>
    </row>
    <row r="44" spans="1:18">
      <c r="A44" s="75">
        <v>4176</v>
      </c>
      <c r="B44" s="75">
        <v>1.4927999945939519E-3</v>
      </c>
      <c r="C44" s="75">
        <v>0.5</v>
      </c>
      <c r="D44" s="76">
        <f t="shared" si="5"/>
        <v>0.41760000000000003</v>
      </c>
      <c r="E44" s="76">
        <f t="shared" si="6"/>
        <v>1.4927999945939519E-3</v>
      </c>
      <c r="F44" s="69">
        <f t="shared" si="7"/>
        <v>0.20880000000000001</v>
      </c>
      <c r="G44" s="69">
        <f t="shared" si="8"/>
        <v>7.4639999729697593E-4</v>
      </c>
      <c r="H44" s="69">
        <f t="shared" si="9"/>
        <v>8.7194880000000016E-2</v>
      </c>
      <c r="I44" s="69">
        <f t="shared" si="10"/>
        <v>3.6412581888000006E-2</v>
      </c>
      <c r="J44" s="69">
        <f t="shared" si="11"/>
        <v>1.5205894196428803E-2</v>
      </c>
      <c r="K44" s="69">
        <f t="shared" si="12"/>
        <v>3.1169663887121719E-4</v>
      </c>
      <c r="L44" s="69">
        <f t="shared" si="13"/>
        <v>1.3016451639262031E-4</v>
      </c>
      <c r="M44" s="69">
        <f t="shared" ca="1" si="14"/>
        <v>3.5339710138408273E-3</v>
      </c>
      <c r="N44" s="69">
        <f t="shared" ca="1" si="15"/>
        <v>2.0831895649066641E-6</v>
      </c>
      <c r="O44" s="79">
        <f t="shared" ca="1" si="16"/>
        <v>22125.988328357256</v>
      </c>
      <c r="P44" s="69">
        <f t="shared" ca="1" si="17"/>
        <v>13751.719329867141</v>
      </c>
      <c r="Q44" s="69">
        <f t="shared" ca="1" si="18"/>
        <v>207.81174791856867</v>
      </c>
      <c r="R44" s="44">
        <f t="shared" ca="1" si="19"/>
        <v>-2.0411710192468754E-3</v>
      </c>
    </row>
    <row r="45" spans="1:18">
      <c r="A45" s="75">
        <v>4244</v>
      </c>
      <c r="B45" s="75">
        <v>4.2332000011811033E-3</v>
      </c>
      <c r="C45" s="75">
        <v>0.5</v>
      </c>
      <c r="D45" s="76">
        <f t="shared" si="5"/>
        <v>0.4244</v>
      </c>
      <c r="E45" s="76">
        <f t="shared" si="6"/>
        <v>4.2332000011811033E-3</v>
      </c>
      <c r="F45" s="69">
        <f t="shared" si="7"/>
        <v>0.2122</v>
      </c>
      <c r="G45" s="69">
        <f t="shared" si="8"/>
        <v>2.1166000005905516E-3</v>
      </c>
      <c r="H45" s="69">
        <f t="shared" si="9"/>
        <v>9.0057680000000001E-2</v>
      </c>
      <c r="I45" s="69">
        <f t="shared" si="10"/>
        <v>3.8220479392000004E-2</v>
      </c>
      <c r="J45" s="69">
        <f t="shared" si="11"/>
        <v>1.6220771453964802E-2</v>
      </c>
      <c r="K45" s="69">
        <f t="shared" si="12"/>
        <v>8.9828504025063016E-4</v>
      </c>
      <c r="L45" s="69">
        <f t="shared" si="13"/>
        <v>3.8123217108236741E-4</v>
      </c>
      <c r="M45" s="69">
        <f t="shared" ca="1" si="14"/>
        <v>3.5971937675218311E-3</v>
      </c>
      <c r="N45" s="69">
        <f t="shared" ca="1" si="15"/>
        <v>2.0225196462672638E-7</v>
      </c>
      <c r="O45" s="79">
        <f t="shared" ca="1" si="16"/>
        <v>20723.335071658617</v>
      </c>
      <c r="P45" s="69">
        <f t="shared" ca="1" si="17"/>
        <v>11067.287343642205</v>
      </c>
      <c r="Q45" s="69">
        <f t="shared" ca="1" si="18"/>
        <v>79.21577778751346</v>
      </c>
      <c r="R45" s="44">
        <f t="shared" ca="1" si="19"/>
        <v>6.3600623365927221E-4</v>
      </c>
    </row>
    <row r="46" spans="1:18">
      <c r="A46" s="75">
        <v>4294</v>
      </c>
      <c r="B46" s="75">
        <v>2.5481999982730485E-3</v>
      </c>
      <c r="C46" s="75">
        <v>0.8</v>
      </c>
      <c r="D46" s="76">
        <f t="shared" si="5"/>
        <v>0.4294</v>
      </c>
      <c r="E46" s="76">
        <f t="shared" si="6"/>
        <v>2.5481999982730485E-3</v>
      </c>
      <c r="F46" s="69">
        <f t="shared" si="7"/>
        <v>0.34352000000000005</v>
      </c>
      <c r="G46" s="69">
        <f t="shared" si="8"/>
        <v>2.0385599986184389E-3</v>
      </c>
      <c r="H46" s="69">
        <f t="shared" si="9"/>
        <v>0.14750748800000002</v>
      </c>
      <c r="I46" s="69">
        <f t="shared" si="10"/>
        <v>6.333971534720001E-2</v>
      </c>
      <c r="J46" s="69">
        <f t="shared" si="11"/>
        <v>2.7198073770087684E-2</v>
      </c>
      <c r="K46" s="69">
        <f t="shared" si="12"/>
        <v>8.753576634067577E-4</v>
      </c>
      <c r="L46" s="69">
        <f t="shared" si="13"/>
        <v>3.7587858066686177E-4</v>
      </c>
      <c r="M46" s="69">
        <f t="shared" ca="1" si="14"/>
        <v>3.6444366226748345E-3</v>
      </c>
      <c r="N46" s="69">
        <f t="shared" ca="1" si="15"/>
        <v>9.6138778934385777E-7</v>
      </c>
      <c r="O46" s="79">
        <f t="shared" ca="1" si="16"/>
        <v>50506.597264255928</v>
      </c>
      <c r="P46" s="69">
        <f t="shared" ca="1" si="17"/>
        <v>23795.227474599087</v>
      </c>
      <c r="Q46" s="69">
        <f t="shared" ca="1" si="18"/>
        <v>61.099380608102166</v>
      </c>
      <c r="R46" s="44">
        <f t="shared" ca="1" si="19"/>
        <v>-1.0962366244017859E-3</v>
      </c>
    </row>
    <row r="47" spans="1:18">
      <c r="A47" s="75">
        <v>4390.5</v>
      </c>
      <c r="B47" s="75">
        <v>3.9871499975561164E-3</v>
      </c>
      <c r="C47" s="75">
        <v>0.8</v>
      </c>
      <c r="D47" s="76">
        <f t="shared" si="5"/>
        <v>0.43905</v>
      </c>
      <c r="E47" s="76">
        <f t="shared" si="6"/>
        <v>3.9871499975561164E-3</v>
      </c>
      <c r="F47" s="69">
        <f t="shared" si="7"/>
        <v>0.35124</v>
      </c>
      <c r="G47" s="69">
        <f t="shared" si="8"/>
        <v>3.1897199980448934E-3</v>
      </c>
      <c r="H47" s="69">
        <f t="shared" si="9"/>
        <v>0.154211922</v>
      </c>
      <c r="I47" s="69">
        <f t="shared" si="10"/>
        <v>6.7706744354099999E-2</v>
      </c>
      <c r="J47" s="69">
        <f t="shared" si="11"/>
        <v>2.9726646108667605E-2</v>
      </c>
      <c r="K47" s="69">
        <f t="shared" si="12"/>
        <v>1.4004465651416104E-3</v>
      </c>
      <c r="L47" s="69">
        <f t="shared" si="13"/>
        <v>6.1486606442542403E-4</v>
      </c>
      <c r="M47" s="69">
        <f t="shared" ca="1" si="14"/>
        <v>3.7374257068712854E-3</v>
      </c>
      <c r="N47" s="69">
        <f t="shared" ca="1" si="15"/>
        <v>4.9889777086433588E-8</v>
      </c>
      <c r="O47" s="79">
        <f t="shared" ca="1" si="16"/>
        <v>45817.31699868264</v>
      </c>
      <c r="P47" s="69">
        <f t="shared" ca="1" si="17"/>
        <v>16237.362821051898</v>
      </c>
      <c r="Q47" s="69">
        <f t="shared" ca="1" si="18"/>
        <v>19.593112016515267</v>
      </c>
      <c r="R47" s="44">
        <f t="shared" ca="1" si="19"/>
        <v>2.4972429068483102E-4</v>
      </c>
    </row>
    <row r="48" spans="1:18">
      <c r="A48" s="75">
        <v>4916.5</v>
      </c>
      <c r="B48" s="75">
        <v>1.3849499955540523E-3</v>
      </c>
      <c r="C48" s="75">
        <v>0.5</v>
      </c>
      <c r="D48" s="76">
        <f t="shared" si="5"/>
        <v>0.49164999999999998</v>
      </c>
      <c r="E48" s="76">
        <f t="shared" si="6"/>
        <v>1.3849499955540523E-3</v>
      </c>
      <c r="F48" s="69">
        <f t="shared" si="7"/>
        <v>0.24582499999999999</v>
      </c>
      <c r="G48" s="69">
        <f t="shared" si="8"/>
        <v>6.9247499777702615E-4</v>
      </c>
      <c r="H48" s="69">
        <f t="shared" si="9"/>
        <v>0.12085986124999999</v>
      </c>
      <c r="I48" s="69">
        <f t="shared" si="10"/>
        <v>5.9420750783562494E-2</v>
      </c>
      <c r="J48" s="69">
        <f t="shared" si="11"/>
        <v>2.92142121227385E-2</v>
      </c>
      <c r="K48" s="69">
        <f t="shared" si="12"/>
        <v>3.4045533265707488E-4</v>
      </c>
      <c r="L48" s="69">
        <f t="shared" si="13"/>
        <v>1.6738486430085086E-4</v>
      </c>
      <c r="M48" s="69">
        <f t="shared" ca="1" si="14"/>
        <v>4.2862188291761059E-3</v>
      </c>
      <c r="N48" s="69">
        <f t="shared" ca="1" si="15"/>
        <v>4.2086804224733359E-6</v>
      </c>
      <c r="O48" s="79">
        <f t="shared" ca="1" si="16"/>
        <v>9786.7122314570279</v>
      </c>
      <c r="P48" s="69">
        <f t="shared" ca="1" si="17"/>
        <v>52.110558891427281</v>
      </c>
      <c r="Q48" s="69">
        <f t="shared" ca="1" si="18"/>
        <v>1783.3453855697464</v>
      </c>
      <c r="R48" s="44">
        <f t="shared" ca="1" si="19"/>
        <v>-2.9012688336220536E-3</v>
      </c>
    </row>
    <row r="49" spans="1:18">
      <c r="A49" s="75">
        <v>4916.5</v>
      </c>
      <c r="B49" s="75">
        <v>3.3849499959615059E-3</v>
      </c>
      <c r="C49" s="75">
        <v>1</v>
      </c>
      <c r="D49" s="76">
        <f t="shared" si="5"/>
        <v>0.49164999999999998</v>
      </c>
      <c r="E49" s="76">
        <f t="shared" si="6"/>
        <v>3.3849499959615059E-3</v>
      </c>
      <c r="F49" s="69">
        <f t="shared" si="7"/>
        <v>0.49164999999999998</v>
      </c>
      <c r="G49" s="69">
        <f t="shared" si="8"/>
        <v>3.3849499959615059E-3</v>
      </c>
      <c r="H49" s="69">
        <f t="shared" si="9"/>
        <v>0.24171972249999998</v>
      </c>
      <c r="I49" s="69">
        <f t="shared" si="10"/>
        <v>0.11884150156712499</v>
      </c>
      <c r="J49" s="69">
        <f t="shared" si="11"/>
        <v>5.8428424245476999E-2</v>
      </c>
      <c r="K49" s="69">
        <f t="shared" si="12"/>
        <v>1.6642106655144742E-3</v>
      </c>
      <c r="L49" s="69">
        <f t="shared" si="13"/>
        <v>8.1820917370019125E-4</v>
      </c>
      <c r="M49" s="69">
        <f t="shared" ca="1" si="14"/>
        <v>4.2862188291761059E-3</v>
      </c>
      <c r="N49" s="69">
        <f t="shared" ca="1" si="15"/>
        <v>8.1228550972400638E-7</v>
      </c>
      <c r="O49" s="79">
        <f t="shared" ca="1" si="16"/>
        <v>39146.848925828112</v>
      </c>
      <c r="P49" s="69">
        <f t="shared" ca="1" si="17"/>
        <v>208.44223556570913</v>
      </c>
      <c r="Q49" s="69">
        <f t="shared" ca="1" si="18"/>
        <v>7133.3815422789858</v>
      </c>
      <c r="R49" s="44">
        <f t="shared" ca="1" si="19"/>
        <v>-9.0126883321459995E-4</v>
      </c>
    </row>
    <row r="50" spans="1:18">
      <c r="A50" s="75">
        <v>4966.5</v>
      </c>
      <c r="B50" s="75">
        <v>3.4999499985133298E-3</v>
      </c>
      <c r="C50" s="75">
        <v>1</v>
      </c>
      <c r="D50" s="76">
        <f t="shared" si="5"/>
        <v>0.49664999999999998</v>
      </c>
      <c r="E50" s="76">
        <f t="shared" si="6"/>
        <v>3.4999499985133298E-3</v>
      </c>
      <c r="F50" s="69">
        <f t="shared" si="7"/>
        <v>0.49664999999999998</v>
      </c>
      <c r="G50" s="69">
        <f t="shared" si="8"/>
        <v>3.4999499985133298E-3</v>
      </c>
      <c r="H50" s="69">
        <f t="shared" si="9"/>
        <v>0.24666122249999997</v>
      </c>
      <c r="I50" s="69">
        <f t="shared" si="10"/>
        <v>0.12250429615462498</v>
      </c>
      <c r="J50" s="69">
        <f t="shared" si="11"/>
        <v>6.0841758685194494E-2</v>
      </c>
      <c r="K50" s="69">
        <f t="shared" si="12"/>
        <v>1.7382501667616451E-3</v>
      </c>
      <c r="L50" s="69">
        <f t="shared" si="13"/>
        <v>8.6330194532217104E-4</v>
      </c>
      <c r="M50" s="69">
        <f t="shared" ca="1" si="14"/>
        <v>4.3420735172361585E-3</v>
      </c>
      <c r="N50" s="69">
        <f t="shared" ca="1" si="15"/>
        <v>7.0917202078611853E-7</v>
      </c>
      <c r="O50" s="79">
        <f t="shared" ca="1" si="16"/>
        <v>36673.372336944412</v>
      </c>
      <c r="P50" s="69">
        <f t="shared" ca="1" si="17"/>
        <v>909.08497186730972</v>
      </c>
      <c r="Q50" s="69">
        <f t="shared" ca="1" si="18"/>
        <v>8384.4839821939659</v>
      </c>
      <c r="R50" s="44">
        <f t="shared" ca="1" si="19"/>
        <v>-8.4212351872282876E-4</v>
      </c>
    </row>
    <row r="51" spans="1:18">
      <c r="A51" s="75">
        <v>4966.5</v>
      </c>
      <c r="B51" s="75">
        <v>3.6999499934609048E-3</v>
      </c>
      <c r="C51" s="75">
        <v>1</v>
      </c>
      <c r="D51" s="76">
        <f t="shared" si="5"/>
        <v>0.49664999999999998</v>
      </c>
      <c r="E51" s="76">
        <f t="shared" si="6"/>
        <v>3.6999499934609048E-3</v>
      </c>
      <c r="F51" s="69">
        <f t="shared" si="7"/>
        <v>0.49664999999999998</v>
      </c>
      <c r="G51" s="69">
        <f t="shared" si="8"/>
        <v>3.6999499934609048E-3</v>
      </c>
      <c r="H51" s="69">
        <f t="shared" si="9"/>
        <v>0.24666122249999997</v>
      </c>
      <c r="I51" s="69">
        <f t="shared" si="10"/>
        <v>0.12250429615462498</v>
      </c>
      <c r="J51" s="69">
        <f t="shared" si="11"/>
        <v>6.0841758685194494E-2</v>
      </c>
      <c r="K51" s="69">
        <f t="shared" si="12"/>
        <v>1.8375801642523584E-3</v>
      </c>
      <c r="L51" s="69">
        <f t="shared" si="13"/>
        <v>9.1263418857593379E-4</v>
      </c>
      <c r="M51" s="69">
        <f t="shared" ca="1" si="14"/>
        <v>4.3420735172361585E-3</v>
      </c>
      <c r="N51" s="69">
        <f t="shared" ca="1" si="15"/>
        <v>4.1232261978554884E-7</v>
      </c>
      <c r="O51" s="79">
        <f t="shared" ca="1" si="16"/>
        <v>36673.372336944412</v>
      </c>
      <c r="P51" s="69">
        <f t="shared" ca="1" si="17"/>
        <v>909.08497186730972</v>
      </c>
      <c r="Q51" s="69">
        <f t="shared" ca="1" si="18"/>
        <v>8384.4839821939659</v>
      </c>
      <c r="R51" s="44">
        <f t="shared" ca="1" si="19"/>
        <v>-6.4212352377525372E-4</v>
      </c>
    </row>
    <row r="52" spans="1:18">
      <c r="A52" s="75">
        <v>5040</v>
      </c>
      <c r="B52" s="75">
        <v>3.5119999956805259E-3</v>
      </c>
      <c r="C52" s="75">
        <v>1</v>
      </c>
      <c r="D52" s="76">
        <f t="shared" si="5"/>
        <v>0.504</v>
      </c>
      <c r="E52" s="76">
        <f t="shared" si="6"/>
        <v>3.5119999956805259E-3</v>
      </c>
      <c r="F52" s="69">
        <f t="shared" si="7"/>
        <v>0.504</v>
      </c>
      <c r="G52" s="69">
        <f t="shared" si="8"/>
        <v>3.5119999956805259E-3</v>
      </c>
      <c r="H52" s="69">
        <f t="shared" si="9"/>
        <v>0.25401600000000002</v>
      </c>
      <c r="I52" s="69">
        <f t="shared" si="10"/>
        <v>0.12802406400000002</v>
      </c>
      <c r="J52" s="69">
        <f t="shared" si="11"/>
        <v>6.4524128256000013E-2</v>
      </c>
      <c r="K52" s="69">
        <f t="shared" si="12"/>
        <v>1.7700479978229851E-3</v>
      </c>
      <c r="L52" s="69">
        <f t="shared" si="13"/>
        <v>8.9210419090278447E-4</v>
      </c>
      <c r="M52" s="69">
        <f t="shared" ca="1" si="14"/>
        <v>4.4253423140413958E-3</v>
      </c>
      <c r="N52" s="69">
        <f t="shared" ca="1" si="15"/>
        <v>8.3419419050880865E-7</v>
      </c>
      <c r="O52" s="79">
        <f t="shared" ca="1" si="16"/>
        <v>33215.296035794563</v>
      </c>
      <c r="P52" s="69">
        <f t="shared" ca="1" si="17"/>
        <v>2808.7679866296517</v>
      </c>
      <c r="Q52" s="69">
        <f t="shared" ca="1" si="18"/>
        <v>10381.636963654953</v>
      </c>
      <c r="R52" s="44">
        <f t="shared" ca="1" si="19"/>
        <v>-9.1334231836086993E-4</v>
      </c>
    </row>
    <row r="53" spans="1:18">
      <c r="A53" s="75">
        <v>5040</v>
      </c>
      <c r="B53" s="75">
        <v>3.6119999931543134E-3</v>
      </c>
      <c r="C53" s="75">
        <v>1</v>
      </c>
      <c r="D53" s="76">
        <f t="shared" si="5"/>
        <v>0.504</v>
      </c>
      <c r="E53" s="76">
        <f t="shared" si="6"/>
        <v>3.6119999931543134E-3</v>
      </c>
      <c r="F53" s="69">
        <f t="shared" si="7"/>
        <v>0.504</v>
      </c>
      <c r="G53" s="69">
        <f t="shared" si="8"/>
        <v>3.6119999931543134E-3</v>
      </c>
      <c r="H53" s="69">
        <f t="shared" si="9"/>
        <v>0.25401600000000002</v>
      </c>
      <c r="I53" s="69">
        <f t="shared" si="10"/>
        <v>0.12802406400000002</v>
      </c>
      <c r="J53" s="69">
        <f t="shared" si="11"/>
        <v>6.4524128256000013E-2</v>
      </c>
      <c r="K53" s="69">
        <f t="shared" si="12"/>
        <v>1.8204479965497739E-3</v>
      </c>
      <c r="L53" s="69">
        <f t="shared" si="13"/>
        <v>9.1750579026108605E-4</v>
      </c>
      <c r="M53" s="69">
        <f t="shared" ca="1" si="14"/>
        <v>4.4253423140413958E-3</v>
      </c>
      <c r="N53" s="69">
        <f t="shared" ca="1" si="15"/>
        <v>6.6152573094598576E-7</v>
      </c>
      <c r="O53" s="79">
        <f t="shared" ca="1" si="16"/>
        <v>33215.296035794563</v>
      </c>
      <c r="P53" s="69">
        <f t="shared" ca="1" si="17"/>
        <v>2808.7679866296517</v>
      </c>
      <c r="Q53" s="69">
        <f t="shared" ca="1" si="18"/>
        <v>10381.636963654953</v>
      </c>
      <c r="R53" s="44">
        <f t="shared" ca="1" si="19"/>
        <v>-8.1334232088708242E-4</v>
      </c>
    </row>
    <row r="54" spans="1:18">
      <c r="A54" s="75">
        <v>5542.5</v>
      </c>
      <c r="B54" s="75">
        <v>4.4127500004833564E-3</v>
      </c>
      <c r="C54" s="75">
        <v>1</v>
      </c>
      <c r="D54" s="76">
        <f t="shared" si="5"/>
        <v>0.55425000000000002</v>
      </c>
      <c r="E54" s="76">
        <f t="shared" si="6"/>
        <v>4.4127500004833564E-3</v>
      </c>
      <c r="F54" s="69">
        <f t="shared" si="7"/>
        <v>0.55425000000000002</v>
      </c>
      <c r="G54" s="69">
        <f t="shared" si="8"/>
        <v>4.4127500004833564E-3</v>
      </c>
      <c r="H54" s="69">
        <f t="shared" si="9"/>
        <v>0.3071930625</v>
      </c>
      <c r="I54" s="69">
        <f t="shared" si="10"/>
        <v>0.17026175489062501</v>
      </c>
      <c r="J54" s="69">
        <f t="shared" si="11"/>
        <v>9.436757764812892E-2</v>
      </c>
      <c r="K54" s="69">
        <f t="shared" si="12"/>
        <v>2.4457666877679002E-3</v>
      </c>
      <c r="L54" s="69">
        <f t="shared" si="13"/>
        <v>1.3555661866953587E-3</v>
      </c>
      <c r="M54" s="69">
        <f t="shared" ca="1" si="14"/>
        <v>5.0316938026811562E-3</v>
      </c>
      <c r="N54" s="69">
        <f t="shared" ca="1" si="15"/>
        <v>3.8309143027906911E-7</v>
      </c>
      <c r="O54" s="79">
        <f t="shared" ca="1" si="16"/>
        <v>14821.345788553239</v>
      </c>
      <c r="P54" s="69">
        <f t="shared" ca="1" si="17"/>
        <v>40464.232420659988</v>
      </c>
      <c r="Q54" s="69">
        <f t="shared" ca="1" si="18"/>
        <v>28392.011869100515</v>
      </c>
      <c r="R54" s="44">
        <f t="shared" ca="1" si="19"/>
        <v>-6.1894380219779978E-4</v>
      </c>
    </row>
    <row r="55" spans="1:18">
      <c r="A55" s="75">
        <v>5542.5</v>
      </c>
      <c r="B55" s="75">
        <v>4.9127500024042092E-3</v>
      </c>
      <c r="C55" s="75">
        <v>0.8</v>
      </c>
      <c r="D55" s="76">
        <f t="shared" si="5"/>
        <v>0.55425000000000002</v>
      </c>
      <c r="E55" s="76">
        <f t="shared" si="6"/>
        <v>4.9127500024042092E-3</v>
      </c>
      <c r="F55" s="69">
        <f t="shared" si="7"/>
        <v>0.44340000000000002</v>
      </c>
      <c r="G55" s="69">
        <f t="shared" si="8"/>
        <v>3.9302000019233677E-3</v>
      </c>
      <c r="H55" s="69">
        <f t="shared" si="9"/>
        <v>0.24575445000000001</v>
      </c>
      <c r="I55" s="69">
        <f t="shared" si="10"/>
        <v>0.1362094039125</v>
      </c>
      <c r="J55" s="69">
        <f t="shared" si="11"/>
        <v>7.5494062118503125E-2</v>
      </c>
      <c r="K55" s="69">
        <f t="shared" si="12"/>
        <v>2.1783133510660268E-3</v>
      </c>
      <c r="L55" s="69">
        <f t="shared" si="13"/>
        <v>1.2073301748283453E-3</v>
      </c>
      <c r="M55" s="69">
        <f t="shared" ca="1" si="14"/>
        <v>5.0316938026811562E-3</v>
      </c>
      <c r="N55" s="69">
        <f t="shared" ca="1" si="15"/>
        <v>1.13181020994578E-8</v>
      </c>
      <c r="O55" s="79">
        <f t="shared" ca="1" si="16"/>
        <v>9485.6613046741095</v>
      </c>
      <c r="P55" s="69">
        <f t="shared" ca="1" si="17"/>
        <v>25897.108749222349</v>
      </c>
      <c r="Q55" s="69">
        <f t="shared" ca="1" si="18"/>
        <v>18170.887596224293</v>
      </c>
      <c r="R55" s="44">
        <f t="shared" ca="1" si="19"/>
        <v>-1.1894380027694697E-4</v>
      </c>
    </row>
    <row r="56" spans="1:18">
      <c r="A56" s="75">
        <v>7102</v>
      </c>
      <c r="B56" s="75">
        <v>6.7105999987688847E-3</v>
      </c>
      <c r="C56" s="75">
        <v>1</v>
      </c>
      <c r="D56" s="76">
        <f t="shared" si="5"/>
        <v>0.71020000000000005</v>
      </c>
      <c r="E56" s="76">
        <f t="shared" si="6"/>
        <v>6.7105999987688847E-3</v>
      </c>
      <c r="F56" s="69">
        <f t="shared" si="7"/>
        <v>0.71020000000000005</v>
      </c>
      <c r="G56" s="69">
        <f t="shared" si="8"/>
        <v>6.7105999987688847E-3</v>
      </c>
      <c r="H56" s="69">
        <f t="shared" si="9"/>
        <v>0.50438404000000003</v>
      </c>
      <c r="I56" s="69">
        <f t="shared" si="10"/>
        <v>0.35821354520800003</v>
      </c>
      <c r="J56" s="69">
        <f t="shared" si="11"/>
        <v>0.25440325980672163</v>
      </c>
      <c r="K56" s="69">
        <f t="shared" si="12"/>
        <v>4.765868119125662E-3</v>
      </c>
      <c r="L56" s="69">
        <f t="shared" si="13"/>
        <v>3.3847195382030455E-3</v>
      </c>
      <c r="M56" s="69">
        <f t="shared" ca="1" si="14"/>
        <v>7.3252865591895465E-3</v>
      </c>
      <c r="N56" s="69">
        <f t="shared" ca="1" si="15"/>
        <v>3.7783956756178398E-7</v>
      </c>
      <c r="O56" s="79">
        <f t="shared" ca="1" si="16"/>
        <v>1261.2382662997325</v>
      </c>
      <c r="P56" s="69">
        <f t="shared" ca="1" si="17"/>
        <v>326801.84590862005</v>
      </c>
      <c r="Q56" s="69">
        <f t="shared" ca="1" si="18"/>
        <v>109635.39407378253</v>
      </c>
      <c r="R56" s="44">
        <f t="shared" ca="1" si="19"/>
        <v>-6.1468656042066184E-4</v>
      </c>
    </row>
    <row r="57" spans="1:18">
      <c r="A57" s="75">
        <v>8456.5</v>
      </c>
      <c r="B57" s="75">
        <v>1.0046949995739851E-2</v>
      </c>
      <c r="C57" s="75">
        <v>0.5</v>
      </c>
      <c r="D57" s="76">
        <f t="shared" si="5"/>
        <v>0.84565000000000001</v>
      </c>
      <c r="E57" s="76">
        <f t="shared" si="6"/>
        <v>1.0046949995739851E-2</v>
      </c>
      <c r="F57" s="69">
        <f t="shared" si="7"/>
        <v>0.42282500000000001</v>
      </c>
      <c r="G57" s="69">
        <f t="shared" si="8"/>
        <v>5.0234749978699256E-3</v>
      </c>
      <c r="H57" s="69">
        <f t="shared" si="9"/>
        <v>0.35756196125</v>
      </c>
      <c r="I57" s="69">
        <f t="shared" si="10"/>
        <v>0.30237227253106252</v>
      </c>
      <c r="J57" s="69">
        <f t="shared" si="11"/>
        <v>0.25570111226589304</v>
      </c>
      <c r="K57" s="69">
        <f t="shared" si="12"/>
        <v>4.2481016319487024E-3</v>
      </c>
      <c r="L57" s="69">
        <f t="shared" si="13"/>
        <v>3.5924071450574202E-3</v>
      </c>
      <c r="M57" s="69">
        <f t="shared" ca="1" si="14"/>
        <v>9.822823693023822E-3</v>
      </c>
      <c r="N57" s="69">
        <f t="shared" ca="1" si="15"/>
        <v>2.5116299784578572E-8</v>
      </c>
      <c r="O57" s="79">
        <f t="shared" ca="1" si="16"/>
        <v>4531.2129110955966</v>
      </c>
      <c r="P57" s="69">
        <f t="shared" ca="1" si="17"/>
        <v>153608.87554649176</v>
      </c>
      <c r="Q57" s="69">
        <f t="shared" ca="1" si="18"/>
        <v>43725.298775026655</v>
      </c>
      <c r="R57" s="44">
        <f t="shared" ca="1" si="19"/>
        <v>2.2412630271602917E-4</v>
      </c>
    </row>
    <row r="58" spans="1:18">
      <c r="A58" s="75">
        <v>8463</v>
      </c>
      <c r="B58" s="75">
        <v>6.5589000005275011E-3</v>
      </c>
      <c r="C58" s="75">
        <v>1</v>
      </c>
      <c r="D58" s="76">
        <f t="shared" si="5"/>
        <v>0.84630000000000005</v>
      </c>
      <c r="E58" s="76">
        <f t="shared" si="6"/>
        <v>6.5589000005275011E-3</v>
      </c>
      <c r="F58" s="69">
        <f t="shared" si="7"/>
        <v>0.84630000000000005</v>
      </c>
      <c r="G58" s="69">
        <f t="shared" si="8"/>
        <v>6.5589000005275011E-3</v>
      </c>
      <c r="H58" s="69">
        <f t="shared" si="9"/>
        <v>0.71622369000000008</v>
      </c>
      <c r="I58" s="69">
        <f t="shared" si="10"/>
        <v>0.60614010884700009</v>
      </c>
      <c r="J58" s="69">
        <f t="shared" si="11"/>
        <v>0.51297637411721619</v>
      </c>
      <c r="K58" s="69">
        <f t="shared" si="12"/>
        <v>5.5507970704464244E-3</v>
      </c>
      <c r="L58" s="69">
        <f t="shared" si="13"/>
        <v>4.697639560718809E-3</v>
      </c>
      <c r="M58" s="69">
        <f t="shared" ca="1" si="14"/>
        <v>9.8359417772616378E-3</v>
      </c>
      <c r="N58" s="69">
        <f t="shared" ca="1" si="15"/>
        <v>1.0739002806460827E-5</v>
      </c>
      <c r="O58" s="79">
        <f t="shared" ca="1" si="16"/>
        <v>18230.459653911941</v>
      </c>
      <c r="P58" s="69">
        <f t="shared" ca="1" si="17"/>
        <v>615647.32755758683</v>
      </c>
      <c r="Q58" s="69">
        <f t="shared" ca="1" si="18"/>
        <v>175149.39599976616</v>
      </c>
      <c r="R58" s="44">
        <f t="shared" ca="1" si="19"/>
        <v>-3.2770417767341367E-3</v>
      </c>
    </row>
    <row r="59" spans="1:18">
      <c r="A59" s="75">
        <v>8503</v>
      </c>
      <c r="B59" s="75">
        <v>1.0370899995905347E-2</v>
      </c>
      <c r="C59" s="75">
        <v>0.5</v>
      </c>
      <c r="D59" s="76">
        <f t="shared" si="5"/>
        <v>0.85029999999999994</v>
      </c>
      <c r="E59" s="76">
        <f t="shared" si="6"/>
        <v>1.0370899995905347E-2</v>
      </c>
      <c r="F59" s="69">
        <f t="shared" si="7"/>
        <v>0.42514999999999997</v>
      </c>
      <c r="G59" s="69">
        <f t="shared" si="8"/>
        <v>5.1854499979526736E-3</v>
      </c>
      <c r="H59" s="69">
        <f t="shared" si="9"/>
        <v>0.36150504499999997</v>
      </c>
      <c r="I59" s="69">
        <f t="shared" si="10"/>
        <v>0.30738773976349998</v>
      </c>
      <c r="J59" s="69">
        <f t="shared" si="11"/>
        <v>0.26137179512090403</v>
      </c>
      <c r="K59" s="69">
        <f t="shared" si="12"/>
        <v>4.4091881332591577E-3</v>
      </c>
      <c r="L59" s="69">
        <f t="shared" si="13"/>
        <v>3.7491326697102617E-3</v>
      </c>
      <c r="M59" s="69">
        <f t="shared" ca="1" si="14"/>
        <v>9.916906635504848E-3</v>
      </c>
      <c r="N59" s="69">
        <f t="shared" ca="1" si="15"/>
        <v>1.0305498564386875E-7</v>
      </c>
      <c r="O59" s="79">
        <f t="shared" ca="1" si="16"/>
        <v>4720.5636998429009</v>
      </c>
      <c r="P59" s="69">
        <f t="shared" ca="1" si="17"/>
        <v>155762.36172566173</v>
      </c>
      <c r="Q59" s="69">
        <f t="shared" ca="1" si="18"/>
        <v>44164.803368349414</v>
      </c>
      <c r="R59" s="44">
        <f t="shared" ca="1" si="19"/>
        <v>4.5399336040049913E-4</v>
      </c>
    </row>
    <row r="60" spans="1:18">
      <c r="A60" s="75">
        <v>8503</v>
      </c>
      <c r="B60" s="75">
        <v>1.0470900000655092E-2</v>
      </c>
      <c r="C60" s="75">
        <v>0.1</v>
      </c>
      <c r="D60" s="76">
        <f t="shared" si="5"/>
        <v>0.85029999999999994</v>
      </c>
      <c r="E60" s="76">
        <f t="shared" si="6"/>
        <v>1.0470900000655092E-2</v>
      </c>
      <c r="F60" s="69">
        <f t="shared" si="7"/>
        <v>8.5029999999999994E-2</v>
      </c>
      <c r="G60" s="69">
        <f t="shared" si="8"/>
        <v>1.0470900000655093E-3</v>
      </c>
      <c r="H60" s="69">
        <f t="shared" si="9"/>
        <v>7.2301008999999986E-2</v>
      </c>
      <c r="I60" s="69">
        <f t="shared" si="10"/>
        <v>6.1477547952699982E-2</v>
      </c>
      <c r="J60" s="69">
        <f t="shared" si="11"/>
        <v>5.2274359024180789E-2</v>
      </c>
      <c r="K60" s="69">
        <f t="shared" si="12"/>
        <v>8.9034062705570249E-4</v>
      </c>
      <c r="L60" s="69">
        <f t="shared" si="13"/>
        <v>7.5705663518546378E-4</v>
      </c>
      <c r="M60" s="69">
        <f t="shared" ca="1" si="14"/>
        <v>9.916906635504848E-3</v>
      </c>
      <c r="N60" s="69">
        <f t="shared" ca="1" si="15"/>
        <v>3.0690864863049192E-8</v>
      </c>
      <c r="O60" s="79">
        <f t="shared" ca="1" si="16"/>
        <v>188.82254799371634</v>
      </c>
      <c r="P60" s="69">
        <f t="shared" ca="1" si="17"/>
        <v>6230.4944690264674</v>
      </c>
      <c r="Q60" s="69">
        <f t="shared" ca="1" si="18"/>
        <v>1766.5921347339777</v>
      </c>
      <c r="R60" s="44">
        <f t="shared" ca="1" si="19"/>
        <v>5.5399336515024426E-4</v>
      </c>
    </row>
    <row r="61" spans="1:18">
      <c r="A61" s="75">
        <v>8632.5</v>
      </c>
      <c r="B61" s="75">
        <v>9.4397499924525619E-3</v>
      </c>
      <c r="C61" s="75">
        <v>0.1</v>
      </c>
      <c r="D61" s="76">
        <f t="shared" si="5"/>
        <v>0.86324999999999996</v>
      </c>
      <c r="E61" s="76">
        <f t="shared" si="6"/>
        <v>9.4397499924525619E-3</v>
      </c>
      <c r="F61" s="69">
        <f t="shared" si="7"/>
        <v>8.6324999999999999E-2</v>
      </c>
      <c r="G61" s="69">
        <f t="shared" si="8"/>
        <v>9.4397499924525619E-4</v>
      </c>
      <c r="H61" s="69">
        <f t="shared" si="9"/>
        <v>7.4520056249999994E-2</v>
      </c>
      <c r="I61" s="69">
        <f t="shared" si="10"/>
        <v>6.4329438557812493E-2</v>
      </c>
      <c r="J61" s="69">
        <f t="shared" si="11"/>
        <v>5.553238783503163E-2</v>
      </c>
      <c r="K61" s="69">
        <f t="shared" si="12"/>
        <v>8.1488641809846732E-4</v>
      </c>
      <c r="L61" s="69">
        <f t="shared" si="13"/>
        <v>7.0345070042350185E-4</v>
      </c>
      <c r="M61" s="69">
        <f t="shared" ca="1" si="14"/>
        <v>1.018184124711956E-2</v>
      </c>
      <c r="N61" s="69">
        <f t="shared" ca="1" si="15"/>
        <v>5.5069943025323911E-8</v>
      </c>
      <c r="O61" s="79">
        <f t="shared" ca="1" si="16"/>
        <v>210.10515928585755</v>
      </c>
      <c r="P61" s="69">
        <f t="shared" ca="1" si="17"/>
        <v>6463.3672358998947</v>
      </c>
      <c r="Q61" s="69">
        <f t="shared" ca="1" si="18"/>
        <v>1813.351892696764</v>
      </c>
      <c r="R61" s="44">
        <f t="shared" ca="1" si="19"/>
        <v>-7.4209125466699784E-4</v>
      </c>
    </row>
    <row r="62" spans="1:18">
      <c r="A62" s="75">
        <v>8632.5</v>
      </c>
      <c r="B62" s="75">
        <v>1.0139749996596947E-2</v>
      </c>
      <c r="C62" s="75">
        <v>0.8</v>
      </c>
      <c r="D62" s="76">
        <f t="shared" si="5"/>
        <v>0.86324999999999996</v>
      </c>
      <c r="E62" s="76">
        <f t="shared" si="6"/>
        <v>1.0139749996596947E-2</v>
      </c>
      <c r="F62" s="69">
        <f t="shared" si="7"/>
        <v>0.69059999999999999</v>
      </c>
      <c r="G62" s="69">
        <f t="shared" si="8"/>
        <v>8.1117999972775585E-3</v>
      </c>
      <c r="H62" s="69">
        <f t="shared" si="9"/>
        <v>0.59616044999999995</v>
      </c>
      <c r="I62" s="69">
        <f t="shared" si="10"/>
        <v>0.51463550846249995</v>
      </c>
      <c r="J62" s="69">
        <f t="shared" si="11"/>
        <v>0.44425910268025304</v>
      </c>
      <c r="K62" s="69">
        <f t="shared" si="12"/>
        <v>7.0025113476498519E-3</v>
      </c>
      <c r="L62" s="69">
        <f t="shared" si="13"/>
        <v>6.0449179208587342E-3</v>
      </c>
      <c r="M62" s="69">
        <f t="shared" ca="1" si="14"/>
        <v>1.018184124711956E-2</v>
      </c>
      <c r="N62" s="69">
        <f t="shared" ca="1" si="15"/>
        <v>1.4173386964458537E-9</v>
      </c>
      <c r="O62" s="79">
        <f t="shared" ca="1" si="16"/>
        <v>13446.730194294883</v>
      </c>
      <c r="P62" s="69">
        <f t="shared" ca="1" si="17"/>
        <v>413655.50309759326</v>
      </c>
      <c r="Q62" s="69">
        <f t="shared" ca="1" si="18"/>
        <v>116054.5211325929</v>
      </c>
      <c r="R62" s="44">
        <f t="shared" ca="1" si="19"/>
        <v>-4.2091250522612381E-5</v>
      </c>
    </row>
    <row r="63" spans="1:18">
      <c r="A63" s="75">
        <v>8632.5</v>
      </c>
      <c r="B63" s="75">
        <v>1.0739749995991588E-2</v>
      </c>
      <c r="C63" s="75">
        <v>0.1</v>
      </c>
      <c r="D63" s="76">
        <f t="shared" si="5"/>
        <v>0.86324999999999996</v>
      </c>
      <c r="E63" s="76">
        <f t="shared" si="6"/>
        <v>1.0739749995991588E-2</v>
      </c>
      <c r="F63" s="69">
        <f t="shared" si="7"/>
        <v>8.6324999999999999E-2</v>
      </c>
      <c r="G63" s="69">
        <f t="shared" si="8"/>
        <v>1.0739749995991588E-3</v>
      </c>
      <c r="H63" s="69">
        <f t="shared" si="9"/>
        <v>7.4520056249999994E-2</v>
      </c>
      <c r="I63" s="69">
        <f t="shared" si="10"/>
        <v>6.4329438557812493E-2</v>
      </c>
      <c r="J63" s="69">
        <f t="shared" si="11"/>
        <v>5.553238783503163E-2</v>
      </c>
      <c r="K63" s="69">
        <f t="shared" si="12"/>
        <v>9.271089184039738E-4</v>
      </c>
      <c r="L63" s="69">
        <f t="shared" si="13"/>
        <v>8.003267738122303E-4</v>
      </c>
      <c r="M63" s="69">
        <f t="shared" ca="1" si="14"/>
        <v>1.018184124711956E-2</v>
      </c>
      <c r="N63" s="69">
        <f t="shared" ca="1" si="15"/>
        <v>3.1126217206795156E-8</v>
      </c>
      <c r="O63" s="79">
        <f t="shared" ca="1" si="16"/>
        <v>210.10515928585755</v>
      </c>
      <c r="P63" s="69">
        <f t="shared" ca="1" si="17"/>
        <v>6463.3672358998947</v>
      </c>
      <c r="Q63" s="69">
        <f t="shared" ca="1" si="18"/>
        <v>1813.351892696764</v>
      </c>
      <c r="R63" s="44">
        <f t="shared" ca="1" si="19"/>
        <v>5.5790874887202795E-4</v>
      </c>
    </row>
    <row r="64" spans="1:18">
      <c r="A64" s="75">
        <v>9179.5</v>
      </c>
      <c r="B64" s="75">
        <v>1.1883849998412188E-2</v>
      </c>
      <c r="C64" s="75">
        <v>0.5</v>
      </c>
      <c r="D64" s="76">
        <f t="shared" si="5"/>
        <v>0.91795000000000004</v>
      </c>
      <c r="E64" s="76">
        <f t="shared" si="6"/>
        <v>1.1883849998412188E-2</v>
      </c>
      <c r="F64" s="69">
        <f t="shared" si="7"/>
        <v>0.45897500000000002</v>
      </c>
      <c r="G64" s="69">
        <f t="shared" si="8"/>
        <v>5.9419249992060941E-3</v>
      </c>
      <c r="H64" s="69">
        <f t="shared" si="9"/>
        <v>0.42131610125000002</v>
      </c>
      <c r="I64" s="69">
        <f t="shared" si="10"/>
        <v>0.38674711514243754</v>
      </c>
      <c r="J64" s="69">
        <f t="shared" si="11"/>
        <v>0.35501451434500053</v>
      </c>
      <c r="K64" s="69">
        <f t="shared" si="12"/>
        <v>5.454390053021234E-3</v>
      </c>
      <c r="L64" s="69">
        <f t="shared" si="13"/>
        <v>5.0068573491708424E-3</v>
      </c>
      <c r="M64" s="69">
        <f t="shared" ca="1" si="14"/>
        <v>1.1348295594669568E-2</v>
      </c>
      <c r="N64" s="69">
        <f t="shared" ca="1" si="15"/>
        <v>1.434092596840565E-7</v>
      </c>
      <c r="O64" s="79">
        <f t="shared" ca="1" si="16"/>
        <v>7505.994357266949</v>
      </c>
      <c r="P64" s="69">
        <f t="shared" ca="1" si="17"/>
        <v>182931.95594152767</v>
      </c>
      <c r="Q64" s="69">
        <f t="shared" ca="1" si="18"/>
        <v>49306.544089264935</v>
      </c>
      <c r="R64" s="44">
        <f t="shared" ca="1" si="19"/>
        <v>5.3555440374261978E-4</v>
      </c>
    </row>
    <row r="65" spans="1:18">
      <c r="A65" s="75">
        <v>10000.5</v>
      </c>
      <c r="B65" s="75">
        <v>1.2370149997877888E-2</v>
      </c>
      <c r="C65" s="75">
        <v>1</v>
      </c>
      <c r="D65" s="76">
        <f t="shared" si="5"/>
        <v>1.0000500000000001</v>
      </c>
      <c r="E65" s="76">
        <f t="shared" si="6"/>
        <v>1.2370149997877888E-2</v>
      </c>
      <c r="F65" s="69">
        <f t="shared" si="7"/>
        <v>1.0000500000000001</v>
      </c>
      <c r="G65" s="69">
        <f t="shared" si="8"/>
        <v>1.2370149997877888E-2</v>
      </c>
      <c r="H65" s="69">
        <f t="shared" si="9"/>
        <v>1.0001000025000002</v>
      </c>
      <c r="I65" s="69">
        <f t="shared" si="10"/>
        <v>1.0001500075001253</v>
      </c>
      <c r="J65" s="69">
        <f t="shared" si="11"/>
        <v>1.0002000150005004</v>
      </c>
      <c r="K65" s="69">
        <f t="shared" si="12"/>
        <v>1.2370768505377784E-2</v>
      </c>
      <c r="L65" s="69">
        <f t="shared" si="13"/>
        <v>1.2371387043803054E-2</v>
      </c>
      <c r="M65" s="69">
        <f t="shared" ca="1" si="14"/>
        <v>1.3242867741399919E-2</v>
      </c>
      <c r="N65" s="69">
        <f t="shared" ca="1" si="15"/>
        <v>7.6163625985818495E-7</v>
      </c>
      <c r="O65" s="79">
        <f t="shared" ca="1" si="16"/>
        <v>42075.966147127889</v>
      </c>
      <c r="P65" s="69">
        <f t="shared" ca="1" si="17"/>
        <v>812627.14493089344</v>
      </c>
      <c r="Q65" s="69">
        <f t="shared" ca="1" si="18"/>
        <v>208039.57554757679</v>
      </c>
      <c r="R65" s="44">
        <f t="shared" ca="1" si="19"/>
        <v>-8.7271774352203069E-4</v>
      </c>
    </row>
    <row r="66" spans="1:18">
      <c r="A66" s="75">
        <v>10590</v>
      </c>
      <c r="B66" s="75">
        <v>1.4477000004262663E-2</v>
      </c>
      <c r="C66" s="75">
        <v>0.8</v>
      </c>
      <c r="D66" s="76">
        <f t="shared" si="5"/>
        <v>1.0589999999999999</v>
      </c>
      <c r="E66" s="76">
        <f t="shared" si="6"/>
        <v>1.4477000004262663E-2</v>
      </c>
      <c r="F66" s="69">
        <f t="shared" si="7"/>
        <v>0.84719999999999995</v>
      </c>
      <c r="G66" s="69">
        <f t="shared" si="8"/>
        <v>1.1581600003410131E-2</v>
      </c>
      <c r="H66" s="69">
        <f t="shared" si="9"/>
        <v>0.89718479999999989</v>
      </c>
      <c r="I66" s="69">
        <f t="shared" si="10"/>
        <v>0.9501187031999998</v>
      </c>
      <c r="J66" s="69">
        <f t="shared" si="11"/>
        <v>1.0061757066887997</v>
      </c>
      <c r="K66" s="69">
        <f t="shared" si="12"/>
        <v>1.2264914403611328E-2</v>
      </c>
      <c r="L66" s="69">
        <f t="shared" si="13"/>
        <v>1.2988544353424397E-2</v>
      </c>
      <c r="M66" s="69">
        <f t="shared" ca="1" si="14"/>
        <v>1.4709699389499901E-2</v>
      </c>
      <c r="N66" s="69">
        <f t="shared" ca="1" si="15"/>
        <v>4.3319203111830558E-8</v>
      </c>
      <c r="O66" s="79">
        <f t="shared" ca="1" si="16"/>
        <v>31004.104551734683</v>
      </c>
      <c r="P66" s="69">
        <f t="shared" ca="1" si="17"/>
        <v>531651.76315717655</v>
      </c>
      <c r="Q66" s="69">
        <f t="shared" ca="1" si="18"/>
        <v>131527.32665525575</v>
      </c>
      <c r="R66" s="44">
        <f t="shared" ca="1" si="19"/>
        <v>-2.3269938523723735E-4</v>
      </c>
    </row>
    <row r="67" spans="1:18">
      <c r="A67" s="75">
        <v>11295.5</v>
      </c>
      <c r="B67" s="75">
        <v>1.9058649995713495E-2</v>
      </c>
      <c r="C67" s="75">
        <v>0.5</v>
      </c>
      <c r="D67" s="76">
        <f t="shared" si="5"/>
        <v>1.1295500000000001</v>
      </c>
      <c r="E67" s="76">
        <f t="shared" si="6"/>
        <v>1.9058649995713495E-2</v>
      </c>
      <c r="F67" s="69">
        <f t="shared" si="7"/>
        <v>0.56477500000000003</v>
      </c>
      <c r="G67" s="69">
        <f t="shared" si="8"/>
        <v>9.5293249978567474E-3</v>
      </c>
      <c r="H67" s="69">
        <f t="shared" si="9"/>
        <v>0.6379416012500001</v>
      </c>
      <c r="I67" s="69">
        <f t="shared" si="10"/>
        <v>0.72058693569193766</v>
      </c>
      <c r="J67" s="69">
        <f t="shared" si="11"/>
        <v>0.8139389732108282</v>
      </c>
      <c r="K67" s="69">
        <f t="shared" si="12"/>
        <v>1.0763849051329089E-2</v>
      </c>
      <c r="L67" s="69">
        <f t="shared" si="13"/>
        <v>1.2158305695928774E-2</v>
      </c>
      <c r="M67" s="69">
        <f t="shared" ca="1" si="14"/>
        <v>1.6582165417378454E-2</v>
      </c>
      <c r="N67" s="69">
        <f t="shared" ca="1" si="15"/>
        <v>3.066487933365642E-6</v>
      </c>
      <c r="O67" s="79">
        <f t="shared" ca="1" si="16"/>
        <v>13150.21536273136</v>
      </c>
      <c r="P67" s="69">
        <f t="shared" ca="1" si="17"/>
        <v>201598.08367126109</v>
      </c>
      <c r="Q67" s="69">
        <f t="shared" ca="1" si="18"/>
        <v>47846.203519168164</v>
      </c>
      <c r="R67" s="44">
        <f t="shared" ca="1" si="19"/>
        <v>2.4764845783350406E-3</v>
      </c>
    </row>
    <row r="68" spans="1:18">
      <c r="A68" s="75">
        <v>11328.5</v>
      </c>
      <c r="B68" s="75">
        <v>1.6988549999950919E-2</v>
      </c>
      <c r="C68" s="75">
        <v>0.8</v>
      </c>
      <c r="D68" s="76">
        <f t="shared" si="5"/>
        <v>1.1328499999999999</v>
      </c>
      <c r="E68" s="76">
        <f t="shared" si="6"/>
        <v>1.6988549999950919E-2</v>
      </c>
      <c r="F68" s="69">
        <f t="shared" si="7"/>
        <v>0.90627999999999997</v>
      </c>
      <c r="G68" s="69">
        <f t="shared" si="8"/>
        <v>1.3590839999960736E-2</v>
      </c>
      <c r="H68" s="69">
        <f t="shared" si="9"/>
        <v>1.0266792979999999</v>
      </c>
      <c r="I68" s="69">
        <f t="shared" si="10"/>
        <v>1.1630736427392998</v>
      </c>
      <c r="J68" s="69">
        <f t="shared" si="11"/>
        <v>1.3175879761772158</v>
      </c>
      <c r="K68" s="69">
        <f t="shared" si="12"/>
        <v>1.5396383093955518E-2</v>
      </c>
      <c r="L68" s="69">
        <f t="shared" si="13"/>
        <v>1.7441792587987507E-2</v>
      </c>
      <c r="M68" s="69">
        <f t="shared" ca="1" si="14"/>
        <v>1.6672871459174926E-2</v>
      </c>
      <c r="N68" s="69">
        <f t="shared" ca="1" si="15"/>
        <v>7.972235288516834E-8</v>
      </c>
      <c r="O68" s="79">
        <f t="shared" ca="1" si="16"/>
        <v>33723.662473131757</v>
      </c>
      <c r="P68" s="69">
        <f t="shared" ca="1" si="17"/>
        <v>514591.81843973621</v>
      </c>
      <c r="Q68" s="69">
        <f t="shared" ca="1" si="18"/>
        <v>121884.47273592616</v>
      </c>
      <c r="R68" s="44">
        <f t="shared" ca="1" si="19"/>
        <v>3.1567854077599322E-4</v>
      </c>
    </row>
    <row r="69" spans="1:18">
      <c r="A69" s="75">
        <v>11436.5</v>
      </c>
      <c r="B69" s="75">
        <v>1.5740949995233677E-2</v>
      </c>
      <c r="C69" s="75">
        <v>0.8</v>
      </c>
      <c r="D69" s="76">
        <f t="shared" si="5"/>
        <v>1.1436500000000001</v>
      </c>
      <c r="E69" s="76">
        <f t="shared" si="6"/>
        <v>1.5740949995233677E-2</v>
      </c>
      <c r="F69" s="69">
        <f t="shared" si="7"/>
        <v>0.91492000000000007</v>
      </c>
      <c r="G69" s="69">
        <f t="shared" si="8"/>
        <v>1.2592759996186942E-2</v>
      </c>
      <c r="H69" s="69">
        <f t="shared" si="9"/>
        <v>1.0463482580000001</v>
      </c>
      <c r="I69" s="69">
        <f t="shared" si="10"/>
        <v>1.1966561852617001</v>
      </c>
      <c r="J69" s="69">
        <f t="shared" si="11"/>
        <v>1.3685558462745435</v>
      </c>
      <c r="K69" s="69">
        <f t="shared" si="12"/>
        <v>1.4401709969639197E-2</v>
      </c>
      <c r="L69" s="69">
        <f t="shared" si="13"/>
        <v>1.6470515606777869E-2</v>
      </c>
      <c r="M69" s="69">
        <f t="shared" ca="1" si="14"/>
        <v>1.6971677647881739E-2</v>
      </c>
      <c r="N69" s="69">
        <f t="shared" ca="1" si="15"/>
        <v>1.2117524439940861E-6</v>
      </c>
      <c r="O69" s="79">
        <f t="shared" ca="1" si="16"/>
        <v>33874.894493919564</v>
      </c>
      <c r="P69" s="69">
        <f t="shared" ca="1" si="17"/>
        <v>509217.39583100437</v>
      </c>
      <c r="Q69" s="69">
        <f t="shared" ca="1" si="18"/>
        <v>119809.57770548714</v>
      </c>
      <c r="R69" s="44">
        <f t="shared" ca="1" si="19"/>
        <v>-1.2307276526480615E-3</v>
      </c>
    </row>
    <row r="70" spans="1:18">
      <c r="A70" s="75">
        <v>11479</v>
      </c>
      <c r="B70" s="75">
        <v>1.6513699993083719E-2</v>
      </c>
      <c r="C70" s="75">
        <v>1</v>
      </c>
      <c r="D70" s="76">
        <f t="shared" si="5"/>
        <v>1.1478999999999999</v>
      </c>
      <c r="E70" s="76">
        <f t="shared" si="6"/>
        <v>1.6513699993083719E-2</v>
      </c>
      <c r="F70" s="69">
        <f t="shared" si="7"/>
        <v>1.1478999999999999</v>
      </c>
      <c r="G70" s="69">
        <f t="shared" si="8"/>
        <v>1.6513699993083719E-2</v>
      </c>
      <c r="H70" s="69">
        <f t="shared" si="9"/>
        <v>1.3176744099999997</v>
      </c>
      <c r="I70" s="69">
        <f t="shared" si="10"/>
        <v>1.5125584552389997</v>
      </c>
      <c r="J70" s="69">
        <f t="shared" si="11"/>
        <v>1.7362658507688475</v>
      </c>
      <c r="K70" s="69">
        <f t="shared" si="12"/>
        <v>1.8956076222060799E-2</v>
      </c>
      <c r="L70" s="69">
        <f t="shared" si="13"/>
        <v>2.1759679895303589E-2</v>
      </c>
      <c r="M70" s="69">
        <f t="shared" ca="1" si="14"/>
        <v>1.7090082501139438E-2</v>
      </c>
      <c r="N70" s="69">
        <f t="shared" ca="1" si="15"/>
        <v>3.3221679559260131E-7</v>
      </c>
      <c r="O70" s="79">
        <f t="shared" ca="1" si="16"/>
        <v>52994.695277901214</v>
      </c>
      <c r="P70" s="69">
        <f t="shared" ca="1" si="17"/>
        <v>792043.48482439446</v>
      </c>
      <c r="Q70" s="69">
        <f t="shared" ca="1" si="18"/>
        <v>185858.64800810948</v>
      </c>
      <c r="R70" s="44">
        <f t="shared" ca="1" si="19"/>
        <v>-5.7638250805571931E-4</v>
      </c>
    </row>
    <row r="71" spans="1:18">
      <c r="A71" s="75">
        <v>12027.5</v>
      </c>
      <c r="B71" s="75">
        <v>1.8058249996101949E-2</v>
      </c>
      <c r="C71" s="75">
        <v>1</v>
      </c>
      <c r="D71" s="76">
        <f t="shared" si="5"/>
        <v>1.20275</v>
      </c>
      <c r="E71" s="76">
        <f t="shared" si="6"/>
        <v>1.8058249996101949E-2</v>
      </c>
      <c r="F71" s="69">
        <f t="shared" si="7"/>
        <v>1.20275</v>
      </c>
      <c r="G71" s="69">
        <f t="shared" si="8"/>
        <v>1.8058249996101949E-2</v>
      </c>
      <c r="H71" s="69">
        <f t="shared" si="9"/>
        <v>1.4466075624999999</v>
      </c>
      <c r="I71" s="69">
        <f t="shared" si="10"/>
        <v>1.7399072457968749</v>
      </c>
      <c r="J71" s="69">
        <f t="shared" si="11"/>
        <v>2.0926734398821911</v>
      </c>
      <c r="K71" s="69">
        <f t="shared" si="12"/>
        <v>2.1719560182811619E-2</v>
      </c>
      <c r="L71" s="69">
        <f t="shared" si="13"/>
        <v>2.6123201009876675E-2</v>
      </c>
      <c r="M71" s="69">
        <f t="shared" ca="1" si="14"/>
        <v>1.8659713010966961E-2</v>
      </c>
      <c r="N71" s="69">
        <f t="shared" ca="1" si="15"/>
        <v>3.6175775825050962E-7</v>
      </c>
      <c r="O71" s="79">
        <f t="shared" ca="1" si="16"/>
        <v>52420.755669487015</v>
      </c>
      <c r="P71" s="69">
        <f t="shared" ca="1" si="17"/>
        <v>730734.33891214733</v>
      </c>
      <c r="Q71" s="69">
        <f t="shared" ca="1" si="18"/>
        <v>165314.50073004793</v>
      </c>
      <c r="R71" s="44">
        <f t="shared" ca="1" si="19"/>
        <v>-6.01463014865012E-4</v>
      </c>
    </row>
    <row r="72" spans="1:18">
      <c r="A72" s="75">
        <v>12596</v>
      </c>
      <c r="B72" s="75">
        <v>2.1618799997668248E-2</v>
      </c>
      <c r="C72" s="75">
        <v>0.5</v>
      </c>
      <c r="D72" s="76">
        <f t="shared" si="5"/>
        <v>1.2596000000000001</v>
      </c>
      <c r="E72" s="76">
        <f t="shared" si="6"/>
        <v>2.1618799997668248E-2</v>
      </c>
      <c r="F72" s="69">
        <f t="shared" si="7"/>
        <v>0.62980000000000003</v>
      </c>
      <c r="G72" s="69">
        <f t="shared" si="8"/>
        <v>1.0809399998834124E-2</v>
      </c>
      <c r="H72" s="69">
        <f t="shared" si="9"/>
        <v>0.79329608000000007</v>
      </c>
      <c r="I72" s="69">
        <f t="shared" si="10"/>
        <v>0.99923574236800017</v>
      </c>
      <c r="J72" s="69">
        <f t="shared" si="11"/>
        <v>1.2586373410867331</v>
      </c>
      <c r="K72" s="69">
        <f t="shared" si="12"/>
        <v>1.3615520238531463E-2</v>
      </c>
      <c r="L72" s="69">
        <f t="shared" si="13"/>
        <v>1.7150109292454231E-2</v>
      </c>
      <c r="M72" s="69">
        <f t="shared" ca="1" si="14"/>
        <v>2.0367895134007167E-2</v>
      </c>
      <c r="N72" s="69">
        <f t="shared" ca="1" si="15"/>
        <v>7.8238148896547356E-7</v>
      </c>
      <c r="O72" s="79">
        <f t="shared" ca="1" si="16"/>
        <v>12280.165986064325</v>
      </c>
      <c r="P72" s="69">
        <f t="shared" ca="1" si="17"/>
        <v>160310.46608146396</v>
      </c>
      <c r="Q72" s="69">
        <f t="shared" ca="1" si="18"/>
        <v>34681.667298657994</v>
      </c>
      <c r="R72" s="44">
        <f t="shared" ca="1" si="19"/>
        <v>1.2509048636610808E-3</v>
      </c>
    </row>
    <row r="73" spans="1:18">
      <c r="A73" s="75">
        <v>12689</v>
      </c>
      <c r="B73" s="75">
        <v>2.0266699997591786E-2</v>
      </c>
      <c r="C73" s="75">
        <v>1</v>
      </c>
      <c r="D73" s="76">
        <f t="shared" si="5"/>
        <v>1.2688999999999999</v>
      </c>
      <c r="E73" s="76">
        <f t="shared" si="6"/>
        <v>2.0266699997591786E-2</v>
      </c>
      <c r="F73" s="69">
        <f t="shared" si="7"/>
        <v>1.2688999999999999</v>
      </c>
      <c r="G73" s="69">
        <f t="shared" si="8"/>
        <v>2.0266699997591786E-2</v>
      </c>
      <c r="H73" s="69">
        <f t="shared" si="9"/>
        <v>1.6101072099999998</v>
      </c>
      <c r="I73" s="69">
        <f t="shared" si="10"/>
        <v>2.0430650387689995</v>
      </c>
      <c r="J73" s="69">
        <f t="shared" si="11"/>
        <v>2.5924452276939833</v>
      </c>
      <c r="K73" s="69">
        <f t="shared" si="12"/>
        <v>2.5716415626944215E-2</v>
      </c>
      <c r="L73" s="69">
        <f t="shared" si="13"/>
        <v>3.2631559789029513E-2</v>
      </c>
      <c r="M73" s="69">
        <f t="shared" ca="1" si="14"/>
        <v>2.0655211900496209E-2</v>
      </c>
      <c r="N73" s="69">
        <f t="shared" ca="1" si="15"/>
        <v>1.5094149869841539E-7</v>
      </c>
      <c r="O73" s="79">
        <f t="shared" ca="1" si="16"/>
        <v>48333.880384483557</v>
      </c>
      <c r="P73" s="69">
        <f t="shared" ca="1" si="17"/>
        <v>624455.09887378744</v>
      </c>
      <c r="Q73" s="69">
        <f t="shared" ca="1" si="18"/>
        <v>133980.48413316824</v>
      </c>
      <c r="R73" s="44">
        <f t="shared" ca="1" si="19"/>
        <v>-3.8851190290442247E-4</v>
      </c>
    </row>
    <row r="74" spans="1:18">
      <c r="A74" s="75">
        <v>12715.5</v>
      </c>
      <c r="B74" s="75">
        <v>1.9484650001686532E-2</v>
      </c>
      <c r="C74" s="75">
        <v>0.5</v>
      </c>
      <c r="D74" s="76">
        <f t="shared" si="5"/>
        <v>1.27155</v>
      </c>
      <c r="E74" s="76">
        <f t="shared" si="6"/>
        <v>1.9484650001686532E-2</v>
      </c>
      <c r="F74" s="69">
        <f t="shared" si="7"/>
        <v>0.63577499999999998</v>
      </c>
      <c r="G74" s="69">
        <f t="shared" si="8"/>
        <v>9.742325000843266E-3</v>
      </c>
      <c r="H74" s="69">
        <f t="shared" si="9"/>
        <v>0.80841970124999996</v>
      </c>
      <c r="I74" s="69">
        <f t="shared" si="10"/>
        <v>1.0279460711244375</v>
      </c>
      <c r="J74" s="69">
        <f t="shared" si="11"/>
        <v>1.3070848267382784</v>
      </c>
      <c r="K74" s="69">
        <f t="shared" si="12"/>
        <v>1.2387853354822254E-2</v>
      </c>
      <c r="L74" s="69">
        <f t="shared" si="13"/>
        <v>1.5751774933324237E-2</v>
      </c>
      <c r="M74" s="69">
        <f t="shared" ca="1" si="14"/>
        <v>2.0737487256296205E-2</v>
      </c>
      <c r="N74" s="69">
        <f t="shared" ca="1" si="15"/>
        <v>7.8480059326895172E-7</v>
      </c>
      <c r="O74" s="79">
        <f t="shared" ca="1" si="16"/>
        <v>12024.416238918429</v>
      </c>
      <c r="P74" s="69">
        <f t="shared" ca="1" si="17"/>
        <v>154893.52043853619</v>
      </c>
      <c r="Q74" s="69">
        <f t="shared" ca="1" si="18"/>
        <v>33152.890764375567</v>
      </c>
      <c r="R74" s="44">
        <f t="shared" ca="1" si="19"/>
        <v>-1.2528372546096733E-3</v>
      </c>
    </row>
    <row r="75" spans="1:18">
      <c r="A75" s="75">
        <v>12717.5</v>
      </c>
      <c r="B75" s="75">
        <v>2.0065249998879153E-2</v>
      </c>
      <c r="C75" s="75">
        <v>0.8</v>
      </c>
      <c r="D75" s="76">
        <f t="shared" si="5"/>
        <v>1.2717499999999999</v>
      </c>
      <c r="E75" s="76">
        <f t="shared" si="6"/>
        <v>2.0065249998879153E-2</v>
      </c>
      <c r="F75" s="69">
        <f t="shared" si="7"/>
        <v>1.0174000000000001</v>
      </c>
      <c r="G75" s="69">
        <f t="shared" si="8"/>
        <v>1.6052199999103324E-2</v>
      </c>
      <c r="H75" s="69">
        <f t="shared" si="9"/>
        <v>1.29387845</v>
      </c>
      <c r="I75" s="69">
        <f t="shared" si="10"/>
        <v>1.6454899187874998</v>
      </c>
      <c r="J75" s="69">
        <f t="shared" si="11"/>
        <v>2.0926518042180029</v>
      </c>
      <c r="K75" s="69">
        <f t="shared" si="12"/>
        <v>2.041438534885965E-2</v>
      </c>
      <c r="L75" s="69">
        <f t="shared" si="13"/>
        <v>2.5961994567412258E-2</v>
      </c>
      <c r="M75" s="69">
        <f t="shared" ca="1" si="14"/>
        <v>2.0743704016360009E-2</v>
      </c>
      <c r="N75" s="69">
        <f t="shared" ca="1" si="15"/>
        <v>3.6823988306873044E-7</v>
      </c>
      <c r="O75" s="79">
        <f t="shared" ca="1" si="16"/>
        <v>30770.959074893592</v>
      </c>
      <c r="P75" s="69">
        <f t="shared" ca="1" si="17"/>
        <v>396290.55304526008</v>
      </c>
      <c r="Q75" s="69">
        <f t="shared" ca="1" si="18"/>
        <v>84805.097181290519</v>
      </c>
      <c r="R75" s="44">
        <f t="shared" ca="1" si="19"/>
        <v>-6.7845401748085551E-4</v>
      </c>
    </row>
    <row r="76" spans="1:18">
      <c r="A76" s="75">
        <v>12735</v>
      </c>
      <c r="B76" s="75">
        <v>2.3440500001015607E-2</v>
      </c>
      <c r="C76" s="75">
        <v>1</v>
      </c>
      <c r="D76" s="76">
        <f t="shared" si="5"/>
        <v>1.2735000000000001</v>
      </c>
      <c r="E76" s="76">
        <f t="shared" si="6"/>
        <v>2.3440500001015607E-2</v>
      </c>
      <c r="F76" s="69">
        <f t="shared" si="7"/>
        <v>1.2735000000000001</v>
      </c>
      <c r="G76" s="69">
        <f t="shared" si="8"/>
        <v>2.3440500001015607E-2</v>
      </c>
      <c r="H76" s="69">
        <f t="shared" si="9"/>
        <v>1.6218022500000002</v>
      </c>
      <c r="I76" s="69">
        <f t="shared" si="10"/>
        <v>2.0653651653750003</v>
      </c>
      <c r="J76" s="69">
        <f t="shared" si="11"/>
        <v>2.6302425381050631</v>
      </c>
      <c r="K76" s="69">
        <f t="shared" si="12"/>
        <v>2.9851476751293377E-2</v>
      </c>
      <c r="L76" s="69">
        <f t="shared" si="13"/>
        <v>3.8015855642772114E-2</v>
      </c>
      <c r="M76" s="69">
        <f t="shared" ca="1" si="14"/>
        <v>2.0798144366367805E-2</v>
      </c>
      <c r="N76" s="69">
        <f t="shared" ca="1" si="15"/>
        <v>6.9820432999549889E-6</v>
      </c>
      <c r="O76" s="79">
        <f t="shared" ca="1" si="16"/>
        <v>47920.487295558043</v>
      </c>
      <c r="P76" s="69">
        <f t="shared" ca="1" si="17"/>
        <v>615955.51981882122</v>
      </c>
      <c r="Q76" s="69">
        <f t="shared" ca="1" si="18"/>
        <v>131599.80647808351</v>
      </c>
      <c r="R76" s="44">
        <f t="shared" ca="1" si="19"/>
        <v>2.6423556346478021E-3</v>
      </c>
    </row>
    <row r="77" spans="1:18">
      <c r="A77" s="75">
        <v>12772</v>
      </c>
      <c r="B77" s="75">
        <v>2.0451599993975833E-2</v>
      </c>
      <c r="C77" s="75">
        <v>1</v>
      </c>
      <c r="D77" s="76">
        <f t="shared" si="5"/>
        <v>1.2771999999999999</v>
      </c>
      <c r="E77" s="76">
        <f t="shared" si="6"/>
        <v>2.0451599993975833E-2</v>
      </c>
      <c r="F77" s="69">
        <f t="shared" si="7"/>
        <v>1.2771999999999999</v>
      </c>
      <c r="G77" s="69">
        <f t="shared" si="8"/>
        <v>2.0451599993975833E-2</v>
      </c>
      <c r="H77" s="69">
        <f t="shared" si="9"/>
        <v>1.6312398399999997</v>
      </c>
      <c r="I77" s="69">
        <f t="shared" si="10"/>
        <v>2.0834195236479993</v>
      </c>
      <c r="J77" s="69">
        <f t="shared" si="11"/>
        <v>2.6609434156032243</v>
      </c>
      <c r="K77" s="69">
        <f t="shared" si="12"/>
        <v>2.6120783512305932E-2</v>
      </c>
      <c r="L77" s="69">
        <f t="shared" si="13"/>
        <v>3.3361464701917136E-2</v>
      </c>
      <c r="M77" s="69">
        <f t="shared" ca="1" si="14"/>
        <v>2.0913505047600194E-2</v>
      </c>
      <c r="N77" s="69">
        <f t="shared" ca="1" si="15"/>
        <v>2.1335627856372332E-7</v>
      </c>
      <c r="O77" s="79">
        <f t="shared" ca="1" si="16"/>
        <v>47576.544768781532</v>
      </c>
      <c r="P77" s="69">
        <f t="shared" ca="1" si="17"/>
        <v>609028.04755349364</v>
      </c>
      <c r="Q77" s="69">
        <f t="shared" ca="1" si="18"/>
        <v>129670.06197607072</v>
      </c>
      <c r="R77" s="44">
        <f t="shared" ca="1" si="19"/>
        <v>-4.6190505362436046E-4</v>
      </c>
    </row>
    <row r="78" spans="1:18">
      <c r="A78" s="75">
        <v>12772</v>
      </c>
      <c r="B78" s="75">
        <v>2.1141599994734861E-2</v>
      </c>
      <c r="C78" s="75">
        <v>1</v>
      </c>
      <c r="D78" s="76">
        <f t="shared" si="5"/>
        <v>1.2771999999999999</v>
      </c>
      <c r="E78" s="76">
        <f t="shared" si="6"/>
        <v>2.1141599994734861E-2</v>
      </c>
      <c r="F78" s="69">
        <f t="shared" si="7"/>
        <v>1.2771999999999999</v>
      </c>
      <c r="G78" s="69">
        <f t="shared" si="8"/>
        <v>2.1141599994734861E-2</v>
      </c>
      <c r="H78" s="69">
        <f t="shared" si="9"/>
        <v>1.6312398399999997</v>
      </c>
      <c r="I78" s="69">
        <f t="shared" si="10"/>
        <v>2.0834195236479993</v>
      </c>
      <c r="J78" s="69">
        <f t="shared" si="11"/>
        <v>2.6609434156032243</v>
      </c>
      <c r="K78" s="69">
        <f t="shared" si="12"/>
        <v>2.7002051513275362E-2</v>
      </c>
      <c r="L78" s="69">
        <f t="shared" si="13"/>
        <v>3.4487020192755291E-2</v>
      </c>
      <c r="M78" s="69">
        <f t="shared" ca="1" si="14"/>
        <v>2.0913505047600194E-2</v>
      </c>
      <c r="N78" s="69">
        <f t="shared" ca="1" si="15"/>
        <v>5.2027304908366733E-8</v>
      </c>
      <c r="O78" s="79">
        <f t="shared" ca="1" si="16"/>
        <v>47576.544768781532</v>
      </c>
      <c r="P78" s="69">
        <f t="shared" ca="1" si="17"/>
        <v>609028.04755349364</v>
      </c>
      <c r="Q78" s="69">
        <f t="shared" ca="1" si="18"/>
        <v>129670.06197607072</v>
      </c>
      <c r="R78" s="44">
        <f t="shared" ca="1" si="19"/>
        <v>2.2809494713466744E-4</v>
      </c>
    </row>
    <row r="79" spans="1:18">
      <c r="A79" s="75">
        <v>12772</v>
      </c>
      <c r="B79" s="75">
        <v>2.2531599999638274E-2</v>
      </c>
      <c r="C79" s="75">
        <v>1</v>
      </c>
      <c r="D79" s="76">
        <f t="shared" si="5"/>
        <v>1.2771999999999999</v>
      </c>
      <c r="E79" s="76">
        <f t="shared" si="6"/>
        <v>2.2531599999638274E-2</v>
      </c>
      <c r="F79" s="69">
        <f t="shared" si="7"/>
        <v>1.2771999999999999</v>
      </c>
      <c r="G79" s="69">
        <f t="shared" si="8"/>
        <v>2.2531599999638274E-2</v>
      </c>
      <c r="H79" s="69">
        <f t="shared" si="9"/>
        <v>1.6312398399999997</v>
      </c>
      <c r="I79" s="69">
        <f t="shared" si="10"/>
        <v>2.0834195236479993</v>
      </c>
      <c r="J79" s="69">
        <f t="shared" si="11"/>
        <v>2.6609434156032243</v>
      </c>
      <c r="K79" s="69">
        <f t="shared" si="12"/>
        <v>2.8777359519538002E-2</v>
      </c>
      <c r="L79" s="69">
        <f t="shared" si="13"/>
        <v>3.6754443578353932E-2</v>
      </c>
      <c r="M79" s="69">
        <f t="shared" ca="1" si="14"/>
        <v>2.0913505047600194E-2</v>
      </c>
      <c r="N79" s="69">
        <f t="shared" ca="1" si="15"/>
        <v>2.6182312738111188E-6</v>
      </c>
      <c r="O79" s="79">
        <f t="shared" ca="1" si="16"/>
        <v>47576.544768781532</v>
      </c>
      <c r="P79" s="69">
        <f t="shared" ca="1" si="17"/>
        <v>609028.04755349364</v>
      </c>
      <c r="Q79" s="69">
        <f t="shared" ca="1" si="18"/>
        <v>129670.06197607072</v>
      </c>
      <c r="R79" s="44">
        <f t="shared" ca="1" si="19"/>
        <v>1.6180949520380808E-3</v>
      </c>
    </row>
    <row r="80" spans="1:18">
      <c r="A80" s="75">
        <v>12772</v>
      </c>
      <c r="B80" s="75">
        <v>2.3221600000397302E-2</v>
      </c>
      <c r="C80" s="75">
        <v>1</v>
      </c>
      <c r="D80" s="76">
        <f t="shared" si="5"/>
        <v>1.2771999999999999</v>
      </c>
      <c r="E80" s="76">
        <f t="shared" si="6"/>
        <v>2.3221600000397302E-2</v>
      </c>
      <c r="F80" s="69">
        <f t="shared" si="7"/>
        <v>1.2771999999999999</v>
      </c>
      <c r="G80" s="69">
        <f t="shared" si="8"/>
        <v>2.3221600000397302E-2</v>
      </c>
      <c r="H80" s="69">
        <f t="shared" si="9"/>
        <v>1.6312398399999997</v>
      </c>
      <c r="I80" s="69">
        <f t="shared" si="10"/>
        <v>2.0834195236479993</v>
      </c>
      <c r="J80" s="69">
        <f t="shared" si="11"/>
        <v>2.6609434156032243</v>
      </c>
      <c r="K80" s="69">
        <f t="shared" si="12"/>
        <v>2.9658627520507432E-2</v>
      </c>
      <c r="L80" s="69">
        <f t="shared" si="13"/>
        <v>3.7879999069192087E-2</v>
      </c>
      <c r="M80" s="69">
        <f t="shared" ca="1" si="14"/>
        <v>2.0913505047600194E-2</v>
      </c>
      <c r="N80" s="69">
        <f t="shared" ca="1" si="15"/>
        <v>5.3273023111274872E-6</v>
      </c>
      <c r="O80" s="79">
        <f t="shared" ca="1" si="16"/>
        <v>47576.544768781532</v>
      </c>
      <c r="P80" s="69">
        <f t="shared" ca="1" si="17"/>
        <v>609028.04755349364</v>
      </c>
      <c r="Q80" s="69">
        <f t="shared" ca="1" si="18"/>
        <v>129670.06197607072</v>
      </c>
      <c r="R80" s="44">
        <f t="shared" ca="1" si="19"/>
        <v>2.3080949527971087E-3</v>
      </c>
    </row>
    <row r="81" spans="1:18">
      <c r="A81" s="75">
        <v>12851</v>
      </c>
      <c r="B81" s="75">
        <v>2.1295299993653316E-2</v>
      </c>
      <c r="C81" s="75">
        <v>0.8</v>
      </c>
      <c r="D81" s="76">
        <f t="shared" si="5"/>
        <v>1.2850999999999999</v>
      </c>
      <c r="E81" s="76">
        <f t="shared" si="6"/>
        <v>2.1295299993653316E-2</v>
      </c>
      <c r="F81" s="69">
        <f t="shared" si="7"/>
        <v>1.0280799999999999</v>
      </c>
      <c r="G81" s="69">
        <f t="shared" si="8"/>
        <v>1.7036239994922653E-2</v>
      </c>
      <c r="H81" s="69">
        <f t="shared" si="9"/>
        <v>1.3211856079999997</v>
      </c>
      <c r="I81" s="69">
        <f t="shared" si="10"/>
        <v>1.6978556248407994</v>
      </c>
      <c r="J81" s="69">
        <f t="shared" si="11"/>
        <v>2.1819142634829114</v>
      </c>
      <c r="K81" s="69">
        <f t="shared" si="12"/>
        <v>2.18932720174751E-2</v>
      </c>
      <c r="L81" s="69">
        <f t="shared" si="13"/>
        <v>2.8135043869657247E-2</v>
      </c>
      <c r="M81" s="69">
        <f t="shared" ca="1" si="14"/>
        <v>2.1160989205613885E-2</v>
      </c>
      <c r="N81" s="69">
        <f t="shared" ca="1" si="15"/>
        <v>1.4431510227018352E-8</v>
      </c>
      <c r="O81" s="79">
        <f t="shared" ca="1" si="16"/>
        <v>29957.55216761394</v>
      </c>
      <c r="P81" s="69">
        <f t="shared" ca="1" si="17"/>
        <v>380144.47716995631</v>
      </c>
      <c r="Q81" s="69">
        <f t="shared" ca="1" si="18"/>
        <v>80325.392894542194</v>
      </c>
      <c r="R81" s="44">
        <f t="shared" ca="1" si="19"/>
        <v>1.3431078803943092E-4</v>
      </c>
    </row>
    <row r="82" spans="1:18">
      <c r="A82" s="75">
        <v>13984.5</v>
      </c>
      <c r="B82" s="75">
        <v>2.482534999580821E-2</v>
      </c>
      <c r="C82" s="75">
        <v>1</v>
      </c>
      <c r="D82" s="76">
        <f t="shared" si="5"/>
        <v>1.39845</v>
      </c>
      <c r="E82" s="76">
        <f t="shared" si="6"/>
        <v>2.482534999580821E-2</v>
      </c>
      <c r="F82" s="69">
        <f t="shared" si="7"/>
        <v>1.39845</v>
      </c>
      <c r="G82" s="69">
        <f t="shared" si="8"/>
        <v>2.482534999580821E-2</v>
      </c>
      <c r="H82" s="69">
        <f t="shared" si="9"/>
        <v>1.9556624025</v>
      </c>
      <c r="I82" s="69">
        <f t="shared" si="10"/>
        <v>2.7348960867761249</v>
      </c>
      <c r="J82" s="69">
        <f t="shared" si="11"/>
        <v>3.824615432552072</v>
      </c>
      <c r="K82" s="69">
        <f t="shared" si="12"/>
        <v>3.471701070163799E-2</v>
      </c>
      <c r="L82" s="69">
        <f t="shared" si="13"/>
        <v>4.8550003615705647E-2</v>
      </c>
      <c r="M82" s="69">
        <f t="shared" ca="1" si="14"/>
        <v>2.4887914498491103E-2</v>
      </c>
      <c r="N82" s="69">
        <f t="shared" ca="1" si="15"/>
        <v>3.9143169959577136E-9</v>
      </c>
      <c r="O82" s="79">
        <f t="shared" ca="1" si="16"/>
        <v>31665.328623580943</v>
      </c>
      <c r="P82" s="69">
        <f t="shared" ca="1" si="17"/>
        <v>351996.97305901616</v>
      </c>
      <c r="Q82" s="69">
        <f t="shared" ca="1" si="18"/>
        <v>63420.487218561881</v>
      </c>
      <c r="R82" s="44">
        <f t="shared" ca="1" si="19"/>
        <v>-6.2564502682892903E-5</v>
      </c>
    </row>
    <row r="83" spans="1:18">
      <c r="A83" s="75">
        <v>14787</v>
      </c>
      <c r="B83" s="75">
        <v>3.0316099997435231E-2</v>
      </c>
      <c r="C83" s="75">
        <v>0.5</v>
      </c>
      <c r="D83" s="76">
        <f t="shared" si="5"/>
        <v>1.4786999999999999</v>
      </c>
      <c r="E83" s="76">
        <f t="shared" si="6"/>
        <v>3.0316099997435231E-2</v>
      </c>
      <c r="F83" s="69">
        <f t="shared" si="7"/>
        <v>0.73934999999999995</v>
      </c>
      <c r="G83" s="69">
        <f t="shared" si="8"/>
        <v>1.5158049998717615E-2</v>
      </c>
      <c r="H83" s="69">
        <f t="shared" si="9"/>
        <v>1.0932768449999999</v>
      </c>
      <c r="I83" s="69">
        <f t="shared" si="10"/>
        <v>1.6166284707014997</v>
      </c>
      <c r="J83" s="69">
        <f t="shared" si="11"/>
        <v>2.3905085196263074</v>
      </c>
      <c r="K83" s="69">
        <f t="shared" si="12"/>
        <v>2.2414208533103736E-2</v>
      </c>
      <c r="L83" s="69">
        <f t="shared" si="13"/>
        <v>3.3143890157900494E-2</v>
      </c>
      <c r="M83" s="69">
        <f t="shared" ca="1" si="14"/>
        <v>2.7725472891765753E-2</v>
      </c>
      <c r="N83" s="69">
        <f t="shared" ca="1" si="15"/>
        <v>3.355674400314709E-6</v>
      </c>
      <c r="O83" s="79">
        <f t="shared" ca="1" si="16"/>
        <v>4624.5260519218455</v>
      </c>
      <c r="P83" s="69">
        <f t="shared" ca="1" si="17"/>
        <v>45060.248733126988</v>
      </c>
      <c r="Q83" s="69">
        <f t="shared" ca="1" si="18"/>
        <v>6241.0217735977913</v>
      </c>
      <c r="R83" s="44">
        <f t="shared" ca="1" si="19"/>
        <v>2.5906271056694782E-3</v>
      </c>
    </row>
    <row r="84" spans="1:18">
      <c r="A84" s="75">
        <v>14801</v>
      </c>
      <c r="B84" s="75">
        <v>2.7780299998994451E-2</v>
      </c>
      <c r="C84" s="75">
        <v>1</v>
      </c>
      <c r="D84" s="76">
        <f t="shared" si="5"/>
        <v>1.4801</v>
      </c>
      <c r="E84" s="76">
        <f t="shared" si="6"/>
        <v>2.7780299998994451E-2</v>
      </c>
      <c r="F84" s="69">
        <f t="shared" si="7"/>
        <v>1.4801</v>
      </c>
      <c r="G84" s="69">
        <f t="shared" si="8"/>
        <v>2.7780299998994451E-2</v>
      </c>
      <c r="H84" s="69">
        <f t="shared" si="9"/>
        <v>2.1906960099999999</v>
      </c>
      <c r="I84" s="69">
        <f t="shared" si="10"/>
        <v>3.2424491644009996</v>
      </c>
      <c r="J84" s="69">
        <f t="shared" si="11"/>
        <v>4.7991490082299197</v>
      </c>
      <c r="K84" s="69">
        <f t="shared" si="12"/>
        <v>4.1117622028511686E-2</v>
      </c>
      <c r="L84" s="69">
        <f t="shared" si="13"/>
        <v>6.0858192364400147E-2</v>
      </c>
      <c r="M84" s="69">
        <f t="shared" ca="1" si="14"/>
        <v>2.7776439287605731E-2</v>
      </c>
      <c r="N84" s="69">
        <f t="shared" ca="1" si="15"/>
        <v>1.4905092426993302E-11</v>
      </c>
      <c r="O84" s="79">
        <f t="shared" ca="1" si="16"/>
        <v>18270.268466154263</v>
      </c>
      <c r="P84" s="69">
        <f t="shared" ca="1" si="17"/>
        <v>177482.48315433683</v>
      </c>
      <c r="Q84" s="69">
        <f t="shared" ca="1" si="18"/>
        <v>24400.473110549563</v>
      </c>
      <c r="R84" s="44">
        <f t="shared" ca="1" si="19"/>
        <v>3.8607113887201283E-6</v>
      </c>
    </row>
    <row r="85" spans="1:18">
      <c r="A85" s="75">
        <v>14807.5</v>
      </c>
      <c r="B85" s="75">
        <v>2.7792249995400198E-2</v>
      </c>
      <c r="C85" s="75">
        <v>0.8</v>
      </c>
      <c r="D85" s="76">
        <f t="shared" ref="D85:D148" si="20">A85/A$18</f>
        <v>1.48075</v>
      </c>
      <c r="E85" s="76">
        <f t="shared" ref="E85:E148" si="21">B85/B$18</f>
        <v>2.7792249995400198E-2</v>
      </c>
      <c r="F85" s="69">
        <f t="shared" ref="F85:F148" si="22">$C85*D85</f>
        <v>1.1846000000000001</v>
      </c>
      <c r="G85" s="69">
        <f t="shared" ref="G85:G148" si="23">$C85*E85</f>
        <v>2.223379999632016E-2</v>
      </c>
      <c r="H85" s="69">
        <f t="shared" ref="H85:H148" si="24">C85*D85*D85</f>
        <v>1.7540964500000003</v>
      </c>
      <c r="I85" s="69">
        <f t="shared" ref="I85:I148" si="25">C85*D85*D85*D85</f>
        <v>2.5973783183375003</v>
      </c>
      <c r="J85" s="69">
        <f t="shared" ref="J85:J148" si="26">C85*D85*D85*D85*D85</f>
        <v>3.8460679448782535</v>
      </c>
      <c r="K85" s="69">
        <f t="shared" ref="K85:K148" si="27">C85*E85*D85</f>
        <v>3.2922699344551075E-2</v>
      </c>
      <c r="L85" s="69">
        <f t="shared" ref="L85:L148" si="28">C85*E85*D85*D85</f>
        <v>4.8750287054444001E-2</v>
      </c>
      <c r="M85" s="69">
        <f t="shared" ref="M85:M148" ca="1" si="29">+E$4+E$5*D85+E$6*D85^2</f>
        <v>2.7800119320697435E-2</v>
      </c>
      <c r="N85" s="69">
        <f t="shared" ref="N85:N148" ca="1" si="30">C85*(M85-E85)^2</f>
        <v>4.9541024506996039E-11</v>
      </c>
      <c r="O85" s="79">
        <f t="shared" ref="O85:O148" ca="1" si="31">(C85*O$1-O$2*F85+O$3*H85)^2</f>
        <v>11625.360964859219</v>
      </c>
      <c r="P85" s="69">
        <f t="shared" ref="P85:P148" ca="1" si="32">(-C85*O$2+O$4*F85-O$5*H85)^2</f>
        <v>112771.75663154099</v>
      </c>
      <c r="Q85" s="69">
        <f t="shared" ref="Q85:Q148" ca="1" si="33">+(C85*O$3-F85*O$5+H85*O$6)^2</f>
        <v>15449.865424724365</v>
      </c>
      <c r="R85" s="44">
        <f t="shared" ref="R85:R148" ca="1" si="34">+E85-M85</f>
        <v>-7.8693252972376893E-6</v>
      </c>
    </row>
    <row r="86" spans="1:18">
      <c r="A86" s="75">
        <v>14998</v>
      </c>
      <c r="B86" s="75">
        <v>2.7319400003761984E-2</v>
      </c>
      <c r="C86" s="75">
        <v>0.5</v>
      </c>
      <c r="D86" s="76">
        <f t="shared" si="20"/>
        <v>1.4998</v>
      </c>
      <c r="E86" s="76">
        <f t="shared" si="21"/>
        <v>2.7319400003761984E-2</v>
      </c>
      <c r="F86" s="69">
        <f t="shared" si="22"/>
        <v>0.74990000000000001</v>
      </c>
      <c r="G86" s="69">
        <f t="shared" si="23"/>
        <v>1.3659700001880992E-2</v>
      </c>
      <c r="H86" s="69">
        <f t="shared" si="24"/>
        <v>1.1247000200000001</v>
      </c>
      <c r="I86" s="69">
        <f t="shared" si="25"/>
        <v>1.6868250899960002</v>
      </c>
      <c r="J86" s="69">
        <f t="shared" si="26"/>
        <v>2.5299002699760011</v>
      </c>
      <c r="K86" s="69">
        <f t="shared" si="27"/>
        <v>2.0486818062821113E-2</v>
      </c>
      <c r="L86" s="69">
        <f t="shared" si="28"/>
        <v>3.0726129730619105E-2</v>
      </c>
      <c r="M86" s="69">
        <f t="shared" ca="1" si="29"/>
        <v>2.8498932231318153E-2</v>
      </c>
      <c r="N86" s="69">
        <f t="shared" ca="1" si="30"/>
        <v>6.9564813792180889E-7</v>
      </c>
      <c r="O86" s="79">
        <f t="shared" ca="1" si="31"/>
        <v>3779.2020574382536</v>
      </c>
      <c r="P86" s="69">
        <f t="shared" ca="1" si="32"/>
        <v>35014.148406008178</v>
      </c>
      <c r="Q86" s="69">
        <f t="shared" ca="1" si="33"/>
        <v>4250.7463630160946</v>
      </c>
      <c r="R86" s="44">
        <f t="shared" ca="1" si="34"/>
        <v>-1.1795322275561688E-3</v>
      </c>
    </row>
    <row r="87" spans="1:18">
      <c r="A87" s="75">
        <v>15015.5</v>
      </c>
      <c r="B87" s="75">
        <v>3.1474650000745896E-2</v>
      </c>
      <c r="C87" s="75">
        <v>0.5</v>
      </c>
      <c r="D87" s="76">
        <f t="shared" si="20"/>
        <v>1.5015499999999999</v>
      </c>
      <c r="E87" s="76">
        <f t="shared" si="21"/>
        <v>3.1474650000745896E-2</v>
      </c>
      <c r="F87" s="69">
        <f t="shared" si="22"/>
        <v>0.75077499999999997</v>
      </c>
      <c r="G87" s="69">
        <f t="shared" si="23"/>
        <v>1.5737325000372948E-2</v>
      </c>
      <c r="H87" s="69">
        <f t="shared" si="24"/>
        <v>1.1273262012499998</v>
      </c>
      <c r="I87" s="69">
        <f t="shared" si="25"/>
        <v>1.6927366574869371</v>
      </c>
      <c r="J87" s="69">
        <f t="shared" si="26"/>
        <v>2.5417287280495104</v>
      </c>
      <c r="K87" s="69">
        <f t="shared" si="27"/>
        <v>2.3630380354310001E-2</v>
      </c>
      <c r="L87" s="69">
        <f t="shared" si="28"/>
        <v>3.5482197621014178E-2</v>
      </c>
      <c r="M87" s="69">
        <f t="shared" ca="1" si="29"/>
        <v>2.8563593770516395E-2</v>
      </c>
      <c r="N87" s="69">
        <f t="shared" ca="1" si="30"/>
        <v>4.2371241877789961E-6</v>
      </c>
      <c r="O87" s="79">
        <f t="shared" ca="1" si="31"/>
        <v>3710.6077714643061</v>
      </c>
      <c r="P87" s="69">
        <f t="shared" ca="1" si="32"/>
        <v>34217.222831330269</v>
      </c>
      <c r="Q87" s="69">
        <f t="shared" ca="1" si="33"/>
        <v>4099.2744522776475</v>
      </c>
      <c r="R87" s="44">
        <f t="shared" ca="1" si="34"/>
        <v>2.9110562302295008E-3</v>
      </c>
    </row>
    <row r="88" spans="1:18">
      <c r="A88" s="75">
        <v>15027</v>
      </c>
      <c r="B88" s="75">
        <v>2.7188100000785198E-2</v>
      </c>
      <c r="C88" s="75">
        <v>0.5</v>
      </c>
      <c r="D88" s="76">
        <f t="shared" si="20"/>
        <v>1.5026999999999999</v>
      </c>
      <c r="E88" s="76">
        <f t="shared" si="21"/>
        <v>2.7188100000785198E-2</v>
      </c>
      <c r="F88" s="69">
        <f t="shared" si="22"/>
        <v>0.75134999999999996</v>
      </c>
      <c r="G88" s="69">
        <f t="shared" si="23"/>
        <v>1.3594050000392599E-2</v>
      </c>
      <c r="H88" s="69">
        <f t="shared" si="24"/>
        <v>1.1290536449999999</v>
      </c>
      <c r="I88" s="69">
        <f t="shared" si="25"/>
        <v>1.6966289123414999</v>
      </c>
      <c r="J88" s="69">
        <f t="shared" si="26"/>
        <v>2.5495242665755717</v>
      </c>
      <c r="K88" s="69">
        <f t="shared" si="27"/>
        <v>2.0427778935589957E-2</v>
      </c>
      <c r="L88" s="69">
        <f t="shared" si="28"/>
        <v>3.0696823406511028E-2</v>
      </c>
      <c r="M88" s="69">
        <f t="shared" ca="1" si="29"/>
        <v>2.8606128346140191E-2</v>
      </c>
      <c r="N88" s="69">
        <f t="shared" ca="1" si="30"/>
        <v>1.0054021941151095E-6</v>
      </c>
      <c r="O88" s="79">
        <f t="shared" ca="1" si="31"/>
        <v>3665.6818979231734</v>
      </c>
      <c r="P88" s="69">
        <f t="shared" ca="1" si="32"/>
        <v>33696.8237715051</v>
      </c>
      <c r="Q88" s="69">
        <f t="shared" ca="1" si="33"/>
        <v>4000.9426662753262</v>
      </c>
      <c r="R88" s="44">
        <f t="shared" ca="1" si="34"/>
        <v>-1.4180283453549929E-3</v>
      </c>
    </row>
    <row r="89" spans="1:18">
      <c r="A89" s="75">
        <v>15040.5</v>
      </c>
      <c r="B89" s="75">
        <v>3.0082149991358165E-2</v>
      </c>
      <c r="C89" s="75">
        <v>0.8</v>
      </c>
      <c r="D89" s="76">
        <f t="shared" si="20"/>
        <v>1.5040500000000001</v>
      </c>
      <c r="E89" s="76">
        <f t="shared" si="21"/>
        <v>3.0082149991358165E-2</v>
      </c>
      <c r="F89" s="69">
        <f t="shared" si="22"/>
        <v>1.2032400000000001</v>
      </c>
      <c r="G89" s="69">
        <f t="shared" si="23"/>
        <v>2.4065719993086532E-2</v>
      </c>
      <c r="H89" s="69">
        <f t="shared" si="24"/>
        <v>1.8097331220000004</v>
      </c>
      <c r="I89" s="69">
        <f t="shared" si="25"/>
        <v>2.7219291021441006</v>
      </c>
      <c r="J89" s="69">
        <f t="shared" si="26"/>
        <v>4.0939174660798345</v>
      </c>
      <c r="K89" s="69">
        <f t="shared" si="27"/>
        <v>3.6196046155601805E-2</v>
      </c>
      <c r="L89" s="69">
        <f t="shared" si="28"/>
        <v>5.4440663220332898E-2</v>
      </c>
      <c r="M89" s="69">
        <f t="shared" ca="1" si="29"/>
        <v>2.865610345849955E-2</v>
      </c>
      <c r="N89" s="69">
        <f t="shared" ca="1" si="30"/>
        <v>1.6268869711024619E-6</v>
      </c>
      <c r="O89" s="79">
        <f t="shared" ca="1" si="31"/>
        <v>9249.5344192674147</v>
      </c>
      <c r="P89" s="69">
        <f t="shared" ca="1" si="32"/>
        <v>84708.617815395104</v>
      </c>
      <c r="Q89" s="69">
        <f t="shared" ca="1" si="33"/>
        <v>9950.0653777413972</v>
      </c>
      <c r="R89" s="44">
        <f t="shared" ca="1" si="34"/>
        <v>1.4260465328586151E-3</v>
      </c>
    </row>
    <row r="90" spans="1:18">
      <c r="A90" s="75">
        <v>15081</v>
      </c>
      <c r="B90" s="75">
        <v>2.9264299999340437E-2</v>
      </c>
      <c r="C90" s="75">
        <v>1</v>
      </c>
      <c r="D90" s="76">
        <f t="shared" si="20"/>
        <v>1.5081</v>
      </c>
      <c r="E90" s="76">
        <f t="shared" si="21"/>
        <v>2.9264299999340437E-2</v>
      </c>
      <c r="F90" s="69">
        <f t="shared" si="22"/>
        <v>1.5081</v>
      </c>
      <c r="G90" s="69">
        <f t="shared" si="23"/>
        <v>2.9264299999340437E-2</v>
      </c>
      <c r="H90" s="69">
        <f t="shared" si="24"/>
        <v>2.2743656099999998</v>
      </c>
      <c r="I90" s="69">
        <f t="shared" si="25"/>
        <v>3.4299707764409999</v>
      </c>
      <c r="J90" s="69">
        <f t="shared" si="26"/>
        <v>5.1727389279506717</v>
      </c>
      <c r="K90" s="69">
        <f t="shared" si="27"/>
        <v>4.4133490829005313E-2</v>
      </c>
      <c r="L90" s="69">
        <f t="shared" si="28"/>
        <v>6.6557717519222917E-2</v>
      </c>
      <c r="M90" s="69">
        <f t="shared" ca="1" si="29"/>
        <v>2.8806308856225472E-2</v>
      </c>
      <c r="N90" s="69">
        <f t="shared" ca="1" si="30"/>
        <v>2.0975588717175295E-7</v>
      </c>
      <c r="O90" s="79">
        <f t="shared" ca="1" si="31"/>
        <v>13825.641192292551</v>
      </c>
      <c r="P90" s="69">
        <f t="shared" ca="1" si="32"/>
        <v>125156.63393651265</v>
      </c>
      <c r="Q90" s="69">
        <f t="shared" ca="1" si="33"/>
        <v>14209.127252744382</v>
      </c>
      <c r="R90" s="44">
        <f t="shared" ca="1" si="34"/>
        <v>4.5799114311496567E-4</v>
      </c>
    </row>
    <row r="91" spans="1:18">
      <c r="A91" s="75">
        <v>15533.5</v>
      </c>
      <c r="B91" s="75">
        <v>3.1030049991386477E-2</v>
      </c>
      <c r="C91" s="75">
        <v>1</v>
      </c>
      <c r="D91" s="76">
        <f t="shared" si="20"/>
        <v>1.55335</v>
      </c>
      <c r="E91" s="76">
        <f t="shared" si="21"/>
        <v>3.1030049991386477E-2</v>
      </c>
      <c r="F91" s="69">
        <f t="shared" si="22"/>
        <v>1.55335</v>
      </c>
      <c r="G91" s="69">
        <f t="shared" si="23"/>
        <v>3.1030049991386477E-2</v>
      </c>
      <c r="H91" s="69">
        <f t="shared" si="24"/>
        <v>2.4128962225000001</v>
      </c>
      <c r="I91" s="69">
        <f t="shared" si="25"/>
        <v>3.7480723472203752</v>
      </c>
      <c r="J91" s="69">
        <f t="shared" si="26"/>
        <v>5.82206818055477</v>
      </c>
      <c r="K91" s="69">
        <f t="shared" si="27"/>
        <v>4.8200528154120181E-2</v>
      </c>
      <c r="L91" s="69">
        <f t="shared" si="28"/>
        <v>7.4872290408202591E-2</v>
      </c>
      <c r="M91" s="69">
        <f t="shared" ca="1" si="29"/>
        <v>3.0513096932542966E-2</v>
      </c>
      <c r="N91" s="69">
        <f t="shared" ca="1" si="30"/>
        <v>2.6724046504766201E-7</v>
      </c>
      <c r="O91" s="79">
        <f t="shared" ca="1" si="31"/>
        <v>7398.9454550726887</v>
      </c>
      <c r="P91" s="69">
        <f t="shared" ca="1" si="32"/>
        <v>55444.286928214809</v>
      </c>
      <c r="Q91" s="69">
        <f t="shared" ca="1" si="33"/>
        <v>3008.9501123583923</v>
      </c>
      <c r="R91" s="44">
        <f t="shared" ca="1" si="34"/>
        <v>5.1695305884351048E-4</v>
      </c>
    </row>
    <row r="92" spans="1:18">
      <c r="A92" s="75">
        <v>15567</v>
      </c>
      <c r="B92" s="75">
        <v>3.0150099999445956E-2</v>
      </c>
      <c r="C92" s="75">
        <v>1</v>
      </c>
      <c r="D92" s="76">
        <f t="shared" si="20"/>
        <v>1.5567</v>
      </c>
      <c r="E92" s="76">
        <f t="shared" si="21"/>
        <v>3.0150099999445956E-2</v>
      </c>
      <c r="F92" s="69">
        <f t="shared" si="22"/>
        <v>1.5567</v>
      </c>
      <c r="G92" s="69">
        <f t="shared" si="23"/>
        <v>3.0150099999445956E-2</v>
      </c>
      <c r="H92" s="69">
        <f t="shared" si="24"/>
        <v>2.4233148899999999</v>
      </c>
      <c r="I92" s="69">
        <f t="shared" si="25"/>
        <v>3.7723742892629999</v>
      </c>
      <c r="J92" s="69">
        <f t="shared" si="26"/>
        <v>5.8724550560957116</v>
      </c>
      <c r="K92" s="69">
        <f t="shared" si="27"/>
        <v>4.6934660669137519E-2</v>
      </c>
      <c r="L92" s="69">
        <f t="shared" si="28"/>
        <v>7.3063186263646371E-2</v>
      </c>
      <c r="M92" s="69">
        <f t="shared" ca="1" si="29"/>
        <v>3.0641540724734698E-2</v>
      </c>
      <c r="N92" s="69">
        <f t="shared" ca="1" si="30"/>
        <v>2.4151398647232426E-7</v>
      </c>
      <c r="O92" s="79">
        <f t="shared" ca="1" si="31"/>
        <v>6976.5389401437405</v>
      </c>
      <c r="P92" s="69">
        <f t="shared" ca="1" si="32"/>
        <v>51191.417775421098</v>
      </c>
      <c r="Q92" s="69">
        <f t="shared" ca="1" si="33"/>
        <v>2486.6867794196532</v>
      </c>
      <c r="R92" s="44">
        <f t="shared" ca="1" si="34"/>
        <v>-4.914407252887415E-4</v>
      </c>
    </row>
    <row r="93" spans="1:18">
      <c r="A93" s="75">
        <v>16231</v>
      </c>
      <c r="B93" s="75">
        <v>3.2509299999219365E-2</v>
      </c>
      <c r="C93" s="75">
        <v>1</v>
      </c>
      <c r="D93" s="76">
        <f t="shared" si="20"/>
        <v>1.6231</v>
      </c>
      <c r="E93" s="76">
        <f t="shared" si="21"/>
        <v>3.2509299999219365E-2</v>
      </c>
      <c r="F93" s="69">
        <f t="shared" si="22"/>
        <v>1.6231</v>
      </c>
      <c r="G93" s="69">
        <f t="shared" si="23"/>
        <v>3.2509299999219365E-2</v>
      </c>
      <c r="H93" s="69">
        <f t="shared" si="24"/>
        <v>2.63445361</v>
      </c>
      <c r="I93" s="69">
        <f t="shared" si="25"/>
        <v>4.2759816543909999</v>
      </c>
      <c r="J93" s="69">
        <f t="shared" si="26"/>
        <v>6.9403458232420316</v>
      </c>
      <c r="K93" s="69">
        <f t="shared" si="27"/>
        <v>5.276584482873295E-2</v>
      </c>
      <c r="L93" s="69">
        <f t="shared" si="28"/>
        <v>8.5644242741516455E-2</v>
      </c>
      <c r="M93" s="69">
        <f t="shared" ca="1" si="29"/>
        <v>3.3246720026884488E-2</v>
      </c>
      <c r="N93" s="69">
        <f t="shared" ca="1" si="30"/>
        <v>5.4378829720163036E-7</v>
      </c>
      <c r="O93" s="79">
        <f t="shared" ca="1" si="31"/>
        <v>884.83983405469735</v>
      </c>
      <c r="P93" s="69">
        <f t="shared" ca="1" si="32"/>
        <v>950.19511192694767</v>
      </c>
      <c r="Q93" s="69">
        <f t="shared" ca="1" si="33"/>
        <v>3062.1516577037651</v>
      </c>
      <c r="R93" s="44">
        <f t="shared" ca="1" si="34"/>
        <v>-7.3742002766512271E-4</v>
      </c>
    </row>
    <row r="94" spans="1:18">
      <c r="A94" s="75">
        <v>16889</v>
      </c>
      <c r="B94" s="75">
        <v>3.602669999236241E-2</v>
      </c>
      <c r="C94" s="75">
        <v>1</v>
      </c>
      <c r="D94" s="76">
        <f t="shared" si="20"/>
        <v>1.6889000000000001</v>
      </c>
      <c r="E94" s="76">
        <f t="shared" si="21"/>
        <v>3.602669999236241E-2</v>
      </c>
      <c r="F94" s="69">
        <f t="shared" si="22"/>
        <v>1.6889000000000001</v>
      </c>
      <c r="G94" s="69">
        <f t="shared" si="23"/>
        <v>3.602669999236241E-2</v>
      </c>
      <c r="H94" s="69">
        <f t="shared" si="24"/>
        <v>2.8523832100000002</v>
      </c>
      <c r="I94" s="69">
        <f t="shared" si="25"/>
        <v>4.8173900033690007</v>
      </c>
      <c r="J94" s="69">
        <f t="shared" si="26"/>
        <v>8.136089976689906</v>
      </c>
      <c r="K94" s="69">
        <f t="shared" si="27"/>
        <v>6.0845493617100878E-2</v>
      </c>
      <c r="L94" s="69">
        <f t="shared" si="28"/>
        <v>0.10276195416992168</v>
      </c>
      <c r="M94" s="69">
        <f t="shared" ca="1" si="29"/>
        <v>3.5939752258703578E-2</v>
      </c>
      <c r="N94" s="69">
        <f t="shared" ca="1" si="30"/>
        <v>7.5599083884071896E-9</v>
      </c>
      <c r="O94" s="79">
        <f t="shared" ca="1" si="31"/>
        <v>1011.5740812025341</v>
      </c>
      <c r="P94" s="69">
        <f t="shared" ca="1" si="32"/>
        <v>34967.417135940974</v>
      </c>
      <c r="Q94" s="69">
        <f t="shared" ca="1" si="33"/>
        <v>29419.381774356643</v>
      </c>
      <c r="R94" s="44">
        <f t="shared" ca="1" si="34"/>
        <v>8.6947733658832016E-5</v>
      </c>
    </row>
    <row r="95" spans="1:18">
      <c r="A95" s="75">
        <v>16921</v>
      </c>
      <c r="B95" s="75">
        <v>3.5756299992499407E-2</v>
      </c>
      <c r="C95" s="75">
        <v>1</v>
      </c>
      <c r="D95" s="76">
        <f t="shared" si="20"/>
        <v>1.6920999999999999</v>
      </c>
      <c r="E95" s="76">
        <f t="shared" si="21"/>
        <v>3.5756299992499407E-2</v>
      </c>
      <c r="F95" s="69">
        <f t="shared" si="22"/>
        <v>1.6920999999999999</v>
      </c>
      <c r="G95" s="69">
        <f t="shared" si="23"/>
        <v>3.5756299992499407E-2</v>
      </c>
      <c r="H95" s="69">
        <f t="shared" si="24"/>
        <v>2.86320241</v>
      </c>
      <c r="I95" s="69">
        <f t="shared" si="25"/>
        <v>4.8448247979609995</v>
      </c>
      <c r="J95" s="69">
        <f t="shared" si="26"/>
        <v>8.1979280406298063</v>
      </c>
      <c r="K95" s="69">
        <f t="shared" si="27"/>
        <v>6.0503235217308243E-2</v>
      </c>
      <c r="L95" s="69">
        <f t="shared" si="28"/>
        <v>0.10237752431120728</v>
      </c>
      <c r="M95" s="69">
        <f t="shared" ca="1" si="29"/>
        <v>3.60735478900054E-2</v>
      </c>
      <c r="N95" s="69">
        <f t="shared" ca="1" si="30"/>
        <v>1.0064622847197292E-7</v>
      </c>
      <c r="O95" s="79">
        <f t="shared" ca="1" si="31"/>
        <v>1225.5777322762292</v>
      </c>
      <c r="P95" s="69">
        <f t="shared" ca="1" si="32"/>
        <v>39284.05694614986</v>
      </c>
      <c r="Q95" s="69">
        <f t="shared" ca="1" si="33"/>
        <v>31496.996634278861</v>
      </c>
      <c r="R95" s="44">
        <f t="shared" ca="1" si="34"/>
        <v>-3.172478975059928E-4</v>
      </c>
    </row>
    <row r="96" spans="1:18">
      <c r="A96" s="75">
        <v>16950</v>
      </c>
      <c r="B96" s="75">
        <v>3.6674999995739199E-2</v>
      </c>
      <c r="C96" s="75">
        <v>1</v>
      </c>
      <c r="D96" s="76">
        <f t="shared" si="20"/>
        <v>1.6950000000000001</v>
      </c>
      <c r="E96" s="76">
        <f t="shared" si="21"/>
        <v>3.6674999995739199E-2</v>
      </c>
      <c r="F96" s="69">
        <f t="shared" si="22"/>
        <v>1.6950000000000001</v>
      </c>
      <c r="G96" s="69">
        <f t="shared" si="23"/>
        <v>3.6674999995739199E-2</v>
      </c>
      <c r="H96" s="69">
        <f t="shared" si="24"/>
        <v>2.8730250000000002</v>
      </c>
      <c r="I96" s="69">
        <f t="shared" si="25"/>
        <v>4.8697773750000009</v>
      </c>
      <c r="J96" s="69">
        <f t="shared" si="26"/>
        <v>8.2542726506250013</v>
      </c>
      <c r="K96" s="69">
        <f t="shared" si="27"/>
        <v>6.2164124992777944E-2</v>
      </c>
      <c r="L96" s="69">
        <f t="shared" si="28"/>
        <v>0.10536819186275861</v>
      </c>
      <c r="M96" s="69">
        <f t="shared" ca="1" si="29"/>
        <v>3.6195026713696662E-2</v>
      </c>
      <c r="N96" s="69">
        <f t="shared" ca="1" si="30"/>
        <v>2.3037435147468454E-7</v>
      </c>
      <c r="O96" s="79">
        <f t="shared" ca="1" si="31"/>
        <v>1438.515341900081</v>
      </c>
      <c r="P96" s="69">
        <f t="shared" ca="1" si="32"/>
        <v>43433.431919808972</v>
      </c>
      <c r="Q96" s="69">
        <f t="shared" ca="1" si="33"/>
        <v>33449.933672557418</v>
      </c>
      <c r="R96" s="44">
        <f t="shared" ca="1" si="34"/>
        <v>4.7997328204253675E-4</v>
      </c>
    </row>
    <row r="97" spans="1:18">
      <c r="A97" s="75">
        <v>16981</v>
      </c>
      <c r="B97" s="75">
        <v>3.7134299993340392E-2</v>
      </c>
      <c r="C97" s="75">
        <v>1</v>
      </c>
      <c r="D97" s="76">
        <f t="shared" si="20"/>
        <v>1.6980999999999999</v>
      </c>
      <c r="E97" s="76">
        <f t="shared" si="21"/>
        <v>3.7134299993340392E-2</v>
      </c>
      <c r="F97" s="69">
        <f t="shared" si="22"/>
        <v>1.6980999999999999</v>
      </c>
      <c r="G97" s="69">
        <f t="shared" si="23"/>
        <v>3.7134299993340392E-2</v>
      </c>
      <c r="H97" s="69">
        <f t="shared" si="24"/>
        <v>2.8835436099999998</v>
      </c>
      <c r="I97" s="69">
        <f t="shared" si="25"/>
        <v>4.8965454041409995</v>
      </c>
      <c r="J97" s="69">
        <f t="shared" si="26"/>
        <v>8.314823750771831</v>
      </c>
      <c r="K97" s="69">
        <f t="shared" si="27"/>
        <v>6.3057754818691317E-2</v>
      </c>
      <c r="L97" s="69">
        <f t="shared" si="28"/>
        <v>0.10707837345761972</v>
      </c>
      <c r="M97" s="69">
        <f t="shared" ca="1" si="29"/>
        <v>3.6325121573308167E-2</v>
      </c>
      <c r="N97" s="69">
        <f t="shared" ca="1" si="30"/>
        <v>6.5476971544584787E-7</v>
      </c>
      <c r="O97" s="79">
        <f t="shared" ca="1" si="31"/>
        <v>1686.4394000028633</v>
      </c>
      <c r="P97" s="69">
        <f t="shared" ca="1" si="32"/>
        <v>48121.948386213924</v>
      </c>
      <c r="Q97" s="69">
        <f t="shared" ca="1" si="33"/>
        <v>35612.137754367795</v>
      </c>
      <c r="R97" s="44">
        <f t="shared" ca="1" si="34"/>
        <v>8.0917842003222495E-4</v>
      </c>
    </row>
    <row r="98" spans="1:18">
      <c r="A98" s="75">
        <v>16997</v>
      </c>
      <c r="B98" s="75">
        <v>4.7479100001510233E-2</v>
      </c>
      <c r="C98" s="75">
        <v>1</v>
      </c>
      <c r="D98" s="76">
        <f t="shared" si="20"/>
        <v>1.6997</v>
      </c>
      <c r="E98" s="76">
        <f t="shared" si="21"/>
        <v>4.7479100001510233E-2</v>
      </c>
      <c r="F98" s="69">
        <f t="shared" si="22"/>
        <v>1.6997</v>
      </c>
      <c r="G98" s="69">
        <f t="shared" si="23"/>
        <v>4.7479100001510233E-2</v>
      </c>
      <c r="H98" s="69">
        <f t="shared" si="24"/>
        <v>2.88898009</v>
      </c>
      <c r="I98" s="69">
        <f t="shared" si="25"/>
        <v>4.910399458973</v>
      </c>
      <c r="J98" s="69">
        <f t="shared" si="26"/>
        <v>8.3462059604164089</v>
      </c>
      <c r="K98" s="69">
        <f t="shared" si="27"/>
        <v>8.0700226272566941E-2</v>
      </c>
      <c r="L98" s="69">
        <f t="shared" si="28"/>
        <v>0.13716617459548203</v>
      </c>
      <c r="M98" s="69">
        <f t="shared" ca="1" si="29"/>
        <v>3.6392363606161375E-2</v>
      </c>
      <c r="N98" s="69">
        <f t="shared" ca="1" si="30"/>
        <v>1.2291572389995297E-4</v>
      </c>
      <c r="O98" s="79">
        <f t="shared" ca="1" si="31"/>
        <v>1822.7177533405118</v>
      </c>
      <c r="P98" s="69">
        <f t="shared" ca="1" si="32"/>
        <v>50645.228728284485</v>
      </c>
      <c r="Q98" s="69">
        <f t="shared" ca="1" si="33"/>
        <v>36758.561658514242</v>
      </c>
      <c r="R98" s="44">
        <f t="shared" ca="1" si="34"/>
        <v>1.1086736395348858E-2</v>
      </c>
    </row>
    <row r="99" spans="1:18">
      <c r="A99" s="75">
        <v>17577</v>
      </c>
      <c r="B99" s="75">
        <v>4.0753099994617514E-2</v>
      </c>
      <c r="C99" s="75">
        <v>1</v>
      </c>
      <c r="D99" s="76">
        <f t="shared" si="20"/>
        <v>1.7577</v>
      </c>
      <c r="E99" s="76">
        <f t="shared" si="21"/>
        <v>4.0753099994617514E-2</v>
      </c>
      <c r="F99" s="69">
        <f t="shared" si="22"/>
        <v>1.7577</v>
      </c>
      <c r="G99" s="69">
        <f t="shared" si="23"/>
        <v>4.0753099994617514E-2</v>
      </c>
      <c r="H99" s="69">
        <f t="shared" si="24"/>
        <v>3.0895092900000001</v>
      </c>
      <c r="I99" s="69">
        <f t="shared" si="25"/>
        <v>5.4304304790330002</v>
      </c>
      <c r="J99" s="69">
        <f t="shared" si="26"/>
        <v>9.5450676529963054</v>
      </c>
      <c r="K99" s="69">
        <f t="shared" si="27"/>
        <v>7.1631723860539204E-2</v>
      </c>
      <c r="L99" s="69">
        <f t="shared" si="28"/>
        <v>0.12590708102966977</v>
      </c>
      <c r="M99" s="69">
        <f t="shared" ca="1" si="29"/>
        <v>3.8874154039087172E-2</v>
      </c>
      <c r="N99" s="69">
        <f t="shared" ca="1" si="30"/>
        <v>3.5304379038038309E-6</v>
      </c>
      <c r="O99" s="79">
        <f t="shared" ca="1" si="31"/>
        <v>11015.419980878742</v>
      </c>
      <c r="P99" s="69">
        <f t="shared" ca="1" si="32"/>
        <v>194009.16484510174</v>
      </c>
      <c r="Q99" s="69">
        <f t="shared" ca="1" si="33"/>
        <v>93454.806535596814</v>
      </c>
      <c r="R99" s="44">
        <f t="shared" ca="1" si="34"/>
        <v>1.8789459555303423E-3</v>
      </c>
    </row>
    <row r="100" spans="1:18">
      <c r="A100" s="75">
        <v>17608.5</v>
      </c>
      <c r="B100" s="75">
        <v>3.8672549999319017E-2</v>
      </c>
      <c r="C100" s="75">
        <v>1</v>
      </c>
      <c r="D100" s="76">
        <f t="shared" si="20"/>
        <v>1.76085</v>
      </c>
      <c r="E100" s="76">
        <f t="shared" si="21"/>
        <v>3.8672549999319017E-2</v>
      </c>
      <c r="F100" s="69">
        <f t="shared" si="22"/>
        <v>1.76085</v>
      </c>
      <c r="G100" s="69">
        <f t="shared" si="23"/>
        <v>3.8672549999319017E-2</v>
      </c>
      <c r="H100" s="69">
        <f t="shared" si="24"/>
        <v>3.1005927225000001</v>
      </c>
      <c r="I100" s="69">
        <f t="shared" si="25"/>
        <v>5.4596786954141248</v>
      </c>
      <c r="J100" s="69">
        <f t="shared" si="26"/>
        <v>9.6136752308199611</v>
      </c>
      <c r="K100" s="69">
        <f t="shared" si="27"/>
        <v>6.809655966630089E-2</v>
      </c>
      <c r="L100" s="69">
        <f t="shared" si="28"/>
        <v>0.11990782708840593</v>
      </c>
      <c r="M100" s="69">
        <f t="shared" ca="1" si="29"/>
        <v>3.9011407599139201E-2</v>
      </c>
      <c r="N100" s="69">
        <f t="shared" ca="1" si="30"/>
        <v>1.1482447295589634E-7</v>
      </c>
      <c r="O100" s="79">
        <f t="shared" ca="1" si="31"/>
        <v>11776.298431031229</v>
      </c>
      <c r="P100" s="69">
        <f t="shared" ca="1" si="32"/>
        <v>204936.52983261552</v>
      </c>
      <c r="Q100" s="69">
        <f t="shared" ca="1" si="33"/>
        <v>97442.74624196763</v>
      </c>
      <c r="R100" s="44">
        <f t="shared" ca="1" si="34"/>
        <v>-3.3885759982018454E-4</v>
      </c>
    </row>
    <row r="101" spans="1:18">
      <c r="A101" s="75">
        <v>17619.5</v>
      </c>
      <c r="B101" s="75">
        <v>3.8715850001608487E-2</v>
      </c>
      <c r="C101" s="75">
        <v>1</v>
      </c>
      <c r="D101" s="76">
        <f t="shared" si="20"/>
        <v>1.7619499999999999</v>
      </c>
      <c r="E101" s="76">
        <f t="shared" si="21"/>
        <v>3.8715850001608487E-2</v>
      </c>
      <c r="F101" s="69">
        <f t="shared" si="22"/>
        <v>1.7619499999999999</v>
      </c>
      <c r="G101" s="69">
        <f t="shared" si="23"/>
        <v>3.8715850001608487E-2</v>
      </c>
      <c r="H101" s="69">
        <f t="shared" si="24"/>
        <v>3.1044678024999999</v>
      </c>
      <c r="I101" s="69">
        <f t="shared" si="25"/>
        <v>5.4699170446148742</v>
      </c>
      <c r="J101" s="69">
        <f t="shared" si="26"/>
        <v>9.6377203367591768</v>
      </c>
      <c r="K101" s="69">
        <f t="shared" si="27"/>
        <v>6.8215391910334072E-2</v>
      </c>
      <c r="L101" s="69">
        <f t="shared" si="28"/>
        <v>0.12019210977641311</v>
      </c>
      <c r="M101" s="69">
        <f t="shared" ca="1" si="29"/>
        <v>3.9059397280405653E-2</v>
      </c>
      <c r="N101" s="69">
        <f t="shared" ca="1" si="30"/>
        <v>1.1802473276893736E-7</v>
      </c>
      <c r="O101" s="79">
        <f t="shared" ca="1" si="31"/>
        <v>12048.961891772715</v>
      </c>
      <c r="P101" s="69">
        <f t="shared" ca="1" si="32"/>
        <v>208834.8234562157</v>
      </c>
      <c r="Q101" s="69">
        <f t="shared" ca="1" si="33"/>
        <v>98859.020284971688</v>
      </c>
      <c r="R101" s="44">
        <f t="shared" ca="1" si="34"/>
        <v>-3.4354727879716551E-4</v>
      </c>
    </row>
    <row r="102" spans="1:18">
      <c r="A102" s="75">
        <v>17739</v>
      </c>
      <c r="B102" s="75">
        <v>3.8881699998455588E-2</v>
      </c>
      <c r="C102" s="75">
        <v>1</v>
      </c>
      <c r="D102" s="76">
        <f t="shared" si="20"/>
        <v>1.7739</v>
      </c>
      <c r="E102" s="76">
        <f t="shared" si="21"/>
        <v>3.8881699998455588E-2</v>
      </c>
      <c r="F102" s="69">
        <f t="shared" si="22"/>
        <v>1.7739</v>
      </c>
      <c r="G102" s="69">
        <f t="shared" si="23"/>
        <v>3.8881699998455588E-2</v>
      </c>
      <c r="H102" s="69">
        <f t="shared" si="24"/>
        <v>3.1467212099999999</v>
      </c>
      <c r="I102" s="69">
        <f t="shared" si="25"/>
        <v>5.581968754419</v>
      </c>
      <c r="J102" s="69">
        <f t="shared" si="26"/>
        <v>9.9018543734638644</v>
      </c>
      <c r="K102" s="69">
        <f t="shared" si="27"/>
        <v>6.8972247627260369E-2</v>
      </c>
      <c r="L102" s="69">
        <f t="shared" si="28"/>
        <v>0.12234987006599717</v>
      </c>
      <c r="M102" s="69">
        <f t="shared" ca="1" si="29"/>
        <v>3.9582736743712481E-2</v>
      </c>
      <c r="N102" s="69">
        <f t="shared" ca="1" si="30"/>
        <v>4.9145251820037792E-7</v>
      </c>
      <c r="O102" s="79">
        <f t="shared" ca="1" si="31"/>
        <v>15248.711332604378</v>
      </c>
      <c r="P102" s="69">
        <f t="shared" ca="1" si="32"/>
        <v>253987.59473328135</v>
      </c>
      <c r="Q102" s="69">
        <f t="shared" ca="1" si="33"/>
        <v>115048.43948446563</v>
      </c>
      <c r="R102" s="44">
        <f t="shared" ca="1" si="34"/>
        <v>-7.0103674525689302E-4</v>
      </c>
    </row>
    <row r="103" spans="1:18">
      <c r="A103" s="75">
        <v>18298</v>
      </c>
      <c r="B103" s="75">
        <v>4.1509399998176377E-2</v>
      </c>
      <c r="C103" s="75">
        <v>1</v>
      </c>
      <c r="D103" s="76">
        <f t="shared" si="20"/>
        <v>1.8298000000000001</v>
      </c>
      <c r="E103" s="76">
        <f t="shared" si="21"/>
        <v>4.1509399998176377E-2</v>
      </c>
      <c r="F103" s="69">
        <f t="shared" si="22"/>
        <v>1.8298000000000001</v>
      </c>
      <c r="G103" s="69">
        <f t="shared" si="23"/>
        <v>4.1509399998176377E-2</v>
      </c>
      <c r="H103" s="69">
        <f t="shared" si="24"/>
        <v>3.3481680400000005</v>
      </c>
      <c r="I103" s="69">
        <f t="shared" si="25"/>
        <v>6.1264778795920014</v>
      </c>
      <c r="J103" s="69">
        <f t="shared" si="26"/>
        <v>11.210229224077445</v>
      </c>
      <c r="K103" s="69">
        <f t="shared" si="27"/>
        <v>7.5953900116663142E-2</v>
      </c>
      <c r="L103" s="69">
        <f t="shared" si="28"/>
        <v>0.13898044643347021</v>
      </c>
      <c r="M103" s="69">
        <f t="shared" ca="1" si="29"/>
        <v>4.2079396434568712E-2</v>
      </c>
      <c r="N103" s="69">
        <f t="shared" ca="1" si="30"/>
        <v>3.2489593749996139E-7</v>
      </c>
      <c r="O103" s="79">
        <f t="shared" ca="1" si="31"/>
        <v>36578.971285124964</v>
      </c>
      <c r="P103" s="69">
        <f t="shared" ca="1" si="32"/>
        <v>539201.13346016372</v>
      </c>
      <c r="Q103" s="69">
        <f t="shared" ca="1" si="33"/>
        <v>211836.44187106201</v>
      </c>
      <c r="R103" s="44">
        <f t="shared" ca="1" si="34"/>
        <v>-5.6999643639233516E-4</v>
      </c>
    </row>
    <row r="104" spans="1:18">
      <c r="A104" s="75">
        <v>18298.5</v>
      </c>
      <c r="B104" s="75">
        <v>4.0779549999570008E-2</v>
      </c>
      <c r="C104" s="75">
        <v>1</v>
      </c>
      <c r="D104" s="76">
        <f t="shared" si="20"/>
        <v>1.82985</v>
      </c>
      <c r="E104" s="76">
        <f t="shared" si="21"/>
        <v>4.0779549999570008E-2</v>
      </c>
      <c r="F104" s="69">
        <f t="shared" si="22"/>
        <v>1.82985</v>
      </c>
      <c r="G104" s="69">
        <f t="shared" si="23"/>
        <v>4.0779549999570008E-2</v>
      </c>
      <c r="H104" s="69">
        <f t="shared" si="24"/>
        <v>3.3483510224999997</v>
      </c>
      <c r="I104" s="69">
        <f t="shared" si="25"/>
        <v>6.1269801185216242</v>
      </c>
      <c r="J104" s="69">
        <f t="shared" si="26"/>
        <v>11.211454569876794</v>
      </c>
      <c r="K104" s="69">
        <f t="shared" si="27"/>
        <v>7.4620459566713176E-2</v>
      </c>
      <c r="L104" s="69">
        <f t="shared" si="28"/>
        <v>0.13654424793815009</v>
      </c>
      <c r="M104" s="69">
        <f t="shared" ca="1" si="29"/>
        <v>4.2081665406715943E-2</v>
      </c>
      <c r="N104" s="69">
        <f t="shared" ca="1" si="30"/>
        <v>1.6955045335268229E-6</v>
      </c>
      <c r="O104" s="79">
        <f t="shared" ca="1" si="31"/>
        <v>36603.178199463</v>
      </c>
      <c r="P104" s="69">
        <f t="shared" ca="1" si="32"/>
        <v>539515.15207175654</v>
      </c>
      <c r="Q104" s="69">
        <f t="shared" ca="1" si="33"/>
        <v>211939.66963288104</v>
      </c>
      <c r="R104" s="44">
        <f t="shared" ca="1" si="34"/>
        <v>-1.3021154071459345E-3</v>
      </c>
    </row>
    <row r="105" spans="1:18">
      <c r="A105" s="75">
        <v>18304</v>
      </c>
      <c r="B105" s="75">
        <v>3.265119999559829E-2</v>
      </c>
      <c r="C105" s="75">
        <v>1</v>
      </c>
      <c r="D105" s="76">
        <f t="shared" si="20"/>
        <v>1.8304</v>
      </c>
      <c r="E105" s="76">
        <f t="shared" si="21"/>
        <v>3.265119999559829E-2</v>
      </c>
      <c r="F105" s="69">
        <f t="shared" si="22"/>
        <v>1.8304</v>
      </c>
      <c r="G105" s="69">
        <f t="shared" si="23"/>
        <v>3.265119999559829E-2</v>
      </c>
      <c r="H105" s="69">
        <f t="shared" si="24"/>
        <v>3.3503641600000003</v>
      </c>
      <c r="I105" s="69">
        <f t="shared" si="25"/>
        <v>6.1325065584640006</v>
      </c>
      <c r="J105" s="69">
        <f t="shared" si="26"/>
        <v>11.224940004612506</v>
      </c>
      <c r="K105" s="69">
        <f t="shared" si="27"/>
        <v>5.9764756471943112E-2</v>
      </c>
      <c r="L105" s="69">
        <f t="shared" si="28"/>
        <v>0.10939341024624467</v>
      </c>
      <c r="M105" s="69">
        <f t="shared" ca="1" si="29"/>
        <v>4.2106628326216373E-2</v>
      </c>
      <c r="N105" s="69">
        <f t="shared" ca="1" si="30"/>
        <v>8.9405124915455071E-5</v>
      </c>
      <c r="O105" s="79">
        <f t="shared" ca="1" si="31"/>
        <v>36870.103033658357</v>
      </c>
      <c r="P105" s="69">
        <f t="shared" ca="1" si="32"/>
        <v>542976.74057297956</v>
      </c>
      <c r="Q105" s="69">
        <f t="shared" ca="1" si="33"/>
        <v>213077.25247349625</v>
      </c>
      <c r="R105" s="44">
        <f t="shared" ca="1" si="34"/>
        <v>-9.4554283306180834E-3</v>
      </c>
    </row>
    <row r="106" spans="1:18">
      <c r="A106" s="75">
        <v>18304</v>
      </c>
      <c r="B106" s="75">
        <v>4.0351199997530784E-2</v>
      </c>
      <c r="C106" s="75">
        <v>1</v>
      </c>
      <c r="D106" s="76">
        <f t="shared" si="20"/>
        <v>1.8304</v>
      </c>
      <c r="E106" s="76">
        <f t="shared" si="21"/>
        <v>4.0351199997530784E-2</v>
      </c>
      <c r="F106" s="69">
        <f t="shared" si="22"/>
        <v>1.8304</v>
      </c>
      <c r="G106" s="69">
        <f t="shared" si="23"/>
        <v>4.0351199997530784E-2</v>
      </c>
      <c r="H106" s="69">
        <f t="shared" si="24"/>
        <v>3.3503641600000003</v>
      </c>
      <c r="I106" s="69">
        <f t="shared" si="25"/>
        <v>6.1325065584640006</v>
      </c>
      <c r="J106" s="69">
        <f t="shared" si="26"/>
        <v>11.224940004612506</v>
      </c>
      <c r="K106" s="69">
        <f t="shared" si="27"/>
        <v>7.3858836475480347E-2</v>
      </c>
      <c r="L106" s="69">
        <f t="shared" si="28"/>
        <v>0.13519121428471922</v>
      </c>
      <c r="M106" s="69">
        <f t="shared" ca="1" si="29"/>
        <v>4.2106628326216373E-2</v>
      </c>
      <c r="N106" s="69">
        <f t="shared" ca="1" si="30"/>
        <v>3.0815286171518802E-6</v>
      </c>
      <c r="O106" s="79">
        <f t="shared" ca="1" si="31"/>
        <v>36870.103033658357</v>
      </c>
      <c r="P106" s="69">
        <f t="shared" ca="1" si="32"/>
        <v>542976.74057297956</v>
      </c>
      <c r="Q106" s="69">
        <f t="shared" ca="1" si="33"/>
        <v>213077.25247349625</v>
      </c>
      <c r="R106" s="44">
        <f t="shared" ca="1" si="34"/>
        <v>-1.755428328685589E-3</v>
      </c>
    </row>
    <row r="107" spans="1:18">
      <c r="A107" s="75">
        <v>18384</v>
      </c>
      <c r="B107" s="75">
        <v>4.1275200004747603E-2</v>
      </c>
      <c r="C107" s="75">
        <v>0.4</v>
      </c>
      <c r="D107" s="76">
        <f t="shared" si="20"/>
        <v>1.8384</v>
      </c>
      <c r="E107" s="76">
        <f t="shared" si="21"/>
        <v>4.1275200004747603E-2</v>
      </c>
      <c r="F107" s="69">
        <f t="shared" si="22"/>
        <v>0.73536000000000001</v>
      </c>
      <c r="G107" s="69">
        <f t="shared" si="23"/>
        <v>1.6510080001899043E-2</v>
      </c>
      <c r="H107" s="69">
        <f t="shared" si="24"/>
        <v>1.351885824</v>
      </c>
      <c r="I107" s="69">
        <f t="shared" si="25"/>
        <v>2.4853068988416003</v>
      </c>
      <c r="J107" s="69">
        <f t="shared" si="26"/>
        <v>4.5689882028303979</v>
      </c>
      <c r="K107" s="69">
        <f t="shared" si="27"/>
        <v>3.0352131075491201E-2</v>
      </c>
      <c r="L107" s="69">
        <f t="shared" si="28"/>
        <v>5.5799357769183024E-2</v>
      </c>
      <c r="M107" s="69">
        <f t="shared" ca="1" si="29"/>
        <v>4.247060124697679E-2</v>
      </c>
      <c r="N107" s="69">
        <f t="shared" ca="1" si="30"/>
        <v>5.7159365196923313E-7</v>
      </c>
      <c r="O107" s="79">
        <f t="shared" ca="1" si="31"/>
        <v>6542.166074916634</v>
      </c>
      <c r="P107" s="69">
        <f t="shared" ca="1" si="32"/>
        <v>95179.453577668086</v>
      </c>
      <c r="Q107" s="69">
        <f t="shared" ca="1" si="33"/>
        <v>36809.302683960726</v>
      </c>
      <c r="R107" s="44">
        <f t="shared" ca="1" si="34"/>
        <v>-1.1954012422291868E-3</v>
      </c>
    </row>
    <row r="108" spans="1:18">
      <c r="A108" s="75">
        <v>18403.5</v>
      </c>
      <c r="B108" s="75">
        <v>4.5211049997305963E-2</v>
      </c>
      <c r="C108" s="75">
        <v>0.6</v>
      </c>
      <c r="D108" s="76">
        <f t="shared" si="20"/>
        <v>1.8403499999999999</v>
      </c>
      <c r="E108" s="76">
        <f t="shared" si="21"/>
        <v>4.5211049997305963E-2</v>
      </c>
      <c r="F108" s="69">
        <f t="shared" si="22"/>
        <v>1.1042099999999999</v>
      </c>
      <c r="G108" s="69">
        <f t="shared" si="23"/>
        <v>2.7126629998383577E-2</v>
      </c>
      <c r="H108" s="69">
        <f t="shared" si="24"/>
        <v>2.0321328734999997</v>
      </c>
      <c r="I108" s="69">
        <f t="shared" si="25"/>
        <v>3.7398357337457244</v>
      </c>
      <c r="J108" s="69">
        <f t="shared" si="26"/>
        <v>6.8826066925989435</v>
      </c>
      <c r="K108" s="69">
        <f t="shared" si="27"/>
        <v>4.9922493517525215E-2</v>
      </c>
      <c r="L108" s="69">
        <f t="shared" si="28"/>
        <v>9.1874860944977529E-2</v>
      </c>
      <c r="M108" s="69">
        <f t="shared" ca="1" si="29"/>
        <v>4.2559568108996491E-2</v>
      </c>
      <c r="N108" s="69">
        <f t="shared" ca="1" si="30"/>
        <v>4.2182137224198972E-6</v>
      </c>
      <c r="O108" s="79">
        <f t="shared" ca="1" si="31"/>
        <v>15086.545920074341</v>
      </c>
      <c r="P108" s="69">
        <f t="shared" ca="1" si="32"/>
        <v>218867.0144487106</v>
      </c>
      <c r="Q108" s="69">
        <f t="shared" ca="1" si="33"/>
        <v>84355.8008388452</v>
      </c>
      <c r="R108" s="44">
        <f t="shared" ca="1" si="34"/>
        <v>2.6514818883094718E-3</v>
      </c>
    </row>
    <row r="109" spans="1:18">
      <c r="A109" s="75">
        <v>19731.5</v>
      </c>
      <c r="B109" s="75">
        <v>4.782944999897154E-2</v>
      </c>
      <c r="C109" s="75">
        <v>1</v>
      </c>
      <c r="D109" s="76">
        <f t="shared" si="20"/>
        <v>1.97315</v>
      </c>
      <c r="E109" s="76">
        <f t="shared" si="21"/>
        <v>4.782944999897154E-2</v>
      </c>
      <c r="F109" s="69">
        <f t="shared" si="22"/>
        <v>1.97315</v>
      </c>
      <c r="G109" s="69">
        <f t="shared" si="23"/>
        <v>4.782944999897154E-2</v>
      </c>
      <c r="H109" s="69">
        <f t="shared" si="24"/>
        <v>3.8933209225000001</v>
      </c>
      <c r="I109" s="69">
        <f t="shared" si="25"/>
        <v>7.6821061782308746</v>
      </c>
      <c r="J109" s="69">
        <f t="shared" si="26"/>
        <v>15.157947805576249</v>
      </c>
      <c r="K109" s="69">
        <f t="shared" si="27"/>
        <v>9.437467926547069E-2</v>
      </c>
      <c r="L109" s="69">
        <f t="shared" si="28"/>
        <v>0.18621539839266349</v>
      </c>
      <c r="M109" s="69">
        <f t="shared" ca="1" si="29"/>
        <v>4.8847594963931887E-2</v>
      </c>
      <c r="N109" s="69">
        <f t="shared" ca="1" si="30"/>
        <v>1.036619169674105E-6</v>
      </c>
      <c r="O109" s="79">
        <f t="shared" ca="1" si="31"/>
        <v>153791.61395842113</v>
      </c>
      <c r="P109" s="69">
        <f t="shared" ca="1" si="32"/>
        <v>1972015.5815248063</v>
      </c>
      <c r="Q109" s="69">
        <f t="shared" ca="1" si="33"/>
        <v>655942.89640822937</v>
      </c>
      <c r="R109" s="44">
        <f t="shared" ca="1" si="34"/>
        <v>-1.0181449649603463E-3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69">
        <f t="shared" si="22"/>
        <v>0</v>
      </c>
      <c r="G110" s="69">
        <f t="shared" si="23"/>
        <v>0</v>
      </c>
      <c r="H110" s="69">
        <f t="shared" si="24"/>
        <v>0</v>
      </c>
      <c r="I110" s="69">
        <f t="shared" si="25"/>
        <v>0</v>
      </c>
      <c r="J110" s="69">
        <f t="shared" si="26"/>
        <v>0</v>
      </c>
      <c r="K110" s="69">
        <f t="shared" si="27"/>
        <v>0</v>
      </c>
      <c r="L110" s="69">
        <f t="shared" si="28"/>
        <v>0</v>
      </c>
      <c r="M110" s="69">
        <f t="shared" ca="1" si="29"/>
        <v>1.9208970901524382E-3</v>
      </c>
      <c r="N110" s="69">
        <f t="shared" ca="1" si="30"/>
        <v>0</v>
      </c>
      <c r="O110" s="79">
        <f t="shared" ca="1" si="31"/>
        <v>0</v>
      </c>
      <c r="P110" s="69">
        <f t="shared" ca="1" si="32"/>
        <v>0</v>
      </c>
      <c r="Q110" s="69">
        <f t="shared" ca="1" si="33"/>
        <v>0</v>
      </c>
      <c r="R110" s="44">
        <f t="shared" ca="1" si="34"/>
        <v>-1.9208970901524382E-3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69">
        <f t="shared" si="22"/>
        <v>0</v>
      </c>
      <c r="G111" s="69">
        <f t="shared" si="23"/>
        <v>0</v>
      </c>
      <c r="H111" s="69">
        <f t="shared" si="24"/>
        <v>0</v>
      </c>
      <c r="I111" s="69">
        <f t="shared" si="25"/>
        <v>0</v>
      </c>
      <c r="J111" s="69">
        <f t="shared" si="26"/>
        <v>0</v>
      </c>
      <c r="K111" s="69">
        <f t="shared" si="27"/>
        <v>0</v>
      </c>
      <c r="L111" s="69">
        <f t="shared" si="28"/>
        <v>0</v>
      </c>
      <c r="M111" s="69">
        <f t="shared" ca="1" si="29"/>
        <v>1.9208970901524382E-3</v>
      </c>
      <c r="N111" s="69">
        <f t="shared" ca="1" si="30"/>
        <v>0</v>
      </c>
      <c r="O111" s="79">
        <f t="shared" ca="1" si="31"/>
        <v>0</v>
      </c>
      <c r="P111" s="69">
        <f t="shared" ca="1" si="32"/>
        <v>0</v>
      </c>
      <c r="Q111" s="69">
        <f t="shared" ca="1" si="33"/>
        <v>0</v>
      </c>
      <c r="R111" s="44">
        <f t="shared" ca="1" si="34"/>
        <v>-1.9208970901524382E-3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69">
        <f t="shared" si="22"/>
        <v>0</v>
      </c>
      <c r="G112" s="69">
        <f t="shared" si="23"/>
        <v>0</v>
      </c>
      <c r="H112" s="69">
        <f t="shared" si="24"/>
        <v>0</v>
      </c>
      <c r="I112" s="69">
        <f t="shared" si="25"/>
        <v>0</v>
      </c>
      <c r="J112" s="69">
        <f t="shared" si="26"/>
        <v>0</v>
      </c>
      <c r="K112" s="69">
        <f t="shared" si="27"/>
        <v>0</v>
      </c>
      <c r="L112" s="69">
        <f t="shared" si="28"/>
        <v>0</v>
      </c>
      <c r="M112" s="69">
        <f t="shared" ca="1" si="29"/>
        <v>1.9208970901524382E-3</v>
      </c>
      <c r="N112" s="69">
        <f t="shared" ca="1" si="30"/>
        <v>0</v>
      </c>
      <c r="O112" s="79">
        <f t="shared" ca="1" si="31"/>
        <v>0</v>
      </c>
      <c r="P112" s="69">
        <f t="shared" ca="1" si="32"/>
        <v>0</v>
      </c>
      <c r="Q112" s="69">
        <f t="shared" ca="1" si="33"/>
        <v>0</v>
      </c>
      <c r="R112" s="44">
        <f t="shared" ca="1" si="34"/>
        <v>-1.9208970901524382E-3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69">
        <f t="shared" si="22"/>
        <v>0</v>
      </c>
      <c r="G113" s="69">
        <f t="shared" si="23"/>
        <v>0</v>
      </c>
      <c r="H113" s="69">
        <f t="shared" si="24"/>
        <v>0</v>
      </c>
      <c r="I113" s="69">
        <f t="shared" si="25"/>
        <v>0</v>
      </c>
      <c r="J113" s="69">
        <f t="shared" si="26"/>
        <v>0</v>
      </c>
      <c r="K113" s="69">
        <f t="shared" si="27"/>
        <v>0</v>
      </c>
      <c r="L113" s="69">
        <f t="shared" si="28"/>
        <v>0</v>
      </c>
      <c r="M113" s="69">
        <f t="shared" ca="1" si="29"/>
        <v>1.9208970901524382E-3</v>
      </c>
      <c r="N113" s="69">
        <f t="shared" ca="1" si="30"/>
        <v>0</v>
      </c>
      <c r="O113" s="79">
        <f t="shared" ca="1" si="31"/>
        <v>0</v>
      </c>
      <c r="P113" s="69">
        <f t="shared" ca="1" si="32"/>
        <v>0</v>
      </c>
      <c r="Q113" s="69">
        <f t="shared" ca="1" si="33"/>
        <v>0</v>
      </c>
      <c r="R113" s="44">
        <f t="shared" ca="1" si="34"/>
        <v>-1.9208970901524382E-3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69">
        <f t="shared" si="22"/>
        <v>0</v>
      </c>
      <c r="G114" s="69">
        <f t="shared" si="23"/>
        <v>0</v>
      </c>
      <c r="H114" s="69">
        <f t="shared" si="24"/>
        <v>0</v>
      </c>
      <c r="I114" s="69">
        <f t="shared" si="25"/>
        <v>0</v>
      </c>
      <c r="J114" s="69">
        <f t="shared" si="26"/>
        <v>0</v>
      </c>
      <c r="K114" s="69">
        <f t="shared" si="27"/>
        <v>0</v>
      </c>
      <c r="L114" s="69">
        <f t="shared" si="28"/>
        <v>0</v>
      </c>
      <c r="M114" s="69">
        <f t="shared" ca="1" si="29"/>
        <v>1.9208970901524382E-3</v>
      </c>
      <c r="N114" s="69">
        <f t="shared" ca="1" si="30"/>
        <v>0</v>
      </c>
      <c r="O114" s="79">
        <f t="shared" ca="1" si="31"/>
        <v>0</v>
      </c>
      <c r="P114" s="69">
        <f t="shared" ca="1" si="32"/>
        <v>0</v>
      </c>
      <c r="Q114" s="69">
        <f t="shared" ca="1" si="33"/>
        <v>0</v>
      </c>
      <c r="R114" s="44">
        <f t="shared" ca="1" si="34"/>
        <v>-1.9208970901524382E-3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69">
        <f t="shared" si="22"/>
        <v>0</v>
      </c>
      <c r="G115" s="69">
        <f t="shared" si="23"/>
        <v>0</v>
      </c>
      <c r="H115" s="69">
        <f t="shared" si="24"/>
        <v>0</v>
      </c>
      <c r="I115" s="69">
        <f t="shared" si="25"/>
        <v>0</v>
      </c>
      <c r="J115" s="69">
        <f t="shared" si="26"/>
        <v>0</v>
      </c>
      <c r="K115" s="69">
        <f t="shared" si="27"/>
        <v>0</v>
      </c>
      <c r="L115" s="69">
        <f t="shared" si="28"/>
        <v>0</v>
      </c>
      <c r="M115" s="69">
        <f t="shared" ca="1" si="29"/>
        <v>1.9208970901524382E-3</v>
      </c>
      <c r="N115" s="69">
        <f t="shared" ca="1" si="30"/>
        <v>0</v>
      </c>
      <c r="O115" s="79">
        <f t="shared" ca="1" si="31"/>
        <v>0</v>
      </c>
      <c r="P115" s="69">
        <f t="shared" ca="1" si="32"/>
        <v>0</v>
      </c>
      <c r="Q115" s="69">
        <f t="shared" ca="1" si="33"/>
        <v>0</v>
      </c>
      <c r="R115" s="44">
        <f t="shared" ca="1" si="34"/>
        <v>-1.9208970901524382E-3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69">
        <f t="shared" si="22"/>
        <v>0</v>
      </c>
      <c r="G116" s="69">
        <f t="shared" si="23"/>
        <v>0</v>
      </c>
      <c r="H116" s="69">
        <f t="shared" si="24"/>
        <v>0</v>
      </c>
      <c r="I116" s="69">
        <f t="shared" si="25"/>
        <v>0</v>
      </c>
      <c r="J116" s="69">
        <f t="shared" si="26"/>
        <v>0</v>
      </c>
      <c r="K116" s="69">
        <f t="shared" si="27"/>
        <v>0</v>
      </c>
      <c r="L116" s="69">
        <f t="shared" si="28"/>
        <v>0</v>
      </c>
      <c r="M116" s="69">
        <f t="shared" ca="1" si="29"/>
        <v>1.9208970901524382E-3</v>
      </c>
      <c r="N116" s="69">
        <f t="shared" ca="1" si="30"/>
        <v>0</v>
      </c>
      <c r="O116" s="79">
        <f t="shared" ca="1" si="31"/>
        <v>0</v>
      </c>
      <c r="P116" s="69">
        <f t="shared" ca="1" si="32"/>
        <v>0</v>
      </c>
      <c r="Q116" s="69">
        <f t="shared" ca="1" si="33"/>
        <v>0</v>
      </c>
      <c r="R116" s="44">
        <f t="shared" ca="1" si="34"/>
        <v>-1.9208970901524382E-3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69">
        <f t="shared" si="22"/>
        <v>0</v>
      </c>
      <c r="G117" s="69">
        <f t="shared" si="23"/>
        <v>0</v>
      </c>
      <c r="H117" s="69">
        <f t="shared" si="24"/>
        <v>0</v>
      </c>
      <c r="I117" s="69">
        <f t="shared" si="25"/>
        <v>0</v>
      </c>
      <c r="J117" s="69">
        <f t="shared" si="26"/>
        <v>0</v>
      </c>
      <c r="K117" s="69">
        <f t="shared" si="27"/>
        <v>0</v>
      </c>
      <c r="L117" s="69">
        <f t="shared" si="28"/>
        <v>0</v>
      </c>
      <c r="M117" s="69">
        <f t="shared" ca="1" si="29"/>
        <v>1.9208970901524382E-3</v>
      </c>
      <c r="N117" s="69">
        <f t="shared" ca="1" si="30"/>
        <v>0</v>
      </c>
      <c r="O117" s="79">
        <f t="shared" ca="1" si="31"/>
        <v>0</v>
      </c>
      <c r="P117" s="69">
        <f t="shared" ca="1" si="32"/>
        <v>0</v>
      </c>
      <c r="Q117" s="69">
        <f t="shared" ca="1" si="33"/>
        <v>0</v>
      </c>
      <c r="R117" s="44">
        <f t="shared" ca="1" si="34"/>
        <v>-1.9208970901524382E-3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69">
        <f t="shared" si="22"/>
        <v>0</v>
      </c>
      <c r="G118" s="69">
        <f t="shared" si="23"/>
        <v>0</v>
      </c>
      <c r="H118" s="69">
        <f t="shared" si="24"/>
        <v>0</v>
      </c>
      <c r="I118" s="69">
        <f t="shared" si="25"/>
        <v>0</v>
      </c>
      <c r="J118" s="69">
        <f t="shared" si="26"/>
        <v>0</v>
      </c>
      <c r="K118" s="69">
        <f t="shared" si="27"/>
        <v>0</v>
      </c>
      <c r="L118" s="69">
        <f t="shared" si="28"/>
        <v>0</v>
      </c>
      <c r="M118" s="69">
        <f t="shared" ca="1" si="29"/>
        <v>1.9208970901524382E-3</v>
      </c>
      <c r="N118" s="69">
        <f t="shared" ca="1" si="30"/>
        <v>0</v>
      </c>
      <c r="O118" s="79">
        <f t="shared" ca="1" si="31"/>
        <v>0</v>
      </c>
      <c r="P118" s="69">
        <f t="shared" ca="1" si="32"/>
        <v>0</v>
      </c>
      <c r="Q118" s="69">
        <f t="shared" ca="1" si="33"/>
        <v>0</v>
      </c>
      <c r="R118" s="44">
        <f t="shared" ca="1" si="34"/>
        <v>-1.9208970901524382E-3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69">
        <f t="shared" si="22"/>
        <v>0</v>
      </c>
      <c r="G119" s="69">
        <f t="shared" si="23"/>
        <v>0</v>
      </c>
      <c r="H119" s="69">
        <f t="shared" si="24"/>
        <v>0</v>
      </c>
      <c r="I119" s="69">
        <f t="shared" si="25"/>
        <v>0</v>
      </c>
      <c r="J119" s="69">
        <f t="shared" si="26"/>
        <v>0</v>
      </c>
      <c r="K119" s="69">
        <f t="shared" si="27"/>
        <v>0</v>
      </c>
      <c r="L119" s="69">
        <f t="shared" si="28"/>
        <v>0</v>
      </c>
      <c r="M119" s="69">
        <f t="shared" ca="1" si="29"/>
        <v>1.9208970901524382E-3</v>
      </c>
      <c r="N119" s="69">
        <f t="shared" ca="1" si="30"/>
        <v>0</v>
      </c>
      <c r="O119" s="79">
        <f t="shared" ca="1" si="31"/>
        <v>0</v>
      </c>
      <c r="P119" s="69">
        <f t="shared" ca="1" si="32"/>
        <v>0</v>
      </c>
      <c r="Q119" s="69">
        <f t="shared" ca="1" si="33"/>
        <v>0</v>
      </c>
      <c r="R119" s="44">
        <f t="shared" ca="1" si="34"/>
        <v>-1.9208970901524382E-3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69">
        <f t="shared" si="22"/>
        <v>0</v>
      </c>
      <c r="G120" s="69">
        <f t="shared" si="23"/>
        <v>0</v>
      </c>
      <c r="H120" s="69">
        <f t="shared" si="24"/>
        <v>0</v>
      </c>
      <c r="I120" s="69">
        <f t="shared" si="25"/>
        <v>0</v>
      </c>
      <c r="J120" s="69">
        <f t="shared" si="26"/>
        <v>0</v>
      </c>
      <c r="K120" s="69">
        <f t="shared" si="27"/>
        <v>0</v>
      </c>
      <c r="L120" s="69">
        <f t="shared" si="28"/>
        <v>0</v>
      </c>
      <c r="M120" s="69">
        <f t="shared" ca="1" si="29"/>
        <v>1.9208970901524382E-3</v>
      </c>
      <c r="N120" s="69">
        <f t="shared" ca="1" si="30"/>
        <v>0</v>
      </c>
      <c r="O120" s="79">
        <f t="shared" ca="1" si="31"/>
        <v>0</v>
      </c>
      <c r="P120" s="69">
        <f t="shared" ca="1" si="32"/>
        <v>0</v>
      </c>
      <c r="Q120" s="69">
        <f t="shared" ca="1" si="33"/>
        <v>0</v>
      </c>
      <c r="R120" s="44">
        <f t="shared" ca="1" si="34"/>
        <v>-1.9208970901524382E-3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si="27"/>
        <v>0</v>
      </c>
      <c r="L121" s="69">
        <f t="shared" si="28"/>
        <v>0</v>
      </c>
      <c r="M121" s="69">
        <f t="shared" ca="1" si="29"/>
        <v>1.9208970901524382E-3</v>
      </c>
      <c r="N121" s="69">
        <f t="shared" ca="1" si="30"/>
        <v>0</v>
      </c>
      <c r="O121" s="79">
        <f t="shared" ca="1" si="31"/>
        <v>0</v>
      </c>
      <c r="P121" s="69">
        <f t="shared" ca="1" si="32"/>
        <v>0</v>
      </c>
      <c r="Q121" s="69">
        <f t="shared" ca="1" si="33"/>
        <v>0</v>
      </c>
      <c r="R121" s="44">
        <f t="shared" ca="1" si="34"/>
        <v>-1.9208970901524382E-3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si="27"/>
        <v>0</v>
      </c>
      <c r="L122" s="69">
        <f t="shared" si="28"/>
        <v>0</v>
      </c>
      <c r="M122" s="69">
        <f t="shared" ca="1" si="29"/>
        <v>1.9208970901524382E-3</v>
      </c>
      <c r="N122" s="69">
        <f t="shared" ca="1" si="30"/>
        <v>0</v>
      </c>
      <c r="O122" s="79">
        <f t="shared" ca="1" si="31"/>
        <v>0</v>
      </c>
      <c r="P122" s="69">
        <f t="shared" ca="1" si="32"/>
        <v>0</v>
      </c>
      <c r="Q122" s="69">
        <f t="shared" ca="1" si="33"/>
        <v>0</v>
      </c>
      <c r="R122" s="44">
        <f t="shared" ca="1" si="34"/>
        <v>-1.9208970901524382E-3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si="27"/>
        <v>0</v>
      </c>
      <c r="L123" s="69">
        <f t="shared" si="28"/>
        <v>0</v>
      </c>
      <c r="M123" s="69">
        <f t="shared" ca="1" si="29"/>
        <v>1.9208970901524382E-3</v>
      </c>
      <c r="N123" s="69">
        <f t="shared" ca="1" si="30"/>
        <v>0</v>
      </c>
      <c r="O123" s="79">
        <f t="shared" ca="1" si="31"/>
        <v>0</v>
      </c>
      <c r="P123" s="69">
        <f t="shared" ca="1" si="32"/>
        <v>0</v>
      </c>
      <c r="Q123" s="69">
        <f t="shared" ca="1" si="33"/>
        <v>0</v>
      </c>
      <c r="R123" s="44">
        <f t="shared" ca="1" si="34"/>
        <v>-1.9208970901524382E-3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si="27"/>
        <v>0</v>
      </c>
      <c r="L124" s="69">
        <f t="shared" si="28"/>
        <v>0</v>
      </c>
      <c r="M124" s="69">
        <f t="shared" ca="1" si="29"/>
        <v>1.9208970901524382E-3</v>
      </c>
      <c r="N124" s="69">
        <f t="shared" ca="1" si="30"/>
        <v>0</v>
      </c>
      <c r="O124" s="79">
        <f t="shared" ca="1" si="31"/>
        <v>0</v>
      </c>
      <c r="P124" s="69">
        <f t="shared" ca="1" si="32"/>
        <v>0</v>
      </c>
      <c r="Q124" s="69">
        <f t="shared" ca="1" si="33"/>
        <v>0</v>
      </c>
      <c r="R124" s="44">
        <f t="shared" ca="1" si="34"/>
        <v>-1.9208970901524382E-3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si="27"/>
        <v>0</v>
      </c>
      <c r="L125" s="69">
        <f t="shared" si="28"/>
        <v>0</v>
      </c>
      <c r="M125" s="69">
        <f t="shared" ca="1" si="29"/>
        <v>1.9208970901524382E-3</v>
      </c>
      <c r="N125" s="69">
        <f t="shared" ca="1" si="30"/>
        <v>0</v>
      </c>
      <c r="O125" s="79">
        <f t="shared" ca="1" si="31"/>
        <v>0</v>
      </c>
      <c r="P125" s="69">
        <f t="shared" ca="1" si="32"/>
        <v>0</v>
      </c>
      <c r="Q125" s="69">
        <f t="shared" ca="1" si="33"/>
        <v>0</v>
      </c>
      <c r="R125" s="44">
        <f t="shared" ca="1" si="34"/>
        <v>-1.9208970901524382E-3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si="27"/>
        <v>0</v>
      </c>
      <c r="L126" s="69">
        <f t="shared" si="28"/>
        <v>0</v>
      </c>
      <c r="M126" s="69">
        <f t="shared" ca="1" si="29"/>
        <v>1.9208970901524382E-3</v>
      </c>
      <c r="N126" s="69">
        <f t="shared" ca="1" si="30"/>
        <v>0</v>
      </c>
      <c r="O126" s="79">
        <f t="shared" ca="1" si="31"/>
        <v>0</v>
      </c>
      <c r="P126" s="69">
        <f t="shared" ca="1" si="32"/>
        <v>0</v>
      </c>
      <c r="Q126" s="69">
        <f t="shared" ca="1" si="33"/>
        <v>0</v>
      </c>
      <c r="R126" s="44">
        <f t="shared" ca="1" si="34"/>
        <v>-1.9208970901524382E-3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si="27"/>
        <v>0</v>
      </c>
      <c r="L127" s="69">
        <f t="shared" si="28"/>
        <v>0</v>
      </c>
      <c r="M127" s="69">
        <f t="shared" ca="1" si="29"/>
        <v>1.9208970901524382E-3</v>
      </c>
      <c r="N127" s="69">
        <f t="shared" ca="1" si="30"/>
        <v>0</v>
      </c>
      <c r="O127" s="79">
        <f t="shared" ca="1" si="31"/>
        <v>0</v>
      </c>
      <c r="P127" s="69">
        <f t="shared" ca="1" si="32"/>
        <v>0</v>
      </c>
      <c r="Q127" s="69">
        <f t="shared" ca="1" si="33"/>
        <v>0</v>
      </c>
      <c r="R127" s="44">
        <f t="shared" ca="1" si="34"/>
        <v>-1.9208970901524382E-3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si="27"/>
        <v>0</v>
      </c>
      <c r="L128" s="69">
        <f t="shared" si="28"/>
        <v>0</v>
      </c>
      <c r="M128" s="69">
        <f t="shared" ca="1" si="29"/>
        <v>1.9208970901524382E-3</v>
      </c>
      <c r="N128" s="69">
        <f t="shared" ca="1" si="30"/>
        <v>0</v>
      </c>
      <c r="O128" s="79">
        <f t="shared" ca="1" si="31"/>
        <v>0</v>
      </c>
      <c r="P128" s="69">
        <f t="shared" ca="1" si="32"/>
        <v>0</v>
      </c>
      <c r="Q128" s="69">
        <f t="shared" ca="1" si="33"/>
        <v>0</v>
      </c>
      <c r="R128" s="44">
        <f t="shared" ca="1" si="34"/>
        <v>-1.9208970901524382E-3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si="27"/>
        <v>0</v>
      </c>
      <c r="L129" s="69">
        <f t="shared" si="28"/>
        <v>0</v>
      </c>
      <c r="M129" s="69">
        <f t="shared" ca="1" si="29"/>
        <v>1.9208970901524382E-3</v>
      </c>
      <c r="N129" s="69">
        <f t="shared" ca="1" si="30"/>
        <v>0</v>
      </c>
      <c r="O129" s="79">
        <f t="shared" ca="1" si="31"/>
        <v>0</v>
      </c>
      <c r="P129" s="69">
        <f t="shared" ca="1" si="32"/>
        <v>0</v>
      </c>
      <c r="Q129" s="69">
        <f t="shared" ca="1" si="33"/>
        <v>0</v>
      </c>
      <c r="R129" s="44">
        <f t="shared" ca="1" si="34"/>
        <v>-1.9208970901524382E-3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si="27"/>
        <v>0</v>
      </c>
      <c r="L130" s="69">
        <f t="shared" si="28"/>
        <v>0</v>
      </c>
      <c r="M130" s="69">
        <f t="shared" ca="1" si="29"/>
        <v>1.9208970901524382E-3</v>
      </c>
      <c r="N130" s="69">
        <f t="shared" ca="1" si="30"/>
        <v>0</v>
      </c>
      <c r="O130" s="79">
        <f t="shared" ca="1" si="31"/>
        <v>0</v>
      </c>
      <c r="P130" s="69">
        <f t="shared" ca="1" si="32"/>
        <v>0</v>
      </c>
      <c r="Q130" s="69">
        <f t="shared" ca="1" si="33"/>
        <v>0</v>
      </c>
      <c r="R130" s="44">
        <f t="shared" ca="1" si="34"/>
        <v>-1.9208970901524382E-3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si="27"/>
        <v>0</v>
      </c>
      <c r="L131" s="69">
        <f t="shared" si="28"/>
        <v>0</v>
      </c>
      <c r="M131" s="69">
        <f t="shared" ca="1" si="29"/>
        <v>1.9208970901524382E-3</v>
      </c>
      <c r="N131" s="69">
        <f t="shared" ca="1" si="30"/>
        <v>0</v>
      </c>
      <c r="O131" s="79">
        <f t="shared" ca="1" si="31"/>
        <v>0</v>
      </c>
      <c r="P131" s="69">
        <f t="shared" ca="1" si="32"/>
        <v>0</v>
      </c>
      <c r="Q131" s="69">
        <f t="shared" ca="1" si="33"/>
        <v>0</v>
      </c>
      <c r="R131" s="44">
        <f t="shared" ca="1" si="34"/>
        <v>-1.9208970901524382E-3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si="27"/>
        <v>0</v>
      </c>
      <c r="L132" s="69">
        <f t="shared" si="28"/>
        <v>0</v>
      </c>
      <c r="M132" s="69">
        <f t="shared" ca="1" si="29"/>
        <v>1.9208970901524382E-3</v>
      </c>
      <c r="N132" s="69">
        <f t="shared" ca="1" si="30"/>
        <v>0</v>
      </c>
      <c r="O132" s="79">
        <f t="shared" ca="1" si="31"/>
        <v>0</v>
      </c>
      <c r="P132" s="69">
        <f t="shared" ca="1" si="32"/>
        <v>0</v>
      </c>
      <c r="Q132" s="69">
        <f t="shared" ca="1" si="33"/>
        <v>0</v>
      </c>
      <c r="R132" s="44">
        <f t="shared" ca="1" si="34"/>
        <v>-1.9208970901524382E-3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si="27"/>
        <v>0</v>
      </c>
      <c r="L133" s="69">
        <f t="shared" si="28"/>
        <v>0</v>
      </c>
      <c r="M133" s="69">
        <f t="shared" ca="1" si="29"/>
        <v>1.9208970901524382E-3</v>
      </c>
      <c r="N133" s="69">
        <f t="shared" ca="1" si="30"/>
        <v>0</v>
      </c>
      <c r="O133" s="79">
        <f t="shared" ca="1" si="31"/>
        <v>0</v>
      </c>
      <c r="P133" s="69">
        <f t="shared" ca="1" si="32"/>
        <v>0</v>
      </c>
      <c r="Q133" s="69">
        <f t="shared" ca="1" si="33"/>
        <v>0</v>
      </c>
      <c r="R133" s="44">
        <f t="shared" ca="1" si="34"/>
        <v>-1.9208970901524382E-3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si="27"/>
        <v>0</v>
      </c>
      <c r="L134" s="69">
        <f t="shared" si="28"/>
        <v>0</v>
      </c>
      <c r="M134" s="69">
        <f t="shared" ca="1" si="29"/>
        <v>1.9208970901524382E-3</v>
      </c>
      <c r="N134" s="69">
        <f t="shared" ca="1" si="30"/>
        <v>0</v>
      </c>
      <c r="O134" s="79">
        <f t="shared" ca="1" si="31"/>
        <v>0</v>
      </c>
      <c r="P134" s="69">
        <f t="shared" ca="1" si="32"/>
        <v>0</v>
      </c>
      <c r="Q134" s="69">
        <f t="shared" ca="1" si="33"/>
        <v>0</v>
      </c>
      <c r="R134" s="44">
        <f t="shared" ca="1" si="34"/>
        <v>-1.9208970901524382E-3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si="27"/>
        <v>0</v>
      </c>
      <c r="L135" s="69">
        <f t="shared" si="28"/>
        <v>0</v>
      </c>
      <c r="M135" s="69">
        <f t="shared" ca="1" si="29"/>
        <v>1.9208970901524382E-3</v>
      </c>
      <c r="N135" s="69">
        <f t="shared" ca="1" si="30"/>
        <v>0</v>
      </c>
      <c r="O135" s="79">
        <f t="shared" ca="1" si="31"/>
        <v>0</v>
      </c>
      <c r="P135" s="69">
        <f t="shared" ca="1" si="32"/>
        <v>0</v>
      </c>
      <c r="Q135" s="69">
        <f t="shared" ca="1" si="33"/>
        <v>0</v>
      </c>
      <c r="R135" s="44">
        <f t="shared" ca="1" si="34"/>
        <v>-1.9208970901524382E-3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si="27"/>
        <v>0</v>
      </c>
      <c r="L136" s="69">
        <f t="shared" si="28"/>
        <v>0</v>
      </c>
      <c r="M136" s="69">
        <f t="shared" ca="1" si="29"/>
        <v>1.9208970901524382E-3</v>
      </c>
      <c r="N136" s="69">
        <f t="shared" ca="1" si="30"/>
        <v>0</v>
      </c>
      <c r="O136" s="79">
        <f t="shared" ca="1" si="31"/>
        <v>0</v>
      </c>
      <c r="P136" s="69">
        <f t="shared" ca="1" si="32"/>
        <v>0</v>
      </c>
      <c r="Q136" s="69">
        <f t="shared" ca="1" si="33"/>
        <v>0</v>
      </c>
      <c r="R136" s="44">
        <f t="shared" ca="1" si="34"/>
        <v>-1.9208970901524382E-3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si="27"/>
        <v>0</v>
      </c>
      <c r="L137" s="69">
        <f t="shared" si="28"/>
        <v>0</v>
      </c>
      <c r="M137" s="69">
        <f t="shared" ca="1" si="29"/>
        <v>1.9208970901524382E-3</v>
      </c>
      <c r="N137" s="69">
        <f t="shared" ca="1" si="30"/>
        <v>0</v>
      </c>
      <c r="O137" s="79">
        <f t="shared" ca="1" si="31"/>
        <v>0</v>
      </c>
      <c r="P137" s="69">
        <f t="shared" ca="1" si="32"/>
        <v>0</v>
      </c>
      <c r="Q137" s="69">
        <f t="shared" ca="1" si="33"/>
        <v>0</v>
      </c>
      <c r="R137" s="44">
        <f t="shared" ca="1" si="34"/>
        <v>-1.9208970901524382E-3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si="27"/>
        <v>0</v>
      </c>
      <c r="L138" s="69">
        <f t="shared" si="28"/>
        <v>0</v>
      </c>
      <c r="M138" s="69">
        <f t="shared" ca="1" si="29"/>
        <v>1.9208970901524382E-3</v>
      </c>
      <c r="N138" s="69">
        <f t="shared" ca="1" si="30"/>
        <v>0</v>
      </c>
      <c r="O138" s="79">
        <f t="shared" ca="1" si="31"/>
        <v>0</v>
      </c>
      <c r="P138" s="69">
        <f t="shared" ca="1" si="32"/>
        <v>0</v>
      </c>
      <c r="Q138" s="69">
        <f t="shared" ca="1" si="33"/>
        <v>0</v>
      </c>
      <c r="R138" s="44">
        <f t="shared" ca="1" si="34"/>
        <v>-1.9208970901524382E-3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si="27"/>
        <v>0</v>
      </c>
      <c r="L139" s="69">
        <f t="shared" si="28"/>
        <v>0</v>
      </c>
      <c r="M139" s="69">
        <f t="shared" ca="1" si="29"/>
        <v>1.9208970901524382E-3</v>
      </c>
      <c r="N139" s="69">
        <f t="shared" ca="1" si="30"/>
        <v>0</v>
      </c>
      <c r="O139" s="79">
        <f t="shared" ca="1" si="31"/>
        <v>0</v>
      </c>
      <c r="P139" s="69">
        <f t="shared" ca="1" si="32"/>
        <v>0</v>
      </c>
      <c r="Q139" s="69">
        <f t="shared" ca="1" si="33"/>
        <v>0</v>
      </c>
      <c r="R139" s="44">
        <f t="shared" ca="1" si="34"/>
        <v>-1.9208970901524382E-3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si="27"/>
        <v>0</v>
      </c>
      <c r="L140" s="69">
        <f t="shared" si="28"/>
        <v>0</v>
      </c>
      <c r="M140" s="69">
        <f t="shared" ca="1" si="29"/>
        <v>1.9208970901524382E-3</v>
      </c>
      <c r="N140" s="69">
        <f t="shared" ca="1" si="30"/>
        <v>0</v>
      </c>
      <c r="O140" s="79">
        <f t="shared" ca="1" si="31"/>
        <v>0</v>
      </c>
      <c r="P140" s="69">
        <f t="shared" ca="1" si="32"/>
        <v>0</v>
      </c>
      <c r="Q140" s="69">
        <f t="shared" ca="1" si="33"/>
        <v>0</v>
      </c>
      <c r="R140" s="44">
        <f t="shared" ca="1" si="34"/>
        <v>-1.9208970901524382E-3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si="27"/>
        <v>0</v>
      </c>
      <c r="L141" s="69">
        <f t="shared" si="28"/>
        <v>0</v>
      </c>
      <c r="M141" s="69">
        <f t="shared" ca="1" si="29"/>
        <v>1.9208970901524382E-3</v>
      </c>
      <c r="N141" s="69">
        <f t="shared" ca="1" si="30"/>
        <v>0</v>
      </c>
      <c r="O141" s="79">
        <f t="shared" ca="1" si="31"/>
        <v>0</v>
      </c>
      <c r="P141" s="69">
        <f t="shared" ca="1" si="32"/>
        <v>0</v>
      </c>
      <c r="Q141" s="69">
        <f t="shared" ca="1" si="33"/>
        <v>0</v>
      </c>
      <c r="R141" s="44">
        <f t="shared" ca="1" si="34"/>
        <v>-1.9208970901524382E-3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si="27"/>
        <v>0</v>
      </c>
      <c r="L142" s="69">
        <f t="shared" si="28"/>
        <v>0</v>
      </c>
      <c r="M142" s="69">
        <f t="shared" ca="1" si="29"/>
        <v>1.9208970901524382E-3</v>
      </c>
      <c r="N142" s="69">
        <f t="shared" ca="1" si="30"/>
        <v>0</v>
      </c>
      <c r="O142" s="79">
        <f t="shared" ca="1" si="31"/>
        <v>0</v>
      </c>
      <c r="P142" s="69">
        <f t="shared" ca="1" si="32"/>
        <v>0</v>
      </c>
      <c r="Q142" s="69">
        <f t="shared" ca="1" si="33"/>
        <v>0</v>
      </c>
      <c r="R142" s="44">
        <f t="shared" ca="1" si="34"/>
        <v>-1.9208970901524382E-3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si="27"/>
        <v>0</v>
      </c>
      <c r="L143" s="69">
        <f t="shared" si="28"/>
        <v>0</v>
      </c>
      <c r="M143" s="69">
        <f t="shared" ca="1" si="29"/>
        <v>1.9208970901524382E-3</v>
      </c>
      <c r="N143" s="69">
        <f t="shared" ca="1" si="30"/>
        <v>0</v>
      </c>
      <c r="O143" s="79">
        <f t="shared" ca="1" si="31"/>
        <v>0</v>
      </c>
      <c r="P143" s="69">
        <f t="shared" ca="1" si="32"/>
        <v>0</v>
      </c>
      <c r="Q143" s="69">
        <f t="shared" ca="1" si="33"/>
        <v>0</v>
      </c>
      <c r="R143" s="44">
        <f t="shared" ca="1" si="34"/>
        <v>-1.9208970901524382E-3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si="27"/>
        <v>0</v>
      </c>
      <c r="L144" s="69">
        <f t="shared" si="28"/>
        <v>0</v>
      </c>
      <c r="M144" s="69">
        <f t="shared" ca="1" si="29"/>
        <v>1.9208970901524382E-3</v>
      </c>
      <c r="N144" s="69">
        <f t="shared" ca="1" si="30"/>
        <v>0</v>
      </c>
      <c r="O144" s="79">
        <f t="shared" ca="1" si="31"/>
        <v>0</v>
      </c>
      <c r="P144" s="69">
        <f t="shared" ca="1" si="32"/>
        <v>0</v>
      </c>
      <c r="Q144" s="69">
        <f t="shared" ca="1" si="33"/>
        <v>0</v>
      </c>
      <c r="R144" s="44">
        <f t="shared" ca="1" si="34"/>
        <v>-1.9208970901524382E-3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si="27"/>
        <v>0</v>
      </c>
      <c r="L145" s="69">
        <f t="shared" si="28"/>
        <v>0</v>
      </c>
      <c r="M145" s="69">
        <f t="shared" ca="1" si="29"/>
        <v>1.9208970901524382E-3</v>
      </c>
      <c r="N145" s="69">
        <f t="shared" ca="1" si="30"/>
        <v>0</v>
      </c>
      <c r="O145" s="79">
        <f t="shared" ca="1" si="31"/>
        <v>0</v>
      </c>
      <c r="P145" s="69">
        <f t="shared" ca="1" si="32"/>
        <v>0</v>
      </c>
      <c r="Q145" s="69">
        <f t="shared" ca="1" si="33"/>
        <v>0</v>
      </c>
      <c r="R145" s="44">
        <f t="shared" ca="1" si="34"/>
        <v>-1.9208970901524382E-3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69">
        <f t="shared" si="22"/>
        <v>0</v>
      </c>
      <c r="G146" s="69">
        <f t="shared" si="23"/>
        <v>0</v>
      </c>
      <c r="H146" s="69">
        <f t="shared" si="24"/>
        <v>0</v>
      </c>
      <c r="I146" s="69">
        <f t="shared" si="25"/>
        <v>0</v>
      </c>
      <c r="J146" s="69">
        <f t="shared" si="26"/>
        <v>0</v>
      </c>
      <c r="K146" s="69">
        <f t="shared" si="27"/>
        <v>0</v>
      </c>
      <c r="L146" s="69">
        <f t="shared" si="28"/>
        <v>0</v>
      </c>
      <c r="M146" s="69">
        <f t="shared" ca="1" si="29"/>
        <v>1.9208970901524382E-3</v>
      </c>
      <c r="N146" s="69">
        <f t="shared" ca="1" si="30"/>
        <v>0</v>
      </c>
      <c r="O146" s="79">
        <f t="shared" ca="1" si="31"/>
        <v>0</v>
      </c>
      <c r="P146" s="69">
        <f t="shared" ca="1" si="32"/>
        <v>0</v>
      </c>
      <c r="Q146" s="69">
        <f t="shared" ca="1" si="33"/>
        <v>0</v>
      </c>
      <c r="R146" s="44">
        <f t="shared" ca="1" si="34"/>
        <v>-1.9208970901524382E-3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69">
        <f t="shared" si="22"/>
        <v>0</v>
      </c>
      <c r="G147" s="69">
        <f t="shared" si="23"/>
        <v>0</v>
      </c>
      <c r="H147" s="69">
        <f t="shared" si="24"/>
        <v>0</v>
      </c>
      <c r="I147" s="69">
        <f t="shared" si="25"/>
        <v>0</v>
      </c>
      <c r="J147" s="69">
        <f t="shared" si="26"/>
        <v>0</v>
      </c>
      <c r="K147" s="69">
        <f t="shared" si="27"/>
        <v>0</v>
      </c>
      <c r="L147" s="69">
        <f t="shared" si="28"/>
        <v>0</v>
      </c>
      <c r="M147" s="69">
        <f t="shared" ca="1" si="29"/>
        <v>1.9208970901524382E-3</v>
      </c>
      <c r="N147" s="69">
        <f t="shared" ca="1" si="30"/>
        <v>0</v>
      </c>
      <c r="O147" s="79">
        <f t="shared" ca="1" si="31"/>
        <v>0</v>
      </c>
      <c r="P147" s="69">
        <f t="shared" ca="1" si="32"/>
        <v>0</v>
      </c>
      <c r="Q147" s="69">
        <f t="shared" ca="1" si="33"/>
        <v>0</v>
      </c>
      <c r="R147" s="44">
        <f t="shared" ca="1" si="34"/>
        <v>-1.9208970901524382E-3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69">
        <f t="shared" si="22"/>
        <v>0</v>
      </c>
      <c r="G148" s="69">
        <f t="shared" si="23"/>
        <v>0</v>
      </c>
      <c r="H148" s="69">
        <f t="shared" si="24"/>
        <v>0</v>
      </c>
      <c r="I148" s="69">
        <f t="shared" si="25"/>
        <v>0</v>
      </c>
      <c r="J148" s="69">
        <f t="shared" si="26"/>
        <v>0</v>
      </c>
      <c r="K148" s="69">
        <f t="shared" si="27"/>
        <v>0</v>
      </c>
      <c r="L148" s="69">
        <f t="shared" si="28"/>
        <v>0</v>
      </c>
      <c r="M148" s="69">
        <f t="shared" ca="1" si="29"/>
        <v>1.9208970901524382E-3</v>
      </c>
      <c r="N148" s="69">
        <f t="shared" ca="1" si="30"/>
        <v>0</v>
      </c>
      <c r="O148" s="79">
        <f t="shared" ca="1" si="31"/>
        <v>0</v>
      </c>
      <c r="P148" s="69">
        <f t="shared" ca="1" si="32"/>
        <v>0</v>
      </c>
      <c r="Q148" s="69">
        <f t="shared" ca="1" si="33"/>
        <v>0</v>
      </c>
      <c r="R148" s="44">
        <f t="shared" ca="1" si="34"/>
        <v>-1.9208970901524382E-3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69">
        <f t="shared" ref="F149:F212" si="37">$C149*D149</f>
        <v>0</v>
      </c>
      <c r="G149" s="69">
        <f t="shared" ref="G149:G212" si="38">$C149*E149</f>
        <v>0</v>
      </c>
      <c r="H149" s="69">
        <f t="shared" ref="H149:H212" si="39">C149*D149*D149</f>
        <v>0</v>
      </c>
      <c r="I149" s="69">
        <f t="shared" ref="I149:I212" si="40">C149*D149*D149*D149</f>
        <v>0</v>
      </c>
      <c r="J149" s="69">
        <f t="shared" ref="J149:J212" si="41">C149*D149*D149*D149*D149</f>
        <v>0</v>
      </c>
      <c r="K149" s="69">
        <f t="shared" ref="K149:K212" si="42">C149*E149*D149</f>
        <v>0</v>
      </c>
      <c r="L149" s="69">
        <f t="shared" ref="L149:L212" si="43">C149*E149*D149*D149</f>
        <v>0</v>
      </c>
      <c r="M149" s="69">
        <f t="shared" ref="M149:M212" ca="1" si="44">+E$4+E$5*D149+E$6*D149^2</f>
        <v>1.9208970901524382E-3</v>
      </c>
      <c r="N149" s="69">
        <f t="shared" ref="N149:N212" ca="1" si="45">C149*(M149-E149)^2</f>
        <v>0</v>
      </c>
      <c r="O149" s="79">
        <f t="shared" ref="O149:O212" ca="1" si="46">(C149*O$1-O$2*F149+O$3*H149)^2</f>
        <v>0</v>
      </c>
      <c r="P149" s="69">
        <f t="shared" ref="P149:P212" ca="1" si="47">(-C149*O$2+O$4*F149-O$5*H149)^2</f>
        <v>0</v>
      </c>
      <c r="Q149" s="69">
        <f t="shared" ref="Q149:Q212" ca="1" si="48">+(C149*O$3-F149*O$5+H149*O$6)^2</f>
        <v>0</v>
      </c>
      <c r="R149" s="44">
        <f t="shared" ref="R149:R212" ca="1" si="49">+E149-M149</f>
        <v>-1.9208970901524382E-3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69">
        <f t="shared" si="37"/>
        <v>0</v>
      </c>
      <c r="G150" s="69">
        <f t="shared" si="38"/>
        <v>0</v>
      </c>
      <c r="H150" s="69">
        <f t="shared" si="39"/>
        <v>0</v>
      </c>
      <c r="I150" s="69">
        <f t="shared" si="40"/>
        <v>0</v>
      </c>
      <c r="J150" s="69">
        <f t="shared" si="41"/>
        <v>0</v>
      </c>
      <c r="K150" s="69">
        <f t="shared" si="42"/>
        <v>0</v>
      </c>
      <c r="L150" s="69">
        <f t="shared" si="43"/>
        <v>0</v>
      </c>
      <c r="M150" s="69">
        <f t="shared" ca="1" si="44"/>
        <v>1.9208970901524382E-3</v>
      </c>
      <c r="N150" s="69">
        <f t="shared" ca="1" si="45"/>
        <v>0</v>
      </c>
      <c r="O150" s="79">
        <f t="shared" ca="1" si="46"/>
        <v>0</v>
      </c>
      <c r="P150" s="69">
        <f t="shared" ca="1" si="47"/>
        <v>0</v>
      </c>
      <c r="Q150" s="69">
        <f t="shared" ca="1" si="48"/>
        <v>0</v>
      </c>
      <c r="R150" s="44">
        <f t="shared" ca="1" si="49"/>
        <v>-1.9208970901524382E-3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69">
        <f t="shared" si="37"/>
        <v>0</v>
      </c>
      <c r="G151" s="69">
        <f t="shared" si="38"/>
        <v>0</v>
      </c>
      <c r="H151" s="69">
        <f t="shared" si="39"/>
        <v>0</v>
      </c>
      <c r="I151" s="69">
        <f t="shared" si="40"/>
        <v>0</v>
      </c>
      <c r="J151" s="69">
        <f t="shared" si="41"/>
        <v>0</v>
      </c>
      <c r="K151" s="69">
        <f t="shared" si="42"/>
        <v>0</v>
      </c>
      <c r="L151" s="69">
        <f t="shared" si="43"/>
        <v>0</v>
      </c>
      <c r="M151" s="69">
        <f t="shared" ca="1" si="44"/>
        <v>1.9208970901524382E-3</v>
      </c>
      <c r="N151" s="69">
        <f t="shared" ca="1" si="45"/>
        <v>0</v>
      </c>
      <c r="O151" s="79">
        <f t="shared" ca="1" si="46"/>
        <v>0</v>
      </c>
      <c r="P151" s="69">
        <f t="shared" ca="1" si="47"/>
        <v>0</v>
      </c>
      <c r="Q151" s="69">
        <f t="shared" ca="1" si="48"/>
        <v>0</v>
      </c>
      <c r="R151" s="44">
        <f t="shared" ca="1" si="49"/>
        <v>-1.9208970901524382E-3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69">
        <f t="shared" si="37"/>
        <v>0</v>
      </c>
      <c r="G152" s="69">
        <f t="shared" si="38"/>
        <v>0</v>
      </c>
      <c r="H152" s="69">
        <f t="shared" si="39"/>
        <v>0</v>
      </c>
      <c r="I152" s="69">
        <f t="shared" si="40"/>
        <v>0</v>
      </c>
      <c r="J152" s="69">
        <f t="shared" si="41"/>
        <v>0</v>
      </c>
      <c r="K152" s="69">
        <f t="shared" si="42"/>
        <v>0</v>
      </c>
      <c r="L152" s="69">
        <f t="shared" si="43"/>
        <v>0</v>
      </c>
      <c r="M152" s="69">
        <f t="shared" ca="1" si="44"/>
        <v>1.9208970901524382E-3</v>
      </c>
      <c r="N152" s="69">
        <f t="shared" ca="1" si="45"/>
        <v>0</v>
      </c>
      <c r="O152" s="79">
        <f t="shared" ca="1" si="46"/>
        <v>0</v>
      </c>
      <c r="P152" s="69">
        <f t="shared" ca="1" si="47"/>
        <v>0</v>
      </c>
      <c r="Q152" s="69">
        <f t="shared" ca="1" si="48"/>
        <v>0</v>
      </c>
      <c r="R152" s="44">
        <f t="shared" ca="1" si="49"/>
        <v>-1.9208970901524382E-3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69">
        <f t="shared" si="37"/>
        <v>0</v>
      </c>
      <c r="G153" s="69">
        <f t="shared" si="38"/>
        <v>0</v>
      </c>
      <c r="H153" s="69">
        <f t="shared" si="39"/>
        <v>0</v>
      </c>
      <c r="I153" s="69">
        <f t="shared" si="40"/>
        <v>0</v>
      </c>
      <c r="J153" s="69">
        <f t="shared" si="41"/>
        <v>0</v>
      </c>
      <c r="K153" s="69">
        <f t="shared" si="42"/>
        <v>0</v>
      </c>
      <c r="L153" s="69">
        <f t="shared" si="43"/>
        <v>0</v>
      </c>
      <c r="M153" s="69">
        <f t="shared" ca="1" si="44"/>
        <v>1.9208970901524382E-3</v>
      </c>
      <c r="N153" s="69">
        <f t="shared" ca="1" si="45"/>
        <v>0</v>
      </c>
      <c r="O153" s="79">
        <f t="shared" ca="1" si="46"/>
        <v>0</v>
      </c>
      <c r="P153" s="69">
        <f t="shared" ca="1" si="47"/>
        <v>0</v>
      </c>
      <c r="Q153" s="69">
        <f t="shared" ca="1" si="48"/>
        <v>0</v>
      </c>
      <c r="R153" s="44">
        <f t="shared" ca="1" si="49"/>
        <v>-1.9208970901524382E-3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69">
        <f t="shared" si="37"/>
        <v>0</v>
      </c>
      <c r="G154" s="69">
        <f t="shared" si="38"/>
        <v>0</v>
      </c>
      <c r="H154" s="69">
        <f t="shared" si="39"/>
        <v>0</v>
      </c>
      <c r="I154" s="69">
        <f t="shared" si="40"/>
        <v>0</v>
      </c>
      <c r="J154" s="69">
        <f t="shared" si="41"/>
        <v>0</v>
      </c>
      <c r="K154" s="69">
        <f t="shared" si="42"/>
        <v>0</v>
      </c>
      <c r="L154" s="69">
        <f t="shared" si="43"/>
        <v>0</v>
      </c>
      <c r="M154" s="69">
        <f t="shared" ca="1" si="44"/>
        <v>1.9208970901524382E-3</v>
      </c>
      <c r="N154" s="69">
        <f t="shared" ca="1" si="45"/>
        <v>0</v>
      </c>
      <c r="O154" s="79">
        <f t="shared" ca="1" si="46"/>
        <v>0</v>
      </c>
      <c r="P154" s="69">
        <f t="shared" ca="1" si="47"/>
        <v>0</v>
      </c>
      <c r="Q154" s="69">
        <f t="shared" ca="1" si="48"/>
        <v>0</v>
      </c>
      <c r="R154" s="44">
        <f t="shared" ca="1" si="49"/>
        <v>-1.9208970901524382E-3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69">
        <f t="shared" si="37"/>
        <v>0</v>
      </c>
      <c r="G155" s="69">
        <f t="shared" si="38"/>
        <v>0</v>
      </c>
      <c r="H155" s="69">
        <f t="shared" si="39"/>
        <v>0</v>
      </c>
      <c r="I155" s="69">
        <f t="shared" si="40"/>
        <v>0</v>
      </c>
      <c r="J155" s="69">
        <f t="shared" si="41"/>
        <v>0</v>
      </c>
      <c r="K155" s="69">
        <f t="shared" si="42"/>
        <v>0</v>
      </c>
      <c r="L155" s="69">
        <f t="shared" si="43"/>
        <v>0</v>
      </c>
      <c r="M155" s="69">
        <f t="shared" ca="1" si="44"/>
        <v>1.9208970901524382E-3</v>
      </c>
      <c r="N155" s="69">
        <f t="shared" ca="1" si="45"/>
        <v>0</v>
      </c>
      <c r="O155" s="79">
        <f t="shared" ca="1" si="46"/>
        <v>0</v>
      </c>
      <c r="P155" s="69">
        <f t="shared" ca="1" si="47"/>
        <v>0</v>
      </c>
      <c r="Q155" s="69">
        <f t="shared" ca="1" si="48"/>
        <v>0</v>
      </c>
      <c r="R155" s="44">
        <f t="shared" ca="1" si="49"/>
        <v>-1.9208970901524382E-3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69">
        <f t="shared" si="37"/>
        <v>0</v>
      </c>
      <c r="G156" s="69">
        <f t="shared" si="38"/>
        <v>0</v>
      </c>
      <c r="H156" s="69">
        <f t="shared" si="39"/>
        <v>0</v>
      </c>
      <c r="I156" s="69">
        <f t="shared" si="40"/>
        <v>0</v>
      </c>
      <c r="J156" s="69">
        <f t="shared" si="41"/>
        <v>0</v>
      </c>
      <c r="K156" s="69">
        <f t="shared" si="42"/>
        <v>0</v>
      </c>
      <c r="L156" s="69">
        <f t="shared" si="43"/>
        <v>0</v>
      </c>
      <c r="M156" s="69">
        <f t="shared" ca="1" si="44"/>
        <v>1.9208970901524382E-3</v>
      </c>
      <c r="N156" s="69">
        <f t="shared" ca="1" si="45"/>
        <v>0</v>
      </c>
      <c r="O156" s="79">
        <f t="shared" ca="1" si="46"/>
        <v>0</v>
      </c>
      <c r="P156" s="69">
        <f t="shared" ca="1" si="47"/>
        <v>0</v>
      </c>
      <c r="Q156" s="69">
        <f t="shared" ca="1" si="48"/>
        <v>0</v>
      </c>
      <c r="R156" s="44">
        <f t="shared" ca="1" si="49"/>
        <v>-1.9208970901524382E-3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69">
        <f t="shared" si="37"/>
        <v>0</v>
      </c>
      <c r="G157" s="69">
        <f t="shared" si="38"/>
        <v>0</v>
      </c>
      <c r="H157" s="69">
        <f t="shared" si="39"/>
        <v>0</v>
      </c>
      <c r="I157" s="69">
        <f t="shared" si="40"/>
        <v>0</v>
      </c>
      <c r="J157" s="69">
        <f t="shared" si="41"/>
        <v>0</v>
      </c>
      <c r="K157" s="69">
        <f t="shared" si="42"/>
        <v>0</v>
      </c>
      <c r="L157" s="69">
        <f t="shared" si="43"/>
        <v>0</v>
      </c>
      <c r="M157" s="69">
        <f t="shared" ca="1" si="44"/>
        <v>1.9208970901524382E-3</v>
      </c>
      <c r="N157" s="69">
        <f t="shared" ca="1" si="45"/>
        <v>0</v>
      </c>
      <c r="O157" s="79">
        <f t="shared" ca="1" si="46"/>
        <v>0</v>
      </c>
      <c r="P157" s="69">
        <f t="shared" ca="1" si="47"/>
        <v>0</v>
      </c>
      <c r="Q157" s="69">
        <f t="shared" ca="1" si="48"/>
        <v>0</v>
      </c>
      <c r="R157" s="44">
        <f t="shared" ca="1" si="49"/>
        <v>-1.9208970901524382E-3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69">
        <f t="shared" si="37"/>
        <v>0</v>
      </c>
      <c r="G158" s="69">
        <f t="shared" si="38"/>
        <v>0</v>
      </c>
      <c r="H158" s="69">
        <f t="shared" si="39"/>
        <v>0</v>
      </c>
      <c r="I158" s="69">
        <f t="shared" si="40"/>
        <v>0</v>
      </c>
      <c r="J158" s="69">
        <f t="shared" si="41"/>
        <v>0</v>
      </c>
      <c r="K158" s="69">
        <f t="shared" si="42"/>
        <v>0</v>
      </c>
      <c r="L158" s="69">
        <f t="shared" si="43"/>
        <v>0</v>
      </c>
      <c r="M158" s="69">
        <f t="shared" ca="1" si="44"/>
        <v>1.9208970901524382E-3</v>
      </c>
      <c r="N158" s="69">
        <f t="shared" ca="1" si="45"/>
        <v>0</v>
      </c>
      <c r="O158" s="79">
        <f t="shared" ca="1" si="46"/>
        <v>0</v>
      </c>
      <c r="P158" s="69">
        <f t="shared" ca="1" si="47"/>
        <v>0</v>
      </c>
      <c r="Q158" s="69">
        <f t="shared" ca="1" si="48"/>
        <v>0</v>
      </c>
      <c r="R158" s="44">
        <f t="shared" ca="1" si="49"/>
        <v>-1.9208970901524382E-3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69">
        <f t="shared" si="37"/>
        <v>0</v>
      </c>
      <c r="G159" s="69">
        <f t="shared" si="38"/>
        <v>0</v>
      </c>
      <c r="H159" s="69">
        <f t="shared" si="39"/>
        <v>0</v>
      </c>
      <c r="I159" s="69">
        <f t="shared" si="40"/>
        <v>0</v>
      </c>
      <c r="J159" s="69">
        <f t="shared" si="41"/>
        <v>0</v>
      </c>
      <c r="K159" s="69">
        <f t="shared" si="42"/>
        <v>0</v>
      </c>
      <c r="L159" s="69">
        <f t="shared" si="43"/>
        <v>0</v>
      </c>
      <c r="M159" s="69">
        <f t="shared" ca="1" si="44"/>
        <v>1.9208970901524382E-3</v>
      </c>
      <c r="N159" s="69">
        <f t="shared" ca="1" si="45"/>
        <v>0</v>
      </c>
      <c r="O159" s="79">
        <f t="shared" ca="1" si="46"/>
        <v>0</v>
      </c>
      <c r="P159" s="69">
        <f t="shared" ca="1" si="47"/>
        <v>0</v>
      </c>
      <c r="Q159" s="69">
        <f t="shared" ca="1" si="48"/>
        <v>0</v>
      </c>
      <c r="R159" s="44">
        <f t="shared" ca="1" si="49"/>
        <v>-1.9208970901524382E-3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69">
        <f t="shared" si="37"/>
        <v>0</v>
      </c>
      <c r="G160" s="69">
        <f t="shared" si="38"/>
        <v>0</v>
      </c>
      <c r="H160" s="69">
        <f t="shared" si="39"/>
        <v>0</v>
      </c>
      <c r="I160" s="69">
        <f t="shared" si="40"/>
        <v>0</v>
      </c>
      <c r="J160" s="69">
        <f t="shared" si="41"/>
        <v>0</v>
      </c>
      <c r="K160" s="69">
        <f t="shared" si="42"/>
        <v>0</v>
      </c>
      <c r="L160" s="69">
        <f t="shared" si="43"/>
        <v>0</v>
      </c>
      <c r="M160" s="69">
        <f t="shared" ca="1" si="44"/>
        <v>1.9208970901524382E-3</v>
      </c>
      <c r="N160" s="69">
        <f t="shared" ca="1" si="45"/>
        <v>0</v>
      </c>
      <c r="O160" s="79">
        <f t="shared" ca="1" si="46"/>
        <v>0</v>
      </c>
      <c r="P160" s="69">
        <f t="shared" ca="1" si="47"/>
        <v>0</v>
      </c>
      <c r="Q160" s="69">
        <f t="shared" ca="1" si="48"/>
        <v>0</v>
      </c>
      <c r="R160" s="44">
        <f t="shared" ca="1" si="49"/>
        <v>-1.9208970901524382E-3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69">
        <f t="shared" si="37"/>
        <v>0</v>
      </c>
      <c r="G161" s="69">
        <f t="shared" si="38"/>
        <v>0</v>
      </c>
      <c r="H161" s="69">
        <f t="shared" si="39"/>
        <v>0</v>
      </c>
      <c r="I161" s="69">
        <f t="shared" si="40"/>
        <v>0</v>
      </c>
      <c r="J161" s="69">
        <f t="shared" si="41"/>
        <v>0</v>
      </c>
      <c r="K161" s="69">
        <f t="shared" si="42"/>
        <v>0</v>
      </c>
      <c r="L161" s="69">
        <f t="shared" si="43"/>
        <v>0</v>
      </c>
      <c r="M161" s="69">
        <f t="shared" ca="1" si="44"/>
        <v>1.9208970901524382E-3</v>
      </c>
      <c r="N161" s="69">
        <f t="shared" ca="1" si="45"/>
        <v>0</v>
      </c>
      <c r="O161" s="79">
        <f t="shared" ca="1" si="46"/>
        <v>0</v>
      </c>
      <c r="P161" s="69">
        <f t="shared" ca="1" si="47"/>
        <v>0</v>
      </c>
      <c r="Q161" s="69">
        <f t="shared" ca="1" si="48"/>
        <v>0</v>
      </c>
      <c r="R161" s="44">
        <f t="shared" ca="1" si="49"/>
        <v>-1.9208970901524382E-3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69">
        <f t="shared" si="37"/>
        <v>0</v>
      </c>
      <c r="G162" s="69">
        <f t="shared" si="38"/>
        <v>0</v>
      </c>
      <c r="H162" s="69">
        <f t="shared" si="39"/>
        <v>0</v>
      </c>
      <c r="I162" s="69">
        <f t="shared" si="40"/>
        <v>0</v>
      </c>
      <c r="J162" s="69">
        <f t="shared" si="41"/>
        <v>0</v>
      </c>
      <c r="K162" s="69">
        <f t="shared" si="42"/>
        <v>0</v>
      </c>
      <c r="L162" s="69">
        <f t="shared" si="43"/>
        <v>0</v>
      </c>
      <c r="M162" s="69">
        <f t="shared" ca="1" si="44"/>
        <v>1.9208970901524382E-3</v>
      </c>
      <c r="N162" s="69">
        <f t="shared" ca="1" si="45"/>
        <v>0</v>
      </c>
      <c r="O162" s="79">
        <f t="shared" ca="1" si="46"/>
        <v>0</v>
      </c>
      <c r="P162" s="69">
        <f t="shared" ca="1" si="47"/>
        <v>0</v>
      </c>
      <c r="Q162" s="69">
        <f t="shared" ca="1" si="48"/>
        <v>0</v>
      </c>
      <c r="R162" s="44">
        <f t="shared" ca="1" si="49"/>
        <v>-1.9208970901524382E-3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69">
        <f t="shared" si="37"/>
        <v>0</v>
      </c>
      <c r="G163" s="69">
        <f t="shared" si="38"/>
        <v>0</v>
      </c>
      <c r="H163" s="69">
        <f t="shared" si="39"/>
        <v>0</v>
      </c>
      <c r="I163" s="69">
        <f t="shared" si="40"/>
        <v>0</v>
      </c>
      <c r="J163" s="69">
        <f t="shared" si="41"/>
        <v>0</v>
      </c>
      <c r="K163" s="69">
        <f t="shared" si="42"/>
        <v>0</v>
      </c>
      <c r="L163" s="69">
        <f t="shared" si="43"/>
        <v>0</v>
      </c>
      <c r="M163" s="69">
        <f t="shared" ca="1" si="44"/>
        <v>1.9208970901524382E-3</v>
      </c>
      <c r="N163" s="69">
        <f t="shared" ca="1" si="45"/>
        <v>0</v>
      </c>
      <c r="O163" s="79">
        <f t="shared" ca="1" si="46"/>
        <v>0</v>
      </c>
      <c r="P163" s="69">
        <f t="shared" ca="1" si="47"/>
        <v>0</v>
      </c>
      <c r="Q163" s="69">
        <f t="shared" ca="1" si="48"/>
        <v>0</v>
      </c>
      <c r="R163" s="44">
        <f t="shared" ca="1" si="49"/>
        <v>-1.9208970901524382E-3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69">
        <f t="shared" si="37"/>
        <v>0</v>
      </c>
      <c r="G164" s="69">
        <f t="shared" si="38"/>
        <v>0</v>
      </c>
      <c r="H164" s="69">
        <f t="shared" si="39"/>
        <v>0</v>
      </c>
      <c r="I164" s="69">
        <f t="shared" si="40"/>
        <v>0</v>
      </c>
      <c r="J164" s="69">
        <f t="shared" si="41"/>
        <v>0</v>
      </c>
      <c r="K164" s="69">
        <f t="shared" si="42"/>
        <v>0</v>
      </c>
      <c r="L164" s="69">
        <f t="shared" si="43"/>
        <v>0</v>
      </c>
      <c r="M164" s="69">
        <f t="shared" ca="1" si="44"/>
        <v>1.9208970901524382E-3</v>
      </c>
      <c r="N164" s="69">
        <f t="shared" ca="1" si="45"/>
        <v>0</v>
      </c>
      <c r="O164" s="79">
        <f t="shared" ca="1" si="46"/>
        <v>0</v>
      </c>
      <c r="P164" s="69">
        <f t="shared" ca="1" si="47"/>
        <v>0</v>
      </c>
      <c r="Q164" s="69">
        <f t="shared" ca="1" si="48"/>
        <v>0</v>
      </c>
      <c r="R164" s="44">
        <f t="shared" ca="1" si="49"/>
        <v>-1.9208970901524382E-3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69">
        <f t="shared" si="37"/>
        <v>0</v>
      </c>
      <c r="G165" s="69">
        <f t="shared" si="38"/>
        <v>0</v>
      </c>
      <c r="H165" s="69">
        <f t="shared" si="39"/>
        <v>0</v>
      </c>
      <c r="I165" s="69">
        <f t="shared" si="40"/>
        <v>0</v>
      </c>
      <c r="J165" s="69">
        <f t="shared" si="41"/>
        <v>0</v>
      </c>
      <c r="K165" s="69">
        <f t="shared" si="42"/>
        <v>0</v>
      </c>
      <c r="L165" s="69">
        <f t="shared" si="43"/>
        <v>0</v>
      </c>
      <c r="M165" s="69">
        <f t="shared" ca="1" si="44"/>
        <v>1.9208970901524382E-3</v>
      </c>
      <c r="N165" s="69">
        <f t="shared" ca="1" si="45"/>
        <v>0</v>
      </c>
      <c r="O165" s="79">
        <f t="shared" ca="1" si="46"/>
        <v>0</v>
      </c>
      <c r="P165" s="69">
        <f t="shared" ca="1" si="47"/>
        <v>0</v>
      </c>
      <c r="Q165" s="69">
        <f t="shared" ca="1" si="48"/>
        <v>0</v>
      </c>
      <c r="R165" s="44">
        <f t="shared" ca="1" si="49"/>
        <v>-1.9208970901524382E-3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69">
        <f t="shared" si="37"/>
        <v>0</v>
      </c>
      <c r="G166" s="69">
        <f t="shared" si="38"/>
        <v>0</v>
      </c>
      <c r="H166" s="69">
        <f t="shared" si="39"/>
        <v>0</v>
      </c>
      <c r="I166" s="69">
        <f t="shared" si="40"/>
        <v>0</v>
      </c>
      <c r="J166" s="69">
        <f t="shared" si="41"/>
        <v>0</v>
      </c>
      <c r="K166" s="69">
        <f t="shared" si="42"/>
        <v>0</v>
      </c>
      <c r="L166" s="69">
        <f t="shared" si="43"/>
        <v>0</v>
      </c>
      <c r="M166" s="69">
        <f t="shared" ca="1" si="44"/>
        <v>1.9208970901524382E-3</v>
      </c>
      <c r="N166" s="69">
        <f t="shared" ca="1" si="45"/>
        <v>0</v>
      </c>
      <c r="O166" s="79">
        <f t="shared" ca="1" si="46"/>
        <v>0</v>
      </c>
      <c r="P166" s="69">
        <f t="shared" ca="1" si="47"/>
        <v>0</v>
      </c>
      <c r="Q166" s="69">
        <f t="shared" ca="1" si="48"/>
        <v>0</v>
      </c>
      <c r="R166" s="44">
        <f t="shared" ca="1" si="49"/>
        <v>-1.9208970901524382E-3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69">
        <f t="shared" si="37"/>
        <v>0</v>
      </c>
      <c r="G167" s="69">
        <f t="shared" si="38"/>
        <v>0</v>
      </c>
      <c r="H167" s="69">
        <f t="shared" si="39"/>
        <v>0</v>
      </c>
      <c r="I167" s="69">
        <f t="shared" si="40"/>
        <v>0</v>
      </c>
      <c r="J167" s="69">
        <f t="shared" si="41"/>
        <v>0</v>
      </c>
      <c r="K167" s="69">
        <f t="shared" si="42"/>
        <v>0</v>
      </c>
      <c r="L167" s="69">
        <f t="shared" si="43"/>
        <v>0</v>
      </c>
      <c r="M167" s="69">
        <f t="shared" ca="1" si="44"/>
        <v>1.9208970901524382E-3</v>
      </c>
      <c r="N167" s="69">
        <f t="shared" ca="1" si="45"/>
        <v>0</v>
      </c>
      <c r="O167" s="79">
        <f t="shared" ca="1" si="46"/>
        <v>0</v>
      </c>
      <c r="P167" s="69">
        <f t="shared" ca="1" si="47"/>
        <v>0</v>
      </c>
      <c r="Q167" s="69">
        <f t="shared" ca="1" si="48"/>
        <v>0</v>
      </c>
      <c r="R167" s="44">
        <f t="shared" ca="1" si="49"/>
        <v>-1.9208970901524382E-3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69">
        <f t="shared" si="37"/>
        <v>0</v>
      </c>
      <c r="G168" s="69">
        <f t="shared" si="38"/>
        <v>0</v>
      </c>
      <c r="H168" s="69">
        <f t="shared" si="39"/>
        <v>0</v>
      </c>
      <c r="I168" s="69">
        <f t="shared" si="40"/>
        <v>0</v>
      </c>
      <c r="J168" s="69">
        <f t="shared" si="41"/>
        <v>0</v>
      </c>
      <c r="K168" s="69">
        <f t="shared" si="42"/>
        <v>0</v>
      </c>
      <c r="L168" s="69">
        <f t="shared" si="43"/>
        <v>0</v>
      </c>
      <c r="M168" s="69">
        <f t="shared" ca="1" si="44"/>
        <v>1.9208970901524382E-3</v>
      </c>
      <c r="N168" s="69">
        <f t="shared" ca="1" si="45"/>
        <v>0</v>
      </c>
      <c r="O168" s="79">
        <f t="shared" ca="1" si="46"/>
        <v>0</v>
      </c>
      <c r="P168" s="69">
        <f t="shared" ca="1" si="47"/>
        <v>0</v>
      </c>
      <c r="Q168" s="69">
        <f t="shared" ca="1" si="48"/>
        <v>0</v>
      </c>
      <c r="R168" s="44">
        <f t="shared" ca="1" si="49"/>
        <v>-1.9208970901524382E-3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69">
        <f t="shared" si="37"/>
        <v>0</v>
      </c>
      <c r="G169" s="69">
        <f t="shared" si="38"/>
        <v>0</v>
      </c>
      <c r="H169" s="69">
        <f t="shared" si="39"/>
        <v>0</v>
      </c>
      <c r="I169" s="69">
        <f t="shared" si="40"/>
        <v>0</v>
      </c>
      <c r="J169" s="69">
        <f t="shared" si="41"/>
        <v>0</v>
      </c>
      <c r="K169" s="69">
        <f t="shared" si="42"/>
        <v>0</v>
      </c>
      <c r="L169" s="69">
        <f t="shared" si="43"/>
        <v>0</v>
      </c>
      <c r="M169" s="69">
        <f t="shared" ca="1" si="44"/>
        <v>1.9208970901524382E-3</v>
      </c>
      <c r="N169" s="69">
        <f t="shared" ca="1" si="45"/>
        <v>0</v>
      </c>
      <c r="O169" s="79">
        <f t="shared" ca="1" si="46"/>
        <v>0</v>
      </c>
      <c r="P169" s="69">
        <f t="shared" ca="1" si="47"/>
        <v>0</v>
      </c>
      <c r="Q169" s="69">
        <f t="shared" ca="1" si="48"/>
        <v>0</v>
      </c>
      <c r="R169" s="44">
        <f t="shared" ca="1" si="49"/>
        <v>-1.9208970901524382E-3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69">
        <f t="shared" si="37"/>
        <v>0</v>
      </c>
      <c r="G170" s="69">
        <f t="shared" si="38"/>
        <v>0</v>
      </c>
      <c r="H170" s="69">
        <f t="shared" si="39"/>
        <v>0</v>
      </c>
      <c r="I170" s="69">
        <f t="shared" si="40"/>
        <v>0</v>
      </c>
      <c r="J170" s="69">
        <f t="shared" si="41"/>
        <v>0</v>
      </c>
      <c r="K170" s="69">
        <f t="shared" si="42"/>
        <v>0</v>
      </c>
      <c r="L170" s="69">
        <f t="shared" si="43"/>
        <v>0</v>
      </c>
      <c r="M170" s="69">
        <f t="shared" ca="1" si="44"/>
        <v>1.9208970901524382E-3</v>
      </c>
      <c r="N170" s="69">
        <f t="shared" ca="1" si="45"/>
        <v>0</v>
      </c>
      <c r="O170" s="79">
        <f t="shared" ca="1" si="46"/>
        <v>0</v>
      </c>
      <c r="P170" s="69">
        <f t="shared" ca="1" si="47"/>
        <v>0</v>
      </c>
      <c r="Q170" s="69">
        <f t="shared" ca="1" si="48"/>
        <v>0</v>
      </c>
      <c r="R170" s="44">
        <f t="shared" ca="1" si="49"/>
        <v>-1.9208970901524382E-3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69">
        <f t="shared" si="37"/>
        <v>0</v>
      </c>
      <c r="G171" s="69">
        <f t="shared" si="38"/>
        <v>0</v>
      </c>
      <c r="H171" s="69">
        <f t="shared" si="39"/>
        <v>0</v>
      </c>
      <c r="I171" s="69">
        <f t="shared" si="40"/>
        <v>0</v>
      </c>
      <c r="J171" s="69">
        <f t="shared" si="41"/>
        <v>0</v>
      </c>
      <c r="K171" s="69">
        <f t="shared" si="42"/>
        <v>0</v>
      </c>
      <c r="L171" s="69">
        <f t="shared" si="43"/>
        <v>0</v>
      </c>
      <c r="M171" s="69">
        <f t="shared" ca="1" si="44"/>
        <v>1.9208970901524382E-3</v>
      </c>
      <c r="N171" s="69">
        <f t="shared" ca="1" si="45"/>
        <v>0</v>
      </c>
      <c r="O171" s="79">
        <f t="shared" ca="1" si="46"/>
        <v>0</v>
      </c>
      <c r="P171" s="69">
        <f t="shared" ca="1" si="47"/>
        <v>0</v>
      </c>
      <c r="Q171" s="69">
        <f t="shared" ca="1" si="48"/>
        <v>0</v>
      </c>
      <c r="R171" s="44">
        <f t="shared" ca="1" si="49"/>
        <v>-1.9208970901524382E-3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69">
        <f t="shared" si="37"/>
        <v>0</v>
      </c>
      <c r="G172" s="69">
        <f t="shared" si="38"/>
        <v>0</v>
      </c>
      <c r="H172" s="69">
        <f t="shared" si="39"/>
        <v>0</v>
      </c>
      <c r="I172" s="69">
        <f t="shared" si="40"/>
        <v>0</v>
      </c>
      <c r="J172" s="69">
        <f t="shared" si="41"/>
        <v>0</v>
      </c>
      <c r="K172" s="69">
        <f t="shared" si="42"/>
        <v>0</v>
      </c>
      <c r="L172" s="69">
        <f t="shared" si="43"/>
        <v>0</v>
      </c>
      <c r="M172" s="69">
        <f t="shared" ca="1" si="44"/>
        <v>1.9208970901524382E-3</v>
      </c>
      <c r="N172" s="69">
        <f t="shared" ca="1" si="45"/>
        <v>0</v>
      </c>
      <c r="O172" s="79">
        <f t="shared" ca="1" si="46"/>
        <v>0</v>
      </c>
      <c r="P172" s="69">
        <f t="shared" ca="1" si="47"/>
        <v>0</v>
      </c>
      <c r="Q172" s="69">
        <f t="shared" ca="1" si="48"/>
        <v>0</v>
      </c>
      <c r="R172" s="44">
        <f t="shared" ca="1" si="49"/>
        <v>-1.9208970901524382E-3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69">
        <f t="shared" si="37"/>
        <v>0</v>
      </c>
      <c r="G173" s="69">
        <f t="shared" si="38"/>
        <v>0</v>
      </c>
      <c r="H173" s="69">
        <f t="shared" si="39"/>
        <v>0</v>
      </c>
      <c r="I173" s="69">
        <f t="shared" si="40"/>
        <v>0</v>
      </c>
      <c r="J173" s="69">
        <f t="shared" si="41"/>
        <v>0</v>
      </c>
      <c r="K173" s="69">
        <f t="shared" si="42"/>
        <v>0</v>
      </c>
      <c r="L173" s="69">
        <f t="shared" si="43"/>
        <v>0</v>
      </c>
      <c r="M173" s="69">
        <f t="shared" ca="1" si="44"/>
        <v>1.9208970901524382E-3</v>
      </c>
      <c r="N173" s="69">
        <f t="shared" ca="1" si="45"/>
        <v>0</v>
      </c>
      <c r="O173" s="79">
        <f t="shared" ca="1" si="46"/>
        <v>0</v>
      </c>
      <c r="P173" s="69">
        <f t="shared" ca="1" si="47"/>
        <v>0</v>
      </c>
      <c r="Q173" s="69">
        <f t="shared" ca="1" si="48"/>
        <v>0</v>
      </c>
      <c r="R173" s="44">
        <f t="shared" ca="1" si="49"/>
        <v>-1.9208970901524382E-3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69">
        <f t="shared" si="37"/>
        <v>0</v>
      </c>
      <c r="G174" s="69">
        <f t="shared" si="38"/>
        <v>0</v>
      </c>
      <c r="H174" s="69">
        <f t="shared" si="39"/>
        <v>0</v>
      </c>
      <c r="I174" s="69">
        <f t="shared" si="40"/>
        <v>0</v>
      </c>
      <c r="J174" s="69">
        <f t="shared" si="41"/>
        <v>0</v>
      </c>
      <c r="K174" s="69">
        <f t="shared" si="42"/>
        <v>0</v>
      </c>
      <c r="L174" s="69">
        <f t="shared" si="43"/>
        <v>0</v>
      </c>
      <c r="M174" s="69">
        <f t="shared" ca="1" si="44"/>
        <v>1.9208970901524382E-3</v>
      </c>
      <c r="N174" s="69">
        <f t="shared" ca="1" si="45"/>
        <v>0</v>
      </c>
      <c r="O174" s="79">
        <f t="shared" ca="1" si="46"/>
        <v>0</v>
      </c>
      <c r="P174" s="69">
        <f t="shared" ca="1" si="47"/>
        <v>0</v>
      </c>
      <c r="Q174" s="69">
        <f t="shared" ca="1" si="48"/>
        <v>0</v>
      </c>
      <c r="R174" s="44">
        <f t="shared" ca="1" si="49"/>
        <v>-1.9208970901524382E-3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69">
        <f t="shared" si="37"/>
        <v>0</v>
      </c>
      <c r="G175" s="69">
        <f t="shared" si="38"/>
        <v>0</v>
      </c>
      <c r="H175" s="69">
        <f t="shared" si="39"/>
        <v>0</v>
      </c>
      <c r="I175" s="69">
        <f t="shared" si="40"/>
        <v>0</v>
      </c>
      <c r="J175" s="69">
        <f t="shared" si="41"/>
        <v>0</v>
      </c>
      <c r="K175" s="69">
        <f t="shared" si="42"/>
        <v>0</v>
      </c>
      <c r="L175" s="69">
        <f t="shared" si="43"/>
        <v>0</v>
      </c>
      <c r="M175" s="69">
        <f t="shared" ca="1" si="44"/>
        <v>1.9208970901524382E-3</v>
      </c>
      <c r="N175" s="69">
        <f t="shared" ca="1" si="45"/>
        <v>0</v>
      </c>
      <c r="O175" s="79">
        <f t="shared" ca="1" si="46"/>
        <v>0</v>
      </c>
      <c r="P175" s="69">
        <f t="shared" ca="1" si="47"/>
        <v>0</v>
      </c>
      <c r="Q175" s="69">
        <f t="shared" ca="1" si="48"/>
        <v>0</v>
      </c>
      <c r="R175" s="44">
        <f t="shared" ca="1" si="49"/>
        <v>-1.9208970901524382E-3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69">
        <f t="shared" si="37"/>
        <v>0</v>
      </c>
      <c r="G176" s="69">
        <f t="shared" si="38"/>
        <v>0</v>
      </c>
      <c r="H176" s="69">
        <f t="shared" si="39"/>
        <v>0</v>
      </c>
      <c r="I176" s="69">
        <f t="shared" si="40"/>
        <v>0</v>
      </c>
      <c r="J176" s="69">
        <f t="shared" si="41"/>
        <v>0</v>
      </c>
      <c r="K176" s="69">
        <f t="shared" si="42"/>
        <v>0</v>
      </c>
      <c r="L176" s="69">
        <f t="shared" si="43"/>
        <v>0</v>
      </c>
      <c r="M176" s="69">
        <f t="shared" ca="1" si="44"/>
        <v>1.9208970901524382E-3</v>
      </c>
      <c r="N176" s="69">
        <f t="shared" ca="1" si="45"/>
        <v>0</v>
      </c>
      <c r="O176" s="79">
        <f t="shared" ca="1" si="46"/>
        <v>0</v>
      </c>
      <c r="P176" s="69">
        <f t="shared" ca="1" si="47"/>
        <v>0</v>
      </c>
      <c r="Q176" s="69">
        <f t="shared" ca="1" si="48"/>
        <v>0</v>
      </c>
      <c r="R176" s="44">
        <f t="shared" ca="1" si="49"/>
        <v>-1.9208970901524382E-3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69">
        <f t="shared" si="37"/>
        <v>0</v>
      </c>
      <c r="G177" s="69">
        <f t="shared" si="38"/>
        <v>0</v>
      </c>
      <c r="H177" s="69">
        <f t="shared" si="39"/>
        <v>0</v>
      </c>
      <c r="I177" s="69">
        <f t="shared" si="40"/>
        <v>0</v>
      </c>
      <c r="J177" s="69">
        <f t="shared" si="41"/>
        <v>0</v>
      </c>
      <c r="K177" s="69">
        <f t="shared" si="42"/>
        <v>0</v>
      </c>
      <c r="L177" s="69">
        <f t="shared" si="43"/>
        <v>0</v>
      </c>
      <c r="M177" s="69">
        <f t="shared" ca="1" si="44"/>
        <v>1.9208970901524382E-3</v>
      </c>
      <c r="N177" s="69">
        <f t="shared" ca="1" si="45"/>
        <v>0</v>
      </c>
      <c r="O177" s="79">
        <f t="shared" ca="1" si="46"/>
        <v>0</v>
      </c>
      <c r="P177" s="69">
        <f t="shared" ca="1" si="47"/>
        <v>0</v>
      </c>
      <c r="Q177" s="69">
        <f t="shared" ca="1" si="48"/>
        <v>0</v>
      </c>
      <c r="R177" s="44">
        <f t="shared" ca="1" si="49"/>
        <v>-1.9208970901524382E-3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69">
        <f t="shared" si="37"/>
        <v>0</v>
      </c>
      <c r="G178" s="69">
        <f t="shared" si="38"/>
        <v>0</v>
      </c>
      <c r="H178" s="69">
        <f t="shared" si="39"/>
        <v>0</v>
      </c>
      <c r="I178" s="69">
        <f t="shared" si="40"/>
        <v>0</v>
      </c>
      <c r="J178" s="69">
        <f t="shared" si="41"/>
        <v>0</v>
      </c>
      <c r="K178" s="69">
        <f t="shared" si="42"/>
        <v>0</v>
      </c>
      <c r="L178" s="69">
        <f t="shared" si="43"/>
        <v>0</v>
      </c>
      <c r="M178" s="69">
        <f t="shared" ca="1" si="44"/>
        <v>1.9208970901524382E-3</v>
      </c>
      <c r="N178" s="69">
        <f t="shared" ca="1" si="45"/>
        <v>0</v>
      </c>
      <c r="O178" s="79">
        <f t="shared" ca="1" si="46"/>
        <v>0</v>
      </c>
      <c r="P178" s="69">
        <f t="shared" ca="1" si="47"/>
        <v>0</v>
      </c>
      <c r="Q178" s="69">
        <f t="shared" ca="1" si="48"/>
        <v>0</v>
      </c>
      <c r="R178" s="44">
        <f t="shared" ca="1" si="49"/>
        <v>-1.9208970901524382E-3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69">
        <f t="shared" si="37"/>
        <v>0</v>
      </c>
      <c r="G179" s="69">
        <f t="shared" si="38"/>
        <v>0</v>
      </c>
      <c r="H179" s="69">
        <f t="shared" si="39"/>
        <v>0</v>
      </c>
      <c r="I179" s="69">
        <f t="shared" si="40"/>
        <v>0</v>
      </c>
      <c r="J179" s="69">
        <f t="shared" si="41"/>
        <v>0</v>
      </c>
      <c r="K179" s="69">
        <f t="shared" si="42"/>
        <v>0</v>
      </c>
      <c r="L179" s="69">
        <f t="shared" si="43"/>
        <v>0</v>
      </c>
      <c r="M179" s="69">
        <f t="shared" ca="1" si="44"/>
        <v>1.9208970901524382E-3</v>
      </c>
      <c r="N179" s="69">
        <f t="shared" ca="1" si="45"/>
        <v>0</v>
      </c>
      <c r="O179" s="79">
        <f t="shared" ca="1" si="46"/>
        <v>0</v>
      </c>
      <c r="P179" s="69">
        <f t="shared" ca="1" si="47"/>
        <v>0</v>
      </c>
      <c r="Q179" s="69">
        <f t="shared" ca="1" si="48"/>
        <v>0</v>
      </c>
      <c r="R179" s="44">
        <f t="shared" ca="1" si="49"/>
        <v>-1.9208970901524382E-3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69">
        <f t="shared" si="37"/>
        <v>0</v>
      </c>
      <c r="G180" s="69">
        <f t="shared" si="38"/>
        <v>0</v>
      </c>
      <c r="H180" s="69">
        <f t="shared" si="39"/>
        <v>0</v>
      </c>
      <c r="I180" s="69">
        <f t="shared" si="40"/>
        <v>0</v>
      </c>
      <c r="J180" s="69">
        <f t="shared" si="41"/>
        <v>0</v>
      </c>
      <c r="K180" s="69">
        <f t="shared" si="42"/>
        <v>0</v>
      </c>
      <c r="L180" s="69">
        <f t="shared" si="43"/>
        <v>0</v>
      </c>
      <c r="M180" s="69">
        <f t="shared" ca="1" si="44"/>
        <v>1.9208970901524382E-3</v>
      </c>
      <c r="N180" s="69">
        <f t="shared" ca="1" si="45"/>
        <v>0</v>
      </c>
      <c r="O180" s="79">
        <f t="shared" ca="1" si="46"/>
        <v>0</v>
      </c>
      <c r="P180" s="69">
        <f t="shared" ca="1" si="47"/>
        <v>0</v>
      </c>
      <c r="Q180" s="69">
        <f t="shared" ca="1" si="48"/>
        <v>0</v>
      </c>
      <c r="R180" s="44">
        <f t="shared" ca="1" si="49"/>
        <v>-1.9208970901524382E-3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69">
        <f t="shared" si="37"/>
        <v>0</v>
      </c>
      <c r="G181" s="69">
        <f t="shared" si="38"/>
        <v>0</v>
      </c>
      <c r="H181" s="69">
        <f t="shared" si="39"/>
        <v>0</v>
      </c>
      <c r="I181" s="69">
        <f t="shared" si="40"/>
        <v>0</v>
      </c>
      <c r="J181" s="69">
        <f t="shared" si="41"/>
        <v>0</v>
      </c>
      <c r="K181" s="69">
        <f t="shared" si="42"/>
        <v>0</v>
      </c>
      <c r="L181" s="69">
        <f t="shared" si="43"/>
        <v>0</v>
      </c>
      <c r="M181" s="69">
        <f t="shared" ca="1" si="44"/>
        <v>1.9208970901524382E-3</v>
      </c>
      <c r="N181" s="69">
        <f t="shared" ca="1" si="45"/>
        <v>0</v>
      </c>
      <c r="O181" s="79">
        <f t="shared" ca="1" si="46"/>
        <v>0</v>
      </c>
      <c r="P181" s="69">
        <f t="shared" ca="1" si="47"/>
        <v>0</v>
      </c>
      <c r="Q181" s="69">
        <f t="shared" ca="1" si="48"/>
        <v>0</v>
      </c>
      <c r="R181" s="44">
        <f t="shared" ca="1" si="49"/>
        <v>-1.9208970901524382E-3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69">
        <f t="shared" si="37"/>
        <v>0</v>
      </c>
      <c r="G182" s="69">
        <f t="shared" si="38"/>
        <v>0</v>
      </c>
      <c r="H182" s="69">
        <f t="shared" si="39"/>
        <v>0</v>
      </c>
      <c r="I182" s="69">
        <f t="shared" si="40"/>
        <v>0</v>
      </c>
      <c r="J182" s="69">
        <f t="shared" si="41"/>
        <v>0</v>
      </c>
      <c r="K182" s="69">
        <f t="shared" si="42"/>
        <v>0</v>
      </c>
      <c r="L182" s="69">
        <f t="shared" si="43"/>
        <v>0</v>
      </c>
      <c r="M182" s="69">
        <f t="shared" ca="1" si="44"/>
        <v>1.9208970901524382E-3</v>
      </c>
      <c r="N182" s="69">
        <f t="shared" ca="1" si="45"/>
        <v>0</v>
      </c>
      <c r="O182" s="79">
        <f t="shared" ca="1" si="46"/>
        <v>0</v>
      </c>
      <c r="P182" s="69">
        <f t="shared" ca="1" si="47"/>
        <v>0</v>
      </c>
      <c r="Q182" s="69">
        <f t="shared" ca="1" si="48"/>
        <v>0</v>
      </c>
      <c r="R182" s="44">
        <f t="shared" ca="1" si="49"/>
        <v>-1.9208970901524382E-3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69">
        <f t="shared" si="37"/>
        <v>0</v>
      </c>
      <c r="G183" s="69">
        <f t="shared" si="38"/>
        <v>0</v>
      </c>
      <c r="H183" s="69">
        <f t="shared" si="39"/>
        <v>0</v>
      </c>
      <c r="I183" s="69">
        <f t="shared" si="40"/>
        <v>0</v>
      </c>
      <c r="J183" s="69">
        <f t="shared" si="41"/>
        <v>0</v>
      </c>
      <c r="K183" s="69">
        <f t="shared" si="42"/>
        <v>0</v>
      </c>
      <c r="L183" s="69">
        <f t="shared" si="43"/>
        <v>0</v>
      </c>
      <c r="M183" s="69">
        <f t="shared" ca="1" si="44"/>
        <v>1.9208970901524382E-3</v>
      </c>
      <c r="N183" s="69">
        <f t="shared" ca="1" si="45"/>
        <v>0</v>
      </c>
      <c r="O183" s="79">
        <f t="shared" ca="1" si="46"/>
        <v>0</v>
      </c>
      <c r="P183" s="69">
        <f t="shared" ca="1" si="47"/>
        <v>0</v>
      </c>
      <c r="Q183" s="69">
        <f t="shared" ca="1" si="48"/>
        <v>0</v>
      </c>
      <c r="R183" s="44">
        <f t="shared" ca="1" si="49"/>
        <v>-1.9208970901524382E-3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69">
        <f t="shared" si="37"/>
        <v>0</v>
      </c>
      <c r="G184" s="69">
        <f t="shared" si="38"/>
        <v>0</v>
      </c>
      <c r="H184" s="69">
        <f t="shared" si="39"/>
        <v>0</v>
      </c>
      <c r="I184" s="69">
        <f t="shared" si="40"/>
        <v>0</v>
      </c>
      <c r="J184" s="69">
        <f t="shared" si="41"/>
        <v>0</v>
      </c>
      <c r="K184" s="69">
        <f t="shared" si="42"/>
        <v>0</v>
      </c>
      <c r="L184" s="69">
        <f t="shared" si="43"/>
        <v>0</v>
      </c>
      <c r="M184" s="69">
        <f t="shared" ca="1" si="44"/>
        <v>1.9208970901524382E-3</v>
      </c>
      <c r="N184" s="69">
        <f t="shared" ca="1" si="45"/>
        <v>0</v>
      </c>
      <c r="O184" s="79">
        <f t="shared" ca="1" si="46"/>
        <v>0</v>
      </c>
      <c r="P184" s="69">
        <f t="shared" ca="1" si="47"/>
        <v>0</v>
      </c>
      <c r="Q184" s="69">
        <f t="shared" ca="1" si="48"/>
        <v>0</v>
      </c>
      <c r="R184" s="44">
        <f t="shared" ca="1" si="49"/>
        <v>-1.9208970901524382E-3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69">
        <f t="shared" si="37"/>
        <v>0</v>
      </c>
      <c r="G185" s="69">
        <f t="shared" si="38"/>
        <v>0</v>
      </c>
      <c r="H185" s="69">
        <f t="shared" si="39"/>
        <v>0</v>
      </c>
      <c r="I185" s="69">
        <f t="shared" si="40"/>
        <v>0</v>
      </c>
      <c r="J185" s="69">
        <f t="shared" si="41"/>
        <v>0</v>
      </c>
      <c r="K185" s="69">
        <f t="shared" si="42"/>
        <v>0</v>
      </c>
      <c r="L185" s="69">
        <f t="shared" si="43"/>
        <v>0</v>
      </c>
      <c r="M185" s="69">
        <f t="shared" ca="1" si="44"/>
        <v>1.9208970901524382E-3</v>
      </c>
      <c r="N185" s="69">
        <f t="shared" ca="1" si="45"/>
        <v>0</v>
      </c>
      <c r="O185" s="79">
        <f t="shared" ca="1" si="46"/>
        <v>0</v>
      </c>
      <c r="P185" s="69">
        <f t="shared" ca="1" si="47"/>
        <v>0</v>
      </c>
      <c r="Q185" s="69">
        <f t="shared" ca="1" si="48"/>
        <v>0</v>
      </c>
      <c r="R185" s="44">
        <f t="shared" ca="1" si="49"/>
        <v>-1.9208970901524382E-3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69">
        <f t="shared" si="37"/>
        <v>0</v>
      </c>
      <c r="G186" s="69">
        <f t="shared" si="38"/>
        <v>0</v>
      </c>
      <c r="H186" s="69">
        <f t="shared" si="39"/>
        <v>0</v>
      </c>
      <c r="I186" s="69">
        <f t="shared" si="40"/>
        <v>0</v>
      </c>
      <c r="J186" s="69">
        <f t="shared" si="41"/>
        <v>0</v>
      </c>
      <c r="K186" s="69">
        <f t="shared" si="42"/>
        <v>0</v>
      </c>
      <c r="L186" s="69">
        <f t="shared" si="43"/>
        <v>0</v>
      </c>
      <c r="M186" s="69">
        <f t="shared" ca="1" si="44"/>
        <v>1.9208970901524382E-3</v>
      </c>
      <c r="N186" s="69">
        <f t="shared" ca="1" si="45"/>
        <v>0</v>
      </c>
      <c r="O186" s="79">
        <f t="shared" ca="1" si="46"/>
        <v>0</v>
      </c>
      <c r="P186" s="69">
        <f t="shared" ca="1" si="47"/>
        <v>0</v>
      </c>
      <c r="Q186" s="69">
        <f t="shared" ca="1" si="48"/>
        <v>0</v>
      </c>
      <c r="R186" s="44">
        <f t="shared" ca="1" si="49"/>
        <v>-1.9208970901524382E-3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69">
        <f t="shared" si="37"/>
        <v>0</v>
      </c>
      <c r="G187" s="69">
        <f t="shared" si="38"/>
        <v>0</v>
      </c>
      <c r="H187" s="69">
        <f t="shared" si="39"/>
        <v>0</v>
      </c>
      <c r="I187" s="69">
        <f t="shared" si="40"/>
        <v>0</v>
      </c>
      <c r="J187" s="69">
        <f t="shared" si="41"/>
        <v>0</v>
      </c>
      <c r="K187" s="69">
        <f t="shared" si="42"/>
        <v>0</v>
      </c>
      <c r="L187" s="69">
        <f t="shared" si="43"/>
        <v>0</v>
      </c>
      <c r="M187" s="69">
        <f t="shared" ca="1" si="44"/>
        <v>1.9208970901524382E-3</v>
      </c>
      <c r="N187" s="69">
        <f t="shared" ca="1" si="45"/>
        <v>0</v>
      </c>
      <c r="O187" s="79">
        <f t="shared" ca="1" si="46"/>
        <v>0</v>
      </c>
      <c r="P187" s="69">
        <f t="shared" ca="1" si="47"/>
        <v>0</v>
      </c>
      <c r="Q187" s="69">
        <f t="shared" ca="1" si="48"/>
        <v>0</v>
      </c>
      <c r="R187" s="44">
        <f t="shared" ca="1" si="49"/>
        <v>-1.9208970901524382E-3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69">
        <f t="shared" si="37"/>
        <v>0</v>
      </c>
      <c r="G188" s="69">
        <f t="shared" si="38"/>
        <v>0</v>
      </c>
      <c r="H188" s="69">
        <f t="shared" si="39"/>
        <v>0</v>
      </c>
      <c r="I188" s="69">
        <f t="shared" si="40"/>
        <v>0</v>
      </c>
      <c r="J188" s="69">
        <f t="shared" si="41"/>
        <v>0</v>
      </c>
      <c r="K188" s="69">
        <f t="shared" si="42"/>
        <v>0</v>
      </c>
      <c r="L188" s="69">
        <f t="shared" si="43"/>
        <v>0</v>
      </c>
      <c r="M188" s="69">
        <f t="shared" ca="1" si="44"/>
        <v>1.9208970901524382E-3</v>
      </c>
      <c r="N188" s="69">
        <f t="shared" ca="1" si="45"/>
        <v>0</v>
      </c>
      <c r="O188" s="79">
        <f t="shared" ca="1" si="46"/>
        <v>0</v>
      </c>
      <c r="P188" s="69">
        <f t="shared" ca="1" si="47"/>
        <v>0</v>
      </c>
      <c r="Q188" s="69">
        <f t="shared" ca="1" si="48"/>
        <v>0</v>
      </c>
      <c r="R188" s="44">
        <f t="shared" ca="1" si="49"/>
        <v>-1.9208970901524382E-3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69">
        <f t="shared" si="37"/>
        <v>0</v>
      </c>
      <c r="G189" s="69">
        <f t="shared" si="38"/>
        <v>0</v>
      </c>
      <c r="H189" s="69">
        <f t="shared" si="39"/>
        <v>0</v>
      </c>
      <c r="I189" s="69">
        <f t="shared" si="40"/>
        <v>0</v>
      </c>
      <c r="J189" s="69">
        <f t="shared" si="41"/>
        <v>0</v>
      </c>
      <c r="K189" s="69">
        <f t="shared" si="42"/>
        <v>0</v>
      </c>
      <c r="L189" s="69">
        <f t="shared" si="43"/>
        <v>0</v>
      </c>
      <c r="M189" s="69">
        <f t="shared" ca="1" si="44"/>
        <v>1.9208970901524382E-3</v>
      </c>
      <c r="N189" s="69">
        <f t="shared" ca="1" si="45"/>
        <v>0</v>
      </c>
      <c r="O189" s="79">
        <f t="shared" ca="1" si="46"/>
        <v>0</v>
      </c>
      <c r="P189" s="69">
        <f t="shared" ca="1" si="47"/>
        <v>0</v>
      </c>
      <c r="Q189" s="69">
        <f t="shared" ca="1" si="48"/>
        <v>0</v>
      </c>
      <c r="R189" s="44">
        <f t="shared" ca="1" si="49"/>
        <v>-1.9208970901524382E-3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69">
        <f t="shared" si="37"/>
        <v>0</v>
      </c>
      <c r="G190" s="69">
        <f t="shared" si="38"/>
        <v>0</v>
      </c>
      <c r="H190" s="69">
        <f t="shared" si="39"/>
        <v>0</v>
      </c>
      <c r="I190" s="69">
        <f t="shared" si="40"/>
        <v>0</v>
      </c>
      <c r="J190" s="69">
        <f t="shared" si="41"/>
        <v>0</v>
      </c>
      <c r="K190" s="69">
        <f t="shared" si="42"/>
        <v>0</v>
      </c>
      <c r="L190" s="69">
        <f t="shared" si="43"/>
        <v>0</v>
      </c>
      <c r="M190" s="69">
        <f t="shared" ca="1" si="44"/>
        <v>1.9208970901524382E-3</v>
      </c>
      <c r="N190" s="69">
        <f t="shared" ca="1" si="45"/>
        <v>0</v>
      </c>
      <c r="O190" s="79">
        <f t="shared" ca="1" si="46"/>
        <v>0</v>
      </c>
      <c r="P190" s="69">
        <f t="shared" ca="1" si="47"/>
        <v>0</v>
      </c>
      <c r="Q190" s="69">
        <f t="shared" ca="1" si="48"/>
        <v>0</v>
      </c>
      <c r="R190" s="44">
        <f t="shared" ca="1" si="49"/>
        <v>-1.9208970901524382E-3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69">
        <f t="shared" si="37"/>
        <v>0</v>
      </c>
      <c r="G191" s="69">
        <f t="shared" si="38"/>
        <v>0</v>
      </c>
      <c r="H191" s="69">
        <f t="shared" si="39"/>
        <v>0</v>
      </c>
      <c r="I191" s="69">
        <f t="shared" si="40"/>
        <v>0</v>
      </c>
      <c r="J191" s="69">
        <f t="shared" si="41"/>
        <v>0</v>
      </c>
      <c r="K191" s="69">
        <f t="shared" si="42"/>
        <v>0</v>
      </c>
      <c r="L191" s="69">
        <f t="shared" si="43"/>
        <v>0</v>
      </c>
      <c r="M191" s="69">
        <f t="shared" ca="1" si="44"/>
        <v>1.9208970901524382E-3</v>
      </c>
      <c r="N191" s="69">
        <f t="shared" ca="1" si="45"/>
        <v>0</v>
      </c>
      <c r="O191" s="79">
        <f t="shared" ca="1" si="46"/>
        <v>0</v>
      </c>
      <c r="P191" s="69">
        <f t="shared" ca="1" si="47"/>
        <v>0</v>
      </c>
      <c r="Q191" s="69">
        <f t="shared" ca="1" si="48"/>
        <v>0</v>
      </c>
      <c r="R191" s="44">
        <f t="shared" ca="1" si="49"/>
        <v>-1.9208970901524382E-3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69">
        <f t="shared" si="37"/>
        <v>0</v>
      </c>
      <c r="G192" s="69">
        <f t="shared" si="38"/>
        <v>0</v>
      </c>
      <c r="H192" s="69">
        <f t="shared" si="39"/>
        <v>0</v>
      </c>
      <c r="I192" s="69">
        <f t="shared" si="40"/>
        <v>0</v>
      </c>
      <c r="J192" s="69">
        <f t="shared" si="41"/>
        <v>0</v>
      </c>
      <c r="K192" s="69">
        <f t="shared" si="42"/>
        <v>0</v>
      </c>
      <c r="L192" s="69">
        <f t="shared" si="43"/>
        <v>0</v>
      </c>
      <c r="M192" s="69">
        <f t="shared" ca="1" si="44"/>
        <v>1.9208970901524382E-3</v>
      </c>
      <c r="N192" s="69">
        <f t="shared" ca="1" si="45"/>
        <v>0</v>
      </c>
      <c r="O192" s="79">
        <f t="shared" ca="1" si="46"/>
        <v>0</v>
      </c>
      <c r="P192" s="69">
        <f t="shared" ca="1" si="47"/>
        <v>0</v>
      </c>
      <c r="Q192" s="69">
        <f t="shared" ca="1" si="48"/>
        <v>0</v>
      </c>
      <c r="R192" s="44">
        <f t="shared" ca="1" si="49"/>
        <v>-1.9208970901524382E-3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69">
        <f t="shared" si="37"/>
        <v>0</v>
      </c>
      <c r="G193" s="69">
        <f t="shared" si="38"/>
        <v>0</v>
      </c>
      <c r="H193" s="69">
        <f t="shared" si="39"/>
        <v>0</v>
      </c>
      <c r="I193" s="69">
        <f t="shared" si="40"/>
        <v>0</v>
      </c>
      <c r="J193" s="69">
        <f t="shared" si="41"/>
        <v>0</v>
      </c>
      <c r="K193" s="69">
        <f t="shared" si="42"/>
        <v>0</v>
      </c>
      <c r="L193" s="69">
        <f t="shared" si="43"/>
        <v>0</v>
      </c>
      <c r="M193" s="69">
        <f t="shared" ca="1" si="44"/>
        <v>1.9208970901524382E-3</v>
      </c>
      <c r="N193" s="69">
        <f t="shared" ca="1" si="45"/>
        <v>0</v>
      </c>
      <c r="O193" s="79">
        <f t="shared" ca="1" si="46"/>
        <v>0</v>
      </c>
      <c r="P193" s="69">
        <f t="shared" ca="1" si="47"/>
        <v>0</v>
      </c>
      <c r="Q193" s="69">
        <f t="shared" ca="1" si="48"/>
        <v>0</v>
      </c>
      <c r="R193" s="44">
        <f t="shared" ca="1" si="49"/>
        <v>-1.9208970901524382E-3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69">
        <f t="shared" si="37"/>
        <v>0</v>
      </c>
      <c r="G194" s="69">
        <f t="shared" si="38"/>
        <v>0</v>
      </c>
      <c r="H194" s="69">
        <f t="shared" si="39"/>
        <v>0</v>
      </c>
      <c r="I194" s="69">
        <f t="shared" si="40"/>
        <v>0</v>
      </c>
      <c r="J194" s="69">
        <f t="shared" si="41"/>
        <v>0</v>
      </c>
      <c r="K194" s="69">
        <f t="shared" si="42"/>
        <v>0</v>
      </c>
      <c r="L194" s="69">
        <f t="shared" si="43"/>
        <v>0</v>
      </c>
      <c r="M194" s="69">
        <f t="shared" ca="1" si="44"/>
        <v>1.9208970901524382E-3</v>
      </c>
      <c r="N194" s="69">
        <f t="shared" ca="1" si="45"/>
        <v>0</v>
      </c>
      <c r="O194" s="79">
        <f t="shared" ca="1" si="46"/>
        <v>0</v>
      </c>
      <c r="P194" s="69">
        <f t="shared" ca="1" si="47"/>
        <v>0</v>
      </c>
      <c r="Q194" s="69">
        <f t="shared" ca="1" si="48"/>
        <v>0</v>
      </c>
      <c r="R194" s="44">
        <f t="shared" ca="1" si="49"/>
        <v>-1.9208970901524382E-3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69">
        <f t="shared" si="37"/>
        <v>0</v>
      </c>
      <c r="G195" s="69">
        <f t="shared" si="38"/>
        <v>0</v>
      </c>
      <c r="H195" s="69">
        <f t="shared" si="39"/>
        <v>0</v>
      </c>
      <c r="I195" s="69">
        <f t="shared" si="40"/>
        <v>0</v>
      </c>
      <c r="J195" s="69">
        <f t="shared" si="41"/>
        <v>0</v>
      </c>
      <c r="K195" s="69">
        <f t="shared" si="42"/>
        <v>0</v>
      </c>
      <c r="L195" s="69">
        <f t="shared" si="43"/>
        <v>0</v>
      </c>
      <c r="M195" s="69">
        <f t="shared" ca="1" si="44"/>
        <v>1.9208970901524382E-3</v>
      </c>
      <c r="N195" s="69">
        <f t="shared" ca="1" si="45"/>
        <v>0</v>
      </c>
      <c r="O195" s="79">
        <f t="shared" ca="1" si="46"/>
        <v>0</v>
      </c>
      <c r="P195" s="69">
        <f t="shared" ca="1" si="47"/>
        <v>0</v>
      </c>
      <c r="Q195" s="69">
        <f t="shared" ca="1" si="48"/>
        <v>0</v>
      </c>
      <c r="R195" s="44">
        <f t="shared" ca="1" si="49"/>
        <v>-1.9208970901524382E-3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69">
        <f t="shared" si="37"/>
        <v>0</v>
      </c>
      <c r="G196" s="69">
        <f t="shared" si="38"/>
        <v>0</v>
      </c>
      <c r="H196" s="69">
        <f t="shared" si="39"/>
        <v>0</v>
      </c>
      <c r="I196" s="69">
        <f t="shared" si="40"/>
        <v>0</v>
      </c>
      <c r="J196" s="69">
        <f t="shared" si="41"/>
        <v>0</v>
      </c>
      <c r="K196" s="69">
        <f t="shared" si="42"/>
        <v>0</v>
      </c>
      <c r="L196" s="69">
        <f t="shared" si="43"/>
        <v>0</v>
      </c>
      <c r="M196" s="69">
        <f t="shared" ca="1" si="44"/>
        <v>1.9208970901524382E-3</v>
      </c>
      <c r="N196" s="69">
        <f t="shared" ca="1" si="45"/>
        <v>0</v>
      </c>
      <c r="O196" s="79">
        <f t="shared" ca="1" si="46"/>
        <v>0</v>
      </c>
      <c r="P196" s="69">
        <f t="shared" ca="1" si="47"/>
        <v>0</v>
      </c>
      <c r="Q196" s="69">
        <f t="shared" ca="1" si="48"/>
        <v>0</v>
      </c>
      <c r="R196" s="44">
        <f t="shared" ca="1" si="49"/>
        <v>-1.9208970901524382E-3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69">
        <f t="shared" si="37"/>
        <v>0</v>
      </c>
      <c r="G197" s="69">
        <f t="shared" si="38"/>
        <v>0</v>
      </c>
      <c r="H197" s="69">
        <f t="shared" si="39"/>
        <v>0</v>
      </c>
      <c r="I197" s="69">
        <f t="shared" si="40"/>
        <v>0</v>
      </c>
      <c r="J197" s="69">
        <f t="shared" si="41"/>
        <v>0</v>
      </c>
      <c r="K197" s="69">
        <f t="shared" si="42"/>
        <v>0</v>
      </c>
      <c r="L197" s="69">
        <f t="shared" si="43"/>
        <v>0</v>
      </c>
      <c r="M197" s="69">
        <f t="shared" ca="1" si="44"/>
        <v>1.9208970901524382E-3</v>
      </c>
      <c r="N197" s="69">
        <f t="shared" ca="1" si="45"/>
        <v>0</v>
      </c>
      <c r="O197" s="79">
        <f t="shared" ca="1" si="46"/>
        <v>0</v>
      </c>
      <c r="P197" s="69">
        <f t="shared" ca="1" si="47"/>
        <v>0</v>
      </c>
      <c r="Q197" s="69">
        <f t="shared" ca="1" si="48"/>
        <v>0</v>
      </c>
      <c r="R197" s="44">
        <f t="shared" ca="1" si="49"/>
        <v>-1.9208970901524382E-3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69">
        <f t="shared" si="37"/>
        <v>0</v>
      </c>
      <c r="G198" s="69">
        <f t="shared" si="38"/>
        <v>0</v>
      </c>
      <c r="H198" s="69">
        <f t="shared" si="39"/>
        <v>0</v>
      </c>
      <c r="I198" s="69">
        <f t="shared" si="40"/>
        <v>0</v>
      </c>
      <c r="J198" s="69">
        <f t="shared" si="41"/>
        <v>0</v>
      </c>
      <c r="K198" s="69">
        <f t="shared" si="42"/>
        <v>0</v>
      </c>
      <c r="L198" s="69">
        <f t="shared" si="43"/>
        <v>0</v>
      </c>
      <c r="M198" s="69">
        <f t="shared" ca="1" si="44"/>
        <v>1.9208970901524382E-3</v>
      </c>
      <c r="N198" s="69">
        <f t="shared" ca="1" si="45"/>
        <v>0</v>
      </c>
      <c r="O198" s="79">
        <f t="shared" ca="1" si="46"/>
        <v>0</v>
      </c>
      <c r="P198" s="69">
        <f t="shared" ca="1" si="47"/>
        <v>0</v>
      </c>
      <c r="Q198" s="69">
        <f t="shared" ca="1" si="48"/>
        <v>0</v>
      </c>
      <c r="R198" s="44">
        <f t="shared" ca="1" si="49"/>
        <v>-1.9208970901524382E-3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69">
        <f t="shared" si="37"/>
        <v>0</v>
      </c>
      <c r="G199" s="69">
        <f t="shared" si="38"/>
        <v>0</v>
      </c>
      <c r="H199" s="69">
        <f t="shared" si="39"/>
        <v>0</v>
      </c>
      <c r="I199" s="69">
        <f t="shared" si="40"/>
        <v>0</v>
      </c>
      <c r="J199" s="69">
        <f t="shared" si="41"/>
        <v>0</v>
      </c>
      <c r="K199" s="69">
        <f t="shared" si="42"/>
        <v>0</v>
      </c>
      <c r="L199" s="69">
        <f t="shared" si="43"/>
        <v>0</v>
      </c>
      <c r="M199" s="69">
        <f t="shared" ca="1" si="44"/>
        <v>1.9208970901524382E-3</v>
      </c>
      <c r="N199" s="69">
        <f t="shared" ca="1" si="45"/>
        <v>0</v>
      </c>
      <c r="O199" s="79">
        <f t="shared" ca="1" si="46"/>
        <v>0</v>
      </c>
      <c r="P199" s="69">
        <f t="shared" ca="1" si="47"/>
        <v>0</v>
      </c>
      <c r="Q199" s="69">
        <f t="shared" ca="1" si="48"/>
        <v>0</v>
      </c>
      <c r="R199" s="44">
        <f t="shared" ca="1" si="49"/>
        <v>-1.9208970901524382E-3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69">
        <f t="shared" si="37"/>
        <v>0</v>
      </c>
      <c r="G200" s="69">
        <f t="shared" si="38"/>
        <v>0</v>
      </c>
      <c r="H200" s="69">
        <f t="shared" si="39"/>
        <v>0</v>
      </c>
      <c r="I200" s="69">
        <f t="shared" si="40"/>
        <v>0</v>
      </c>
      <c r="J200" s="69">
        <f t="shared" si="41"/>
        <v>0</v>
      </c>
      <c r="K200" s="69">
        <f t="shared" si="42"/>
        <v>0</v>
      </c>
      <c r="L200" s="69">
        <f t="shared" si="43"/>
        <v>0</v>
      </c>
      <c r="M200" s="69">
        <f t="shared" ca="1" si="44"/>
        <v>1.9208970901524382E-3</v>
      </c>
      <c r="N200" s="69">
        <f t="shared" ca="1" si="45"/>
        <v>0</v>
      </c>
      <c r="O200" s="79">
        <f t="shared" ca="1" si="46"/>
        <v>0</v>
      </c>
      <c r="P200" s="69">
        <f t="shared" ca="1" si="47"/>
        <v>0</v>
      </c>
      <c r="Q200" s="69">
        <f t="shared" ca="1" si="48"/>
        <v>0</v>
      </c>
      <c r="R200" s="44">
        <f t="shared" ca="1" si="49"/>
        <v>-1.9208970901524382E-3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69">
        <f t="shared" si="37"/>
        <v>0</v>
      </c>
      <c r="G201" s="69">
        <f t="shared" si="38"/>
        <v>0</v>
      </c>
      <c r="H201" s="69">
        <f t="shared" si="39"/>
        <v>0</v>
      </c>
      <c r="I201" s="69">
        <f t="shared" si="40"/>
        <v>0</v>
      </c>
      <c r="J201" s="69">
        <f t="shared" si="41"/>
        <v>0</v>
      </c>
      <c r="K201" s="69">
        <f t="shared" si="42"/>
        <v>0</v>
      </c>
      <c r="L201" s="69">
        <f t="shared" si="43"/>
        <v>0</v>
      </c>
      <c r="M201" s="69">
        <f t="shared" ca="1" si="44"/>
        <v>1.9208970901524382E-3</v>
      </c>
      <c r="N201" s="69">
        <f t="shared" ca="1" si="45"/>
        <v>0</v>
      </c>
      <c r="O201" s="79">
        <f t="shared" ca="1" si="46"/>
        <v>0</v>
      </c>
      <c r="P201" s="69">
        <f t="shared" ca="1" si="47"/>
        <v>0</v>
      </c>
      <c r="Q201" s="69">
        <f t="shared" ca="1" si="48"/>
        <v>0</v>
      </c>
      <c r="R201" s="44">
        <f t="shared" ca="1" si="49"/>
        <v>-1.9208970901524382E-3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69">
        <f t="shared" si="37"/>
        <v>0</v>
      </c>
      <c r="G202" s="69">
        <f t="shared" si="38"/>
        <v>0</v>
      </c>
      <c r="H202" s="69">
        <f t="shared" si="39"/>
        <v>0</v>
      </c>
      <c r="I202" s="69">
        <f t="shared" si="40"/>
        <v>0</v>
      </c>
      <c r="J202" s="69">
        <f t="shared" si="41"/>
        <v>0</v>
      </c>
      <c r="K202" s="69">
        <f t="shared" si="42"/>
        <v>0</v>
      </c>
      <c r="L202" s="69">
        <f t="shared" si="43"/>
        <v>0</v>
      </c>
      <c r="M202" s="69">
        <f t="shared" ca="1" si="44"/>
        <v>1.9208970901524382E-3</v>
      </c>
      <c r="N202" s="69">
        <f t="shared" ca="1" si="45"/>
        <v>0</v>
      </c>
      <c r="O202" s="79">
        <f t="shared" ca="1" si="46"/>
        <v>0</v>
      </c>
      <c r="P202" s="69">
        <f t="shared" ca="1" si="47"/>
        <v>0</v>
      </c>
      <c r="Q202" s="69">
        <f t="shared" ca="1" si="48"/>
        <v>0</v>
      </c>
      <c r="R202" s="44">
        <f t="shared" ca="1" si="49"/>
        <v>-1.9208970901524382E-3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69">
        <f t="shared" si="37"/>
        <v>0</v>
      </c>
      <c r="G203" s="69">
        <f t="shared" si="38"/>
        <v>0</v>
      </c>
      <c r="H203" s="69">
        <f t="shared" si="39"/>
        <v>0</v>
      </c>
      <c r="I203" s="69">
        <f t="shared" si="40"/>
        <v>0</v>
      </c>
      <c r="J203" s="69">
        <f t="shared" si="41"/>
        <v>0</v>
      </c>
      <c r="K203" s="69">
        <f t="shared" si="42"/>
        <v>0</v>
      </c>
      <c r="L203" s="69">
        <f t="shared" si="43"/>
        <v>0</v>
      </c>
      <c r="M203" s="69">
        <f t="shared" ca="1" si="44"/>
        <v>1.9208970901524382E-3</v>
      </c>
      <c r="N203" s="69">
        <f t="shared" ca="1" si="45"/>
        <v>0</v>
      </c>
      <c r="O203" s="79">
        <f t="shared" ca="1" si="46"/>
        <v>0</v>
      </c>
      <c r="P203" s="69">
        <f t="shared" ca="1" si="47"/>
        <v>0</v>
      </c>
      <c r="Q203" s="69">
        <f t="shared" ca="1" si="48"/>
        <v>0</v>
      </c>
      <c r="R203" s="44">
        <f t="shared" ca="1" si="49"/>
        <v>-1.9208970901524382E-3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69">
        <f t="shared" si="37"/>
        <v>0</v>
      </c>
      <c r="G204" s="69">
        <f t="shared" si="38"/>
        <v>0</v>
      </c>
      <c r="H204" s="69">
        <f t="shared" si="39"/>
        <v>0</v>
      </c>
      <c r="I204" s="69">
        <f t="shared" si="40"/>
        <v>0</v>
      </c>
      <c r="J204" s="69">
        <f t="shared" si="41"/>
        <v>0</v>
      </c>
      <c r="K204" s="69">
        <f t="shared" si="42"/>
        <v>0</v>
      </c>
      <c r="L204" s="69">
        <f t="shared" si="43"/>
        <v>0</v>
      </c>
      <c r="M204" s="69">
        <f t="shared" ca="1" si="44"/>
        <v>1.9208970901524382E-3</v>
      </c>
      <c r="N204" s="69">
        <f t="shared" ca="1" si="45"/>
        <v>0</v>
      </c>
      <c r="O204" s="79">
        <f t="shared" ca="1" si="46"/>
        <v>0</v>
      </c>
      <c r="P204" s="69">
        <f t="shared" ca="1" si="47"/>
        <v>0</v>
      </c>
      <c r="Q204" s="69">
        <f t="shared" ca="1" si="48"/>
        <v>0</v>
      </c>
      <c r="R204" s="44">
        <f t="shared" ca="1" si="49"/>
        <v>-1.9208970901524382E-3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69">
        <f t="shared" si="37"/>
        <v>0</v>
      </c>
      <c r="G205" s="69">
        <f t="shared" si="38"/>
        <v>0</v>
      </c>
      <c r="H205" s="69">
        <f t="shared" si="39"/>
        <v>0</v>
      </c>
      <c r="I205" s="69">
        <f t="shared" si="40"/>
        <v>0</v>
      </c>
      <c r="J205" s="69">
        <f t="shared" si="41"/>
        <v>0</v>
      </c>
      <c r="K205" s="69">
        <f t="shared" si="42"/>
        <v>0</v>
      </c>
      <c r="L205" s="69">
        <f t="shared" si="43"/>
        <v>0</v>
      </c>
      <c r="M205" s="69">
        <f t="shared" ca="1" si="44"/>
        <v>1.9208970901524382E-3</v>
      </c>
      <c r="N205" s="69">
        <f t="shared" ca="1" si="45"/>
        <v>0</v>
      </c>
      <c r="O205" s="79">
        <f t="shared" ca="1" si="46"/>
        <v>0</v>
      </c>
      <c r="P205" s="69">
        <f t="shared" ca="1" si="47"/>
        <v>0</v>
      </c>
      <c r="Q205" s="69">
        <f t="shared" ca="1" si="48"/>
        <v>0</v>
      </c>
      <c r="R205" s="44">
        <f t="shared" ca="1" si="49"/>
        <v>-1.9208970901524382E-3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69">
        <f t="shared" si="37"/>
        <v>0</v>
      </c>
      <c r="G206" s="69">
        <f t="shared" si="38"/>
        <v>0</v>
      </c>
      <c r="H206" s="69">
        <f t="shared" si="39"/>
        <v>0</v>
      </c>
      <c r="I206" s="69">
        <f t="shared" si="40"/>
        <v>0</v>
      </c>
      <c r="J206" s="69">
        <f t="shared" si="41"/>
        <v>0</v>
      </c>
      <c r="K206" s="69">
        <f t="shared" si="42"/>
        <v>0</v>
      </c>
      <c r="L206" s="69">
        <f t="shared" si="43"/>
        <v>0</v>
      </c>
      <c r="M206" s="69">
        <f t="shared" ca="1" si="44"/>
        <v>1.9208970901524382E-3</v>
      </c>
      <c r="N206" s="69">
        <f t="shared" ca="1" si="45"/>
        <v>0</v>
      </c>
      <c r="O206" s="79">
        <f t="shared" ca="1" si="46"/>
        <v>0</v>
      </c>
      <c r="P206" s="69">
        <f t="shared" ca="1" si="47"/>
        <v>0</v>
      </c>
      <c r="Q206" s="69">
        <f t="shared" ca="1" si="48"/>
        <v>0</v>
      </c>
      <c r="R206" s="44">
        <f t="shared" ca="1" si="49"/>
        <v>-1.9208970901524382E-3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69">
        <f t="shared" si="37"/>
        <v>0</v>
      </c>
      <c r="G207" s="69">
        <f t="shared" si="38"/>
        <v>0</v>
      </c>
      <c r="H207" s="69">
        <f t="shared" si="39"/>
        <v>0</v>
      </c>
      <c r="I207" s="69">
        <f t="shared" si="40"/>
        <v>0</v>
      </c>
      <c r="J207" s="69">
        <f t="shared" si="41"/>
        <v>0</v>
      </c>
      <c r="K207" s="69">
        <f t="shared" si="42"/>
        <v>0</v>
      </c>
      <c r="L207" s="69">
        <f t="shared" si="43"/>
        <v>0</v>
      </c>
      <c r="M207" s="69">
        <f t="shared" ca="1" si="44"/>
        <v>1.9208970901524382E-3</v>
      </c>
      <c r="N207" s="69">
        <f t="shared" ca="1" si="45"/>
        <v>0</v>
      </c>
      <c r="O207" s="79">
        <f t="shared" ca="1" si="46"/>
        <v>0</v>
      </c>
      <c r="P207" s="69">
        <f t="shared" ca="1" si="47"/>
        <v>0</v>
      </c>
      <c r="Q207" s="69">
        <f t="shared" ca="1" si="48"/>
        <v>0</v>
      </c>
      <c r="R207" s="44">
        <f t="shared" ca="1" si="49"/>
        <v>-1.9208970901524382E-3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69">
        <f t="shared" si="37"/>
        <v>0</v>
      </c>
      <c r="G208" s="69">
        <f t="shared" si="38"/>
        <v>0</v>
      </c>
      <c r="H208" s="69">
        <f t="shared" si="39"/>
        <v>0</v>
      </c>
      <c r="I208" s="69">
        <f t="shared" si="40"/>
        <v>0</v>
      </c>
      <c r="J208" s="69">
        <f t="shared" si="41"/>
        <v>0</v>
      </c>
      <c r="K208" s="69">
        <f t="shared" si="42"/>
        <v>0</v>
      </c>
      <c r="L208" s="69">
        <f t="shared" si="43"/>
        <v>0</v>
      </c>
      <c r="M208" s="69">
        <f t="shared" ca="1" si="44"/>
        <v>1.9208970901524382E-3</v>
      </c>
      <c r="N208" s="69">
        <f t="shared" ca="1" si="45"/>
        <v>0</v>
      </c>
      <c r="O208" s="79">
        <f t="shared" ca="1" si="46"/>
        <v>0</v>
      </c>
      <c r="P208" s="69">
        <f t="shared" ca="1" si="47"/>
        <v>0</v>
      </c>
      <c r="Q208" s="69">
        <f t="shared" ca="1" si="48"/>
        <v>0</v>
      </c>
      <c r="R208" s="44">
        <f t="shared" ca="1" si="49"/>
        <v>-1.9208970901524382E-3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69">
        <f t="shared" si="37"/>
        <v>0</v>
      </c>
      <c r="G209" s="69">
        <f t="shared" si="38"/>
        <v>0</v>
      </c>
      <c r="H209" s="69">
        <f t="shared" si="39"/>
        <v>0</v>
      </c>
      <c r="I209" s="69">
        <f t="shared" si="40"/>
        <v>0</v>
      </c>
      <c r="J209" s="69">
        <f t="shared" si="41"/>
        <v>0</v>
      </c>
      <c r="K209" s="69">
        <f t="shared" si="42"/>
        <v>0</v>
      </c>
      <c r="L209" s="69">
        <f t="shared" si="43"/>
        <v>0</v>
      </c>
      <c r="M209" s="69">
        <f t="shared" ca="1" si="44"/>
        <v>1.9208970901524382E-3</v>
      </c>
      <c r="N209" s="69">
        <f t="shared" ca="1" si="45"/>
        <v>0</v>
      </c>
      <c r="O209" s="79">
        <f t="shared" ca="1" si="46"/>
        <v>0</v>
      </c>
      <c r="P209" s="69">
        <f t="shared" ca="1" si="47"/>
        <v>0</v>
      </c>
      <c r="Q209" s="69">
        <f t="shared" ca="1" si="48"/>
        <v>0</v>
      </c>
      <c r="R209" s="44">
        <f t="shared" ca="1" si="49"/>
        <v>-1.9208970901524382E-3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69">
        <f t="shared" si="37"/>
        <v>0</v>
      </c>
      <c r="G210" s="69">
        <f t="shared" si="38"/>
        <v>0</v>
      </c>
      <c r="H210" s="69">
        <f t="shared" si="39"/>
        <v>0</v>
      </c>
      <c r="I210" s="69">
        <f t="shared" si="40"/>
        <v>0</v>
      </c>
      <c r="J210" s="69">
        <f t="shared" si="41"/>
        <v>0</v>
      </c>
      <c r="K210" s="69">
        <f t="shared" si="42"/>
        <v>0</v>
      </c>
      <c r="L210" s="69">
        <f t="shared" si="43"/>
        <v>0</v>
      </c>
      <c r="M210" s="69">
        <f t="shared" ca="1" si="44"/>
        <v>1.9208970901524382E-3</v>
      </c>
      <c r="N210" s="69">
        <f t="shared" ca="1" si="45"/>
        <v>0</v>
      </c>
      <c r="O210" s="79">
        <f t="shared" ca="1" si="46"/>
        <v>0</v>
      </c>
      <c r="P210" s="69">
        <f t="shared" ca="1" si="47"/>
        <v>0</v>
      </c>
      <c r="Q210" s="69">
        <f t="shared" ca="1" si="48"/>
        <v>0</v>
      </c>
      <c r="R210" s="44">
        <f t="shared" ca="1" si="49"/>
        <v>-1.9208970901524382E-3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69">
        <f t="shared" si="37"/>
        <v>0</v>
      </c>
      <c r="G211" s="69">
        <f t="shared" si="38"/>
        <v>0</v>
      </c>
      <c r="H211" s="69">
        <f t="shared" si="39"/>
        <v>0</v>
      </c>
      <c r="I211" s="69">
        <f t="shared" si="40"/>
        <v>0</v>
      </c>
      <c r="J211" s="69">
        <f t="shared" si="41"/>
        <v>0</v>
      </c>
      <c r="K211" s="69">
        <f t="shared" si="42"/>
        <v>0</v>
      </c>
      <c r="L211" s="69">
        <f t="shared" si="43"/>
        <v>0</v>
      </c>
      <c r="M211" s="69">
        <f t="shared" ca="1" si="44"/>
        <v>1.9208970901524382E-3</v>
      </c>
      <c r="N211" s="69">
        <f t="shared" ca="1" si="45"/>
        <v>0</v>
      </c>
      <c r="O211" s="79">
        <f t="shared" ca="1" si="46"/>
        <v>0</v>
      </c>
      <c r="P211" s="69">
        <f t="shared" ca="1" si="47"/>
        <v>0</v>
      </c>
      <c r="Q211" s="69">
        <f t="shared" ca="1" si="48"/>
        <v>0</v>
      </c>
      <c r="R211" s="44">
        <f t="shared" ca="1" si="49"/>
        <v>-1.9208970901524382E-3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69">
        <f t="shared" si="37"/>
        <v>0</v>
      </c>
      <c r="G212" s="69">
        <f t="shared" si="38"/>
        <v>0</v>
      </c>
      <c r="H212" s="69">
        <f t="shared" si="39"/>
        <v>0</v>
      </c>
      <c r="I212" s="69">
        <f t="shared" si="40"/>
        <v>0</v>
      </c>
      <c r="J212" s="69">
        <f t="shared" si="41"/>
        <v>0</v>
      </c>
      <c r="K212" s="69">
        <f t="shared" si="42"/>
        <v>0</v>
      </c>
      <c r="L212" s="69">
        <f t="shared" si="43"/>
        <v>0</v>
      </c>
      <c r="M212" s="69">
        <f t="shared" ca="1" si="44"/>
        <v>1.9208970901524382E-3</v>
      </c>
      <c r="N212" s="69">
        <f t="shared" ca="1" si="45"/>
        <v>0</v>
      </c>
      <c r="O212" s="79">
        <f t="shared" ca="1" si="46"/>
        <v>0</v>
      </c>
      <c r="P212" s="69">
        <f t="shared" ca="1" si="47"/>
        <v>0</v>
      </c>
      <c r="Q212" s="69">
        <f t="shared" ca="1" si="48"/>
        <v>0</v>
      </c>
      <c r="R212" s="44">
        <f t="shared" ca="1" si="49"/>
        <v>-1.9208970901524382E-3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69">
        <f t="shared" ref="F213:F276" si="52">$C213*D213</f>
        <v>0</v>
      </c>
      <c r="G213" s="69">
        <f t="shared" ref="G213:G276" si="53">$C213*E213</f>
        <v>0</v>
      </c>
      <c r="H213" s="69">
        <f t="shared" ref="H213:H276" si="54">C213*D213*D213</f>
        <v>0</v>
      </c>
      <c r="I213" s="69">
        <f t="shared" ref="I213:I276" si="55">C213*D213*D213*D213</f>
        <v>0</v>
      </c>
      <c r="J213" s="69">
        <f t="shared" ref="J213:J276" si="56">C213*D213*D213*D213*D213</f>
        <v>0</v>
      </c>
      <c r="K213" s="69">
        <f t="shared" ref="K213:K276" si="57">C213*E213*D213</f>
        <v>0</v>
      </c>
      <c r="L213" s="69">
        <f t="shared" ref="L213:L276" si="58">C213*E213*D213*D213</f>
        <v>0</v>
      </c>
      <c r="M213" s="69">
        <f t="shared" ref="M213:M276" ca="1" si="59">+E$4+E$5*D213+E$6*D213^2</f>
        <v>1.9208970901524382E-3</v>
      </c>
      <c r="N213" s="69">
        <f t="shared" ref="N213:N276" ca="1" si="60">C213*(M213-E213)^2</f>
        <v>0</v>
      </c>
      <c r="O213" s="79">
        <f t="shared" ref="O213:O276" ca="1" si="61">(C213*O$1-O$2*F213+O$3*H213)^2</f>
        <v>0</v>
      </c>
      <c r="P213" s="69">
        <f t="shared" ref="P213:P276" ca="1" si="62">(-C213*O$2+O$4*F213-O$5*H213)^2</f>
        <v>0</v>
      </c>
      <c r="Q213" s="69">
        <f t="shared" ref="Q213:Q276" ca="1" si="63">+(C213*O$3-F213*O$5+H213*O$6)^2</f>
        <v>0</v>
      </c>
      <c r="R213" s="44">
        <f t="shared" ref="R213:R276" ca="1" si="64">+E213-M213</f>
        <v>-1.9208970901524382E-3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69">
        <f t="shared" si="52"/>
        <v>0</v>
      </c>
      <c r="G214" s="69">
        <f t="shared" si="53"/>
        <v>0</v>
      </c>
      <c r="H214" s="69">
        <f t="shared" si="54"/>
        <v>0</v>
      </c>
      <c r="I214" s="69">
        <f t="shared" si="55"/>
        <v>0</v>
      </c>
      <c r="J214" s="69">
        <f t="shared" si="56"/>
        <v>0</v>
      </c>
      <c r="K214" s="69">
        <f t="shared" si="57"/>
        <v>0</v>
      </c>
      <c r="L214" s="69">
        <f t="shared" si="58"/>
        <v>0</v>
      </c>
      <c r="M214" s="69">
        <f t="shared" ca="1" si="59"/>
        <v>1.9208970901524382E-3</v>
      </c>
      <c r="N214" s="69">
        <f t="shared" ca="1" si="60"/>
        <v>0</v>
      </c>
      <c r="O214" s="79">
        <f t="shared" ca="1" si="61"/>
        <v>0</v>
      </c>
      <c r="P214" s="69">
        <f t="shared" ca="1" si="62"/>
        <v>0</v>
      </c>
      <c r="Q214" s="69">
        <f t="shared" ca="1" si="63"/>
        <v>0</v>
      </c>
      <c r="R214" s="44">
        <f t="shared" ca="1" si="64"/>
        <v>-1.9208970901524382E-3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69">
        <f t="shared" si="52"/>
        <v>0</v>
      </c>
      <c r="G215" s="69">
        <f t="shared" si="53"/>
        <v>0</v>
      </c>
      <c r="H215" s="69">
        <f t="shared" si="54"/>
        <v>0</v>
      </c>
      <c r="I215" s="69">
        <f t="shared" si="55"/>
        <v>0</v>
      </c>
      <c r="J215" s="69">
        <f t="shared" si="56"/>
        <v>0</v>
      </c>
      <c r="K215" s="69">
        <f t="shared" si="57"/>
        <v>0</v>
      </c>
      <c r="L215" s="69">
        <f t="shared" si="58"/>
        <v>0</v>
      </c>
      <c r="M215" s="69">
        <f t="shared" ca="1" si="59"/>
        <v>1.9208970901524382E-3</v>
      </c>
      <c r="N215" s="69">
        <f t="shared" ca="1" si="60"/>
        <v>0</v>
      </c>
      <c r="O215" s="79">
        <f t="shared" ca="1" si="61"/>
        <v>0</v>
      </c>
      <c r="P215" s="69">
        <f t="shared" ca="1" si="62"/>
        <v>0</v>
      </c>
      <c r="Q215" s="69">
        <f t="shared" ca="1" si="63"/>
        <v>0</v>
      </c>
      <c r="R215" s="44">
        <f t="shared" ca="1" si="64"/>
        <v>-1.9208970901524382E-3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69">
        <f t="shared" si="52"/>
        <v>0</v>
      </c>
      <c r="G216" s="69">
        <f t="shared" si="53"/>
        <v>0</v>
      </c>
      <c r="H216" s="69">
        <f t="shared" si="54"/>
        <v>0</v>
      </c>
      <c r="I216" s="69">
        <f t="shared" si="55"/>
        <v>0</v>
      </c>
      <c r="J216" s="69">
        <f t="shared" si="56"/>
        <v>0</v>
      </c>
      <c r="K216" s="69">
        <f t="shared" si="57"/>
        <v>0</v>
      </c>
      <c r="L216" s="69">
        <f t="shared" si="58"/>
        <v>0</v>
      </c>
      <c r="M216" s="69">
        <f t="shared" ca="1" si="59"/>
        <v>1.9208970901524382E-3</v>
      </c>
      <c r="N216" s="69">
        <f t="shared" ca="1" si="60"/>
        <v>0</v>
      </c>
      <c r="O216" s="79">
        <f t="shared" ca="1" si="61"/>
        <v>0</v>
      </c>
      <c r="P216" s="69">
        <f t="shared" ca="1" si="62"/>
        <v>0</v>
      </c>
      <c r="Q216" s="69">
        <f t="shared" ca="1" si="63"/>
        <v>0</v>
      </c>
      <c r="R216" s="44">
        <f t="shared" ca="1" si="64"/>
        <v>-1.9208970901524382E-3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69">
        <f t="shared" si="52"/>
        <v>0</v>
      </c>
      <c r="G217" s="69">
        <f t="shared" si="53"/>
        <v>0</v>
      </c>
      <c r="H217" s="69">
        <f t="shared" si="54"/>
        <v>0</v>
      </c>
      <c r="I217" s="69">
        <f t="shared" si="55"/>
        <v>0</v>
      </c>
      <c r="J217" s="69">
        <f t="shared" si="56"/>
        <v>0</v>
      </c>
      <c r="K217" s="69">
        <f t="shared" si="57"/>
        <v>0</v>
      </c>
      <c r="L217" s="69">
        <f t="shared" si="58"/>
        <v>0</v>
      </c>
      <c r="M217" s="69">
        <f t="shared" ca="1" si="59"/>
        <v>1.9208970901524382E-3</v>
      </c>
      <c r="N217" s="69">
        <f t="shared" ca="1" si="60"/>
        <v>0</v>
      </c>
      <c r="O217" s="79">
        <f t="shared" ca="1" si="61"/>
        <v>0</v>
      </c>
      <c r="P217" s="69">
        <f t="shared" ca="1" si="62"/>
        <v>0</v>
      </c>
      <c r="Q217" s="69">
        <f t="shared" ca="1" si="63"/>
        <v>0</v>
      </c>
      <c r="R217" s="44">
        <f t="shared" ca="1" si="64"/>
        <v>-1.9208970901524382E-3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69">
        <f t="shared" si="52"/>
        <v>0</v>
      </c>
      <c r="G218" s="69">
        <f t="shared" si="53"/>
        <v>0</v>
      </c>
      <c r="H218" s="69">
        <f t="shared" si="54"/>
        <v>0</v>
      </c>
      <c r="I218" s="69">
        <f t="shared" si="55"/>
        <v>0</v>
      </c>
      <c r="J218" s="69">
        <f t="shared" si="56"/>
        <v>0</v>
      </c>
      <c r="K218" s="69">
        <f t="shared" si="57"/>
        <v>0</v>
      </c>
      <c r="L218" s="69">
        <f t="shared" si="58"/>
        <v>0</v>
      </c>
      <c r="M218" s="69">
        <f t="shared" ca="1" si="59"/>
        <v>1.9208970901524382E-3</v>
      </c>
      <c r="N218" s="69">
        <f t="shared" ca="1" si="60"/>
        <v>0</v>
      </c>
      <c r="O218" s="79">
        <f t="shared" ca="1" si="61"/>
        <v>0</v>
      </c>
      <c r="P218" s="69">
        <f t="shared" ca="1" si="62"/>
        <v>0</v>
      </c>
      <c r="Q218" s="69">
        <f t="shared" ca="1" si="63"/>
        <v>0</v>
      </c>
      <c r="R218" s="44">
        <f t="shared" ca="1" si="64"/>
        <v>-1.9208970901524382E-3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69">
        <f t="shared" si="52"/>
        <v>0</v>
      </c>
      <c r="G219" s="69">
        <f t="shared" si="53"/>
        <v>0</v>
      </c>
      <c r="H219" s="69">
        <f t="shared" si="54"/>
        <v>0</v>
      </c>
      <c r="I219" s="69">
        <f t="shared" si="55"/>
        <v>0</v>
      </c>
      <c r="J219" s="69">
        <f t="shared" si="56"/>
        <v>0</v>
      </c>
      <c r="K219" s="69">
        <f t="shared" si="57"/>
        <v>0</v>
      </c>
      <c r="L219" s="69">
        <f t="shared" si="58"/>
        <v>0</v>
      </c>
      <c r="M219" s="69">
        <f t="shared" ca="1" si="59"/>
        <v>1.9208970901524382E-3</v>
      </c>
      <c r="N219" s="69">
        <f t="shared" ca="1" si="60"/>
        <v>0</v>
      </c>
      <c r="O219" s="79">
        <f t="shared" ca="1" si="61"/>
        <v>0</v>
      </c>
      <c r="P219" s="69">
        <f t="shared" ca="1" si="62"/>
        <v>0</v>
      </c>
      <c r="Q219" s="69">
        <f t="shared" ca="1" si="63"/>
        <v>0</v>
      </c>
      <c r="R219" s="44">
        <f t="shared" ca="1" si="64"/>
        <v>-1.9208970901524382E-3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69">
        <f t="shared" si="52"/>
        <v>0</v>
      </c>
      <c r="G220" s="69">
        <f t="shared" si="53"/>
        <v>0</v>
      </c>
      <c r="H220" s="69">
        <f t="shared" si="54"/>
        <v>0</v>
      </c>
      <c r="I220" s="69">
        <f t="shared" si="55"/>
        <v>0</v>
      </c>
      <c r="J220" s="69">
        <f t="shared" si="56"/>
        <v>0</v>
      </c>
      <c r="K220" s="69">
        <f t="shared" si="57"/>
        <v>0</v>
      </c>
      <c r="L220" s="69">
        <f t="shared" si="58"/>
        <v>0</v>
      </c>
      <c r="M220" s="69">
        <f t="shared" ca="1" si="59"/>
        <v>1.9208970901524382E-3</v>
      </c>
      <c r="N220" s="69">
        <f t="shared" ca="1" si="60"/>
        <v>0</v>
      </c>
      <c r="O220" s="79">
        <f t="shared" ca="1" si="61"/>
        <v>0</v>
      </c>
      <c r="P220" s="69">
        <f t="shared" ca="1" si="62"/>
        <v>0</v>
      </c>
      <c r="Q220" s="69">
        <f t="shared" ca="1" si="63"/>
        <v>0</v>
      </c>
      <c r="R220" s="44">
        <f t="shared" ca="1" si="64"/>
        <v>-1.9208970901524382E-3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69">
        <f t="shared" si="52"/>
        <v>0</v>
      </c>
      <c r="G221" s="69">
        <f t="shared" si="53"/>
        <v>0</v>
      </c>
      <c r="H221" s="69">
        <f t="shared" si="54"/>
        <v>0</v>
      </c>
      <c r="I221" s="69">
        <f t="shared" si="55"/>
        <v>0</v>
      </c>
      <c r="J221" s="69">
        <f t="shared" si="56"/>
        <v>0</v>
      </c>
      <c r="K221" s="69">
        <f t="shared" si="57"/>
        <v>0</v>
      </c>
      <c r="L221" s="69">
        <f t="shared" si="58"/>
        <v>0</v>
      </c>
      <c r="M221" s="69">
        <f t="shared" ca="1" si="59"/>
        <v>1.9208970901524382E-3</v>
      </c>
      <c r="N221" s="69">
        <f t="shared" ca="1" si="60"/>
        <v>0</v>
      </c>
      <c r="O221" s="79">
        <f t="shared" ca="1" si="61"/>
        <v>0</v>
      </c>
      <c r="P221" s="69">
        <f t="shared" ca="1" si="62"/>
        <v>0</v>
      </c>
      <c r="Q221" s="69">
        <f t="shared" ca="1" si="63"/>
        <v>0</v>
      </c>
      <c r="R221" s="44">
        <f t="shared" ca="1" si="64"/>
        <v>-1.9208970901524382E-3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69">
        <f t="shared" si="52"/>
        <v>0</v>
      </c>
      <c r="G222" s="69">
        <f t="shared" si="53"/>
        <v>0</v>
      </c>
      <c r="H222" s="69">
        <f t="shared" si="54"/>
        <v>0</v>
      </c>
      <c r="I222" s="69">
        <f t="shared" si="55"/>
        <v>0</v>
      </c>
      <c r="J222" s="69">
        <f t="shared" si="56"/>
        <v>0</v>
      </c>
      <c r="K222" s="69">
        <f t="shared" si="57"/>
        <v>0</v>
      </c>
      <c r="L222" s="69">
        <f t="shared" si="58"/>
        <v>0</v>
      </c>
      <c r="M222" s="69">
        <f t="shared" ca="1" si="59"/>
        <v>1.9208970901524382E-3</v>
      </c>
      <c r="N222" s="69">
        <f t="shared" ca="1" si="60"/>
        <v>0</v>
      </c>
      <c r="O222" s="79">
        <f t="shared" ca="1" si="61"/>
        <v>0</v>
      </c>
      <c r="P222" s="69">
        <f t="shared" ca="1" si="62"/>
        <v>0</v>
      </c>
      <c r="Q222" s="69">
        <f t="shared" ca="1" si="63"/>
        <v>0</v>
      </c>
      <c r="R222" s="44">
        <f t="shared" ca="1" si="64"/>
        <v>-1.9208970901524382E-3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69">
        <f t="shared" si="52"/>
        <v>0</v>
      </c>
      <c r="G223" s="69">
        <f t="shared" si="53"/>
        <v>0</v>
      </c>
      <c r="H223" s="69">
        <f t="shared" si="54"/>
        <v>0</v>
      </c>
      <c r="I223" s="69">
        <f t="shared" si="55"/>
        <v>0</v>
      </c>
      <c r="J223" s="69">
        <f t="shared" si="56"/>
        <v>0</v>
      </c>
      <c r="K223" s="69">
        <f t="shared" si="57"/>
        <v>0</v>
      </c>
      <c r="L223" s="69">
        <f t="shared" si="58"/>
        <v>0</v>
      </c>
      <c r="M223" s="69">
        <f t="shared" ca="1" si="59"/>
        <v>1.9208970901524382E-3</v>
      </c>
      <c r="N223" s="69">
        <f t="shared" ca="1" si="60"/>
        <v>0</v>
      </c>
      <c r="O223" s="79">
        <f t="shared" ca="1" si="61"/>
        <v>0</v>
      </c>
      <c r="P223" s="69">
        <f t="shared" ca="1" si="62"/>
        <v>0</v>
      </c>
      <c r="Q223" s="69">
        <f t="shared" ca="1" si="63"/>
        <v>0</v>
      </c>
      <c r="R223" s="44">
        <f t="shared" ca="1" si="64"/>
        <v>-1.9208970901524382E-3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69">
        <f t="shared" si="52"/>
        <v>0</v>
      </c>
      <c r="G224" s="69">
        <f t="shared" si="53"/>
        <v>0</v>
      </c>
      <c r="H224" s="69">
        <f t="shared" si="54"/>
        <v>0</v>
      </c>
      <c r="I224" s="69">
        <f t="shared" si="55"/>
        <v>0</v>
      </c>
      <c r="J224" s="69">
        <f t="shared" si="56"/>
        <v>0</v>
      </c>
      <c r="K224" s="69">
        <f t="shared" si="57"/>
        <v>0</v>
      </c>
      <c r="L224" s="69">
        <f t="shared" si="58"/>
        <v>0</v>
      </c>
      <c r="M224" s="69">
        <f t="shared" ca="1" si="59"/>
        <v>1.9208970901524382E-3</v>
      </c>
      <c r="N224" s="69">
        <f t="shared" ca="1" si="60"/>
        <v>0</v>
      </c>
      <c r="O224" s="79">
        <f t="shared" ca="1" si="61"/>
        <v>0</v>
      </c>
      <c r="P224" s="69">
        <f t="shared" ca="1" si="62"/>
        <v>0</v>
      </c>
      <c r="Q224" s="69">
        <f t="shared" ca="1" si="63"/>
        <v>0</v>
      </c>
      <c r="R224" s="44">
        <f t="shared" ca="1" si="64"/>
        <v>-1.9208970901524382E-3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69">
        <f t="shared" si="52"/>
        <v>0</v>
      </c>
      <c r="G225" s="69">
        <f t="shared" si="53"/>
        <v>0</v>
      </c>
      <c r="H225" s="69">
        <f t="shared" si="54"/>
        <v>0</v>
      </c>
      <c r="I225" s="69">
        <f t="shared" si="55"/>
        <v>0</v>
      </c>
      <c r="J225" s="69">
        <f t="shared" si="56"/>
        <v>0</v>
      </c>
      <c r="K225" s="69">
        <f t="shared" si="57"/>
        <v>0</v>
      </c>
      <c r="L225" s="69">
        <f t="shared" si="58"/>
        <v>0</v>
      </c>
      <c r="M225" s="69">
        <f t="shared" ca="1" si="59"/>
        <v>1.9208970901524382E-3</v>
      </c>
      <c r="N225" s="69">
        <f t="shared" ca="1" si="60"/>
        <v>0</v>
      </c>
      <c r="O225" s="79">
        <f t="shared" ca="1" si="61"/>
        <v>0</v>
      </c>
      <c r="P225" s="69">
        <f t="shared" ca="1" si="62"/>
        <v>0</v>
      </c>
      <c r="Q225" s="69">
        <f t="shared" ca="1" si="63"/>
        <v>0</v>
      </c>
      <c r="R225" s="44">
        <f t="shared" ca="1" si="64"/>
        <v>-1.9208970901524382E-3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69">
        <f t="shared" si="52"/>
        <v>0</v>
      </c>
      <c r="G226" s="69">
        <f t="shared" si="53"/>
        <v>0</v>
      </c>
      <c r="H226" s="69">
        <f t="shared" si="54"/>
        <v>0</v>
      </c>
      <c r="I226" s="69">
        <f t="shared" si="55"/>
        <v>0</v>
      </c>
      <c r="J226" s="69">
        <f t="shared" si="56"/>
        <v>0</v>
      </c>
      <c r="K226" s="69">
        <f t="shared" si="57"/>
        <v>0</v>
      </c>
      <c r="L226" s="69">
        <f t="shared" si="58"/>
        <v>0</v>
      </c>
      <c r="M226" s="69">
        <f t="shared" ca="1" si="59"/>
        <v>1.9208970901524382E-3</v>
      </c>
      <c r="N226" s="69">
        <f t="shared" ca="1" si="60"/>
        <v>0</v>
      </c>
      <c r="O226" s="79">
        <f t="shared" ca="1" si="61"/>
        <v>0</v>
      </c>
      <c r="P226" s="69">
        <f t="shared" ca="1" si="62"/>
        <v>0</v>
      </c>
      <c r="Q226" s="69">
        <f t="shared" ca="1" si="63"/>
        <v>0</v>
      </c>
      <c r="R226" s="44">
        <f t="shared" ca="1" si="64"/>
        <v>-1.9208970901524382E-3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69">
        <f t="shared" si="52"/>
        <v>0</v>
      </c>
      <c r="G227" s="69">
        <f t="shared" si="53"/>
        <v>0</v>
      </c>
      <c r="H227" s="69">
        <f t="shared" si="54"/>
        <v>0</v>
      </c>
      <c r="I227" s="69">
        <f t="shared" si="55"/>
        <v>0</v>
      </c>
      <c r="J227" s="69">
        <f t="shared" si="56"/>
        <v>0</v>
      </c>
      <c r="K227" s="69">
        <f t="shared" si="57"/>
        <v>0</v>
      </c>
      <c r="L227" s="69">
        <f t="shared" si="58"/>
        <v>0</v>
      </c>
      <c r="M227" s="69">
        <f t="shared" ca="1" si="59"/>
        <v>1.9208970901524382E-3</v>
      </c>
      <c r="N227" s="69">
        <f t="shared" ca="1" si="60"/>
        <v>0</v>
      </c>
      <c r="O227" s="79">
        <f t="shared" ca="1" si="61"/>
        <v>0</v>
      </c>
      <c r="P227" s="69">
        <f t="shared" ca="1" si="62"/>
        <v>0</v>
      </c>
      <c r="Q227" s="69">
        <f t="shared" ca="1" si="63"/>
        <v>0</v>
      </c>
      <c r="R227" s="44">
        <f t="shared" ca="1" si="64"/>
        <v>-1.9208970901524382E-3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69">
        <f t="shared" si="52"/>
        <v>0</v>
      </c>
      <c r="G228" s="69">
        <f t="shared" si="53"/>
        <v>0</v>
      </c>
      <c r="H228" s="69">
        <f t="shared" si="54"/>
        <v>0</v>
      </c>
      <c r="I228" s="69">
        <f t="shared" si="55"/>
        <v>0</v>
      </c>
      <c r="J228" s="69">
        <f t="shared" si="56"/>
        <v>0</v>
      </c>
      <c r="K228" s="69">
        <f t="shared" si="57"/>
        <v>0</v>
      </c>
      <c r="L228" s="69">
        <f t="shared" si="58"/>
        <v>0</v>
      </c>
      <c r="M228" s="69">
        <f t="shared" ca="1" si="59"/>
        <v>1.9208970901524382E-3</v>
      </c>
      <c r="N228" s="69">
        <f t="shared" ca="1" si="60"/>
        <v>0</v>
      </c>
      <c r="O228" s="79">
        <f t="shared" ca="1" si="61"/>
        <v>0</v>
      </c>
      <c r="P228" s="69">
        <f t="shared" ca="1" si="62"/>
        <v>0</v>
      </c>
      <c r="Q228" s="69">
        <f t="shared" ca="1" si="63"/>
        <v>0</v>
      </c>
      <c r="R228" s="44">
        <f t="shared" ca="1" si="64"/>
        <v>-1.9208970901524382E-3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69">
        <f t="shared" si="52"/>
        <v>0</v>
      </c>
      <c r="G229" s="69">
        <f t="shared" si="53"/>
        <v>0</v>
      </c>
      <c r="H229" s="69">
        <f t="shared" si="54"/>
        <v>0</v>
      </c>
      <c r="I229" s="69">
        <f t="shared" si="55"/>
        <v>0</v>
      </c>
      <c r="J229" s="69">
        <f t="shared" si="56"/>
        <v>0</v>
      </c>
      <c r="K229" s="69">
        <f t="shared" si="57"/>
        <v>0</v>
      </c>
      <c r="L229" s="69">
        <f t="shared" si="58"/>
        <v>0</v>
      </c>
      <c r="M229" s="69">
        <f t="shared" ca="1" si="59"/>
        <v>1.9208970901524382E-3</v>
      </c>
      <c r="N229" s="69">
        <f t="shared" ca="1" si="60"/>
        <v>0</v>
      </c>
      <c r="O229" s="79">
        <f t="shared" ca="1" si="61"/>
        <v>0</v>
      </c>
      <c r="P229" s="69">
        <f t="shared" ca="1" si="62"/>
        <v>0</v>
      </c>
      <c r="Q229" s="69">
        <f t="shared" ca="1" si="63"/>
        <v>0</v>
      </c>
      <c r="R229" s="44">
        <f t="shared" ca="1" si="64"/>
        <v>-1.9208970901524382E-3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69">
        <f t="shared" si="52"/>
        <v>0</v>
      </c>
      <c r="G230" s="69">
        <f t="shared" si="53"/>
        <v>0</v>
      </c>
      <c r="H230" s="69">
        <f t="shared" si="54"/>
        <v>0</v>
      </c>
      <c r="I230" s="69">
        <f t="shared" si="55"/>
        <v>0</v>
      </c>
      <c r="J230" s="69">
        <f t="shared" si="56"/>
        <v>0</v>
      </c>
      <c r="K230" s="69">
        <f t="shared" si="57"/>
        <v>0</v>
      </c>
      <c r="L230" s="69">
        <f t="shared" si="58"/>
        <v>0</v>
      </c>
      <c r="M230" s="69">
        <f t="shared" ca="1" si="59"/>
        <v>1.9208970901524382E-3</v>
      </c>
      <c r="N230" s="69">
        <f t="shared" ca="1" si="60"/>
        <v>0</v>
      </c>
      <c r="O230" s="79">
        <f t="shared" ca="1" si="61"/>
        <v>0</v>
      </c>
      <c r="P230" s="69">
        <f t="shared" ca="1" si="62"/>
        <v>0</v>
      </c>
      <c r="Q230" s="69">
        <f t="shared" ca="1" si="63"/>
        <v>0</v>
      </c>
      <c r="R230" s="44">
        <f t="shared" ca="1" si="64"/>
        <v>-1.9208970901524382E-3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69">
        <f t="shared" si="52"/>
        <v>0</v>
      </c>
      <c r="G231" s="69">
        <f t="shared" si="53"/>
        <v>0</v>
      </c>
      <c r="H231" s="69">
        <f t="shared" si="54"/>
        <v>0</v>
      </c>
      <c r="I231" s="69">
        <f t="shared" si="55"/>
        <v>0</v>
      </c>
      <c r="J231" s="69">
        <f t="shared" si="56"/>
        <v>0</v>
      </c>
      <c r="K231" s="69">
        <f t="shared" si="57"/>
        <v>0</v>
      </c>
      <c r="L231" s="69">
        <f t="shared" si="58"/>
        <v>0</v>
      </c>
      <c r="M231" s="69">
        <f t="shared" ca="1" si="59"/>
        <v>1.9208970901524382E-3</v>
      </c>
      <c r="N231" s="69">
        <f t="shared" ca="1" si="60"/>
        <v>0</v>
      </c>
      <c r="O231" s="79">
        <f t="shared" ca="1" si="61"/>
        <v>0</v>
      </c>
      <c r="P231" s="69">
        <f t="shared" ca="1" si="62"/>
        <v>0</v>
      </c>
      <c r="Q231" s="69">
        <f t="shared" ca="1" si="63"/>
        <v>0</v>
      </c>
      <c r="R231" s="44">
        <f t="shared" ca="1" si="64"/>
        <v>-1.9208970901524382E-3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69">
        <f t="shared" si="52"/>
        <v>0</v>
      </c>
      <c r="G232" s="69">
        <f t="shared" si="53"/>
        <v>0</v>
      </c>
      <c r="H232" s="69">
        <f t="shared" si="54"/>
        <v>0</v>
      </c>
      <c r="I232" s="69">
        <f t="shared" si="55"/>
        <v>0</v>
      </c>
      <c r="J232" s="69">
        <f t="shared" si="56"/>
        <v>0</v>
      </c>
      <c r="K232" s="69">
        <f t="shared" si="57"/>
        <v>0</v>
      </c>
      <c r="L232" s="69">
        <f t="shared" si="58"/>
        <v>0</v>
      </c>
      <c r="M232" s="69">
        <f t="shared" ca="1" si="59"/>
        <v>1.9208970901524382E-3</v>
      </c>
      <c r="N232" s="69">
        <f t="shared" ca="1" si="60"/>
        <v>0</v>
      </c>
      <c r="O232" s="79">
        <f t="shared" ca="1" si="61"/>
        <v>0</v>
      </c>
      <c r="P232" s="69">
        <f t="shared" ca="1" si="62"/>
        <v>0</v>
      </c>
      <c r="Q232" s="69">
        <f t="shared" ca="1" si="63"/>
        <v>0</v>
      </c>
      <c r="R232" s="44">
        <f t="shared" ca="1" si="64"/>
        <v>-1.9208970901524382E-3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69">
        <f t="shared" si="52"/>
        <v>0</v>
      </c>
      <c r="G233" s="69">
        <f t="shared" si="53"/>
        <v>0</v>
      </c>
      <c r="H233" s="69">
        <f t="shared" si="54"/>
        <v>0</v>
      </c>
      <c r="I233" s="69">
        <f t="shared" si="55"/>
        <v>0</v>
      </c>
      <c r="J233" s="69">
        <f t="shared" si="56"/>
        <v>0</v>
      </c>
      <c r="K233" s="69">
        <f t="shared" si="57"/>
        <v>0</v>
      </c>
      <c r="L233" s="69">
        <f t="shared" si="58"/>
        <v>0</v>
      </c>
      <c r="M233" s="69">
        <f t="shared" ca="1" si="59"/>
        <v>1.9208970901524382E-3</v>
      </c>
      <c r="N233" s="69">
        <f t="shared" ca="1" si="60"/>
        <v>0</v>
      </c>
      <c r="O233" s="79">
        <f t="shared" ca="1" si="61"/>
        <v>0</v>
      </c>
      <c r="P233" s="69">
        <f t="shared" ca="1" si="62"/>
        <v>0</v>
      </c>
      <c r="Q233" s="69">
        <f t="shared" ca="1" si="63"/>
        <v>0</v>
      </c>
      <c r="R233" s="44">
        <f t="shared" ca="1" si="64"/>
        <v>-1.9208970901524382E-3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69">
        <f t="shared" si="52"/>
        <v>0</v>
      </c>
      <c r="G234" s="69">
        <f t="shared" si="53"/>
        <v>0</v>
      </c>
      <c r="H234" s="69">
        <f t="shared" si="54"/>
        <v>0</v>
      </c>
      <c r="I234" s="69">
        <f t="shared" si="55"/>
        <v>0</v>
      </c>
      <c r="J234" s="69">
        <f t="shared" si="56"/>
        <v>0</v>
      </c>
      <c r="K234" s="69">
        <f t="shared" si="57"/>
        <v>0</v>
      </c>
      <c r="L234" s="69">
        <f t="shared" si="58"/>
        <v>0</v>
      </c>
      <c r="M234" s="69">
        <f t="shared" ca="1" si="59"/>
        <v>1.9208970901524382E-3</v>
      </c>
      <c r="N234" s="69">
        <f t="shared" ca="1" si="60"/>
        <v>0</v>
      </c>
      <c r="O234" s="79">
        <f t="shared" ca="1" si="61"/>
        <v>0</v>
      </c>
      <c r="P234" s="69">
        <f t="shared" ca="1" si="62"/>
        <v>0</v>
      </c>
      <c r="Q234" s="69">
        <f t="shared" ca="1" si="63"/>
        <v>0</v>
      </c>
      <c r="R234" s="44">
        <f t="shared" ca="1" si="64"/>
        <v>-1.9208970901524382E-3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69">
        <f t="shared" si="52"/>
        <v>0</v>
      </c>
      <c r="G235" s="69">
        <f t="shared" si="53"/>
        <v>0</v>
      </c>
      <c r="H235" s="69">
        <f t="shared" si="54"/>
        <v>0</v>
      </c>
      <c r="I235" s="69">
        <f t="shared" si="55"/>
        <v>0</v>
      </c>
      <c r="J235" s="69">
        <f t="shared" si="56"/>
        <v>0</v>
      </c>
      <c r="K235" s="69">
        <f t="shared" si="57"/>
        <v>0</v>
      </c>
      <c r="L235" s="69">
        <f t="shared" si="58"/>
        <v>0</v>
      </c>
      <c r="M235" s="69">
        <f t="shared" ca="1" si="59"/>
        <v>1.9208970901524382E-3</v>
      </c>
      <c r="N235" s="69">
        <f t="shared" ca="1" si="60"/>
        <v>0</v>
      </c>
      <c r="O235" s="79">
        <f t="shared" ca="1" si="61"/>
        <v>0</v>
      </c>
      <c r="P235" s="69">
        <f t="shared" ca="1" si="62"/>
        <v>0</v>
      </c>
      <c r="Q235" s="69">
        <f t="shared" ca="1" si="63"/>
        <v>0</v>
      </c>
      <c r="R235" s="44">
        <f t="shared" ca="1" si="64"/>
        <v>-1.9208970901524382E-3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69">
        <f t="shared" si="52"/>
        <v>0</v>
      </c>
      <c r="G236" s="69">
        <f t="shared" si="53"/>
        <v>0</v>
      </c>
      <c r="H236" s="69">
        <f t="shared" si="54"/>
        <v>0</v>
      </c>
      <c r="I236" s="69">
        <f t="shared" si="55"/>
        <v>0</v>
      </c>
      <c r="J236" s="69">
        <f t="shared" si="56"/>
        <v>0</v>
      </c>
      <c r="K236" s="69">
        <f t="shared" si="57"/>
        <v>0</v>
      </c>
      <c r="L236" s="69">
        <f t="shared" si="58"/>
        <v>0</v>
      </c>
      <c r="M236" s="69">
        <f t="shared" ca="1" si="59"/>
        <v>1.9208970901524382E-3</v>
      </c>
      <c r="N236" s="69">
        <f t="shared" ca="1" si="60"/>
        <v>0</v>
      </c>
      <c r="O236" s="79">
        <f t="shared" ca="1" si="61"/>
        <v>0</v>
      </c>
      <c r="P236" s="69">
        <f t="shared" ca="1" si="62"/>
        <v>0</v>
      </c>
      <c r="Q236" s="69">
        <f t="shared" ca="1" si="63"/>
        <v>0</v>
      </c>
      <c r="R236" s="44">
        <f t="shared" ca="1" si="64"/>
        <v>-1.9208970901524382E-3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69">
        <f t="shared" si="52"/>
        <v>0</v>
      </c>
      <c r="G237" s="69">
        <f t="shared" si="53"/>
        <v>0</v>
      </c>
      <c r="H237" s="69">
        <f t="shared" si="54"/>
        <v>0</v>
      </c>
      <c r="I237" s="69">
        <f t="shared" si="55"/>
        <v>0</v>
      </c>
      <c r="J237" s="69">
        <f t="shared" si="56"/>
        <v>0</v>
      </c>
      <c r="K237" s="69">
        <f t="shared" si="57"/>
        <v>0</v>
      </c>
      <c r="L237" s="69">
        <f t="shared" si="58"/>
        <v>0</v>
      </c>
      <c r="M237" s="69">
        <f t="shared" ca="1" si="59"/>
        <v>1.9208970901524382E-3</v>
      </c>
      <c r="N237" s="69">
        <f t="shared" ca="1" si="60"/>
        <v>0</v>
      </c>
      <c r="O237" s="79">
        <f t="shared" ca="1" si="61"/>
        <v>0</v>
      </c>
      <c r="P237" s="69">
        <f t="shared" ca="1" si="62"/>
        <v>0</v>
      </c>
      <c r="Q237" s="69">
        <f t="shared" ca="1" si="63"/>
        <v>0</v>
      </c>
      <c r="R237" s="44">
        <f t="shared" ca="1" si="64"/>
        <v>-1.9208970901524382E-3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69">
        <f t="shared" si="52"/>
        <v>0</v>
      </c>
      <c r="G238" s="69">
        <f t="shared" si="53"/>
        <v>0</v>
      </c>
      <c r="H238" s="69">
        <f t="shared" si="54"/>
        <v>0</v>
      </c>
      <c r="I238" s="69">
        <f t="shared" si="55"/>
        <v>0</v>
      </c>
      <c r="J238" s="69">
        <f t="shared" si="56"/>
        <v>0</v>
      </c>
      <c r="K238" s="69">
        <f t="shared" si="57"/>
        <v>0</v>
      </c>
      <c r="L238" s="69">
        <f t="shared" si="58"/>
        <v>0</v>
      </c>
      <c r="M238" s="69">
        <f t="shared" ca="1" si="59"/>
        <v>1.9208970901524382E-3</v>
      </c>
      <c r="N238" s="69">
        <f t="shared" ca="1" si="60"/>
        <v>0</v>
      </c>
      <c r="O238" s="79">
        <f t="shared" ca="1" si="61"/>
        <v>0</v>
      </c>
      <c r="P238" s="69">
        <f t="shared" ca="1" si="62"/>
        <v>0</v>
      </c>
      <c r="Q238" s="69">
        <f t="shared" ca="1" si="63"/>
        <v>0</v>
      </c>
      <c r="R238" s="44">
        <f t="shared" ca="1" si="64"/>
        <v>-1.9208970901524382E-3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69">
        <f t="shared" si="52"/>
        <v>0</v>
      </c>
      <c r="G239" s="69">
        <f t="shared" si="53"/>
        <v>0</v>
      </c>
      <c r="H239" s="69">
        <f t="shared" si="54"/>
        <v>0</v>
      </c>
      <c r="I239" s="69">
        <f t="shared" si="55"/>
        <v>0</v>
      </c>
      <c r="J239" s="69">
        <f t="shared" si="56"/>
        <v>0</v>
      </c>
      <c r="K239" s="69">
        <f t="shared" si="57"/>
        <v>0</v>
      </c>
      <c r="L239" s="69">
        <f t="shared" si="58"/>
        <v>0</v>
      </c>
      <c r="M239" s="69">
        <f t="shared" ca="1" si="59"/>
        <v>1.9208970901524382E-3</v>
      </c>
      <c r="N239" s="69">
        <f t="shared" ca="1" si="60"/>
        <v>0</v>
      </c>
      <c r="O239" s="79">
        <f t="shared" ca="1" si="61"/>
        <v>0</v>
      </c>
      <c r="P239" s="69">
        <f t="shared" ca="1" si="62"/>
        <v>0</v>
      </c>
      <c r="Q239" s="69">
        <f t="shared" ca="1" si="63"/>
        <v>0</v>
      </c>
      <c r="R239" s="44">
        <f t="shared" ca="1" si="64"/>
        <v>-1.9208970901524382E-3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69">
        <f t="shared" si="52"/>
        <v>0</v>
      </c>
      <c r="G240" s="69">
        <f t="shared" si="53"/>
        <v>0</v>
      </c>
      <c r="H240" s="69">
        <f t="shared" si="54"/>
        <v>0</v>
      </c>
      <c r="I240" s="69">
        <f t="shared" si="55"/>
        <v>0</v>
      </c>
      <c r="J240" s="69">
        <f t="shared" si="56"/>
        <v>0</v>
      </c>
      <c r="K240" s="69">
        <f t="shared" si="57"/>
        <v>0</v>
      </c>
      <c r="L240" s="69">
        <f t="shared" si="58"/>
        <v>0</v>
      </c>
      <c r="M240" s="69">
        <f t="shared" ca="1" si="59"/>
        <v>1.9208970901524382E-3</v>
      </c>
      <c r="N240" s="69">
        <f t="shared" ca="1" si="60"/>
        <v>0</v>
      </c>
      <c r="O240" s="79">
        <f t="shared" ca="1" si="61"/>
        <v>0</v>
      </c>
      <c r="P240" s="69">
        <f t="shared" ca="1" si="62"/>
        <v>0</v>
      </c>
      <c r="Q240" s="69">
        <f t="shared" ca="1" si="63"/>
        <v>0</v>
      </c>
      <c r="R240" s="44">
        <f t="shared" ca="1" si="64"/>
        <v>-1.9208970901524382E-3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69">
        <f t="shared" si="52"/>
        <v>0</v>
      </c>
      <c r="G241" s="69">
        <f t="shared" si="53"/>
        <v>0</v>
      </c>
      <c r="H241" s="69">
        <f t="shared" si="54"/>
        <v>0</v>
      </c>
      <c r="I241" s="69">
        <f t="shared" si="55"/>
        <v>0</v>
      </c>
      <c r="J241" s="69">
        <f t="shared" si="56"/>
        <v>0</v>
      </c>
      <c r="K241" s="69">
        <f t="shared" si="57"/>
        <v>0</v>
      </c>
      <c r="L241" s="69">
        <f t="shared" si="58"/>
        <v>0</v>
      </c>
      <c r="M241" s="69">
        <f t="shared" ca="1" si="59"/>
        <v>1.9208970901524382E-3</v>
      </c>
      <c r="N241" s="69">
        <f t="shared" ca="1" si="60"/>
        <v>0</v>
      </c>
      <c r="O241" s="79">
        <f t="shared" ca="1" si="61"/>
        <v>0</v>
      </c>
      <c r="P241" s="69">
        <f t="shared" ca="1" si="62"/>
        <v>0</v>
      </c>
      <c r="Q241" s="69">
        <f t="shared" ca="1" si="63"/>
        <v>0</v>
      </c>
      <c r="R241" s="44">
        <f t="shared" ca="1" si="64"/>
        <v>-1.9208970901524382E-3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69">
        <f t="shared" si="52"/>
        <v>0</v>
      </c>
      <c r="G242" s="69">
        <f t="shared" si="53"/>
        <v>0</v>
      </c>
      <c r="H242" s="69">
        <f t="shared" si="54"/>
        <v>0</v>
      </c>
      <c r="I242" s="69">
        <f t="shared" si="55"/>
        <v>0</v>
      </c>
      <c r="J242" s="69">
        <f t="shared" si="56"/>
        <v>0</v>
      </c>
      <c r="K242" s="69">
        <f t="shared" si="57"/>
        <v>0</v>
      </c>
      <c r="L242" s="69">
        <f t="shared" si="58"/>
        <v>0</v>
      </c>
      <c r="M242" s="69">
        <f t="shared" ca="1" si="59"/>
        <v>1.9208970901524382E-3</v>
      </c>
      <c r="N242" s="69">
        <f t="shared" ca="1" si="60"/>
        <v>0</v>
      </c>
      <c r="O242" s="79">
        <f t="shared" ca="1" si="61"/>
        <v>0</v>
      </c>
      <c r="P242" s="69">
        <f t="shared" ca="1" si="62"/>
        <v>0</v>
      </c>
      <c r="Q242" s="69">
        <f t="shared" ca="1" si="63"/>
        <v>0</v>
      </c>
      <c r="R242" s="44">
        <f t="shared" ca="1" si="64"/>
        <v>-1.9208970901524382E-3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69">
        <f t="shared" si="52"/>
        <v>0</v>
      </c>
      <c r="G243" s="69">
        <f t="shared" si="53"/>
        <v>0</v>
      </c>
      <c r="H243" s="69">
        <f t="shared" si="54"/>
        <v>0</v>
      </c>
      <c r="I243" s="69">
        <f t="shared" si="55"/>
        <v>0</v>
      </c>
      <c r="J243" s="69">
        <f t="shared" si="56"/>
        <v>0</v>
      </c>
      <c r="K243" s="69">
        <f t="shared" si="57"/>
        <v>0</v>
      </c>
      <c r="L243" s="69">
        <f t="shared" si="58"/>
        <v>0</v>
      </c>
      <c r="M243" s="69">
        <f t="shared" ca="1" si="59"/>
        <v>1.9208970901524382E-3</v>
      </c>
      <c r="N243" s="69">
        <f t="shared" ca="1" si="60"/>
        <v>0</v>
      </c>
      <c r="O243" s="79">
        <f t="shared" ca="1" si="61"/>
        <v>0</v>
      </c>
      <c r="P243" s="69">
        <f t="shared" ca="1" si="62"/>
        <v>0</v>
      </c>
      <c r="Q243" s="69">
        <f t="shared" ca="1" si="63"/>
        <v>0</v>
      </c>
      <c r="R243" s="44">
        <f t="shared" ca="1" si="64"/>
        <v>-1.9208970901524382E-3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69">
        <f t="shared" si="52"/>
        <v>0</v>
      </c>
      <c r="G244" s="69">
        <f t="shared" si="53"/>
        <v>0</v>
      </c>
      <c r="H244" s="69">
        <f t="shared" si="54"/>
        <v>0</v>
      </c>
      <c r="I244" s="69">
        <f t="shared" si="55"/>
        <v>0</v>
      </c>
      <c r="J244" s="69">
        <f t="shared" si="56"/>
        <v>0</v>
      </c>
      <c r="K244" s="69">
        <f t="shared" si="57"/>
        <v>0</v>
      </c>
      <c r="L244" s="69">
        <f t="shared" si="58"/>
        <v>0</v>
      </c>
      <c r="M244" s="69">
        <f t="shared" ca="1" si="59"/>
        <v>1.9208970901524382E-3</v>
      </c>
      <c r="N244" s="69">
        <f t="shared" ca="1" si="60"/>
        <v>0</v>
      </c>
      <c r="O244" s="79">
        <f t="shared" ca="1" si="61"/>
        <v>0</v>
      </c>
      <c r="P244" s="69">
        <f t="shared" ca="1" si="62"/>
        <v>0</v>
      </c>
      <c r="Q244" s="69">
        <f t="shared" ca="1" si="63"/>
        <v>0</v>
      </c>
      <c r="R244" s="44">
        <f t="shared" ca="1" si="64"/>
        <v>-1.9208970901524382E-3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69">
        <f t="shared" si="52"/>
        <v>0</v>
      </c>
      <c r="G245" s="69">
        <f t="shared" si="53"/>
        <v>0</v>
      </c>
      <c r="H245" s="69">
        <f t="shared" si="54"/>
        <v>0</v>
      </c>
      <c r="I245" s="69">
        <f t="shared" si="55"/>
        <v>0</v>
      </c>
      <c r="J245" s="69">
        <f t="shared" si="56"/>
        <v>0</v>
      </c>
      <c r="K245" s="69">
        <f t="shared" si="57"/>
        <v>0</v>
      </c>
      <c r="L245" s="69">
        <f t="shared" si="58"/>
        <v>0</v>
      </c>
      <c r="M245" s="69">
        <f t="shared" ca="1" si="59"/>
        <v>1.9208970901524382E-3</v>
      </c>
      <c r="N245" s="69">
        <f t="shared" ca="1" si="60"/>
        <v>0</v>
      </c>
      <c r="O245" s="79">
        <f t="shared" ca="1" si="61"/>
        <v>0</v>
      </c>
      <c r="P245" s="69">
        <f t="shared" ca="1" si="62"/>
        <v>0</v>
      </c>
      <c r="Q245" s="69">
        <f t="shared" ca="1" si="63"/>
        <v>0</v>
      </c>
      <c r="R245" s="44">
        <f t="shared" ca="1" si="64"/>
        <v>-1.9208970901524382E-3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69">
        <f t="shared" si="52"/>
        <v>0</v>
      </c>
      <c r="G246" s="69">
        <f t="shared" si="53"/>
        <v>0</v>
      </c>
      <c r="H246" s="69">
        <f t="shared" si="54"/>
        <v>0</v>
      </c>
      <c r="I246" s="69">
        <f t="shared" si="55"/>
        <v>0</v>
      </c>
      <c r="J246" s="69">
        <f t="shared" si="56"/>
        <v>0</v>
      </c>
      <c r="K246" s="69">
        <f t="shared" si="57"/>
        <v>0</v>
      </c>
      <c r="L246" s="69">
        <f t="shared" si="58"/>
        <v>0</v>
      </c>
      <c r="M246" s="69">
        <f t="shared" ca="1" si="59"/>
        <v>1.9208970901524382E-3</v>
      </c>
      <c r="N246" s="69">
        <f t="shared" ca="1" si="60"/>
        <v>0</v>
      </c>
      <c r="O246" s="79">
        <f t="shared" ca="1" si="61"/>
        <v>0</v>
      </c>
      <c r="P246" s="69">
        <f t="shared" ca="1" si="62"/>
        <v>0</v>
      </c>
      <c r="Q246" s="69">
        <f t="shared" ca="1" si="63"/>
        <v>0</v>
      </c>
      <c r="R246" s="44">
        <f t="shared" ca="1" si="64"/>
        <v>-1.9208970901524382E-3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69">
        <f t="shared" si="52"/>
        <v>0</v>
      </c>
      <c r="G247" s="69">
        <f t="shared" si="53"/>
        <v>0</v>
      </c>
      <c r="H247" s="69">
        <f t="shared" si="54"/>
        <v>0</v>
      </c>
      <c r="I247" s="69">
        <f t="shared" si="55"/>
        <v>0</v>
      </c>
      <c r="J247" s="69">
        <f t="shared" si="56"/>
        <v>0</v>
      </c>
      <c r="K247" s="69">
        <f t="shared" si="57"/>
        <v>0</v>
      </c>
      <c r="L247" s="69">
        <f t="shared" si="58"/>
        <v>0</v>
      </c>
      <c r="M247" s="69">
        <f t="shared" ca="1" si="59"/>
        <v>1.9208970901524382E-3</v>
      </c>
      <c r="N247" s="69">
        <f t="shared" ca="1" si="60"/>
        <v>0</v>
      </c>
      <c r="O247" s="79">
        <f t="shared" ca="1" si="61"/>
        <v>0</v>
      </c>
      <c r="P247" s="69">
        <f t="shared" ca="1" si="62"/>
        <v>0</v>
      </c>
      <c r="Q247" s="69">
        <f t="shared" ca="1" si="63"/>
        <v>0</v>
      </c>
      <c r="R247" s="44">
        <f t="shared" ca="1" si="64"/>
        <v>-1.9208970901524382E-3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69">
        <f t="shared" si="52"/>
        <v>0</v>
      </c>
      <c r="G248" s="69">
        <f t="shared" si="53"/>
        <v>0</v>
      </c>
      <c r="H248" s="69">
        <f t="shared" si="54"/>
        <v>0</v>
      </c>
      <c r="I248" s="69">
        <f t="shared" si="55"/>
        <v>0</v>
      </c>
      <c r="J248" s="69">
        <f t="shared" si="56"/>
        <v>0</v>
      </c>
      <c r="K248" s="69">
        <f t="shared" si="57"/>
        <v>0</v>
      </c>
      <c r="L248" s="69">
        <f t="shared" si="58"/>
        <v>0</v>
      </c>
      <c r="M248" s="69">
        <f t="shared" ca="1" si="59"/>
        <v>1.9208970901524382E-3</v>
      </c>
      <c r="N248" s="69">
        <f t="shared" ca="1" si="60"/>
        <v>0</v>
      </c>
      <c r="O248" s="79">
        <f t="shared" ca="1" si="61"/>
        <v>0</v>
      </c>
      <c r="P248" s="69">
        <f t="shared" ca="1" si="62"/>
        <v>0</v>
      </c>
      <c r="Q248" s="69">
        <f t="shared" ca="1" si="63"/>
        <v>0</v>
      </c>
      <c r="R248" s="44">
        <f t="shared" ca="1" si="64"/>
        <v>-1.9208970901524382E-3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69">
        <f t="shared" si="52"/>
        <v>0</v>
      </c>
      <c r="G249" s="69">
        <f t="shared" si="53"/>
        <v>0</v>
      </c>
      <c r="H249" s="69">
        <f t="shared" si="54"/>
        <v>0</v>
      </c>
      <c r="I249" s="69">
        <f t="shared" si="55"/>
        <v>0</v>
      </c>
      <c r="J249" s="69">
        <f t="shared" si="56"/>
        <v>0</v>
      </c>
      <c r="K249" s="69">
        <f t="shared" si="57"/>
        <v>0</v>
      </c>
      <c r="L249" s="69">
        <f t="shared" si="58"/>
        <v>0</v>
      </c>
      <c r="M249" s="69">
        <f t="shared" ca="1" si="59"/>
        <v>1.9208970901524382E-3</v>
      </c>
      <c r="N249" s="69">
        <f t="shared" ca="1" si="60"/>
        <v>0</v>
      </c>
      <c r="O249" s="79">
        <f t="shared" ca="1" si="61"/>
        <v>0</v>
      </c>
      <c r="P249" s="69">
        <f t="shared" ca="1" si="62"/>
        <v>0</v>
      </c>
      <c r="Q249" s="69">
        <f t="shared" ca="1" si="63"/>
        <v>0</v>
      </c>
      <c r="R249" s="44">
        <f t="shared" ca="1" si="64"/>
        <v>-1.9208970901524382E-3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69">
        <f t="shared" si="52"/>
        <v>0</v>
      </c>
      <c r="G250" s="69">
        <f t="shared" si="53"/>
        <v>0</v>
      </c>
      <c r="H250" s="69">
        <f t="shared" si="54"/>
        <v>0</v>
      </c>
      <c r="I250" s="69">
        <f t="shared" si="55"/>
        <v>0</v>
      </c>
      <c r="J250" s="69">
        <f t="shared" si="56"/>
        <v>0</v>
      </c>
      <c r="K250" s="69">
        <f t="shared" si="57"/>
        <v>0</v>
      </c>
      <c r="L250" s="69">
        <f t="shared" si="58"/>
        <v>0</v>
      </c>
      <c r="M250" s="69">
        <f t="shared" ca="1" si="59"/>
        <v>1.9208970901524382E-3</v>
      </c>
      <c r="N250" s="69">
        <f t="shared" ca="1" si="60"/>
        <v>0</v>
      </c>
      <c r="O250" s="79">
        <f t="shared" ca="1" si="61"/>
        <v>0</v>
      </c>
      <c r="P250" s="69">
        <f t="shared" ca="1" si="62"/>
        <v>0</v>
      </c>
      <c r="Q250" s="69">
        <f t="shared" ca="1" si="63"/>
        <v>0</v>
      </c>
      <c r="R250" s="44">
        <f t="shared" ca="1" si="64"/>
        <v>-1.9208970901524382E-3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69">
        <f t="shared" si="52"/>
        <v>0</v>
      </c>
      <c r="G251" s="69">
        <f t="shared" si="53"/>
        <v>0</v>
      </c>
      <c r="H251" s="69">
        <f t="shared" si="54"/>
        <v>0</v>
      </c>
      <c r="I251" s="69">
        <f t="shared" si="55"/>
        <v>0</v>
      </c>
      <c r="J251" s="69">
        <f t="shared" si="56"/>
        <v>0</v>
      </c>
      <c r="K251" s="69">
        <f t="shared" si="57"/>
        <v>0</v>
      </c>
      <c r="L251" s="69">
        <f t="shared" si="58"/>
        <v>0</v>
      </c>
      <c r="M251" s="69">
        <f t="shared" ca="1" si="59"/>
        <v>1.9208970901524382E-3</v>
      </c>
      <c r="N251" s="69">
        <f t="shared" ca="1" si="60"/>
        <v>0</v>
      </c>
      <c r="O251" s="79">
        <f t="shared" ca="1" si="61"/>
        <v>0</v>
      </c>
      <c r="P251" s="69">
        <f t="shared" ca="1" si="62"/>
        <v>0</v>
      </c>
      <c r="Q251" s="69">
        <f t="shared" ca="1" si="63"/>
        <v>0</v>
      </c>
      <c r="R251" s="44">
        <f t="shared" ca="1" si="64"/>
        <v>-1.9208970901524382E-3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69">
        <f t="shared" si="52"/>
        <v>0</v>
      </c>
      <c r="G252" s="69">
        <f t="shared" si="53"/>
        <v>0</v>
      </c>
      <c r="H252" s="69">
        <f t="shared" si="54"/>
        <v>0</v>
      </c>
      <c r="I252" s="69">
        <f t="shared" si="55"/>
        <v>0</v>
      </c>
      <c r="J252" s="69">
        <f t="shared" si="56"/>
        <v>0</v>
      </c>
      <c r="K252" s="69">
        <f t="shared" si="57"/>
        <v>0</v>
      </c>
      <c r="L252" s="69">
        <f t="shared" si="58"/>
        <v>0</v>
      </c>
      <c r="M252" s="69">
        <f t="shared" ca="1" si="59"/>
        <v>1.9208970901524382E-3</v>
      </c>
      <c r="N252" s="69">
        <f t="shared" ca="1" si="60"/>
        <v>0</v>
      </c>
      <c r="O252" s="79">
        <f t="shared" ca="1" si="61"/>
        <v>0</v>
      </c>
      <c r="P252" s="69">
        <f t="shared" ca="1" si="62"/>
        <v>0</v>
      </c>
      <c r="Q252" s="69">
        <f t="shared" ca="1" si="63"/>
        <v>0</v>
      </c>
      <c r="R252" s="44">
        <f t="shared" ca="1" si="64"/>
        <v>-1.9208970901524382E-3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69">
        <f t="shared" si="52"/>
        <v>0</v>
      </c>
      <c r="G253" s="69">
        <f t="shared" si="53"/>
        <v>0</v>
      </c>
      <c r="H253" s="69">
        <f t="shared" si="54"/>
        <v>0</v>
      </c>
      <c r="I253" s="69">
        <f t="shared" si="55"/>
        <v>0</v>
      </c>
      <c r="J253" s="69">
        <f t="shared" si="56"/>
        <v>0</v>
      </c>
      <c r="K253" s="69">
        <f t="shared" si="57"/>
        <v>0</v>
      </c>
      <c r="L253" s="69">
        <f t="shared" si="58"/>
        <v>0</v>
      </c>
      <c r="M253" s="69">
        <f t="shared" ca="1" si="59"/>
        <v>1.9208970901524382E-3</v>
      </c>
      <c r="N253" s="69">
        <f t="shared" ca="1" si="60"/>
        <v>0</v>
      </c>
      <c r="O253" s="79">
        <f t="shared" ca="1" si="61"/>
        <v>0</v>
      </c>
      <c r="P253" s="69">
        <f t="shared" ca="1" si="62"/>
        <v>0</v>
      </c>
      <c r="Q253" s="69">
        <f t="shared" ca="1" si="63"/>
        <v>0</v>
      </c>
      <c r="R253" s="44">
        <f t="shared" ca="1" si="64"/>
        <v>-1.9208970901524382E-3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69">
        <f t="shared" si="52"/>
        <v>0</v>
      </c>
      <c r="G254" s="69">
        <f t="shared" si="53"/>
        <v>0</v>
      </c>
      <c r="H254" s="69">
        <f t="shared" si="54"/>
        <v>0</v>
      </c>
      <c r="I254" s="69">
        <f t="shared" si="55"/>
        <v>0</v>
      </c>
      <c r="J254" s="69">
        <f t="shared" si="56"/>
        <v>0</v>
      </c>
      <c r="K254" s="69">
        <f t="shared" si="57"/>
        <v>0</v>
      </c>
      <c r="L254" s="69">
        <f t="shared" si="58"/>
        <v>0</v>
      </c>
      <c r="M254" s="69">
        <f t="shared" ca="1" si="59"/>
        <v>1.9208970901524382E-3</v>
      </c>
      <c r="N254" s="69">
        <f t="shared" ca="1" si="60"/>
        <v>0</v>
      </c>
      <c r="O254" s="79">
        <f t="shared" ca="1" si="61"/>
        <v>0</v>
      </c>
      <c r="P254" s="69">
        <f t="shared" ca="1" si="62"/>
        <v>0</v>
      </c>
      <c r="Q254" s="69">
        <f t="shared" ca="1" si="63"/>
        <v>0</v>
      </c>
      <c r="R254" s="44">
        <f t="shared" ca="1" si="64"/>
        <v>-1.9208970901524382E-3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69">
        <f t="shared" si="52"/>
        <v>0</v>
      </c>
      <c r="G255" s="69">
        <f t="shared" si="53"/>
        <v>0</v>
      </c>
      <c r="H255" s="69">
        <f t="shared" si="54"/>
        <v>0</v>
      </c>
      <c r="I255" s="69">
        <f t="shared" si="55"/>
        <v>0</v>
      </c>
      <c r="J255" s="69">
        <f t="shared" si="56"/>
        <v>0</v>
      </c>
      <c r="K255" s="69">
        <f t="shared" si="57"/>
        <v>0</v>
      </c>
      <c r="L255" s="69">
        <f t="shared" si="58"/>
        <v>0</v>
      </c>
      <c r="M255" s="69">
        <f t="shared" ca="1" si="59"/>
        <v>1.9208970901524382E-3</v>
      </c>
      <c r="N255" s="69">
        <f t="shared" ca="1" si="60"/>
        <v>0</v>
      </c>
      <c r="O255" s="79">
        <f t="shared" ca="1" si="61"/>
        <v>0</v>
      </c>
      <c r="P255" s="69">
        <f t="shared" ca="1" si="62"/>
        <v>0</v>
      </c>
      <c r="Q255" s="69">
        <f t="shared" ca="1" si="63"/>
        <v>0</v>
      </c>
      <c r="R255" s="44">
        <f t="shared" ca="1" si="64"/>
        <v>-1.9208970901524382E-3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69">
        <f t="shared" si="52"/>
        <v>0</v>
      </c>
      <c r="G256" s="69">
        <f t="shared" si="53"/>
        <v>0</v>
      </c>
      <c r="H256" s="69">
        <f t="shared" si="54"/>
        <v>0</v>
      </c>
      <c r="I256" s="69">
        <f t="shared" si="55"/>
        <v>0</v>
      </c>
      <c r="J256" s="69">
        <f t="shared" si="56"/>
        <v>0</v>
      </c>
      <c r="K256" s="69">
        <f t="shared" si="57"/>
        <v>0</v>
      </c>
      <c r="L256" s="69">
        <f t="shared" si="58"/>
        <v>0</v>
      </c>
      <c r="M256" s="69">
        <f t="shared" ca="1" si="59"/>
        <v>1.9208970901524382E-3</v>
      </c>
      <c r="N256" s="69">
        <f t="shared" ca="1" si="60"/>
        <v>0</v>
      </c>
      <c r="O256" s="79">
        <f t="shared" ca="1" si="61"/>
        <v>0</v>
      </c>
      <c r="P256" s="69">
        <f t="shared" ca="1" si="62"/>
        <v>0</v>
      </c>
      <c r="Q256" s="69">
        <f t="shared" ca="1" si="63"/>
        <v>0</v>
      </c>
      <c r="R256" s="44">
        <f t="shared" ca="1" si="64"/>
        <v>-1.9208970901524382E-3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69">
        <f t="shared" si="52"/>
        <v>0</v>
      </c>
      <c r="G257" s="69">
        <f t="shared" si="53"/>
        <v>0</v>
      </c>
      <c r="H257" s="69">
        <f t="shared" si="54"/>
        <v>0</v>
      </c>
      <c r="I257" s="69">
        <f t="shared" si="55"/>
        <v>0</v>
      </c>
      <c r="J257" s="69">
        <f t="shared" si="56"/>
        <v>0</v>
      </c>
      <c r="K257" s="69">
        <f t="shared" si="57"/>
        <v>0</v>
      </c>
      <c r="L257" s="69">
        <f t="shared" si="58"/>
        <v>0</v>
      </c>
      <c r="M257" s="69">
        <f t="shared" ca="1" si="59"/>
        <v>1.9208970901524382E-3</v>
      </c>
      <c r="N257" s="69">
        <f t="shared" ca="1" si="60"/>
        <v>0</v>
      </c>
      <c r="O257" s="79">
        <f t="shared" ca="1" si="61"/>
        <v>0</v>
      </c>
      <c r="P257" s="69">
        <f t="shared" ca="1" si="62"/>
        <v>0</v>
      </c>
      <c r="Q257" s="69">
        <f t="shared" ca="1" si="63"/>
        <v>0</v>
      </c>
      <c r="R257" s="44">
        <f t="shared" ca="1" si="64"/>
        <v>-1.9208970901524382E-3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69">
        <f t="shared" si="52"/>
        <v>0</v>
      </c>
      <c r="G258" s="69">
        <f t="shared" si="53"/>
        <v>0</v>
      </c>
      <c r="H258" s="69">
        <f t="shared" si="54"/>
        <v>0</v>
      </c>
      <c r="I258" s="69">
        <f t="shared" si="55"/>
        <v>0</v>
      </c>
      <c r="J258" s="69">
        <f t="shared" si="56"/>
        <v>0</v>
      </c>
      <c r="K258" s="69">
        <f t="shared" si="57"/>
        <v>0</v>
      </c>
      <c r="L258" s="69">
        <f t="shared" si="58"/>
        <v>0</v>
      </c>
      <c r="M258" s="69">
        <f t="shared" ca="1" si="59"/>
        <v>1.9208970901524382E-3</v>
      </c>
      <c r="N258" s="69">
        <f t="shared" ca="1" si="60"/>
        <v>0</v>
      </c>
      <c r="O258" s="79">
        <f t="shared" ca="1" si="61"/>
        <v>0</v>
      </c>
      <c r="P258" s="69">
        <f t="shared" ca="1" si="62"/>
        <v>0</v>
      </c>
      <c r="Q258" s="69">
        <f t="shared" ca="1" si="63"/>
        <v>0</v>
      </c>
      <c r="R258" s="44">
        <f t="shared" ca="1" si="64"/>
        <v>-1.9208970901524382E-3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69">
        <f t="shared" si="52"/>
        <v>0</v>
      </c>
      <c r="G259" s="69">
        <f t="shared" si="53"/>
        <v>0</v>
      </c>
      <c r="H259" s="69">
        <f t="shared" si="54"/>
        <v>0</v>
      </c>
      <c r="I259" s="69">
        <f t="shared" si="55"/>
        <v>0</v>
      </c>
      <c r="J259" s="69">
        <f t="shared" si="56"/>
        <v>0</v>
      </c>
      <c r="K259" s="69">
        <f t="shared" si="57"/>
        <v>0</v>
      </c>
      <c r="L259" s="69">
        <f t="shared" si="58"/>
        <v>0</v>
      </c>
      <c r="M259" s="69">
        <f t="shared" ca="1" si="59"/>
        <v>1.9208970901524382E-3</v>
      </c>
      <c r="N259" s="69">
        <f t="shared" ca="1" si="60"/>
        <v>0</v>
      </c>
      <c r="O259" s="79">
        <f t="shared" ca="1" si="61"/>
        <v>0</v>
      </c>
      <c r="P259" s="69">
        <f t="shared" ca="1" si="62"/>
        <v>0</v>
      </c>
      <c r="Q259" s="69">
        <f t="shared" ca="1" si="63"/>
        <v>0</v>
      </c>
      <c r="R259" s="44">
        <f t="shared" ca="1" si="64"/>
        <v>-1.9208970901524382E-3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69">
        <f t="shared" si="52"/>
        <v>0</v>
      </c>
      <c r="G260" s="69">
        <f t="shared" si="53"/>
        <v>0</v>
      </c>
      <c r="H260" s="69">
        <f t="shared" si="54"/>
        <v>0</v>
      </c>
      <c r="I260" s="69">
        <f t="shared" si="55"/>
        <v>0</v>
      </c>
      <c r="J260" s="69">
        <f t="shared" si="56"/>
        <v>0</v>
      </c>
      <c r="K260" s="69">
        <f t="shared" si="57"/>
        <v>0</v>
      </c>
      <c r="L260" s="69">
        <f t="shared" si="58"/>
        <v>0</v>
      </c>
      <c r="M260" s="69">
        <f t="shared" ca="1" si="59"/>
        <v>1.9208970901524382E-3</v>
      </c>
      <c r="N260" s="69">
        <f t="shared" ca="1" si="60"/>
        <v>0</v>
      </c>
      <c r="O260" s="79">
        <f t="shared" ca="1" si="61"/>
        <v>0</v>
      </c>
      <c r="P260" s="69">
        <f t="shared" ca="1" si="62"/>
        <v>0</v>
      </c>
      <c r="Q260" s="69">
        <f t="shared" ca="1" si="63"/>
        <v>0</v>
      </c>
      <c r="R260" s="44">
        <f t="shared" ca="1" si="64"/>
        <v>-1.9208970901524382E-3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69">
        <f t="shared" si="52"/>
        <v>0</v>
      </c>
      <c r="G261" s="69">
        <f t="shared" si="53"/>
        <v>0</v>
      </c>
      <c r="H261" s="69">
        <f t="shared" si="54"/>
        <v>0</v>
      </c>
      <c r="I261" s="69">
        <f t="shared" si="55"/>
        <v>0</v>
      </c>
      <c r="J261" s="69">
        <f t="shared" si="56"/>
        <v>0</v>
      </c>
      <c r="K261" s="69">
        <f t="shared" si="57"/>
        <v>0</v>
      </c>
      <c r="L261" s="69">
        <f t="shared" si="58"/>
        <v>0</v>
      </c>
      <c r="M261" s="69">
        <f t="shared" ca="1" si="59"/>
        <v>1.9208970901524382E-3</v>
      </c>
      <c r="N261" s="69">
        <f t="shared" ca="1" si="60"/>
        <v>0</v>
      </c>
      <c r="O261" s="79">
        <f t="shared" ca="1" si="61"/>
        <v>0</v>
      </c>
      <c r="P261" s="69">
        <f t="shared" ca="1" si="62"/>
        <v>0</v>
      </c>
      <c r="Q261" s="69">
        <f t="shared" ca="1" si="63"/>
        <v>0</v>
      </c>
      <c r="R261" s="44">
        <f t="shared" ca="1" si="64"/>
        <v>-1.9208970901524382E-3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69">
        <f t="shared" si="52"/>
        <v>0</v>
      </c>
      <c r="G262" s="69">
        <f t="shared" si="53"/>
        <v>0</v>
      </c>
      <c r="H262" s="69">
        <f t="shared" si="54"/>
        <v>0</v>
      </c>
      <c r="I262" s="69">
        <f t="shared" si="55"/>
        <v>0</v>
      </c>
      <c r="J262" s="69">
        <f t="shared" si="56"/>
        <v>0</v>
      </c>
      <c r="K262" s="69">
        <f t="shared" si="57"/>
        <v>0</v>
      </c>
      <c r="L262" s="69">
        <f t="shared" si="58"/>
        <v>0</v>
      </c>
      <c r="M262" s="69">
        <f t="shared" ca="1" si="59"/>
        <v>1.9208970901524382E-3</v>
      </c>
      <c r="N262" s="69">
        <f t="shared" ca="1" si="60"/>
        <v>0</v>
      </c>
      <c r="O262" s="79">
        <f t="shared" ca="1" si="61"/>
        <v>0</v>
      </c>
      <c r="P262" s="69">
        <f t="shared" ca="1" si="62"/>
        <v>0</v>
      </c>
      <c r="Q262" s="69">
        <f t="shared" ca="1" si="63"/>
        <v>0</v>
      </c>
      <c r="R262" s="44">
        <f t="shared" ca="1" si="64"/>
        <v>-1.9208970901524382E-3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69">
        <f t="shared" si="52"/>
        <v>0</v>
      </c>
      <c r="G263" s="69">
        <f t="shared" si="53"/>
        <v>0</v>
      </c>
      <c r="H263" s="69">
        <f t="shared" si="54"/>
        <v>0</v>
      </c>
      <c r="I263" s="69">
        <f t="shared" si="55"/>
        <v>0</v>
      </c>
      <c r="J263" s="69">
        <f t="shared" si="56"/>
        <v>0</v>
      </c>
      <c r="K263" s="69">
        <f t="shared" si="57"/>
        <v>0</v>
      </c>
      <c r="L263" s="69">
        <f t="shared" si="58"/>
        <v>0</v>
      </c>
      <c r="M263" s="69">
        <f t="shared" ca="1" si="59"/>
        <v>1.9208970901524382E-3</v>
      </c>
      <c r="N263" s="69">
        <f t="shared" ca="1" si="60"/>
        <v>0</v>
      </c>
      <c r="O263" s="79">
        <f t="shared" ca="1" si="61"/>
        <v>0</v>
      </c>
      <c r="P263" s="69">
        <f t="shared" ca="1" si="62"/>
        <v>0</v>
      </c>
      <c r="Q263" s="69">
        <f t="shared" ca="1" si="63"/>
        <v>0</v>
      </c>
      <c r="R263" s="44">
        <f t="shared" ca="1" si="64"/>
        <v>-1.9208970901524382E-3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69">
        <f t="shared" si="52"/>
        <v>0</v>
      </c>
      <c r="G264" s="69">
        <f t="shared" si="53"/>
        <v>0</v>
      </c>
      <c r="H264" s="69">
        <f t="shared" si="54"/>
        <v>0</v>
      </c>
      <c r="I264" s="69">
        <f t="shared" si="55"/>
        <v>0</v>
      </c>
      <c r="J264" s="69">
        <f t="shared" si="56"/>
        <v>0</v>
      </c>
      <c r="K264" s="69">
        <f t="shared" si="57"/>
        <v>0</v>
      </c>
      <c r="L264" s="69">
        <f t="shared" si="58"/>
        <v>0</v>
      </c>
      <c r="M264" s="69">
        <f t="shared" ca="1" si="59"/>
        <v>1.9208970901524382E-3</v>
      </c>
      <c r="N264" s="69">
        <f t="shared" ca="1" si="60"/>
        <v>0</v>
      </c>
      <c r="O264" s="79">
        <f t="shared" ca="1" si="61"/>
        <v>0</v>
      </c>
      <c r="P264" s="69">
        <f t="shared" ca="1" si="62"/>
        <v>0</v>
      </c>
      <c r="Q264" s="69">
        <f t="shared" ca="1" si="63"/>
        <v>0</v>
      </c>
      <c r="R264" s="44">
        <f t="shared" ca="1" si="64"/>
        <v>-1.9208970901524382E-3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69">
        <f t="shared" si="52"/>
        <v>0</v>
      </c>
      <c r="G265" s="69">
        <f t="shared" si="53"/>
        <v>0</v>
      </c>
      <c r="H265" s="69">
        <f t="shared" si="54"/>
        <v>0</v>
      </c>
      <c r="I265" s="69">
        <f t="shared" si="55"/>
        <v>0</v>
      </c>
      <c r="J265" s="69">
        <f t="shared" si="56"/>
        <v>0</v>
      </c>
      <c r="K265" s="69">
        <f t="shared" si="57"/>
        <v>0</v>
      </c>
      <c r="L265" s="69">
        <f t="shared" si="58"/>
        <v>0</v>
      </c>
      <c r="M265" s="69">
        <f t="shared" ca="1" si="59"/>
        <v>1.9208970901524382E-3</v>
      </c>
      <c r="N265" s="69">
        <f t="shared" ca="1" si="60"/>
        <v>0</v>
      </c>
      <c r="O265" s="79">
        <f t="shared" ca="1" si="61"/>
        <v>0</v>
      </c>
      <c r="P265" s="69">
        <f t="shared" ca="1" si="62"/>
        <v>0</v>
      </c>
      <c r="Q265" s="69">
        <f t="shared" ca="1" si="63"/>
        <v>0</v>
      </c>
      <c r="R265" s="44">
        <f t="shared" ca="1" si="64"/>
        <v>-1.9208970901524382E-3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69">
        <f t="shared" si="52"/>
        <v>0</v>
      </c>
      <c r="G266" s="69">
        <f t="shared" si="53"/>
        <v>0</v>
      </c>
      <c r="H266" s="69">
        <f t="shared" si="54"/>
        <v>0</v>
      </c>
      <c r="I266" s="69">
        <f t="shared" si="55"/>
        <v>0</v>
      </c>
      <c r="J266" s="69">
        <f t="shared" si="56"/>
        <v>0</v>
      </c>
      <c r="K266" s="69">
        <f t="shared" si="57"/>
        <v>0</v>
      </c>
      <c r="L266" s="69">
        <f t="shared" si="58"/>
        <v>0</v>
      </c>
      <c r="M266" s="69">
        <f t="shared" ca="1" si="59"/>
        <v>1.9208970901524382E-3</v>
      </c>
      <c r="N266" s="69">
        <f t="shared" ca="1" si="60"/>
        <v>0</v>
      </c>
      <c r="O266" s="79">
        <f t="shared" ca="1" si="61"/>
        <v>0</v>
      </c>
      <c r="P266" s="69">
        <f t="shared" ca="1" si="62"/>
        <v>0</v>
      </c>
      <c r="Q266" s="69">
        <f t="shared" ca="1" si="63"/>
        <v>0</v>
      </c>
      <c r="R266" s="44">
        <f t="shared" ca="1" si="64"/>
        <v>-1.9208970901524382E-3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69">
        <f t="shared" si="52"/>
        <v>0</v>
      </c>
      <c r="G267" s="69">
        <f t="shared" si="53"/>
        <v>0</v>
      </c>
      <c r="H267" s="69">
        <f t="shared" si="54"/>
        <v>0</v>
      </c>
      <c r="I267" s="69">
        <f t="shared" si="55"/>
        <v>0</v>
      </c>
      <c r="J267" s="69">
        <f t="shared" si="56"/>
        <v>0</v>
      </c>
      <c r="K267" s="69">
        <f t="shared" si="57"/>
        <v>0</v>
      </c>
      <c r="L267" s="69">
        <f t="shared" si="58"/>
        <v>0</v>
      </c>
      <c r="M267" s="69">
        <f t="shared" ca="1" si="59"/>
        <v>1.9208970901524382E-3</v>
      </c>
      <c r="N267" s="69">
        <f t="shared" ca="1" si="60"/>
        <v>0</v>
      </c>
      <c r="O267" s="79">
        <f t="shared" ca="1" si="61"/>
        <v>0</v>
      </c>
      <c r="P267" s="69">
        <f t="shared" ca="1" si="62"/>
        <v>0</v>
      </c>
      <c r="Q267" s="69">
        <f t="shared" ca="1" si="63"/>
        <v>0</v>
      </c>
      <c r="R267" s="44">
        <f t="shared" ca="1" si="64"/>
        <v>-1.9208970901524382E-3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69">
        <f t="shared" si="52"/>
        <v>0</v>
      </c>
      <c r="G268" s="69">
        <f t="shared" si="53"/>
        <v>0</v>
      </c>
      <c r="H268" s="69">
        <f t="shared" si="54"/>
        <v>0</v>
      </c>
      <c r="I268" s="69">
        <f t="shared" si="55"/>
        <v>0</v>
      </c>
      <c r="J268" s="69">
        <f t="shared" si="56"/>
        <v>0</v>
      </c>
      <c r="K268" s="69">
        <f t="shared" si="57"/>
        <v>0</v>
      </c>
      <c r="L268" s="69">
        <f t="shared" si="58"/>
        <v>0</v>
      </c>
      <c r="M268" s="69">
        <f t="shared" ca="1" si="59"/>
        <v>1.9208970901524382E-3</v>
      </c>
      <c r="N268" s="69">
        <f t="shared" ca="1" si="60"/>
        <v>0</v>
      </c>
      <c r="O268" s="79">
        <f t="shared" ca="1" si="61"/>
        <v>0</v>
      </c>
      <c r="P268" s="69">
        <f t="shared" ca="1" si="62"/>
        <v>0</v>
      </c>
      <c r="Q268" s="69">
        <f t="shared" ca="1" si="63"/>
        <v>0</v>
      </c>
      <c r="R268" s="44">
        <f t="shared" ca="1" si="64"/>
        <v>-1.9208970901524382E-3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69">
        <f t="shared" si="52"/>
        <v>0</v>
      </c>
      <c r="G269" s="69">
        <f t="shared" si="53"/>
        <v>0</v>
      </c>
      <c r="H269" s="69">
        <f t="shared" si="54"/>
        <v>0</v>
      </c>
      <c r="I269" s="69">
        <f t="shared" si="55"/>
        <v>0</v>
      </c>
      <c r="J269" s="69">
        <f t="shared" si="56"/>
        <v>0</v>
      </c>
      <c r="K269" s="69">
        <f t="shared" si="57"/>
        <v>0</v>
      </c>
      <c r="L269" s="69">
        <f t="shared" si="58"/>
        <v>0</v>
      </c>
      <c r="M269" s="69">
        <f t="shared" ca="1" si="59"/>
        <v>1.9208970901524382E-3</v>
      </c>
      <c r="N269" s="69">
        <f t="shared" ca="1" si="60"/>
        <v>0</v>
      </c>
      <c r="O269" s="79">
        <f t="shared" ca="1" si="61"/>
        <v>0</v>
      </c>
      <c r="P269" s="69">
        <f t="shared" ca="1" si="62"/>
        <v>0</v>
      </c>
      <c r="Q269" s="69">
        <f t="shared" ca="1" si="63"/>
        <v>0</v>
      </c>
      <c r="R269" s="44">
        <f t="shared" ca="1" si="64"/>
        <v>-1.9208970901524382E-3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69">
        <f t="shared" si="52"/>
        <v>0</v>
      </c>
      <c r="G270" s="69">
        <f t="shared" si="53"/>
        <v>0</v>
      </c>
      <c r="H270" s="69">
        <f t="shared" si="54"/>
        <v>0</v>
      </c>
      <c r="I270" s="69">
        <f t="shared" si="55"/>
        <v>0</v>
      </c>
      <c r="J270" s="69">
        <f t="shared" si="56"/>
        <v>0</v>
      </c>
      <c r="K270" s="69">
        <f t="shared" si="57"/>
        <v>0</v>
      </c>
      <c r="L270" s="69">
        <f t="shared" si="58"/>
        <v>0</v>
      </c>
      <c r="M270" s="69">
        <f t="shared" ca="1" si="59"/>
        <v>1.9208970901524382E-3</v>
      </c>
      <c r="N270" s="69">
        <f t="shared" ca="1" si="60"/>
        <v>0</v>
      </c>
      <c r="O270" s="79">
        <f t="shared" ca="1" si="61"/>
        <v>0</v>
      </c>
      <c r="P270" s="69">
        <f t="shared" ca="1" si="62"/>
        <v>0</v>
      </c>
      <c r="Q270" s="69">
        <f t="shared" ca="1" si="63"/>
        <v>0</v>
      </c>
      <c r="R270" s="44">
        <f t="shared" ca="1" si="64"/>
        <v>-1.9208970901524382E-3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69">
        <f t="shared" si="52"/>
        <v>0</v>
      </c>
      <c r="G271" s="69">
        <f t="shared" si="53"/>
        <v>0</v>
      </c>
      <c r="H271" s="69">
        <f t="shared" si="54"/>
        <v>0</v>
      </c>
      <c r="I271" s="69">
        <f t="shared" si="55"/>
        <v>0</v>
      </c>
      <c r="J271" s="69">
        <f t="shared" si="56"/>
        <v>0</v>
      </c>
      <c r="K271" s="69">
        <f t="shared" si="57"/>
        <v>0</v>
      </c>
      <c r="L271" s="69">
        <f t="shared" si="58"/>
        <v>0</v>
      </c>
      <c r="M271" s="69">
        <f t="shared" ca="1" si="59"/>
        <v>1.9208970901524382E-3</v>
      </c>
      <c r="N271" s="69">
        <f t="shared" ca="1" si="60"/>
        <v>0</v>
      </c>
      <c r="O271" s="79">
        <f t="shared" ca="1" si="61"/>
        <v>0</v>
      </c>
      <c r="P271" s="69">
        <f t="shared" ca="1" si="62"/>
        <v>0</v>
      </c>
      <c r="Q271" s="69">
        <f t="shared" ca="1" si="63"/>
        <v>0</v>
      </c>
      <c r="R271" s="44">
        <f t="shared" ca="1" si="64"/>
        <v>-1.9208970901524382E-3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69">
        <f t="shared" si="52"/>
        <v>0</v>
      </c>
      <c r="G272" s="69">
        <f t="shared" si="53"/>
        <v>0</v>
      </c>
      <c r="H272" s="69">
        <f t="shared" si="54"/>
        <v>0</v>
      </c>
      <c r="I272" s="69">
        <f t="shared" si="55"/>
        <v>0</v>
      </c>
      <c r="J272" s="69">
        <f t="shared" si="56"/>
        <v>0</v>
      </c>
      <c r="K272" s="69">
        <f t="shared" si="57"/>
        <v>0</v>
      </c>
      <c r="L272" s="69">
        <f t="shared" si="58"/>
        <v>0</v>
      </c>
      <c r="M272" s="69">
        <f t="shared" ca="1" si="59"/>
        <v>1.9208970901524382E-3</v>
      </c>
      <c r="N272" s="69">
        <f t="shared" ca="1" si="60"/>
        <v>0</v>
      </c>
      <c r="O272" s="79">
        <f t="shared" ca="1" si="61"/>
        <v>0</v>
      </c>
      <c r="P272" s="69">
        <f t="shared" ca="1" si="62"/>
        <v>0</v>
      </c>
      <c r="Q272" s="69">
        <f t="shared" ca="1" si="63"/>
        <v>0</v>
      </c>
      <c r="R272" s="44">
        <f t="shared" ca="1" si="64"/>
        <v>-1.9208970901524382E-3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69">
        <f t="shared" si="52"/>
        <v>0</v>
      </c>
      <c r="G273" s="69">
        <f t="shared" si="53"/>
        <v>0</v>
      </c>
      <c r="H273" s="69">
        <f t="shared" si="54"/>
        <v>0</v>
      </c>
      <c r="I273" s="69">
        <f t="shared" si="55"/>
        <v>0</v>
      </c>
      <c r="J273" s="69">
        <f t="shared" si="56"/>
        <v>0</v>
      </c>
      <c r="K273" s="69">
        <f t="shared" si="57"/>
        <v>0</v>
      </c>
      <c r="L273" s="69">
        <f t="shared" si="58"/>
        <v>0</v>
      </c>
      <c r="M273" s="69">
        <f t="shared" ca="1" si="59"/>
        <v>1.9208970901524382E-3</v>
      </c>
      <c r="N273" s="69">
        <f t="shared" ca="1" si="60"/>
        <v>0</v>
      </c>
      <c r="O273" s="79">
        <f t="shared" ca="1" si="61"/>
        <v>0</v>
      </c>
      <c r="P273" s="69">
        <f t="shared" ca="1" si="62"/>
        <v>0</v>
      </c>
      <c r="Q273" s="69">
        <f t="shared" ca="1" si="63"/>
        <v>0</v>
      </c>
      <c r="R273" s="44">
        <f t="shared" ca="1" si="64"/>
        <v>-1.9208970901524382E-3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69">
        <f t="shared" si="52"/>
        <v>0</v>
      </c>
      <c r="G274" s="69">
        <f t="shared" si="53"/>
        <v>0</v>
      </c>
      <c r="H274" s="69">
        <f t="shared" si="54"/>
        <v>0</v>
      </c>
      <c r="I274" s="69">
        <f t="shared" si="55"/>
        <v>0</v>
      </c>
      <c r="J274" s="69">
        <f t="shared" si="56"/>
        <v>0</v>
      </c>
      <c r="K274" s="69">
        <f t="shared" si="57"/>
        <v>0</v>
      </c>
      <c r="L274" s="69">
        <f t="shared" si="58"/>
        <v>0</v>
      </c>
      <c r="M274" s="69">
        <f t="shared" ca="1" si="59"/>
        <v>1.9208970901524382E-3</v>
      </c>
      <c r="N274" s="69">
        <f t="shared" ca="1" si="60"/>
        <v>0</v>
      </c>
      <c r="O274" s="79">
        <f t="shared" ca="1" si="61"/>
        <v>0</v>
      </c>
      <c r="P274" s="69">
        <f t="shared" ca="1" si="62"/>
        <v>0</v>
      </c>
      <c r="Q274" s="69">
        <f t="shared" ca="1" si="63"/>
        <v>0</v>
      </c>
      <c r="R274" s="44">
        <f t="shared" ca="1" si="64"/>
        <v>-1.9208970901524382E-3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69">
        <f t="shared" si="52"/>
        <v>0</v>
      </c>
      <c r="G275" s="69">
        <f t="shared" si="53"/>
        <v>0</v>
      </c>
      <c r="H275" s="69">
        <f t="shared" si="54"/>
        <v>0</v>
      </c>
      <c r="I275" s="69">
        <f t="shared" si="55"/>
        <v>0</v>
      </c>
      <c r="J275" s="69">
        <f t="shared" si="56"/>
        <v>0</v>
      </c>
      <c r="K275" s="69">
        <f t="shared" si="57"/>
        <v>0</v>
      </c>
      <c r="L275" s="69">
        <f t="shared" si="58"/>
        <v>0</v>
      </c>
      <c r="M275" s="69">
        <f t="shared" ca="1" si="59"/>
        <v>1.9208970901524382E-3</v>
      </c>
      <c r="N275" s="69">
        <f t="shared" ca="1" si="60"/>
        <v>0</v>
      </c>
      <c r="O275" s="79">
        <f t="shared" ca="1" si="61"/>
        <v>0</v>
      </c>
      <c r="P275" s="69">
        <f t="shared" ca="1" si="62"/>
        <v>0</v>
      </c>
      <c r="Q275" s="69">
        <f t="shared" ca="1" si="63"/>
        <v>0</v>
      </c>
      <c r="R275" s="44">
        <f t="shared" ca="1" si="64"/>
        <v>-1.9208970901524382E-3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69">
        <f t="shared" si="52"/>
        <v>0</v>
      </c>
      <c r="G276" s="69">
        <f t="shared" si="53"/>
        <v>0</v>
      </c>
      <c r="H276" s="69">
        <f t="shared" si="54"/>
        <v>0</v>
      </c>
      <c r="I276" s="69">
        <f t="shared" si="55"/>
        <v>0</v>
      </c>
      <c r="J276" s="69">
        <f t="shared" si="56"/>
        <v>0</v>
      </c>
      <c r="K276" s="69">
        <f t="shared" si="57"/>
        <v>0</v>
      </c>
      <c r="L276" s="69">
        <f t="shared" si="58"/>
        <v>0</v>
      </c>
      <c r="M276" s="69">
        <f t="shared" ca="1" si="59"/>
        <v>1.9208970901524382E-3</v>
      </c>
      <c r="N276" s="69">
        <f t="shared" ca="1" si="60"/>
        <v>0</v>
      </c>
      <c r="O276" s="79">
        <f t="shared" ca="1" si="61"/>
        <v>0</v>
      </c>
      <c r="P276" s="69">
        <f t="shared" ca="1" si="62"/>
        <v>0</v>
      </c>
      <c r="Q276" s="69">
        <f t="shared" ca="1" si="63"/>
        <v>0</v>
      </c>
      <c r="R276" s="44">
        <f t="shared" ca="1" si="64"/>
        <v>-1.9208970901524382E-3</v>
      </c>
    </row>
    <row r="277" spans="1:18">
      <c r="A277" s="75"/>
      <c r="B277" s="75"/>
      <c r="C277" s="75"/>
      <c r="D277" s="76">
        <f t="shared" ref="D277:D336" si="65">A277/A$18</f>
        <v>0</v>
      </c>
      <c r="E277" s="76">
        <f t="shared" ref="E277:E336" si="66">B277/B$18</f>
        <v>0</v>
      </c>
      <c r="F277" s="69">
        <f t="shared" ref="F277:F336" si="67">$C277*D277</f>
        <v>0</v>
      </c>
      <c r="G277" s="69">
        <f t="shared" ref="G277:G336" si="68">$C277*E277</f>
        <v>0</v>
      </c>
      <c r="H277" s="69">
        <f t="shared" ref="H277:H336" si="69">C277*D277*D277</f>
        <v>0</v>
      </c>
      <c r="I277" s="69">
        <f t="shared" ref="I277:I336" si="70">C277*D277*D277*D277</f>
        <v>0</v>
      </c>
      <c r="J277" s="69">
        <f t="shared" ref="J277:J336" si="71">C277*D277*D277*D277*D277</f>
        <v>0</v>
      </c>
      <c r="K277" s="69">
        <f t="shared" ref="K277:K336" si="72">C277*E277*D277</f>
        <v>0</v>
      </c>
      <c r="L277" s="69">
        <f t="shared" ref="L277:L336" si="73">C277*E277*D277*D277</f>
        <v>0</v>
      </c>
      <c r="M277" s="69">
        <f t="shared" ref="M277:M336" ca="1" si="74">+E$4+E$5*D277+E$6*D277^2</f>
        <v>1.9208970901524382E-3</v>
      </c>
      <c r="N277" s="69">
        <f t="shared" ref="N277:N336" ca="1" si="75">C277*(M277-E277)^2</f>
        <v>0</v>
      </c>
      <c r="O277" s="79">
        <f t="shared" ref="O277:O336" ca="1" si="76">(C277*O$1-O$2*F277+O$3*H277)^2</f>
        <v>0</v>
      </c>
      <c r="P277" s="69">
        <f t="shared" ref="P277:P336" ca="1" si="77">(-C277*O$2+O$4*F277-O$5*H277)^2</f>
        <v>0</v>
      </c>
      <c r="Q277" s="69">
        <f t="shared" ref="Q277:Q336" ca="1" si="78">+(C277*O$3-F277*O$5+H277*O$6)^2</f>
        <v>0</v>
      </c>
      <c r="R277" s="44">
        <f t="shared" ref="R277:R336" ca="1" si="79">+E277-M277</f>
        <v>-1.9208970901524382E-3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69">
        <f t="shared" si="67"/>
        <v>0</v>
      </c>
      <c r="G278" s="69">
        <f t="shared" si="68"/>
        <v>0</v>
      </c>
      <c r="H278" s="69">
        <f t="shared" si="69"/>
        <v>0</v>
      </c>
      <c r="I278" s="69">
        <f t="shared" si="70"/>
        <v>0</v>
      </c>
      <c r="J278" s="69">
        <f t="shared" si="71"/>
        <v>0</v>
      </c>
      <c r="K278" s="69">
        <f t="shared" si="72"/>
        <v>0</v>
      </c>
      <c r="L278" s="69">
        <f t="shared" si="73"/>
        <v>0</v>
      </c>
      <c r="M278" s="69">
        <f t="shared" ca="1" si="74"/>
        <v>1.9208970901524382E-3</v>
      </c>
      <c r="N278" s="69">
        <f t="shared" ca="1" si="75"/>
        <v>0</v>
      </c>
      <c r="O278" s="79">
        <f t="shared" ca="1" si="76"/>
        <v>0</v>
      </c>
      <c r="P278" s="69">
        <f t="shared" ca="1" si="77"/>
        <v>0</v>
      </c>
      <c r="Q278" s="69">
        <f t="shared" ca="1" si="78"/>
        <v>0</v>
      </c>
      <c r="R278" s="44">
        <f t="shared" ca="1" si="79"/>
        <v>-1.9208970901524382E-3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69">
        <f t="shared" si="67"/>
        <v>0</v>
      </c>
      <c r="G279" s="69">
        <f t="shared" si="68"/>
        <v>0</v>
      </c>
      <c r="H279" s="69">
        <f t="shared" si="69"/>
        <v>0</v>
      </c>
      <c r="I279" s="69">
        <f t="shared" si="70"/>
        <v>0</v>
      </c>
      <c r="J279" s="69">
        <f t="shared" si="71"/>
        <v>0</v>
      </c>
      <c r="K279" s="69">
        <f t="shared" si="72"/>
        <v>0</v>
      </c>
      <c r="L279" s="69">
        <f t="shared" si="73"/>
        <v>0</v>
      </c>
      <c r="M279" s="69">
        <f t="shared" ca="1" si="74"/>
        <v>1.9208970901524382E-3</v>
      </c>
      <c r="N279" s="69">
        <f t="shared" ca="1" si="75"/>
        <v>0</v>
      </c>
      <c r="O279" s="79">
        <f t="shared" ca="1" si="76"/>
        <v>0</v>
      </c>
      <c r="P279" s="69">
        <f t="shared" ca="1" si="77"/>
        <v>0</v>
      </c>
      <c r="Q279" s="69">
        <f t="shared" ca="1" si="78"/>
        <v>0</v>
      </c>
      <c r="R279" s="44">
        <f t="shared" ca="1" si="79"/>
        <v>-1.9208970901524382E-3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69">
        <f t="shared" si="67"/>
        <v>0</v>
      </c>
      <c r="G280" s="69">
        <f t="shared" si="68"/>
        <v>0</v>
      </c>
      <c r="H280" s="69">
        <f t="shared" si="69"/>
        <v>0</v>
      </c>
      <c r="I280" s="69">
        <f t="shared" si="70"/>
        <v>0</v>
      </c>
      <c r="J280" s="69">
        <f t="shared" si="71"/>
        <v>0</v>
      </c>
      <c r="K280" s="69">
        <f t="shared" si="72"/>
        <v>0</v>
      </c>
      <c r="L280" s="69">
        <f t="shared" si="73"/>
        <v>0</v>
      </c>
      <c r="M280" s="69">
        <f t="shared" ca="1" si="74"/>
        <v>1.9208970901524382E-3</v>
      </c>
      <c r="N280" s="69">
        <f t="shared" ca="1" si="75"/>
        <v>0</v>
      </c>
      <c r="O280" s="79">
        <f t="shared" ca="1" si="76"/>
        <v>0</v>
      </c>
      <c r="P280" s="69">
        <f t="shared" ca="1" si="77"/>
        <v>0</v>
      </c>
      <c r="Q280" s="69">
        <f t="shared" ca="1" si="78"/>
        <v>0</v>
      </c>
      <c r="R280" s="44">
        <f t="shared" ca="1" si="79"/>
        <v>-1.9208970901524382E-3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69">
        <f t="shared" si="67"/>
        <v>0</v>
      </c>
      <c r="G281" s="69">
        <f t="shared" si="68"/>
        <v>0</v>
      </c>
      <c r="H281" s="69">
        <f t="shared" si="69"/>
        <v>0</v>
      </c>
      <c r="I281" s="69">
        <f t="shared" si="70"/>
        <v>0</v>
      </c>
      <c r="J281" s="69">
        <f t="shared" si="71"/>
        <v>0</v>
      </c>
      <c r="K281" s="69">
        <f t="shared" si="72"/>
        <v>0</v>
      </c>
      <c r="L281" s="69">
        <f t="shared" si="73"/>
        <v>0</v>
      </c>
      <c r="M281" s="69">
        <f t="shared" ca="1" si="74"/>
        <v>1.9208970901524382E-3</v>
      </c>
      <c r="N281" s="69">
        <f t="shared" ca="1" si="75"/>
        <v>0</v>
      </c>
      <c r="O281" s="79">
        <f t="shared" ca="1" si="76"/>
        <v>0</v>
      </c>
      <c r="P281" s="69">
        <f t="shared" ca="1" si="77"/>
        <v>0</v>
      </c>
      <c r="Q281" s="69">
        <f t="shared" ca="1" si="78"/>
        <v>0</v>
      </c>
      <c r="R281" s="44">
        <f t="shared" ca="1" si="79"/>
        <v>-1.9208970901524382E-3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69">
        <f t="shared" si="67"/>
        <v>0</v>
      </c>
      <c r="G282" s="69">
        <f t="shared" si="68"/>
        <v>0</v>
      </c>
      <c r="H282" s="69">
        <f t="shared" si="69"/>
        <v>0</v>
      </c>
      <c r="I282" s="69">
        <f t="shared" si="70"/>
        <v>0</v>
      </c>
      <c r="J282" s="69">
        <f t="shared" si="71"/>
        <v>0</v>
      </c>
      <c r="K282" s="69">
        <f t="shared" si="72"/>
        <v>0</v>
      </c>
      <c r="L282" s="69">
        <f t="shared" si="73"/>
        <v>0</v>
      </c>
      <c r="M282" s="69">
        <f t="shared" ca="1" si="74"/>
        <v>1.9208970901524382E-3</v>
      </c>
      <c r="N282" s="69">
        <f t="shared" ca="1" si="75"/>
        <v>0</v>
      </c>
      <c r="O282" s="79">
        <f t="shared" ca="1" si="76"/>
        <v>0</v>
      </c>
      <c r="P282" s="69">
        <f t="shared" ca="1" si="77"/>
        <v>0</v>
      </c>
      <c r="Q282" s="69">
        <f t="shared" ca="1" si="78"/>
        <v>0</v>
      </c>
      <c r="R282" s="44">
        <f t="shared" ca="1" si="79"/>
        <v>-1.9208970901524382E-3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69">
        <f t="shared" si="67"/>
        <v>0</v>
      </c>
      <c r="G283" s="69">
        <f t="shared" si="68"/>
        <v>0</v>
      </c>
      <c r="H283" s="69">
        <f t="shared" si="69"/>
        <v>0</v>
      </c>
      <c r="I283" s="69">
        <f t="shared" si="70"/>
        <v>0</v>
      </c>
      <c r="J283" s="69">
        <f t="shared" si="71"/>
        <v>0</v>
      </c>
      <c r="K283" s="69">
        <f t="shared" si="72"/>
        <v>0</v>
      </c>
      <c r="L283" s="69">
        <f t="shared" si="73"/>
        <v>0</v>
      </c>
      <c r="M283" s="69">
        <f t="shared" ca="1" si="74"/>
        <v>1.9208970901524382E-3</v>
      </c>
      <c r="N283" s="69">
        <f t="shared" ca="1" si="75"/>
        <v>0</v>
      </c>
      <c r="O283" s="79">
        <f t="shared" ca="1" si="76"/>
        <v>0</v>
      </c>
      <c r="P283" s="69">
        <f t="shared" ca="1" si="77"/>
        <v>0</v>
      </c>
      <c r="Q283" s="69">
        <f t="shared" ca="1" si="78"/>
        <v>0</v>
      </c>
      <c r="R283" s="44">
        <f t="shared" ca="1" si="79"/>
        <v>-1.9208970901524382E-3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69">
        <f t="shared" si="67"/>
        <v>0</v>
      </c>
      <c r="G284" s="69">
        <f t="shared" si="68"/>
        <v>0</v>
      </c>
      <c r="H284" s="69">
        <f t="shared" si="69"/>
        <v>0</v>
      </c>
      <c r="I284" s="69">
        <f t="shared" si="70"/>
        <v>0</v>
      </c>
      <c r="J284" s="69">
        <f t="shared" si="71"/>
        <v>0</v>
      </c>
      <c r="K284" s="69">
        <f t="shared" si="72"/>
        <v>0</v>
      </c>
      <c r="L284" s="69">
        <f t="shared" si="73"/>
        <v>0</v>
      </c>
      <c r="M284" s="69">
        <f t="shared" ca="1" si="74"/>
        <v>1.9208970901524382E-3</v>
      </c>
      <c r="N284" s="69">
        <f t="shared" ca="1" si="75"/>
        <v>0</v>
      </c>
      <c r="O284" s="79">
        <f t="shared" ca="1" si="76"/>
        <v>0</v>
      </c>
      <c r="P284" s="69">
        <f t="shared" ca="1" si="77"/>
        <v>0</v>
      </c>
      <c r="Q284" s="69">
        <f t="shared" ca="1" si="78"/>
        <v>0</v>
      </c>
      <c r="R284" s="44">
        <f t="shared" ca="1" si="79"/>
        <v>-1.9208970901524382E-3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69">
        <f t="shared" si="67"/>
        <v>0</v>
      </c>
      <c r="G285" s="69">
        <f t="shared" si="68"/>
        <v>0</v>
      </c>
      <c r="H285" s="69">
        <f t="shared" si="69"/>
        <v>0</v>
      </c>
      <c r="I285" s="69">
        <f t="shared" si="70"/>
        <v>0</v>
      </c>
      <c r="J285" s="69">
        <f t="shared" si="71"/>
        <v>0</v>
      </c>
      <c r="K285" s="69">
        <f t="shared" si="72"/>
        <v>0</v>
      </c>
      <c r="L285" s="69">
        <f t="shared" si="73"/>
        <v>0</v>
      </c>
      <c r="M285" s="69">
        <f t="shared" ca="1" si="74"/>
        <v>1.9208970901524382E-3</v>
      </c>
      <c r="N285" s="69">
        <f t="shared" ca="1" si="75"/>
        <v>0</v>
      </c>
      <c r="O285" s="79">
        <f t="shared" ca="1" si="76"/>
        <v>0</v>
      </c>
      <c r="P285" s="69">
        <f t="shared" ca="1" si="77"/>
        <v>0</v>
      </c>
      <c r="Q285" s="69">
        <f t="shared" ca="1" si="78"/>
        <v>0</v>
      </c>
      <c r="R285" s="44">
        <f t="shared" ca="1" si="79"/>
        <v>-1.9208970901524382E-3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69">
        <f t="shared" si="67"/>
        <v>0</v>
      </c>
      <c r="G286" s="69">
        <f t="shared" si="68"/>
        <v>0</v>
      </c>
      <c r="H286" s="69">
        <f t="shared" si="69"/>
        <v>0</v>
      </c>
      <c r="I286" s="69">
        <f t="shared" si="70"/>
        <v>0</v>
      </c>
      <c r="J286" s="69">
        <f t="shared" si="71"/>
        <v>0</v>
      </c>
      <c r="K286" s="69">
        <f t="shared" si="72"/>
        <v>0</v>
      </c>
      <c r="L286" s="69">
        <f t="shared" si="73"/>
        <v>0</v>
      </c>
      <c r="M286" s="69">
        <f t="shared" ca="1" si="74"/>
        <v>1.9208970901524382E-3</v>
      </c>
      <c r="N286" s="69">
        <f t="shared" ca="1" si="75"/>
        <v>0</v>
      </c>
      <c r="O286" s="79">
        <f t="shared" ca="1" si="76"/>
        <v>0</v>
      </c>
      <c r="P286" s="69">
        <f t="shared" ca="1" si="77"/>
        <v>0</v>
      </c>
      <c r="Q286" s="69">
        <f t="shared" ca="1" si="78"/>
        <v>0</v>
      </c>
      <c r="R286" s="44">
        <f t="shared" ca="1" si="79"/>
        <v>-1.9208970901524382E-3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69">
        <f t="shared" si="67"/>
        <v>0</v>
      </c>
      <c r="G287" s="69">
        <f t="shared" si="68"/>
        <v>0</v>
      </c>
      <c r="H287" s="69">
        <f t="shared" si="69"/>
        <v>0</v>
      </c>
      <c r="I287" s="69">
        <f t="shared" si="70"/>
        <v>0</v>
      </c>
      <c r="J287" s="69">
        <f t="shared" si="71"/>
        <v>0</v>
      </c>
      <c r="K287" s="69">
        <f t="shared" si="72"/>
        <v>0</v>
      </c>
      <c r="L287" s="69">
        <f t="shared" si="73"/>
        <v>0</v>
      </c>
      <c r="M287" s="69">
        <f t="shared" ca="1" si="74"/>
        <v>1.9208970901524382E-3</v>
      </c>
      <c r="N287" s="69">
        <f t="shared" ca="1" si="75"/>
        <v>0</v>
      </c>
      <c r="O287" s="79">
        <f t="shared" ca="1" si="76"/>
        <v>0</v>
      </c>
      <c r="P287" s="69">
        <f t="shared" ca="1" si="77"/>
        <v>0</v>
      </c>
      <c r="Q287" s="69">
        <f t="shared" ca="1" si="78"/>
        <v>0</v>
      </c>
      <c r="R287" s="44">
        <f t="shared" ca="1" si="79"/>
        <v>-1.9208970901524382E-3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69">
        <f t="shared" si="67"/>
        <v>0</v>
      </c>
      <c r="G288" s="69">
        <f t="shared" si="68"/>
        <v>0</v>
      </c>
      <c r="H288" s="69">
        <f t="shared" si="69"/>
        <v>0</v>
      </c>
      <c r="I288" s="69">
        <f t="shared" si="70"/>
        <v>0</v>
      </c>
      <c r="J288" s="69">
        <f t="shared" si="71"/>
        <v>0</v>
      </c>
      <c r="K288" s="69">
        <f t="shared" si="72"/>
        <v>0</v>
      </c>
      <c r="L288" s="69">
        <f t="shared" si="73"/>
        <v>0</v>
      </c>
      <c r="M288" s="69">
        <f t="shared" ca="1" si="74"/>
        <v>1.9208970901524382E-3</v>
      </c>
      <c r="N288" s="69">
        <f t="shared" ca="1" si="75"/>
        <v>0</v>
      </c>
      <c r="O288" s="79">
        <f t="shared" ca="1" si="76"/>
        <v>0</v>
      </c>
      <c r="P288" s="69">
        <f t="shared" ca="1" si="77"/>
        <v>0</v>
      </c>
      <c r="Q288" s="69">
        <f t="shared" ca="1" si="78"/>
        <v>0</v>
      </c>
      <c r="R288" s="44">
        <f t="shared" ca="1" si="79"/>
        <v>-1.9208970901524382E-3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69">
        <f t="shared" si="67"/>
        <v>0</v>
      </c>
      <c r="G289" s="69">
        <f t="shared" si="68"/>
        <v>0</v>
      </c>
      <c r="H289" s="69">
        <f t="shared" si="69"/>
        <v>0</v>
      </c>
      <c r="I289" s="69">
        <f t="shared" si="70"/>
        <v>0</v>
      </c>
      <c r="J289" s="69">
        <f t="shared" si="71"/>
        <v>0</v>
      </c>
      <c r="K289" s="69">
        <f t="shared" si="72"/>
        <v>0</v>
      </c>
      <c r="L289" s="69">
        <f t="shared" si="73"/>
        <v>0</v>
      </c>
      <c r="M289" s="69">
        <f t="shared" ca="1" si="74"/>
        <v>1.9208970901524382E-3</v>
      </c>
      <c r="N289" s="69">
        <f t="shared" ca="1" si="75"/>
        <v>0</v>
      </c>
      <c r="O289" s="79">
        <f t="shared" ca="1" si="76"/>
        <v>0</v>
      </c>
      <c r="P289" s="69">
        <f t="shared" ca="1" si="77"/>
        <v>0</v>
      </c>
      <c r="Q289" s="69">
        <f t="shared" ca="1" si="78"/>
        <v>0</v>
      </c>
      <c r="R289" s="44">
        <f t="shared" ca="1" si="79"/>
        <v>-1.9208970901524382E-3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69">
        <f t="shared" si="67"/>
        <v>0</v>
      </c>
      <c r="G290" s="69">
        <f t="shared" si="68"/>
        <v>0</v>
      </c>
      <c r="H290" s="69">
        <f t="shared" si="69"/>
        <v>0</v>
      </c>
      <c r="I290" s="69">
        <f t="shared" si="70"/>
        <v>0</v>
      </c>
      <c r="J290" s="69">
        <f t="shared" si="71"/>
        <v>0</v>
      </c>
      <c r="K290" s="69">
        <f t="shared" si="72"/>
        <v>0</v>
      </c>
      <c r="L290" s="69">
        <f t="shared" si="73"/>
        <v>0</v>
      </c>
      <c r="M290" s="69">
        <f t="shared" ca="1" si="74"/>
        <v>1.9208970901524382E-3</v>
      </c>
      <c r="N290" s="69">
        <f t="shared" ca="1" si="75"/>
        <v>0</v>
      </c>
      <c r="O290" s="79">
        <f t="shared" ca="1" si="76"/>
        <v>0</v>
      </c>
      <c r="P290" s="69">
        <f t="shared" ca="1" si="77"/>
        <v>0</v>
      </c>
      <c r="Q290" s="69">
        <f t="shared" ca="1" si="78"/>
        <v>0</v>
      </c>
      <c r="R290" s="44">
        <f t="shared" ca="1" si="79"/>
        <v>-1.9208970901524382E-3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69">
        <f t="shared" si="67"/>
        <v>0</v>
      </c>
      <c r="G291" s="69">
        <f t="shared" si="68"/>
        <v>0</v>
      </c>
      <c r="H291" s="69">
        <f t="shared" si="69"/>
        <v>0</v>
      </c>
      <c r="I291" s="69">
        <f t="shared" si="70"/>
        <v>0</v>
      </c>
      <c r="J291" s="69">
        <f t="shared" si="71"/>
        <v>0</v>
      </c>
      <c r="K291" s="69">
        <f t="shared" si="72"/>
        <v>0</v>
      </c>
      <c r="L291" s="69">
        <f t="shared" si="73"/>
        <v>0</v>
      </c>
      <c r="M291" s="69">
        <f t="shared" ca="1" si="74"/>
        <v>1.9208970901524382E-3</v>
      </c>
      <c r="N291" s="69">
        <f t="shared" ca="1" si="75"/>
        <v>0</v>
      </c>
      <c r="O291" s="79">
        <f t="shared" ca="1" si="76"/>
        <v>0</v>
      </c>
      <c r="P291" s="69">
        <f t="shared" ca="1" si="77"/>
        <v>0</v>
      </c>
      <c r="Q291" s="69">
        <f t="shared" ca="1" si="78"/>
        <v>0</v>
      </c>
      <c r="R291" s="44">
        <f t="shared" ca="1" si="79"/>
        <v>-1.9208970901524382E-3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69">
        <f t="shared" si="67"/>
        <v>0</v>
      </c>
      <c r="G292" s="69">
        <f t="shared" si="68"/>
        <v>0</v>
      </c>
      <c r="H292" s="69">
        <f t="shared" si="69"/>
        <v>0</v>
      </c>
      <c r="I292" s="69">
        <f t="shared" si="70"/>
        <v>0</v>
      </c>
      <c r="J292" s="69">
        <f t="shared" si="71"/>
        <v>0</v>
      </c>
      <c r="K292" s="69">
        <f t="shared" si="72"/>
        <v>0</v>
      </c>
      <c r="L292" s="69">
        <f t="shared" si="73"/>
        <v>0</v>
      </c>
      <c r="M292" s="69">
        <f t="shared" ca="1" si="74"/>
        <v>1.9208970901524382E-3</v>
      </c>
      <c r="N292" s="69">
        <f t="shared" ca="1" si="75"/>
        <v>0</v>
      </c>
      <c r="O292" s="79">
        <f t="shared" ca="1" si="76"/>
        <v>0</v>
      </c>
      <c r="P292" s="69">
        <f t="shared" ca="1" si="77"/>
        <v>0</v>
      </c>
      <c r="Q292" s="69">
        <f t="shared" ca="1" si="78"/>
        <v>0</v>
      </c>
      <c r="R292" s="44">
        <f t="shared" ca="1" si="79"/>
        <v>-1.9208970901524382E-3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69">
        <f t="shared" si="67"/>
        <v>0</v>
      </c>
      <c r="G293" s="69">
        <f t="shared" si="68"/>
        <v>0</v>
      </c>
      <c r="H293" s="69">
        <f t="shared" si="69"/>
        <v>0</v>
      </c>
      <c r="I293" s="69">
        <f t="shared" si="70"/>
        <v>0</v>
      </c>
      <c r="J293" s="69">
        <f t="shared" si="71"/>
        <v>0</v>
      </c>
      <c r="K293" s="69">
        <f t="shared" si="72"/>
        <v>0</v>
      </c>
      <c r="L293" s="69">
        <f t="shared" si="73"/>
        <v>0</v>
      </c>
      <c r="M293" s="69">
        <f t="shared" ca="1" si="74"/>
        <v>1.9208970901524382E-3</v>
      </c>
      <c r="N293" s="69">
        <f t="shared" ca="1" si="75"/>
        <v>0</v>
      </c>
      <c r="O293" s="79">
        <f t="shared" ca="1" si="76"/>
        <v>0</v>
      </c>
      <c r="P293" s="69">
        <f t="shared" ca="1" si="77"/>
        <v>0</v>
      </c>
      <c r="Q293" s="69">
        <f t="shared" ca="1" si="78"/>
        <v>0</v>
      </c>
      <c r="R293" s="44">
        <f t="shared" ca="1" si="79"/>
        <v>-1.9208970901524382E-3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69">
        <f t="shared" si="67"/>
        <v>0</v>
      </c>
      <c r="G294" s="69">
        <f t="shared" si="68"/>
        <v>0</v>
      </c>
      <c r="H294" s="69">
        <f t="shared" si="69"/>
        <v>0</v>
      </c>
      <c r="I294" s="69">
        <f t="shared" si="70"/>
        <v>0</v>
      </c>
      <c r="J294" s="69">
        <f t="shared" si="71"/>
        <v>0</v>
      </c>
      <c r="K294" s="69">
        <f t="shared" si="72"/>
        <v>0</v>
      </c>
      <c r="L294" s="69">
        <f t="shared" si="73"/>
        <v>0</v>
      </c>
      <c r="M294" s="69">
        <f t="shared" ca="1" si="74"/>
        <v>1.9208970901524382E-3</v>
      </c>
      <c r="N294" s="69">
        <f t="shared" ca="1" si="75"/>
        <v>0</v>
      </c>
      <c r="O294" s="79">
        <f t="shared" ca="1" si="76"/>
        <v>0</v>
      </c>
      <c r="P294" s="69">
        <f t="shared" ca="1" si="77"/>
        <v>0</v>
      </c>
      <c r="Q294" s="69">
        <f t="shared" ca="1" si="78"/>
        <v>0</v>
      </c>
      <c r="R294" s="44">
        <f t="shared" ca="1" si="79"/>
        <v>-1.9208970901524382E-3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69">
        <f t="shared" si="67"/>
        <v>0</v>
      </c>
      <c r="G295" s="69">
        <f t="shared" si="68"/>
        <v>0</v>
      </c>
      <c r="H295" s="69">
        <f t="shared" si="69"/>
        <v>0</v>
      </c>
      <c r="I295" s="69">
        <f t="shared" si="70"/>
        <v>0</v>
      </c>
      <c r="J295" s="69">
        <f t="shared" si="71"/>
        <v>0</v>
      </c>
      <c r="K295" s="69">
        <f t="shared" si="72"/>
        <v>0</v>
      </c>
      <c r="L295" s="69">
        <f t="shared" si="73"/>
        <v>0</v>
      </c>
      <c r="M295" s="69">
        <f t="shared" ca="1" si="74"/>
        <v>1.9208970901524382E-3</v>
      </c>
      <c r="N295" s="69">
        <f t="shared" ca="1" si="75"/>
        <v>0</v>
      </c>
      <c r="O295" s="79">
        <f t="shared" ca="1" si="76"/>
        <v>0</v>
      </c>
      <c r="P295" s="69">
        <f t="shared" ca="1" si="77"/>
        <v>0</v>
      </c>
      <c r="Q295" s="69">
        <f t="shared" ca="1" si="78"/>
        <v>0</v>
      </c>
      <c r="R295" s="44">
        <f t="shared" ca="1" si="79"/>
        <v>-1.9208970901524382E-3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69">
        <f t="shared" si="67"/>
        <v>0</v>
      </c>
      <c r="G296" s="69">
        <f t="shared" si="68"/>
        <v>0</v>
      </c>
      <c r="H296" s="69">
        <f t="shared" si="69"/>
        <v>0</v>
      </c>
      <c r="I296" s="69">
        <f t="shared" si="70"/>
        <v>0</v>
      </c>
      <c r="J296" s="69">
        <f t="shared" si="71"/>
        <v>0</v>
      </c>
      <c r="K296" s="69">
        <f t="shared" si="72"/>
        <v>0</v>
      </c>
      <c r="L296" s="69">
        <f t="shared" si="73"/>
        <v>0</v>
      </c>
      <c r="M296" s="69">
        <f t="shared" ca="1" si="74"/>
        <v>1.9208970901524382E-3</v>
      </c>
      <c r="N296" s="69">
        <f t="shared" ca="1" si="75"/>
        <v>0</v>
      </c>
      <c r="O296" s="79">
        <f t="shared" ca="1" si="76"/>
        <v>0</v>
      </c>
      <c r="P296" s="69">
        <f t="shared" ca="1" si="77"/>
        <v>0</v>
      </c>
      <c r="Q296" s="69">
        <f t="shared" ca="1" si="78"/>
        <v>0</v>
      </c>
      <c r="R296" s="44">
        <f t="shared" ca="1" si="79"/>
        <v>-1.9208970901524382E-3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69">
        <f t="shared" si="67"/>
        <v>0</v>
      </c>
      <c r="G297" s="69">
        <f t="shared" si="68"/>
        <v>0</v>
      </c>
      <c r="H297" s="69">
        <f t="shared" si="69"/>
        <v>0</v>
      </c>
      <c r="I297" s="69">
        <f t="shared" si="70"/>
        <v>0</v>
      </c>
      <c r="J297" s="69">
        <f t="shared" si="71"/>
        <v>0</v>
      </c>
      <c r="K297" s="69">
        <f t="shared" si="72"/>
        <v>0</v>
      </c>
      <c r="L297" s="69">
        <f t="shared" si="73"/>
        <v>0</v>
      </c>
      <c r="M297" s="69">
        <f t="shared" ca="1" si="74"/>
        <v>1.9208970901524382E-3</v>
      </c>
      <c r="N297" s="69">
        <f t="shared" ca="1" si="75"/>
        <v>0</v>
      </c>
      <c r="O297" s="79">
        <f t="shared" ca="1" si="76"/>
        <v>0</v>
      </c>
      <c r="P297" s="69">
        <f t="shared" ca="1" si="77"/>
        <v>0</v>
      </c>
      <c r="Q297" s="69">
        <f t="shared" ca="1" si="78"/>
        <v>0</v>
      </c>
      <c r="R297" s="44">
        <f t="shared" ca="1" si="79"/>
        <v>-1.9208970901524382E-3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69">
        <f t="shared" si="67"/>
        <v>0</v>
      </c>
      <c r="G298" s="69">
        <f t="shared" si="68"/>
        <v>0</v>
      </c>
      <c r="H298" s="69">
        <f t="shared" si="69"/>
        <v>0</v>
      </c>
      <c r="I298" s="69">
        <f t="shared" si="70"/>
        <v>0</v>
      </c>
      <c r="J298" s="69">
        <f t="shared" si="71"/>
        <v>0</v>
      </c>
      <c r="K298" s="69">
        <f t="shared" si="72"/>
        <v>0</v>
      </c>
      <c r="L298" s="69">
        <f t="shared" si="73"/>
        <v>0</v>
      </c>
      <c r="M298" s="69">
        <f t="shared" ca="1" si="74"/>
        <v>1.9208970901524382E-3</v>
      </c>
      <c r="N298" s="69">
        <f t="shared" ca="1" si="75"/>
        <v>0</v>
      </c>
      <c r="O298" s="79">
        <f t="shared" ca="1" si="76"/>
        <v>0</v>
      </c>
      <c r="P298" s="69">
        <f t="shared" ca="1" si="77"/>
        <v>0</v>
      </c>
      <c r="Q298" s="69">
        <f t="shared" ca="1" si="78"/>
        <v>0</v>
      </c>
      <c r="R298" s="44">
        <f t="shared" ca="1" si="79"/>
        <v>-1.9208970901524382E-3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69">
        <f t="shared" si="67"/>
        <v>0</v>
      </c>
      <c r="G299" s="69">
        <f t="shared" si="68"/>
        <v>0</v>
      </c>
      <c r="H299" s="69">
        <f t="shared" si="69"/>
        <v>0</v>
      </c>
      <c r="I299" s="69">
        <f t="shared" si="70"/>
        <v>0</v>
      </c>
      <c r="J299" s="69">
        <f t="shared" si="71"/>
        <v>0</v>
      </c>
      <c r="K299" s="69">
        <f t="shared" si="72"/>
        <v>0</v>
      </c>
      <c r="L299" s="69">
        <f t="shared" si="73"/>
        <v>0</v>
      </c>
      <c r="M299" s="69">
        <f t="shared" ca="1" si="74"/>
        <v>1.9208970901524382E-3</v>
      </c>
      <c r="N299" s="69">
        <f t="shared" ca="1" si="75"/>
        <v>0</v>
      </c>
      <c r="O299" s="79">
        <f t="shared" ca="1" si="76"/>
        <v>0</v>
      </c>
      <c r="P299" s="69">
        <f t="shared" ca="1" si="77"/>
        <v>0</v>
      </c>
      <c r="Q299" s="69">
        <f t="shared" ca="1" si="78"/>
        <v>0</v>
      </c>
      <c r="R299" s="44">
        <f t="shared" ca="1" si="79"/>
        <v>-1.9208970901524382E-3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69">
        <f t="shared" si="67"/>
        <v>0</v>
      </c>
      <c r="G300" s="69">
        <f t="shared" si="68"/>
        <v>0</v>
      </c>
      <c r="H300" s="69">
        <f t="shared" si="69"/>
        <v>0</v>
      </c>
      <c r="I300" s="69">
        <f t="shared" si="70"/>
        <v>0</v>
      </c>
      <c r="J300" s="69">
        <f t="shared" si="71"/>
        <v>0</v>
      </c>
      <c r="K300" s="69">
        <f t="shared" si="72"/>
        <v>0</v>
      </c>
      <c r="L300" s="69">
        <f t="shared" si="73"/>
        <v>0</v>
      </c>
      <c r="M300" s="69">
        <f t="shared" ca="1" si="74"/>
        <v>1.9208970901524382E-3</v>
      </c>
      <c r="N300" s="69">
        <f t="shared" ca="1" si="75"/>
        <v>0</v>
      </c>
      <c r="O300" s="79">
        <f t="shared" ca="1" si="76"/>
        <v>0</v>
      </c>
      <c r="P300" s="69">
        <f t="shared" ca="1" si="77"/>
        <v>0</v>
      </c>
      <c r="Q300" s="69">
        <f t="shared" ca="1" si="78"/>
        <v>0</v>
      </c>
      <c r="R300" s="44">
        <f t="shared" ca="1" si="79"/>
        <v>-1.9208970901524382E-3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69">
        <f t="shared" si="67"/>
        <v>0</v>
      </c>
      <c r="G301" s="69">
        <f t="shared" si="68"/>
        <v>0</v>
      </c>
      <c r="H301" s="69">
        <f t="shared" si="69"/>
        <v>0</v>
      </c>
      <c r="I301" s="69">
        <f t="shared" si="70"/>
        <v>0</v>
      </c>
      <c r="J301" s="69">
        <f t="shared" si="71"/>
        <v>0</v>
      </c>
      <c r="K301" s="69">
        <f t="shared" si="72"/>
        <v>0</v>
      </c>
      <c r="L301" s="69">
        <f t="shared" si="73"/>
        <v>0</v>
      </c>
      <c r="M301" s="69">
        <f t="shared" ca="1" si="74"/>
        <v>1.9208970901524382E-3</v>
      </c>
      <c r="N301" s="69">
        <f t="shared" ca="1" si="75"/>
        <v>0</v>
      </c>
      <c r="O301" s="79">
        <f t="shared" ca="1" si="76"/>
        <v>0</v>
      </c>
      <c r="P301" s="69">
        <f t="shared" ca="1" si="77"/>
        <v>0</v>
      </c>
      <c r="Q301" s="69">
        <f t="shared" ca="1" si="78"/>
        <v>0</v>
      </c>
      <c r="R301" s="44">
        <f t="shared" ca="1" si="79"/>
        <v>-1.9208970901524382E-3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69">
        <f t="shared" si="67"/>
        <v>0</v>
      </c>
      <c r="G302" s="69">
        <f t="shared" si="68"/>
        <v>0</v>
      </c>
      <c r="H302" s="69">
        <f t="shared" si="69"/>
        <v>0</v>
      </c>
      <c r="I302" s="69">
        <f t="shared" si="70"/>
        <v>0</v>
      </c>
      <c r="J302" s="69">
        <f t="shared" si="71"/>
        <v>0</v>
      </c>
      <c r="K302" s="69">
        <f t="shared" si="72"/>
        <v>0</v>
      </c>
      <c r="L302" s="69">
        <f t="shared" si="73"/>
        <v>0</v>
      </c>
      <c r="M302" s="69">
        <f t="shared" ca="1" si="74"/>
        <v>1.9208970901524382E-3</v>
      </c>
      <c r="N302" s="69">
        <f t="shared" ca="1" si="75"/>
        <v>0</v>
      </c>
      <c r="O302" s="79">
        <f t="shared" ca="1" si="76"/>
        <v>0</v>
      </c>
      <c r="P302" s="69">
        <f t="shared" ca="1" si="77"/>
        <v>0</v>
      </c>
      <c r="Q302" s="69">
        <f t="shared" ca="1" si="78"/>
        <v>0</v>
      </c>
      <c r="R302" s="44">
        <f t="shared" ca="1" si="79"/>
        <v>-1.9208970901524382E-3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69">
        <f t="shared" si="67"/>
        <v>0</v>
      </c>
      <c r="G303" s="69">
        <f t="shared" si="68"/>
        <v>0</v>
      </c>
      <c r="H303" s="69">
        <f t="shared" si="69"/>
        <v>0</v>
      </c>
      <c r="I303" s="69">
        <f t="shared" si="70"/>
        <v>0</v>
      </c>
      <c r="J303" s="69">
        <f t="shared" si="71"/>
        <v>0</v>
      </c>
      <c r="K303" s="69">
        <f t="shared" si="72"/>
        <v>0</v>
      </c>
      <c r="L303" s="69">
        <f t="shared" si="73"/>
        <v>0</v>
      </c>
      <c r="M303" s="69">
        <f t="shared" ca="1" si="74"/>
        <v>1.9208970901524382E-3</v>
      </c>
      <c r="N303" s="69">
        <f t="shared" ca="1" si="75"/>
        <v>0</v>
      </c>
      <c r="O303" s="79">
        <f t="shared" ca="1" si="76"/>
        <v>0</v>
      </c>
      <c r="P303" s="69">
        <f t="shared" ca="1" si="77"/>
        <v>0</v>
      </c>
      <c r="Q303" s="69">
        <f t="shared" ca="1" si="78"/>
        <v>0</v>
      </c>
      <c r="R303" s="44">
        <f t="shared" ca="1" si="79"/>
        <v>-1.9208970901524382E-3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69">
        <f t="shared" si="67"/>
        <v>0</v>
      </c>
      <c r="G304" s="69">
        <f t="shared" si="68"/>
        <v>0</v>
      </c>
      <c r="H304" s="69">
        <f t="shared" si="69"/>
        <v>0</v>
      </c>
      <c r="I304" s="69">
        <f t="shared" si="70"/>
        <v>0</v>
      </c>
      <c r="J304" s="69">
        <f t="shared" si="71"/>
        <v>0</v>
      </c>
      <c r="K304" s="69">
        <f t="shared" si="72"/>
        <v>0</v>
      </c>
      <c r="L304" s="69">
        <f t="shared" si="73"/>
        <v>0</v>
      </c>
      <c r="M304" s="69">
        <f t="shared" ca="1" si="74"/>
        <v>1.9208970901524382E-3</v>
      </c>
      <c r="N304" s="69">
        <f t="shared" ca="1" si="75"/>
        <v>0</v>
      </c>
      <c r="O304" s="79">
        <f t="shared" ca="1" si="76"/>
        <v>0</v>
      </c>
      <c r="P304" s="69">
        <f t="shared" ca="1" si="77"/>
        <v>0</v>
      </c>
      <c r="Q304" s="69">
        <f t="shared" ca="1" si="78"/>
        <v>0</v>
      </c>
      <c r="R304" s="44">
        <f t="shared" ca="1" si="79"/>
        <v>-1.9208970901524382E-3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69">
        <f t="shared" si="67"/>
        <v>0</v>
      </c>
      <c r="G305" s="69">
        <f t="shared" si="68"/>
        <v>0</v>
      </c>
      <c r="H305" s="69">
        <f t="shared" si="69"/>
        <v>0</v>
      </c>
      <c r="I305" s="69">
        <f t="shared" si="70"/>
        <v>0</v>
      </c>
      <c r="J305" s="69">
        <f t="shared" si="71"/>
        <v>0</v>
      </c>
      <c r="K305" s="69">
        <f t="shared" si="72"/>
        <v>0</v>
      </c>
      <c r="L305" s="69">
        <f t="shared" si="73"/>
        <v>0</v>
      </c>
      <c r="M305" s="69">
        <f t="shared" ca="1" si="74"/>
        <v>1.9208970901524382E-3</v>
      </c>
      <c r="N305" s="69">
        <f t="shared" ca="1" si="75"/>
        <v>0</v>
      </c>
      <c r="O305" s="79">
        <f t="shared" ca="1" si="76"/>
        <v>0</v>
      </c>
      <c r="P305" s="69">
        <f t="shared" ca="1" si="77"/>
        <v>0</v>
      </c>
      <c r="Q305" s="69">
        <f t="shared" ca="1" si="78"/>
        <v>0</v>
      </c>
      <c r="R305" s="44">
        <f t="shared" ca="1" si="79"/>
        <v>-1.9208970901524382E-3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69">
        <f t="shared" si="67"/>
        <v>0</v>
      </c>
      <c r="G306" s="69">
        <f t="shared" si="68"/>
        <v>0</v>
      </c>
      <c r="H306" s="69">
        <f t="shared" si="69"/>
        <v>0</v>
      </c>
      <c r="I306" s="69">
        <f t="shared" si="70"/>
        <v>0</v>
      </c>
      <c r="J306" s="69">
        <f t="shared" si="71"/>
        <v>0</v>
      </c>
      <c r="K306" s="69">
        <f t="shared" si="72"/>
        <v>0</v>
      </c>
      <c r="L306" s="69">
        <f t="shared" si="73"/>
        <v>0</v>
      </c>
      <c r="M306" s="69">
        <f t="shared" ca="1" si="74"/>
        <v>1.9208970901524382E-3</v>
      </c>
      <c r="N306" s="69">
        <f t="shared" ca="1" si="75"/>
        <v>0</v>
      </c>
      <c r="O306" s="79">
        <f t="shared" ca="1" si="76"/>
        <v>0</v>
      </c>
      <c r="P306" s="69">
        <f t="shared" ca="1" si="77"/>
        <v>0</v>
      </c>
      <c r="Q306" s="69">
        <f t="shared" ca="1" si="78"/>
        <v>0</v>
      </c>
      <c r="R306" s="44">
        <f t="shared" ca="1" si="79"/>
        <v>-1.9208970901524382E-3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69">
        <f t="shared" si="67"/>
        <v>0</v>
      </c>
      <c r="G307" s="69">
        <f t="shared" si="68"/>
        <v>0</v>
      </c>
      <c r="H307" s="69">
        <f t="shared" si="69"/>
        <v>0</v>
      </c>
      <c r="I307" s="69">
        <f t="shared" si="70"/>
        <v>0</v>
      </c>
      <c r="J307" s="69">
        <f t="shared" si="71"/>
        <v>0</v>
      </c>
      <c r="K307" s="69">
        <f t="shared" si="72"/>
        <v>0</v>
      </c>
      <c r="L307" s="69">
        <f t="shared" si="73"/>
        <v>0</v>
      </c>
      <c r="M307" s="69">
        <f t="shared" ca="1" si="74"/>
        <v>1.9208970901524382E-3</v>
      </c>
      <c r="N307" s="69">
        <f t="shared" ca="1" si="75"/>
        <v>0</v>
      </c>
      <c r="O307" s="79">
        <f t="shared" ca="1" si="76"/>
        <v>0</v>
      </c>
      <c r="P307" s="69">
        <f t="shared" ca="1" si="77"/>
        <v>0</v>
      </c>
      <c r="Q307" s="69">
        <f t="shared" ca="1" si="78"/>
        <v>0</v>
      </c>
      <c r="R307" s="44">
        <f t="shared" ca="1" si="79"/>
        <v>-1.9208970901524382E-3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69">
        <f t="shared" si="67"/>
        <v>0</v>
      </c>
      <c r="G308" s="69">
        <f t="shared" si="68"/>
        <v>0</v>
      </c>
      <c r="H308" s="69">
        <f t="shared" si="69"/>
        <v>0</v>
      </c>
      <c r="I308" s="69">
        <f t="shared" si="70"/>
        <v>0</v>
      </c>
      <c r="J308" s="69">
        <f t="shared" si="71"/>
        <v>0</v>
      </c>
      <c r="K308" s="69">
        <f t="shared" si="72"/>
        <v>0</v>
      </c>
      <c r="L308" s="69">
        <f t="shared" si="73"/>
        <v>0</v>
      </c>
      <c r="M308" s="69">
        <f t="shared" ca="1" si="74"/>
        <v>1.9208970901524382E-3</v>
      </c>
      <c r="N308" s="69">
        <f t="shared" ca="1" si="75"/>
        <v>0</v>
      </c>
      <c r="O308" s="79">
        <f t="shared" ca="1" si="76"/>
        <v>0</v>
      </c>
      <c r="P308" s="69">
        <f t="shared" ca="1" si="77"/>
        <v>0</v>
      </c>
      <c r="Q308" s="69">
        <f t="shared" ca="1" si="78"/>
        <v>0</v>
      </c>
      <c r="R308" s="44">
        <f t="shared" ca="1" si="79"/>
        <v>-1.9208970901524382E-3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69">
        <f t="shared" si="67"/>
        <v>0</v>
      </c>
      <c r="G309" s="69">
        <f t="shared" si="68"/>
        <v>0</v>
      </c>
      <c r="H309" s="69">
        <f t="shared" si="69"/>
        <v>0</v>
      </c>
      <c r="I309" s="69">
        <f t="shared" si="70"/>
        <v>0</v>
      </c>
      <c r="J309" s="69">
        <f t="shared" si="71"/>
        <v>0</v>
      </c>
      <c r="K309" s="69">
        <f t="shared" si="72"/>
        <v>0</v>
      </c>
      <c r="L309" s="69">
        <f t="shared" si="73"/>
        <v>0</v>
      </c>
      <c r="M309" s="69">
        <f t="shared" ca="1" si="74"/>
        <v>1.9208970901524382E-3</v>
      </c>
      <c r="N309" s="69">
        <f t="shared" ca="1" si="75"/>
        <v>0</v>
      </c>
      <c r="O309" s="79">
        <f t="shared" ca="1" si="76"/>
        <v>0</v>
      </c>
      <c r="P309" s="69">
        <f t="shared" ca="1" si="77"/>
        <v>0</v>
      </c>
      <c r="Q309" s="69">
        <f t="shared" ca="1" si="78"/>
        <v>0</v>
      </c>
      <c r="R309" s="44">
        <f t="shared" ca="1" si="79"/>
        <v>-1.9208970901524382E-3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69">
        <f t="shared" si="67"/>
        <v>0</v>
      </c>
      <c r="G310" s="69">
        <f t="shared" si="68"/>
        <v>0</v>
      </c>
      <c r="H310" s="69">
        <f t="shared" si="69"/>
        <v>0</v>
      </c>
      <c r="I310" s="69">
        <f t="shared" si="70"/>
        <v>0</v>
      </c>
      <c r="J310" s="69">
        <f t="shared" si="71"/>
        <v>0</v>
      </c>
      <c r="K310" s="69">
        <f t="shared" si="72"/>
        <v>0</v>
      </c>
      <c r="L310" s="69">
        <f t="shared" si="73"/>
        <v>0</v>
      </c>
      <c r="M310" s="69">
        <f t="shared" ca="1" si="74"/>
        <v>1.9208970901524382E-3</v>
      </c>
      <c r="N310" s="69">
        <f t="shared" ca="1" si="75"/>
        <v>0</v>
      </c>
      <c r="O310" s="79">
        <f t="shared" ca="1" si="76"/>
        <v>0</v>
      </c>
      <c r="P310" s="69">
        <f t="shared" ca="1" si="77"/>
        <v>0</v>
      </c>
      <c r="Q310" s="69">
        <f t="shared" ca="1" si="78"/>
        <v>0</v>
      </c>
      <c r="R310" s="44">
        <f t="shared" ca="1" si="79"/>
        <v>-1.9208970901524382E-3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69">
        <f t="shared" si="67"/>
        <v>0</v>
      </c>
      <c r="G311" s="69">
        <f t="shared" si="68"/>
        <v>0</v>
      </c>
      <c r="H311" s="69">
        <f t="shared" si="69"/>
        <v>0</v>
      </c>
      <c r="I311" s="69">
        <f t="shared" si="70"/>
        <v>0</v>
      </c>
      <c r="J311" s="69">
        <f t="shared" si="71"/>
        <v>0</v>
      </c>
      <c r="K311" s="69">
        <f t="shared" si="72"/>
        <v>0</v>
      </c>
      <c r="L311" s="69">
        <f t="shared" si="73"/>
        <v>0</v>
      </c>
      <c r="M311" s="69">
        <f t="shared" ca="1" si="74"/>
        <v>1.9208970901524382E-3</v>
      </c>
      <c r="N311" s="69">
        <f t="shared" ca="1" si="75"/>
        <v>0</v>
      </c>
      <c r="O311" s="79">
        <f t="shared" ca="1" si="76"/>
        <v>0</v>
      </c>
      <c r="P311" s="69">
        <f t="shared" ca="1" si="77"/>
        <v>0</v>
      </c>
      <c r="Q311" s="69">
        <f t="shared" ca="1" si="78"/>
        <v>0</v>
      </c>
      <c r="R311" s="44">
        <f t="shared" ca="1" si="79"/>
        <v>-1.9208970901524382E-3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69">
        <f t="shared" si="67"/>
        <v>0</v>
      </c>
      <c r="G312" s="69">
        <f t="shared" si="68"/>
        <v>0</v>
      </c>
      <c r="H312" s="69">
        <f t="shared" si="69"/>
        <v>0</v>
      </c>
      <c r="I312" s="69">
        <f t="shared" si="70"/>
        <v>0</v>
      </c>
      <c r="J312" s="69">
        <f t="shared" si="71"/>
        <v>0</v>
      </c>
      <c r="K312" s="69">
        <f t="shared" si="72"/>
        <v>0</v>
      </c>
      <c r="L312" s="69">
        <f t="shared" si="73"/>
        <v>0</v>
      </c>
      <c r="M312" s="69">
        <f t="shared" ca="1" si="74"/>
        <v>1.9208970901524382E-3</v>
      </c>
      <c r="N312" s="69">
        <f t="shared" ca="1" si="75"/>
        <v>0</v>
      </c>
      <c r="O312" s="79">
        <f t="shared" ca="1" si="76"/>
        <v>0</v>
      </c>
      <c r="P312" s="69">
        <f t="shared" ca="1" si="77"/>
        <v>0</v>
      </c>
      <c r="Q312" s="69">
        <f t="shared" ca="1" si="78"/>
        <v>0</v>
      </c>
      <c r="R312" s="44">
        <f t="shared" ca="1" si="79"/>
        <v>-1.9208970901524382E-3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69">
        <f t="shared" si="67"/>
        <v>0</v>
      </c>
      <c r="G313" s="69">
        <f t="shared" si="68"/>
        <v>0</v>
      </c>
      <c r="H313" s="69">
        <f t="shared" si="69"/>
        <v>0</v>
      </c>
      <c r="I313" s="69">
        <f t="shared" si="70"/>
        <v>0</v>
      </c>
      <c r="J313" s="69">
        <f t="shared" si="71"/>
        <v>0</v>
      </c>
      <c r="K313" s="69">
        <f t="shared" si="72"/>
        <v>0</v>
      </c>
      <c r="L313" s="69">
        <f t="shared" si="73"/>
        <v>0</v>
      </c>
      <c r="M313" s="69">
        <f t="shared" ca="1" si="74"/>
        <v>1.9208970901524382E-3</v>
      </c>
      <c r="N313" s="69">
        <f t="shared" ca="1" si="75"/>
        <v>0</v>
      </c>
      <c r="O313" s="79">
        <f t="shared" ca="1" si="76"/>
        <v>0</v>
      </c>
      <c r="P313" s="69">
        <f t="shared" ca="1" si="77"/>
        <v>0</v>
      </c>
      <c r="Q313" s="69">
        <f t="shared" ca="1" si="78"/>
        <v>0</v>
      </c>
      <c r="R313" s="44">
        <f t="shared" ca="1" si="79"/>
        <v>-1.9208970901524382E-3</v>
      </c>
    </row>
    <row r="314" spans="1:18">
      <c r="A314" s="75"/>
      <c r="B314" s="75"/>
      <c r="C314" s="75"/>
      <c r="D314" s="76">
        <f t="shared" si="65"/>
        <v>0</v>
      </c>
      <c r="E314" s="76">
        <f t="shared" si="66"/>
        <v>0</v>
      </c>
      <c r="F314" s="69">
        <f t="shared" si="67"/>
        <v>0</v>
      </c>
      <c r="G314" s="69">
        <f t="shared" si="68"/>
        <v>0</v>
      </c>
      <c r="H314" s="69">
        <f t="shared" si="69"/>
        <v>0</v>
      </c>
      <c r="I314" s="69">
        <f t="shared" si="70"/>
        <v>0</v>
      </c>
      <c r="J314" s="69">
        <f t="shared" si="71"/>
        <v>0</v>
      </c>
      <c r="K314" s="69">
        <f t="shared" si="72"/>
        <v>0</v>
      </c>
      <c r="L314" s="69">
        <f t="shared" si="73"/>
        <v>0</v>
      </c>
      <c r="M314" s="69">
        <f t="shared" ca="1" si="74"/>
        <v>1.9208970901524382E-3</v>
      </c>
      <c r="N314" s="69">
        <f t="shared" ca="1" si="75"/>
        <v>0</v>
      </c>
      <c r="O314" s="79">
        <f t="shared" ca="1" si="76"/>
        <v>0</v>
      </c>
      <c r="P314" s="69">
        <f t="shared" ca="1" si="77"/>
        <v>0</v>
      </c>
      <c r="Q314" s="69">
        <f t="shared" ca="1" si="78"/>
        <v>0</v>
      </c>
      <c r="R314" s="44">
        <f t="shared" ca="1" si="79"/>
        <v>-1.9208970901524382E-3</v>
      </c>
    </row>
    <row r="315" spans="1:18">
      <c r="A315" s="75"/>
      <c r="B315" s="75"/>
      <c r="C315" s="75"/>
      <c r="D315" s="76">
        <f t="shared" si="65"/>
        <v>0</v>
      </c>
      <c r="E315" s="76">
        <f t="shared" si="66"/>
        <v>0</v>
      </c>
      <c r="F315" s="69">
        <f t="shared" si="67"/>
        <v>0</v>
      </c>
      <c r="G315" s="69">
        <f t="shared" si="68"/>
        <v>0</v>
      </c>
      <c r="H315" s="69">
        <f t="shared" si="69"/>
        <v>0</v>
      </c>
      <c r="I315" s="69">
        <f t="shared" si="70"/>
        <v>0</v>
      </c>
      <c r="J315" s="69">
        <f t="shared" si="71"/>
        <v>0</v>
      </c>
      <c r="K315" s="69">
        <f t="shared" si="72"/>
        <v>0</v>
      </c>
      <c r="L315" s="69">
        <f t="shared" si="73"/>
        <v>0</v>
      </c>
      <c r="M315" s="69">
        <f t="shared" ca="1" si="74"/>
        <v>1.9208970901524382E-3</v>
      </c>
      <c r="N315" s="69">
        <f t="shared" ca="1" si="75"/>
        <v>0</v>
      </c>
      <c r="O315" s="79">
        <f t="shared" ca="1" si="76"/>
        <v>0</v>
      </c>
      <c r="P315" s="69">
        <f t="shared" ca="1" si="77"/>
        <v>0</v>
      </c>
      <c r="Q315" s="69">
        <f t="shared" ca="1" si="78"/>
        <v>0</v>
      </c>
      <c r="R315" s="44">
        <f t="shared" ca="1" si="79"/>
        <v>-1.9208970901524382E-3</v>
      </c>
    </row>
    <row r="316" spans="1:18">
      <c r="A316" s="75"/>
      <c r="B316" s="75"/>
      <c r="C316" s="75"/>
      <c r="D316" s="76">
        <f t="shared" si="65"/>
        <v>0</v>
      </c>
      <c r="E316" s="76">
        <f t="shared" si="66"/>
        <v>0</v>
      </c>
      <c r="F316" s="69">
        <f t="shared" si="67"/>
        <v>0</v>
      </c>
      <c r="G316" s="69">
        <f t="shared" si="68"/>
        <v>0</v>
      </c>
      <c r="H316" s="69">
        <f t="shared" si="69"/>
        <v>0</v>
      </c>
      <c r="I316" s="69">
        <f t="shared" si="70"/>
        <v>0</v>
      </c>
      <c r="J316" s="69">
        <f t="shared" si="71"/>
        <v>0</v>
      </c>
      <c r="K316" s="69">
        <f t="shared" si="72"/>
        <v>0</v>
      </c>
      <c r="L316" s="69">
        <f t="shared" si="73"/>
        <v>0</v>
      </c>
      <c r="M316" s="69">
        <f t="shared" ca="1" si="74"/>
        <v>1.9208970901524382E-3</v>
      </c>
      <c r="N316" s="69">
        <f t="shared" ca="1" si="75"/>
        <v>0</v>
      </c>
      <c r="O316" s="79">
        <f t="shared" ca="1" si="76"/>
        <v>0</v>
      </c>
      <c r="P316" s="69">
        <f t="shared" ca="1" si="77"/>
        <v>0</v>
      </c>
      <c r="Q316" s="69">
        <f t="shared" ca="1" si="78"/>
        <v>0</v>
      </c>
      <c r="R316" s="44">
        <f t="shared" ca="1" si="79"/>
        <v>-1.9208970901524382E-3</v>
      </c>
    </row>
    <row r="317" spans="1:18">
      <c r="A317" s="75"/>
      <c r="B317" s="75"/>
      <c r="C317" s="75"/>
      <c r="D317" s="76">
        <f t="shared" si="65"/>
        <v>0</v>
      </c>
      <c r="E317" s="76">
        <f t="shared" si="66"/>
        <v>0</v>
      </c>
      <c r="F317" s="69">
        <f t="shared" si="67"/>
        <v>0</v>
      </c>
      <c r="G317" s="69">
        <f t="shared" si="68"/>
        <v>0</v>
      </c>
      <c r="H317" s="69">
        <f t="shared" si="69"/>
        <v>0</v>
      </c>
      <c r="I317" s="69">
        <f t="shared" si="70"/>
        <v>0</v>
      </c>
      <c r="J317" s="69">
        <f t="shared" si="71"/>
        <v>0</v>
      </c>
      <c r="K317" s="69">
        <f t="shared" si="72"/>
        <v>0</v>
      </c>
      <c r="L317" s="69">
        <f t="shared" si="73"/>
        <v>0</v>
      </c>
      <c r="M317" s="69">
        <f t="shared" ca="1" si="74"/>
        <v>1.9208970901524382E-3</v>
      </c>
      <c r="N317" s="69">
        <f t="shared" ca="1" si="75"/>
        <v>0</v>
      </c>
      <c r="O317" s="79">
        <f t="shared" ca="1" si="76"/>
        <v>0</v>
      </c>
      <c r="P317" s="69">
        <f t="shared" ca="1" si="77"/>
        <v>0</v>
      </c>
      <c r="Q317" s="69">
        <f t="shared" ca="1" si="78"/>
        <v>0</v>
      </c>
      <c r="R317" s="44">
        <f t="shared" ca="1" si="79"/>
        <v>-1.9208970901524382E-3</v>
      </c>
    </row>
    <row r="318" spans="1:18">
      <c r="A318" s="75"/>
      <c r="B318" s="75"/>
      <c r="C318" s="75"/>
      <c r="D318" s="76">
        <f t="shared" si="65"/>
        <v>0</v>
      </c>
      <c r="E318" s="76">
        <f t="shared" si="66"/>
        <v>0</v>
      </c>
      <c r="F318" s="69">
        <f t="shared" si="67"/>
        <v>0</v>
      </c>
      <c r="G318" s="69">
        <f t="shared" si="68"/>
        <v>0</v>
      </c>
      <c r="H318" s="69">
        <f t="shared" si="69"/>
        <v>0</v>
      </c>
      <c r="I318" s="69">
        <f t="shared" si="70"/>
        <v>0</v>
      </c>
      <c r="J318" s="69">
        <f t="shared" si="71"/>
        <v>0</v>
      </c>
      <c r="K318" s="69">
        <f t="shared" si="72"/>
        <v>0</v>
      </c>
      <c r="L318" s="69">
        <f t="shared" si="73"/>
        <v>0</v>
      </c>
      <c r="M318" s="69">
        <f t="shared" ca="1" si="74"/>
        <v>1.9208970901524382E-3</v>
      </c>
      <c r="N318" s="69">
        <f t="shared" ca="1" si="75"/>
        <v>0</v>
      </c>
      <c r="O318" s="79">
        <f t="shared" ca="1" si="76"/>
        <v>0</v>
      </c>
      <c r="P318" s="69">
        <f t="shared" ca="1" si="77"/>
        <v>0</v>
      </c>
      <c r="Q318" s="69">
        <f t="shared" ca="1" si="78"/>
        <v>0</v>
      </c>
      <c r="R318" s="44">
        <f t="shared" ca="1" si="79"/>
        <v>-1.9208970901524382E-3</v>
      </c>
    </row>
    <row r="319" spans="1:18">
      <c r="A319" s="75"/>
      <c r="B319" s="75"/>
      <c r="C319" s="75"/>
      <c r="D319" s="76">
        <f t="shared" si="65"/>
        <v>0</v>
      </c>
      <c r="E319" s="76">
        <f t="shared" si="66"/>
        <v>0</v>
      </c>
      <c r="F319" s="69">
        <f t="shared" si="67"/>
        <v>0</v>
      </c>
      <c r="G319" s="69">
        <f t="shared" si="68"/>
        <v>0</v>
      </c>
      <c r="H319" s="69">
        <f t="shared" si="69"/>
        <v>0</v>
      </c>
      <c r="I319" s="69">
        <f t="shared" si="70"/>
        <v>0</v>
      </c>
      <c r="J319" s="69">
        <f t="shared" si="71"/>
        <v>0</v>
      </c>
      <c r="K319" s="69">
        <f t="shared" si="72"/>
        <v>0</v>
      </c>
      <c r="L319" s="69">
        <f t="shared" si="73"/>
        <v>0</v>
      </c>
      <c r="M319" s="69">
        <f t="shared" ca="1" si="74"/>
        <v>1.9208970901524382E-3</v>
      </c>
      <c r="N319" s="69">
        <f t="shared" ca="1" si="75"/>
        <v>0</v>
      </c>
      <c r="O319" s="79">
        <f t="shared" ca="1" si="76"/>
        <v>0</v>
      </c>
      <c r="P319" s="69">
        <f t="shared" ca="1" si="77"/>
        <v>0</v>
      </c>
      <c r="Q319" s="69">
        <f t="shared" ca="1" si="78"/>
        <v>0</v>
      </c>
      <c r="R319" s="44">
        <f t="shared" ca="1" si="79"/>
        <v>-1.9208970901524382E-3</v>
      </c>
    </row>
    <row r="320" spans="1:18">
      <c r="A320" s="75"/>
      <c r="B320" s="75"/>
      <c r="C320" s="75"/>
      <c r="D320" s="76">
        <f t="shared" si="65"/>
        <v>0</v>
      </c>
      <c r="E320" s="76">
        <f t="shared" si="66"/>
        <v>0</v>
      </c>
      <c r="F320" s="69">
        <f t="shared" si="67"/>
        <v>0</v>
      </c>
      <c r="G320" s="69">
        <f t="shared" si="68"/>
        <v>0</v>
      </c>
      <c r="H320" s="69">
        <f t="shared" si="69"/>
        <v>0</v>
      </c>
      <c r="I320" s="69">
        <f t="shared" si="70"/>
        <v>0</v>
      </c>
      <c r="J320" s="69">
        <f t="shared" si="71"/>
        <v>0</v>
      </c>
      <c r="K320" s="69">
        <f t="shared" si="72"/>
        <v>0</v>
      </c>
      <c r="L320" s="69">
        <f t="shared" si="73"/>
        <v>0</v>
      </c>
      <c r="M320" s="69">
        <f t="shared" ca="1" si="74"/>
        <v>1.9208970901524382E-3</v>
      </c>
      <c r="N320" s="69">
        <f t="shared" ca="1" si="75"/>
        <v>0</v>
      </c>
      <c r="O320" s="79">
        <f t="shared" ca="1" si="76"/>
        <v>0</v>
      </c>
      <c r="P320" s="69">
        <f t="shared" ca="1" si="77"/>
        <v>0</v>
      </c>
      <c r="Q320" s="69">
        <f t="shared" ca="1" si="78"/>
        <v>0</v>
      </c>
      <c r="R320" s="44">
        <f t="shared" ca="1" si="79"/>
        <v>-1.9208970901524382E-3</v>
      </c>
    </row>
    <row r="321" spans="1:18">
      <c r="A321" s="75"/>
      <c r="B321" s="75"/>
      <c r="C321" s="75"/>
      <c r="D321" s="76">
        <f t="shared" si="65"/>
        <v>0</v>
      </c>
      <c r="E321" s="76">
        <f t="shared" si="66"/>
        <v>0</v>
      </c>
      <c r="F321" s="69">
        <f t="shared" si="67"/>
        <v>0</v>
      </c>
      <c r="G321" s="69">
        <f t="shared" si="68"/>
        <v>0</v>
      </c>
      <c r="H321" s="69">
        <f t="shared" si="69"/>
        <v>0</v>
      </c>
      <c r="I321" s="69">
        <f t="shared" si="70"/>
        <v>0</v>
      </c>
      <c r="J321" s="69">
        <f t="shared" si="71"/>
        <v>0</v>
      </c>
      <c r="K321" s="69">
        <f t="shared" si="72"/>
        <v>0</v>
      </c>
      <c r="L321" s="69">
        <f t="shared" si="73"/>
        <v>0</v>
      </c>
      <c r="M321" s="69">
        <f t="shared" ca="1" si="74"/>
        <v>1.9208970901524382E-3</v>
      </c>
      <c r="N321" s="69">
        <f t="shared" ca="1" si="75"/>
        <v>0</v>
      </c>
      <c r="O321" s="79">
        <f t="shared" ca="1" si="76"/>
        <v>0</v>
      </c>
      <c r="P321" s="69">
        <f t="shared" ca="1" si="77"/>
        <v>0</v>
      </c>
      <c r="Q321" s="69">
        <f t="shared" ca="1" si="78"/>
        <v>0</v>
      </c>
      <c r="R321" s="44">
        <f t="shared" ca="1" si="79"/>
        <v>-1.9208970901524382E-3</v>
      </c>
    </row>
    <row r="322" spans="1:18">
      <c r="A322" s="75"/>
      <c r="B322" s="75"/>
      <c r="C322" s="75"/>
      <c r="D322" s="76">
        <f t="shared" si="65"/>
        <v>0</v>
      </c>
      <c r="E322" s="76">
        <f t="shared" si="66"/>
        <v>0</v>
      </c>
      <c r="F322" s="69">
        <f t="shared" si="67"/>
        <v>0</v>
      </c>
      <c r="G322" s="69">
        <f t="shared" si="68"/>
        <v>0</v>
      </c>
      <c r="H322" s="69">
        <f t="shared" si="69"/>
        <v>0</v>
      </c>
      <c r="I322" s="69">
        <f t="shared" si="70"/>
        <v>0</v>
      </c>
      <c r="J322" s="69">
        <f t="shared" si="71"/>
        <v>0</v>
      </c>
      <c r="K322" s="69">
        <f t="shared" si="72"/>
        <v>0</v>
      </c>
      <c r="L322" s="69">
        <f t="shared" si="73"/>
        <v>0</v>
      </c>
      <c r="M322" s="69">
        <f t="shared" ca="1" si="74"/>
        <v>1.9208970901524382E-3</v>
      </c>
      <c r="N322" s="69">
        <f t="shared" ca="1" si="75"/>
        <v>0</v>
      </c>
      <c r="O322" s="79">
        <f t="shared" ca="1" si="76"/>
        <v>0</v>
      </c>
      <c r="P322" s="69">
        <f t="shared" ca="1" si="77"/>
        <v>0</v>
      </c>
      <c r="Q322" s="69">
        <f t="shared" ca="1" si="78"/>
        <v>0</v>
      </c>
      <c r="R322" s="44">
        <f t="shared" ca="1" si="79"/>
        <v>-1.9208970901524382E-3</v>
      </c>
    </row>
    <row r="323" spans="1:18">
      <c r="A323" s="75"/>
      <c r="B323" s="75"/>
      <c r="C323" s="75"/>
      <c r="D323" s="76">
        <f t="shared" si="65"/>
        <v>0</v>
      </c>
      <c r="E323" s="76">
        <f t="shared" si="66"/>
        <v>0</v>
      </c>
      <c r="F323" s="69">
        <f t="shared" si="67"/>
        <v>0</v>
      </c>
      <c r="G323" s="69">
        <f t="shared" si="68"/>
        <v>0</v>
      </c>
      <c r="H323" s="69">
        <f t="shared" si="69"/>
        <v>0</v>
      </c>
      <c r="I323" s="69">
        <f t="shared" si="70"/>
        <v>0</v>
      </c>
      <c r="J323" s="69">
        <f t="shared" si="71"/>
        <v>0</v>
      </c>
      <c r="K323" s="69">
        <f t="shared" si="72"/>
        <v>0</v>
      </c>
      <c r="L323" s="69">
        <f t="shared" si="73"/>
        <v>0</v>
      </c>
      <c r="M323" s="69">
        <f t="shared" ca="1" si="74"/>
        <v>1.9208970901524382E-3</v>
      </c>
      <c r="N323" s="69">
        <f t="shared" ca="1" si="75"/>
        <v>0</v>
      </c>
      <c r="O323" s="79">
        <f t="shared" ca="1" si="76"/>
        <v>0</v>
      </c>
      <c r="P323" s="69">
        <f t="shared" ca="1" si="77"/>
        <v>0</v>
      </c>
      <c r="Q323" s="69">
        <f t="shared" ca="1" si="78"/>
        <v>0</v>
      </c>
      <c r="R323" s="44">
        <f t="shared" ca="1" si="79"/>
        <v>-1.9208970901524382E-3</v>
      </c>
    </row>
    <row r="324" spans="1:18">
      <c r="A324" s="75"/>
      <c r="B324" s="75"/>
      <c r="C324" s="75"/>
      <c r="D324" s="76">
        <f t="shared" si="65"/>
        <v>0</v>
      </c>
      <c r="E324" s="76">
        <f t="shared" si="66"/>
        <v>0</v>
      </c>
      <c r="F324" s="69">
        <f t="shared" si="67"/>
        <v>0</v>
      </c>
      <c r="G324" s="69">
        <f t="shared" si="68"/>
        <v>0</v>
      </c>
      <c r="H324" s="69">
        <f t="shared" si="69"/>
        <v>0</v>
      </c>
      <c r="I324" s="69">
        <f t="shared" si="70"/>
        <v>0</v>
      </c>
      <c r="J324" s="69">
        <f t="shared" si="71"/>
        <v>0</v>
      </c>
      <c r="K324" s="69">
        <f t="shared" si="72"/>
        <v>0</v>
      </c>
      <c r="L324" s="69">
        <f t="shared" si="73"/>
        <v>0</v>
      </c>
      <c r="M324" s="69">
        <f t="shared" ca="1" si="74"/>
        <v>1.9208970901524382E-3</v>
      </c>
      <c r="N324" s="69">
        <f t="shared" ca="1" si="75"/>
        <v>0</v>
      </c>
      <c r="O324" s="79">
        <f t="shared" ca="1" si="76"/>
        <v>0</v>
      </c>
      <c r="P324" s="69">
        <f t="shared" ca="1" si="77"/>
        <v>0</v>
      </c>
      <c r="Q324" s="69">
        <f t="shared" ca="1" si="78"/>
        <v>0</v>
      </c>
      <c r="R324" s="44">
        <f t="shared" ca="1" si="79"/>
        <v>-1.9208970901524382E-3</v>
      </c>
    </row>
    <row r="325" spans="1:18">
      <c r="A325" s="75"/>
      <c r="B325" s="75"/>
      <c r="C325" s="75"/>
      <c r="D325" s="76">
        <f t="shared" si="65"/>
        <v>0</v>
      </c>
      <c r="E325" s="76">
        <f t="shared" si="66"/>
        <v>0</v>
      </c>
      <c r="F325" s="69">
        <f t="shared" si="67"/>
        <v>0</v>
      </c>
      <c r="G325" s="69">
        <f t="shared" si="68"/>
        <v>0</v>
      </c>
      <c r="H325" s="69">
        <f t="shared" si="69"/>
        <v>0</v>
      </c>
      <c r="I325" s="69">
        <f t="shared" si="70"/>
        <v>0</v>
      </c>
      <c r="J325" s="69">
        <f t="shared" si="71"/>
        <v>0</v>
      </c>
      <c r="K325" s="69">
        <f t="shared" si="72"/>
        <v>0</v>
      </c>
      <c r="L325" s="69">
        <f t="shared" si="73"/>
        <v>0</v>
      </c>
      <c r="M325" s="69">
        <f t="shared" ca="1" si="74"/>
        <v>1.9208970901524382E-3</v>
      </c>
      <c r="N325" s="69">
        <f t="shared" ca="1" si="75"/>
        <v>0</v>
      </c>
      <c r="O325" s="79">
        <f t="shared" ca="1" si="76"/>
        <v>0</v>
      </c>
      <c r="P325" s="69">
        <f t="shared" ca="1" si="77"/>
        <v>0</v>
      </c>
      <c r="Q325" s="69">
        <f t="shared" ca="1" si="78"/>
        <v>0</v>
      </c>
      <c r="R325" s="44">
        <f t="shared" ca="1" si="79"/>
        <v>-1.9208970901524382E-3</v>
      </c>
    </row>
    <row r="326" spans="1:18">
      <c r="A326" s="75"/>
      <c r="B326" s="75"/>
      <c r="C326" s="75"/>
      <c r="D326" s="76">
        <f t="shared" si="65"/>
        <v>0</v>
      </c>
      <c r="E326" s="76">
        <f t="shared" si="66"/>
        <v>0</v>
      </c>
      <c r="F326" s="69">
        <f t="shared" si="67"/>
        <v>0</v>
      </c>
      <c r="G326" s="69">
        <f t="shared" si="68"/>
        <v>0</v>
      </c>
      <c r="H326" s="69">
        <f t="shared" si="69"/>
        <v>0</v>
      </c>
      <c r="I326" s="69">
        <f t="shared" si="70"/>
        <v>0</v>
      </c>
      <c r="J326" s="69">
        <f t="shared" si="71"/>
        <v>0</v>
      </c>
      <c r="K326" s="69">
        <f t="shared" si="72"/>
        <v>0</v>
      </c>
      <c r="L326" s="69">
        <f t="shared" si="73"/>
        <v>0</v>
      </c>
      <c r="M326" s="69">
        <f t="shared" ca="1" si="74"/>
        <v>1.9208970901524382E-3</v>
      </c>
      <c r="N326" s="69">
        <f t="shared" ca="1" si="75"/>
        <v>0</v>
      </c>
      <c r="O326" s="79">
        <f t="shared" ca="1" si="76"/>
        <v>0</v>
      </c>
      <c r="P326" s="69">
        <f t="shared" ca="1" si="77"/>
        <v>0</v>
      </c>
      <c r="Q326" s="69">
        <f t="shared" ca="1" si="78"/>
        <v>0</v>
      </c>
      <c r="R326" s="44">
        <f t="shared" ca="1" si="79"/>
        <v>-1.9208970901524382E-3</v>
      </c>
    </row>
    <row r="327" spans="1:18">
      <c r="A327" s="75"/>
      <c r="B327" s="75"/>
      <c r="C327" s="75"/>
      <c r="D327" s="76">
        <f t="shared" si="65"/>
        <v>0</v>
      </c>
      <c r="E327" s="76">
        <f t="shared" si="66"/>
        <v>0</v>
      </c>
      <c r="F327" s="69">
        <f t="shared" si="67"/>
        <v>0</v>
      </c>
      <c r="G327" s="69">
        <f t="shared" si="68"/>
        <v>0</v>
      </c>
      <c r="H327" s="69">
        <f t="shared" si="69"/>
        <v>0</v>
      </c>
      <c r="I327" s="69">
        <f t="shared" si="70"/>
        <v>0</v>
      </c>
      <c r="J327" s="69">
        <f t="shared" si="71"/>
        <v>0</v>
      </c>
      <c r="K327" s="69">
        <f t="shared" si="72"/>
        <v>0</v>
      </c>
      <c r="L327" s="69">
        <f t="shared" si="73"/>
        <v>0</v>
      </c>
      <c r="M327" s="69">
        <f t="shared" ca="1" si="74"/>
        <v>1.9208970901524382E-3</v>
      </c>
      <c r="N327" s="69">
        <f t="shared" ca="1" si="75"/>
        <v>0</v>
      </c>
      <c r="O327" s="79">
        <f t="shared" ca="1" si="76"/>
        <v>0</v>
      </c>
      <c r="P327" s="69">
        <f t="shared" ca="1" si="77"/>
        <v>0</v>
      </c>
      <c r="Q327" s="69">
        <f t="shared" ca="1" si="78"/>
        <v>0</v>
      </c>
      <c r="R327" s="44">
        <f t="shared" ca="1" si="79"/>
        <v>-1.9208970901524382E-3</v>
      </c>
    </row>
    <row r="328" spans="1:18">
      <c r="A328" s="75"/>
      <c r="B328" s="75"/>
      <c r="C328" s="75"/>
      <c r="D328" s="76">
        <f t="shared" si="65"/>
        <v>0</v>
      </c>
      <c r="E328" s="76">
        <f t="shared" si="66"/>
        <v>0</v>
      </c>
      <c r="F328" s="69">
        <f t="shared" si="67"/>
        <v>0</v>
      </c>
      <c r="G328" s="69">
        <f t="shared" si="68"/>
        <v>0</v>
      </c>
      <c r="H328" s="69">
        <f t="shared" si="69"/>
        <v>0</v>
      </c>
      <c r="I328" s="69">
        <f t="shared" si="70"/>
        <v>0</v>
      </c>
      <c r="J328" s="69">
        <f t="shared" si="71"/>
        <v>0</v>
      </c>
      <c r="K328" s="69">
        <f t="shared" si="72"/>
        <v>0</v>
      </c>
      <c r="L328" s="69">
        <f t="shared" si="73"/>
        <v>0</v>
      </c>
      <c r="M328" s="69">
        <f t="shared" ca="1" si="74"/>
        <v>1.9208970901524382E-3</v>
      </c>
      <c r="N328" s="69">
        <f t="shared" ca="1" si="75"/>
        <v>0</v>
      </c>
      <c r="O328" s="79">
        <f t="shared" ca="1" si="76"/>
        <v>0</v>
      </c>
      <c r="P328" s="69">
        <f t="shared" ca="1" si="77"/>
        <v>0</v>
      </c>
      <c r="Q328" s="69">
        <f t="shared" ca="1" si="78"/>
        <v>0</v>
      </c>
      <c r="R328" s="44">
        <f t="shared" ca="1" si="79"/>
        <v>-1.9208970901524382E-3</v>
      </c>
    </row>
    <row r="329" spans="1:18">
      <c r="A329" s="75"/>
      <c r="B329" s="75"/>
      <c r="C329" s="75"/>
      <c r="D329" s="76">
        <f t="shared" si="65"/>
        <v>0</v>
      </c>
      <c r="E329" s="76">
        <f t="shared" si="66"/>
        <v>0</v>
      </c>
      <c r="F329" s="69">
        <f t="shared" si="67"/>
        <v>0</v>
      </c>
      <c r="G329" s="69">
        <f t="shared" si="68"/>
        <v>0</v>
      </c>
      <c r="H329" s="69">
        <f t="shared" si="69"/>
        <v>0</v>
      </c>
      <c r="I329" s="69">
        <f t="shared" si="70"/>
        <v>0</v>
      </c>
      <c r="J329" s="69">
        <f t="shared" si="71"/>
        <v>0</v>
      </c>
      <c r="K329" s="69">
        <f t="shared" si="72"/>
        <v>0</v>
      </c>
      <c r="L329" s="69">
        <f t="shared" si="73"/>
        <v>0</v>
      </c>
      <c r="M329" s="69">
        <f t="shared" ca="1" si="74"/>
        <v>1.9208970901524382E-3</v>
      </c>
      <c r="N329" s="69">
        <f t="shared" ca="1" si="75"/>
        <v>0</v>
      </c>
      <c r="O329" s="79">
        <f t="shared" ca="1" si="76"/>
        <v>0</v>
      </c>
      <c r="P329" s="69">
        <f t="shared" ca="1" si="77"/>
        <v>0</v>
      </c>
      <c r="Q329" s="69">
        <f t="shared" ca="1" si="78"/>
        <v>0</v>
      </c>
      <c r="R329" s="44">
        <f t="shared" ca="1" si="79"/>
        <v>-1.9208970901524382E-3</v>
      </c>
    </row>
    <row r="330" spans="1:18">
      <c r="A330" s="75"/>
      <c r="B330" s="75"/>
      <c r="C330" s="75"/>
      <c r="D330" s="76">
        <f t="shared" si="65"/>
        <v>0</v>
      </c>
      <c r="E330" s="76">
        <f t="shared" si="66"/>
        <v>0</v>
      </c>
      <c r="F330" s="69">
        <f t="shared" si="67"/>
        <v>0</v>
      </c>
      <c r="G330" s="69">
        <f t="shared" si="68"/>
        <v>0</v>
      </c>
      <c r="H330" s="69">
        <f t="shared" si="69"/>
        <v>0</v>
      </c>
      <c r="I330" s="69">
        <f t="shared" si="70"/>
        <v>0</v>
      </c>
      <c r="J330" s="69">
        <f t="shared" si="71"/>
        <v>0</v>
      </c>
      <c r="K330" s="69">
        <f t="shared" si="72"/>
        <v>0</v>
      </c>
      <c r="L330" s="69">
        <f t="shared" si="73"/>
        <v>0</v>
      </c>
      <c r="M330" s="69">
        <f t="shared" ca="1" si="74"/>
        <v>1.9208970901524382E-3</v>
      </c>
      <c r="N330" s="69">
        <f t="shared" ca="1" si="75"/>
        <v>0</v>
      </c>
      <c r="O330" s="79">
        <f t="shared" ca="1" si="76"/>
        <v>0</v>
      </c>
      <c r="P330" s="69">
        <f t="shared" ca="1" si="77"/>
        <v>0</v>
      </c>
      <c r="Q330" s="69">
        <f t="shared" ca="1" si="78"/>
        <v>0</v>
      </c>
      <c r="R330" s="44">
        <f t="shared" ca="1" si="79"/>
        <v>-1.9208970901524382E-3</v>
      </c>
    </row>
    <row r="331" spans="1:18">
      <c r="A331" s="75"/>
      <c r="B331" s="75"/>
      <c r="C331" s="75"/>
      <c r="D331" s="76">
        <f t="shared" si="65"/>
        <v>0</v>
      </c>
      <c r="E331" s="76">
        <f t="shared" si="66"/>
        <v>0</v>
      </c>
      <c r="F331" s="69">
        <f t="shared" si="67"/>
        <v>0</v>
      </c>
      <c r="G331" s="69">
        <f t="shared" si="68"/>
        <v>0</v>
      </c>
      <c r="H331" s="69">
        <f t="shared" si="69"/>
        <v>0</v>
      </c>
      <c r="I331" s="69">
        <f t="shared" si="70"/>
        <v>0</v>
      </c>
      <c r="J331" s="69">
        <f t="shared" si="71"/>
        <v>0</v>
      </c>
      <c r="K331" s="69">
        <f t="shared" si="72"/>
        <v>0</v>
      </c>
      <c r="L331" s="69">
        <f t="shared" si="73"/>
        <v>0</v>
      </c>
      <c r="M331" s="69">
        <f t="shared" ca="1" si="74"/>
        <v>1.9208970901524382E-3</v>
      </c>
      <c r="N331" s="69">
        <f t="shared" ca="1" si="75"/>
        <v>0</v>
      </c>
      <c r="O331" s="79">
        <f t="shared" ca="1" si="76"/>
        <v>0</v>
      </c>
      <c r="P331" s="69">
        <f t="shared" ca="1" si="77"/>
        <v>0</v>
      </c>
      <c r="Q331" s="69">
        <f t="shared" ca="1" si="78"/>
        <v>0</v>
      </c>
      <c r="R331" s="44">
        <f t="shared" ca="1" si="79"/>
        <v>-1.9208970901524382E-3</v>
      </c>
    </row>
    <row r="332" spans="1:18">
      <c r="A332" s="75"/>
      <c r="B332" s="75"/>
      <c r="C332" s="75"/>
      <c r="D332" s="76">
        <f t="shared" si="65"/>
        <v>0</v>
      </c>
      <c r="E332" s="76">
        <f t="shared" si="66"/>
        <v>0</v>
      </c>
      <c r="F332" s="69">
        <f t="shared" si="67"/>
        <v>0</v>
      </c>
      <c r="G332" s="69">
        <f t="shared" si="68"/>
        <v>0</v>
      </c>
      <c r="H332" s="69">
        <f t="shared" si="69"/>
        <v>0</v>
      </c>
      <c r="I332" s="69">
        <f t="shared" si="70"/>
        <v>0</v>
      </c>
      <c r="J332" s="69">
        <f t="shared" si="71"/>
        <v>0</v>
      </c>
      <c r="K332" s="69">
        <f t="shared" si="72"/>
        <v>0</v>
      </c>
      <c r="L332" s="69">
        <f t="shared" si="73"/>
        <v>0</v>
      </c>
      <c r="M332" s="69">
        <f t="shared" ca="1" si="74"/>
        <v>1.9208970901524382E-3</v>
      </c>
      <c r="N332" s="69">
        <f t="shared" ca="1" si="75"/>
        <v>0</v>
      </c>
      <c r="O332" s="79">
        <f t="shared" ca="1" si="76"/>
        <v>0</v>
      </c>
      <c r="P332" s="69">
        <f t="shared" ca="1" si="77"/>
        <v>0</v>
      </c>
      <c r="Q332" s="69">
        <f t="shared" ca="1" si="78"/>
        <v>0</v>
      </c>
      <c r="R332" s="44">
        <f t="shared" ca="1" si="79"/>
        <v>-1.9208970901524382E-3</v>
      </c>
    </row>
    <row r="333" spans="1:18">
      <c r="A333" s="75"/>
      <c r="B333" s="75"/>
      <c r="C333" s="75"/>
      <c r="D333" s="76">
        <f t="shared" si="65"/>
        <v>0</v>
      </c>
      <c r="E333" s="76">
        <f t="shared" si="66"/>
        <v>0</v>
      </c>
      <c r="F333" s="69">
        <f t="shared" si="67"/>
        <v>0</v>
      </c>
      <c r="G333" s="69">
        <f t="shared" si="68"/>
        <v>0</v>
      </c>
      <c r="H333" s="69">
        <f t="shared" si="69"/>
        <v>0</v>
      </c>
      <c r="I333" s="69">
        <f t="shared" si="70"/>
        <v>0</v>
      </c>
      <c r="J333" s="69">
        <f t="shared" si="71"/>
        <v>0</v>
      </c>
      <c r="K333" s="69">
        <f t="shared" si="72"/>
        <v>0</v>
      </c>
      <c r="L333" s="69">
        <f t="shared" si="73"/>
        <v>0</v>
      </c>
      <c r="M333" s="69">
        <f t="shared" ca="1" si="74"/>
        <v>1.9208970901524382E-3</v>
      </c>
      <c r="N333" s="69">
        <f t="shared" ca="1" si="75"/>
        <v>0</v>
      </c>
      <c r="O333" s="79">
        <f t="shared" ca="1" si="76"/>
        <v>0</v>
      </c>
      <c r="P333" s="69">
        <f t="shared" ca="1" si="77"/>
        <v>0</v>
      </c>
      <c r="Q333" s="69">
        <f t="shared" ca="1" si="78"/>
        <v>0</v>
      </c>
      <c r="R333" s="44">
        <f t="shared" ca="1" si="79"/>
        <v>-1.9208970901524382E-3</v>
      </c>
    </row>
    <row r="334" spans="1:18">
      <c r="A334" s="75"/>
      <c r="B334" s="75"/>
      <c r="C334" s="75"/>
      <c r="D334" s="76">
        <f t="shared" si="65"/>
        <v>0</v>
      </c>
      <c r="E334" s="76">
        <f t="shared" si="66"/>
        <v>0</v>
      </c>
      <c r="F334" s="69">
        <f t="shared" si="67"/>
        <v>0</v>
      </c>
      <c r="G334" s="69">
        <f t="shared" si="68"/>
        <v>0</v>
      </c>
      <c r="H334" s="69">
        <f t="shared" si="69"/>
        <v>0</v>
      </c>
      <c r="I334" s="69">
        <f t="shared" si="70"/>
        <v>0</v>
      </c>
      <c r="J334" s="69">
        <f t="shared" si="71"/>
        <v>0</v>
      </c>
      <c r="K334" s="69">
        <f t="shared" si="72"/>
        <v>0</v>
      </c>
      <c r="L334" s="69">
        <f t="shared" si="73"/>
        <v>0</v>
      </c>
      <c r="M334" s="69">
        <f t="shared" ca="1" si="74"/>
        <v>1.9208970901524382E-3</v>
      </c>
      <c r="N334" s="69">
        <f t="shared" ca="1" si="75"/>
        <v>0</v>
      </c>
      <c r="O334" s="79">
        <f t="shared" ca="1" si="76"/>
        <v>0</v>
      </c>
      <c r="P334" s="69">
        <f t="shared" ca="1" si="77"/>
        <v>0</v>
      </c>
      <c r="Q334" s="69">
        <f t="shared" ca="1" si="78"/>
        <v>0</v>
      </c>
      <c r="R334" s="44">
        <f t="shared" ca="1" si="79"/>
        <v>-1.9208970901524382E-3</v>
      </c>
    </row>
    <row r="335" spans="1:18">
      <c r="A335" s="75"/>
      <c r="B335" s="75"/>
      <c r="C335" s="75"/>
      <c r="D335" s="76">
        <f t="shared" si="65"/>
        <v>0</v>
      </c>
      <c r="E335" s="76">
        <f t="shared" si="66"/>
        <v>0</v>
      </c>
      <c r="F335" s="69">
        <f t="shared" si="67"/>
        <v>0</v>
      </c>
      <c r="G335" s="69">
        <f t="shared" si="68"/>
        <v>0</v>
      </c>
      <c r="H335" s="69">
        <f t="shared" si="69"/>
        <v>0</v>
      </c>
      <c r="I335" s="69">
        <f t="shared" si="70"/>
        <v>0</v>
      </c>
      <c r="J335" s="69">
        <f t="shared" si="71"/>
        <v>0</v>
      </c>
      <c r="K335" s="69">
        <f t="shared" si="72"/>
        <v>0</v>
      </c>
      <c r="L335" s="69">
        <f t="shared" si="73"/>
        <v>0</v>
      </c>
      <c r="M335" s="69">
        <f t="shared" ca="1" si="74"/>
        <v>1.9208970901524382E-3</v>
      </c>
      <c r="N335" s="69">
        <f t="shared" ca="1" si="75"/>
        <v>0</v>
      </c>
      <c r="O335" s="79">
        <f t="shared" ca="1" si="76"/>
        <v>0</v>
      </c>
      <c r="P335" s="69">
        <f t="shared" ca="1" si="77"/>
        <v>0</v>
      </c>
      <c r="Q335" s="69">
        <f t="shared" ca="1" si="78"/>
        <v>0</v>
      </c>
      <c r="R335" s="44">
        <f t="shared" ca="1" si="79"/>
        <v>-1.9208970901524382E-3</v>
      </c>
    </row>
    <row r="336" spans="1:18">
      <c r="A336" s="75"/>
      <c r="B336" s="75"/>
      <c r="C336" s="75"/>
      <c r="D336" s="76">
        <f t="shared" si="65"/>
        <v>0</v>
      </c>
      <c r="E336" s="76">
        <f t="shared" si="66"/>
        <v>0</v>
      </c>
      <c r="F336" s="69">
        <f t="shared" si="67"/>
        <v>0</v>
      </c>
      <c r="G336" s="69">
        <f t="shared" si="68"/>
        <v>0</v>
      </c>
      <c r="H336" s="69">
        <f t="shared" si="69"/>
        <v>0</v>
      </c>
      <c r="I336" s="69">
        <f t="shared" si="70"/>
        <v>0</v>
      </c>
      <c r="J336" s="69">
        <f t="shared" si="71"/>
        <v>0</v>
      </c>
      <c r="K336" s="69">
        <f t="shared" si="72"/>
        <v>0</v>
      </c>
      <c r="L336" s="69">
        <f t="shared" si="73"/>
        <v>0</v>
      </c>
      <c r="M336" s="69">
        <f t="shared" ca="1" si="74"/>
        <v>1.9208970901524382E-3</v>
      </c>
      <c r="N336" s="69">
        <f t="shared" ca="1" si="75"/>
        <v>0</v>
      </c>
      <c r="O336" s="79">
        <f t="shared" ca="1" si="76"/>
        <v>0</v>
      </c>
      <c r="P336" s="69">
        <f t="shared" ca="1" si="77"/>
        <v>0</v>
      </c>
      <c r="Q336" s="69">
        <f t="shared" ca="1" si="78"/>
        <v>0</v>
      </c>
      <c r="R336" s="44">
        <f t="shared" ca="1" si="79"/>
        <v>-1.9208970901524382E-3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2"/>
  </sheetPr>
  <dimension ref="A1:AB334"/>
  <sheetViews>
    <sheetView workbookViewId="0">
      <selection activeCell="E10" sqref="E10"/>
    </sheetView>
  </sheetViews>
  <sheetFormatPr defaultRowHeight="12.75"/>
  <cols>
    <col min="1" max="1" width="9.140625" style="44"/>
    <col min="2" max="2" width="10.7109375" style="44" customWidth="1"/>
    <col min="3" max="4" width="9.140625" style="44"/>
    <col min="5" max="5" width="10.140625" style="44" customWidth="1"/>
    <col min="6" max="6" width="11.42578125" style="44" bestFit="1" customWidth="1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668.37686582528841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A2" s="90" t="s">
        <v>185</v>
      </c>
      <c r="M2" s="46" t="s">
        <v>67</v>
      </c>
      <c r="N2" s="44" t="s">
        <v>68</v>
      </c>
      <c r="O2" s="44">
        <f ca="1">+F18*J18-H18*I18</f>
        <v>1045.1537163231933</v>
      </c>
      <c r="P2" s="44" t="s">
        <v>147</v>
      </c>
      <c r="U2" s="44">
        <v>0.5</v>
      </c>
      <c r="V2" s="44">
        <f t="shared" ref="V2:V28" ca="1" si="0">+E$4+E$5*U2+E$6*U2^2</f>
        <v>2.9038495599170784E-3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383.50534478246482</v>
      </c>
      <c r="P3" s="44" t="s">
        <v>148</v>
      </c>
      <c r="U3" s="44">
        <v>0.55000000000000004</v>
      </c>
      <c r="V3" s="44">
        <f t="shared" ca="1" si="0"/>
        <v>3.6963408577539527E-3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-2.0445420170103574E-3</v>
      </c>
      <c r="F4" s="50">
        <f ca="1">+E7/O7*O18</f>
        <v>3.0316870432031979E-3</v>
      </c>
      <c r="G4" s="51">
        <f>+B18</f>
        <v>1</v>
      </c>
      <c r="H4" s="52">
        <f ca="1">ABS(F4/E4)</f>
        <v>1.4828196329446428</v>
      </c>
      <c r="M4" s="46" t="s">
        <v>82</v>
      </c>
      <c r="N4" s="44" t="s">
        <v>83</v>
      </c>
      <c r="O4" s="44">
        <f ca="1">+C18*J18-H18*H18</f>
        <v>1709.1642814516472</v>
      </c>
      <c r="P4" s="44" t="s">
        <v>149</v>
      </c>
      <c r="U4" s="44">
        <v>0.6</v>
      </c>
      <c r="V4" s="44">
        <f t="shared" ca="1" si="0"/>
        <v>4.542950726526121E-3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4.4849260603252381E-3</v>
      </c>
      <c r="F5" s="56">
        <f ca="1">P18*E7/O7</f>
        <v>4.8630696737149721E-3</v>
      </c>
      <c r="G5" s="57">
        <f>+B18/A18</f>
        <v>1E-4</v>
      </c>
      <c r="H5" s="52">
        <f ca="1">ABS(F5/E5)</f>
        <v>1.0843143472831995</v>
      </c>
      <c r="M5" s="46" t="s">
        <v>87</v>
      </c>
      <c r="N5" s="44" t="s">
        <v>88</v>
      </c>
      <c r="O5" s="44">
        <f ca="1">+C18*I18-F18*H18</f>
        <v>646.53590109193101</v>
      </c>
      <c r="P5" s="44" t="s">
        <v>150</v>
      </c>
      <c r="U5" s="44">
        <v>0.65</v>
      </c>
      <c r="V5" s="44">
        <f t="shared" ca="1" si="0"/>
        <v>5.4436791662335884E-3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1.0823714187059267E-2</v>
      </c>
      <c r="F6" s="60">
        <f ca="1">Q18*E7/O7</f>
        <v>1.8654356215250046E-3</v>
      </c>
      <c r="G6" s="61">
        <f>+B18/A18^2</f>
        <v>1E-8</v>
      </c>
      <c r="H6" s="52">
        <f ca="1">ABS(F6/E6)</f>
        <v>0.17234708800379284</v>
      </c>
      <c r="M6" s="62" t="s">
        <v>91</v>
      </c>
      <c r="N6" s="63" t="s">
        <v>92</v>
      </c>
      <c r="O6" s="63">
        <f ca="1">+C18*H18-F18*F18</f>
        <v>250.35593053435105</v>
      </c>
      <c r="P6" s="44" t="s">
        <v>151</v>
      </c>
      <c r="U6" s="44">
        <v>0.7</v>
      </c>
      <c r="V6" s="44">
        <f t="shared" ca="1" si="0"/>
        <v>6.3985261768763494E-3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1.839539675538789E-3</v>
      </c>
      <c r="G7" s="65">
        <f>+B22</f>
        <v>4.9127500024042092E-3</v>
      </c>
      <c r="M7" s="46" t="s">
        <v>95</v>
      </c>
      <c r="N7" s="44" t="s">
        <v>96</v>
      </c>
      <c r="O7" s="44">
        <f ca="1">+C18*O1-F18*O2+H18*O3</f>
        <v>222.26388130649138</v>
      </c>
      <c r="U7" s="44">
        <v>0.75</v>
      </c>
      <c r="V7" s="44">
        <f t="shared" ca="1" si="0"/>
        <v>7.4074917584544091E-3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0.98735708217389617</v>
      </c>
      <c r="G8" s="64"/>
      <c r="K8" s="65"/>
      <c r="U8" s="44">
        <v>0.8</v>
      </c>
      <c r="V8" s="44">
        <f t="shared" ca="1" si="0"/>
        <v>8.4705759109677658E-3</v>
      </c>
      <c r="AA8" s="44">
        <v>8</v>
      </c>
      <c r="AB8" s="44" t="s">
        <v>99</v>
      </c>
    </row>
    <row r="9" spans="1:28">
      <c r="A9" s="69">
        <f>20+COUNT(A21:A1441)</f>
        <v>75</v>
      </c>
      <c r="B9" s="44" t="s">
        <v>104</v>
      </c>
      <c r="C9" s="80">
        <f>A9</f>
        <v>75</v>
      </c>
      <c r="E9" s="66">
        <f ca="1">E6*G6</f>
        <v>1.0823714187059267E-10</v>
      </c>
      <c r="F9" s="67">
        <f ca="1">H6</f>
        <v>0.17234708800379284</v>
      </c>
      <c r="G9" s="68">
        <f ca="1">F8</f>
        <v>0.98735708217389617</v>
      </c>
      <c r="K9" s="65"/>
      <c r="U9" s="44">
        <v>0.85</v>
      </c>
      <c r="V9" s="44">
        <f t="shared" ca="1" si="0"/>
        <v>9.5877786344164152E-3</v>
      </c>
      <c r="AA9" s="44">
        <v>9</v>
      </c>
      <c r="AB9" s="44" t="s">
        <v>33</v>
      </c>
    </row>
    <row r="10" spans="1:28">
      <c r="A10" s="40" t="s">
        <v>7</v>
      </c>
      <c r="B10" s="42">
        <f>Active!C8</f>
        <v>0.51745969999999997</v>
      </c>
      <c r="D10" s="44" t="s">
        <v>140</v>
      </c>
      <c r="E10" s="44">
        <f ca="1">2*E9*365.2422/B10</f>
        <v>1.5279555806385458E-7</v>
      </c>
      <c r="F10" s="44">
        <f ca="1">+F9*E10</f>
        <v>2.6333869492219783E-8</v>
      </c>
      <c r="G10" s="44" t="s">
        <v>141</v>
      </c>
      <c r="U10" s="44">
        <v>0.9</v>
      </c>
      <c r="V10" s="44">
        <f t="shared" ca="1" si="0"/>
        <v>1.0759099928800364E-2</v>
      </c>
      <c r="AA10" s="44">
        <v>10</v>
      </c>
      <c r="AB10" s="44" t="s">
        <v>100</v>
      </c>
    </row>
    <row r="11" spans="1:28">
      <c r="U11" s="44">
        <v>0.95</v>
      </c>
      <c r="V11" s="44">
        <f t="shared" ca="1" si="0"/>
        <v>1.1984539794119606E-2</v>
      </c>
      <c r="AA11" s="44">
        <v>11</v>
      </c>
      <c r="AB11" s="44" t="s">
        <v>101</v>
      </c>
    </row>
    <row r="12" spans="1:28"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1</v>
      </c>
      <c r="V12" s="44">
        <f t="shared" ca="1" si="0"/>
        <v>1.3264098230374149E-2</v>
      </c>
      <c r="AA12" s="44">
        <v>12</v>
      </c>
      <c r="AB12" s="44" t="s">
        <v>103</v>
      </c>
    </row>
    <row r="13" spans="1:28">
      <c r="C13" s="4" t="str">
        <f t="shared" si="1"/>
        <v>C75</v>
      </c>
      <c r="D13" s="4" t="str">
        <f t="shared" si="1"/>
        <v>D75</v>
      </c>
      <c r="E13" s="4" t="str">
        <f t="shared" si="1"/>
        <v>E75</v>
      </c>
      <c r="F13" s="4" t="str">
        <f t="shared" si="1"/>
        <v>F75</v>
      </c>
      <c r="G13" s="4" t="str">
        <f t="shared" si="1"/>
        <v>G75</v>
      </c>
      <c r="H13" s="4" t="str">
        <f t="shared" si="1"/>
        <v>H75</v>
      </c>
      <c r="I13" s="4" t="str">
        <f t="shared" si="1"/>
        <v>I75</v>
      </c>
      <c r="J13" s="4" t="str">
        <f t="shared" si="1"/>
        <v>J75</v>
      </c>
      <c r="K13" s="4" t="str">
        <f t="shared" si="1"/>
        <v>K75</v>
      </c>
      <c r="L13" s="4" t="str">
        <f t="shared" si="1"/>
        <v>L75</v>
      </c>
      <c r="M13" s="4" t="str">
        <f t="shared" si="1"/>
        <v>M75</v>
      </c>
      <c r="N13" s="4" t="str">
        <f t="shared" si="1"/>
        <v>N75</v>
      </c>
      <c r="O13" s="4" t="str">
        <f t="shared" si="1"/>
        <v>O75</v>
      </c>
      <c r="P13" s="4" t="str">
        <f t="shared" si="1"/>
        <v>P75</v>
      </c>
      <c r="Q13" s="4" t="str">
        <f t="shared" si="1"/>
        <v>Q75</v>
      </c>
      <c r="U13" s="44">
        <v>1.05</v>
      </c>
      <c r="V13" s="44">
        <f t="shared" ca="1" si="0"/>
        <v>1.4597775237563986E-2</v>
      </c>
      <c r="AA13" s="44">
        <v>13</v>
      </c>
      <c r="AB13" s="44" t="s">
        <v>105</v>
      </c>
    </row>
    <row r="14" spans="1:28">
      <c r="U14" s="44">
        <v>1.1000000000000001</v>
      </c>
      <c r="V14" s="44">
        <f t="shared" ca="1" si="0"/>
        <v>1.5985570815689121E-2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55</v>
      </c>
      <c r="C15" s="4" t="str">
        <f t="shared" ref="C15:Q15" si="3">VLOOKUP(C16,$AA1:$AB24,2,FALSE)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U15" s="44">
        <v>1.1499999999999999</v>
      </c>
      <c r="V15" s="44">
        <f t="shared" ca="1" si="0"/>
        <v>1.7427484964749544E-2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1.2</v>
      </c>
      <c r="V16" s="44">
        <f t="shared" ca="1" si="0"/>
        <v>1.8923517684745272E-2</v>
      </c>
      <c r="AA16" s="44">
        <v>16</v>
      </c>
      <c r="AB16" s="44" t="s">
        <v>108</v>
      </c>
    </row>
    <row r="17" spans="1:28">
      <c r="A17" s="45" t="s">
        <v>109</v>
      </c>
      <c r="U17" s="44">
        <v>1.25</v>
      </c>
      <c r="V17" s="44">
        <f t="shared" ca="1" si="0"/>
        <v>2.0473668975676297E-2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44.5</v>
      </c>
      <c r="D18" s="82">
        <f ca="1">SUM(INDIRECT(D12):INDIRECT(D13))</f>
        <v>74.031399999999991</v>
      </c>
      <c r="E18" s="82">
        <f ca="1">SUM(INDIRECT(E12):INDIRECT(E13))</f>
        <v>1.3791941998788388</v>
      </c>
      <c r="F18" s="45">
        <f ca="1">SUM(INDIRECT(F12):INDIRECT(F13))</f>
        <v>61.685494999999982</v>
      </c>
      <c r="G18" s="45">
        <f ca="1">SUM(INDIRECT(G12):INDIRECT(G13))</f>
        <v>1.1720794848974039</v>
      </c>
      <c r="H18" s="45">
        <f ca="1">SUM(INDIRECT(H12):INDIRECT(H13))</f>
        <v>91.13384772874997</v>
      </c>
      <c r="I18" s="45">
        <f ca="1">SUM(INDIRECT(I12):INDIRECT(I13))</f>
        <v>140.8578069549325</v>
      </c>
      <c r="J18" s="45">
        <f ca="1">SUM(INDIRECT(J12):INDIRECT(J13))</f>
        <v>225.04589850109289</v>
      </c>
      <c r="K18" s="45">
        <f ca="1">SUM(INDIRECT(K12):INDIRECT(K13))</f>
        <v>1.8072146257875283</v>
      </c>
      <c r="L18" s="45">
        <f ca="1">SUM(INDIRECT(L12):INDIRECT(L13))</f>
        <v>2.8812423527087887</v>
      </c>
      <c r="N18" s="44">
        <f ca="1">SUM(INDIRECT(N12):INDIRECT(N13))</f>
        <v>1.7596312332983038E-4</v>
      </c>
      <c r="O18" s="44">
        <f ca="1">SQRT(SUM(INDIRECT(O12):INDIRECT(O13)))</f>
        <v>366.30605911317554</v>
      </c>
      <c r="P18" s="44">
        <f ca="1">SQRT(SUM(INDIRECT(P12):INDIRECT(P13)))</f>
        <v>587.58435880280661</v>
      </c>
      <c r="Q18" s="44">
        <f ca="1">SQRT(SUM(INDIRECT(Q12):INDIRECT(Q13)))</f>
        <v>225.39278009651812</v>
      </c>
      <c r="U18" s="44">
        <v>1.3</v>
      </c>
      <c r="V18" s="44">
        <f t="shared" ca="1" si="0"/>
        <v>2.2077938837542617E-2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1.35</v>
      </c>
      <c r="V19" s="44">
        <f t="shared" ca="1" si="0"/>
        <v>2.3736327270344231E-2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1.4</v>
      </c>
      <c r="V20" s="44">
        <f t="shared" ca="1" si="0"/>
        <v>2.5448834274081136E-2</v>
      </c>
      <c r="AA20" s="44">
        <v>20</v>
      </c>
      <c r="AB20" s="44" t="s">
        <v>130</v>
      </c>
    </row>
    <row r="21" spans="1:28">
      <c r="A21" s="75">
        <v>5542.5</v>
      </c>
      <c r="B21" s="75">
        <v>4.4127500004833564E-3</v>
      </c>
      <c r="C21" s="83">
        <v>1</v>
      </c>
      <c r="D21" s="76">
        <f>A21/A$18</f>
        <v>0.55425000000000002</v>
      </c>
      <c r="E21" s="76">
        <f>B21/B$18</f>
        <v>4.4127500004833564E-3</v>
      </c>
      <c r="F21" s="69">
        <f>$C21*D21</f>
        <v>0.55425000000000002</v>
      </c>
      <c r="G21" s="69">
        <f>$C21*E21</f>
        <v>4.4127500004833564E-3</v>
      </c>
      <c r="H21" s="69">
        <f>C21*D21*D21</f>
        <v>0.3071930625</v>
      </c>
      <c r="I21" s="69">
        <f>C21*D21*D21*D21</f>
        <v>0.17026175489062501</v>
      </c>
      <c r="J21" s="69">
        <f>C21*D21*D21*D21*D21</f>
        <v>9.436757764812892E-2</v>
      </c>
      <c r="K21" s="69">
        <f>C21*E21*D21</f>
        <v>2.4457666877679002E-3</v>
      </c>
      <c r="L21" s="69">
        <f>C21*E21*D21*D21</f>
        <v>1.3555661866953587E-3</v>
      </c>
      <c r="M21" s="69">
        <f t="shared" ref="M21:M83" ca="1" si="4">+E$4+E$5*D21+E$6*D21^2</f>
        <v>3.7661981606723401E-3</v>
      </c>
      <c r="N21" s="69">
        <f ca="1">C21*(M21-E21)^2</f>
        <v>4.1802928156301007E-7</v>
      </c>
      <c r="O21" s="79">
        <f ca="1">(C21*O$1-O$2*F21+O$3*H21)^2</f>
        <v>42811.996351806476</v>
      </c>
      <c r="P21" s="69">
        <f ca="1">(-C21*O$2+O$4*F21-O$5*H21)^2</f>
        <v>87888.980323167067</v>
      </c>
      <c r="Q21" s="69">
        <f ca="1">+(C21*O$3-F21*O$5+H21*O$6)^2</f>
        <v>10418.371990010453</v>
      </c>
      <c r="R21" s="44">
        <f t="shared" ref="R21:R77" ca="1" si="5">+E21-M21</f>
        <v>6.4655183981101629E-4</v>
      </c>
      <c r="U21" s="44">
        <v>1.45</v>
      </c>
      <c r="V21" s="44">
        <f t="shared" ca="1" si="0"/>
        <v>2.7215459848753346E-2</v>
      </c>
      <c r="AA21" s="44">
        <v>21</v>
      </c>
      <c r="AB21" s="44" t="s">
        <v>131</v>
      </c>
    </row>
    <row r="22" spans="1:28">
      <c r="A22" s="75">
        <v>5542.5</v>
      </c>
      <c r="B22" s="75">
        <v>4.9127500024042092E-3</v>
      </c>
      <c r="C22" s="75">
        <v>0.8</v>
      </c>
      <c r="D22" s="76">
        <f t="shared" ref="D22:E78" si="6">A22/A$18</f>
        <v>0.55425000000000002</v>
      </c>
      <c r="E22" s="76">
        <f t="shared" si="6"/>
        <v>4.9127500024042092E-3</v>
      </c>
      <c r="F22" s="69">
        <f t="shared" ref="F22:G78" si="7">$C22*D22</f>
        <v>0.44340000000000002</v>
      </c>
      <c r="G22" s="69">
        <f t="shared" si="7"/>
        <v>3.9302000019233677E-3</v>
      </c>
      <c r="H22" s="69">
        <f t="shared" ref="H22:H78" si="8">C22*D22*D22</f>
        <v>0.24575445000000001</v>
      </c>
      <c r="I22" s="69">
        <f t="shared" ref="I22:I78" si="9">C22*D22*D22*D22</f>
        <v>0.1362094039125</v>
      </c>
      <c r="J22" s="69">
        <f t="shared" ref="J22:J78" si="10">C22*D22*D22*D22*D22</f>
        <v>7.5494062118503125E-2</v>
      </c>
      <c r="K22" s="69">
        <f t="shared" ref="K22:K78" si="11">C22*E22*D22</f>
        <v>2.1783133510660268E-3</v>
      </c>
      <c r="L22" s="69">
        <f t="shared" ref="L22:L78" si="12">C22*E22*D22*D22</f>
        <v>1.2073301748283453E-3</v>
      </c>
      <c r="M22" s="69">
        <f t="shared" ca="1" si="4"/>
        <v>3.7661981606723401E-3</v>
      </c>
      <c r="N22" s="69">
        <f t="shared" ref="N22:N78" ca="1" si="13">C22*(M22-E22)^2</f>
        <v>1.0516649006229929E-6</v>
      </c>
      <c r="O22" s="79">
        <f t="shared" ref="O22:O78" ca="1" si="14">(C22*O$1-O$2*F22+O$3*H22)^2</f>
        <v>27399.677665156145</v>
      </c>
      <c r="P22" s="69">
        <f t="shared" ref="P22:P78" ca="1" si="15">(-C22*O$2+O$4*F22-O$5*H22)^2</f>
        <v>56248.94740682689</v>
      </c>
      <c r="Q22" s="69">
        <f t="shared" ref="Q22:Q78" ca="1" si="16">+(C22*O$3-F22*O$5+H22*O$6)^2</f>
        <v>6667.7580736066893</v>
      </c>
      <c r="R22" s="44">
        <f t="shared" ca="1" si="5"/>
        <v>1.1465518417318691E-3</v>
      </c>
      <c r="U22" s="44">
        <v>1.5</v>
      </c>
      <c r="V22" s="44">
        <f t="shared" ca="1" si="0"/>
        <v>2.9036203994360851E-2</v>
      </c>
      <c r="AA22" s="44">
        <v>22</v>
      </c>
      <c r="AB22" s="44" t="s">
        <v>132</v>
      </c>
    </row>
    <row r="23" spans="1:28">
      <c r="A23" s="75">
        <v>7102</v>
      </c>
      <c r="B23" s="75">
        <v>6.7105999987688847E-3</v>
      </c>
      <c r="C23" s="75">
        <v>1</v>
      </c>
      <c r="D23" s="76">
        <f t="shared" si="6"/>
        <v>0.71020000000000005</v>
      </c>
      <c r="E23" s="76">
        <f t="shared" si="6"/>
        <v>6.7105999987688847E-3</v>
      </c>
      <c r="F23" s="69">
        <f t="shared" si="7"/>
        <v>0.71020000000000005</v>
      </c>
      <c r="G23" s="69">
        <f t="shared" si="7"/>
        <v>6.7105999987688847E-3</v>
      </c>
      <c r="H23" s="69">
        <f t="shared" si="8"/>
        <v>0.50438404000000003</v>
      </c>
      <c r="I23" s="69">
        <f t="shared" si="9"/>
        <v>0.35821354520800003</v>
      </c>
      <c r="J23" s="69">
        <f t="shared" si="10"/>
        <v>0.25440325980672163</v>
      </c>
      <c r="K23" s="69">
        <f t="shared" si="11"/>
        <v>4.765868119125662E-3</v>
      </c>
      <c r="L23" s="69">
        <f t="shared" si="12"/>
        <v>3.3847195382030455E-3</v>
      </c>
      <c r="M23" s="69">
        <f t="shared" ca="1" si="4"/>
        <v>6.5999611605068965E-3</v>
      </c>
      <c r="N23" s="69">
        <f t="shared" ca="1" si="13"/>
        <v>1.224095253196238E-8</v>
      </c>
      <c r="O23" s="79">
        <f t="shared" ca="1" si="14"/>
        <v>14290.450346541604</v>
      </c>
      <c r="P23" s="69">
        <f t="shared" ca="1" si="15"/>
        <v>24777.163063299438</v>
      </c>
      <c r="Q23" s="69">
        <f t="shared" ca="1" si="16"/>
        <v>2561.4817738386378</v>
      </c>
      <c r="R23" s="44">
        <f t="shared" ca="1" si="5"/>
        <v>1.1063883826198818E-4</v>
      </c>
      <c r="U23" s="44">
        <v>1.55</v>
      </c>
      <c r="V23" s="44">
        <f t="shared" ca="1" si="0"/>
        <v>3.0911066710903653E-2</v>
      </c>
      <c r="AA23" s="44">
        <v>23</v>
      </c>
      <c r="AB23" s="44" t="s">
        <v>133</v>
      </c>
    </row>
    <row r="24" spans="1:28">
      <c r="A24" s="75">
        <v>8456.5</v>
      </c>
      <c r="B24" s="75">
        <v>1.0046949995739851E-2</v>
      </c>
      <c r="C24" s="75">
        <v>0.5</v>
      </c>
      <c r="D24" s="76">
        <f t="shared" si="6"/>
        <v>0.84565000000000001</v>
      </c>
      <c r="E24" s="76">
        <f t="shared" si="6"/>
        <v>1.0046949995739851E-2</v>
      </c>
      <c r="F24" s="69">
        <f t="shared" si="7"/>
        <v>0.42282500000000001</v>
      </c>
      <c r="G24" s="69">
        <f t="shared" si="7"/>
        <v>5.0234749978699256E-3</v>
      </c>
      <c r="H24" s="69">
        <f t="shared" si="8"/>
        <v>0.35756196125</v>
      </c>
      <c r="I24" s="69">
        <f t="shared" si="9"/>
        <v>0.30237227253106252</v>
      </c>
      <c r="J24" s="69">
        <f t="shared" si="10"/>
        <v>0.25570111226589304</v>
      </c>
      <c r="K24" s="69">
        <f t="shared" si="11"/>
        <v>4.2481016319487024E-3</v>
      </c>
      <c r="L24" s="69">
        <f t="shared" si="12"/>
        <v>3.5924071450574202E-3</v>
      </c>
      <c r="M24" s="69">
        <f t="shared" ca="1" si="4"/>
        <v>9.488432651372402E-3</v>
      </c>
      <c r="N24" s="69">
        <f t="shared" ca="1" si="13"/>
        <v>1.5597081197963391E-7</v>
      </c>
      <c r="O24" s="79">
        <f t="shared" ca="1" si="14"/>
        <v>864.25628217921633</v>
      </c>
      <c r="P24" s="69">
        <f t="shared" ca="1" si="15"/>
        <v>965.72496512097166</v>
      </c>
      <c r="Q24" s="69">
        <f t="shared" ca="1" si="16"/>
        <v>62.392424440151878</v>
      </c>
      <c r="R24" s="44">
        <f t="shared" ca="1" si="5"/>
        <v>5.5851734436744918E-4</v>
      </c>
      <c r="U24" s="44">
        <v>1.6</v>
      </c>
      <c r="V24" s="44">
        <f t="shared" ca="1" si="0"/>
        <v>3.2840047998381756E-2</v>
      </c>
      <c r="AA24" s="44">
        <v>26</v>
      </c>
      <c r="AB24" s="44" t="s">
        <v>134</v>
      </c>
    </row>
    <row r="25" spans="1:28">
      <c r="A25" s="75">
        <v>8463</v>
      </c>
      <c r="B25" s="75">
        <v>6.5589000005275011E-3</v>
      </c>
      <c r="C25" s="75">
        <v>1</v>
      </c>
      <c r="D25" s="76">
        <f t="shared" si="6"/>
        <v>0.84630000000000005</v>
      </c>
      <c r="E25" s="76">
        <f t="shared" si="6"/>
        <v>6.5589000005275011E-3</v>
      </c>
      <c r="F25" s="69">
        <f t="shared" si="7"/>
        <v>0.84630000000000005</v>
      </c>
      <c r="G25" s="69">
        <f t="shared" si="7"/>
        <v>6.5589000005275011E-3</v>
      </c>
      <c r="H25" s="69">
        <f t="shared" si="8"/>
        <v>0.71622369000000008</v>
      </c>
      <c r="I25" s="69">
        <f t="shared" si="9"/>
        <v>0.60614010884700009</v>
      </c>
      <c r="J25" s="69">
        <f t="shared" si="10"/>
        <v>0.51297637411721619</v>
      </c>
      <c r="K25" s="69">
        <f t="shared" si="11"/>
        <v>5.5507970704464244E-3</v>
      </c>
      <c r="L25" s="69">
        <f t="shared" si="12"/>
        <v>4.697639560718809E-3</v>
      </c>
      <c r="M25" s="69">
        <f t="shared" ca="1" si="4"/>
        <v>9.5032514224038314E-3</v>
      </c>
      <c r="N25" s="69">
        <f t="shared" ca="1" si="13"/>
        <v>8.6692052955051673E-6</v>
      </c>
      <c r="O25" s="79">
        <f t="shared" ca="1" si="14"/>
        <v>3426.8015108119848</v>
      </c>
      <c r="P25" s="69">
        <f t="shared" ca="1" si="15"/>
        <v>3813.3482507863005</v>
      </c>
      <c r="Q25" s="69">
        <f t="shared" ca="1" si="16"/>
        <v>245.01202834157695</v>
      </c>
      <c r="R25" s="44">
        <f t="shared" ca="1" si="5"/>
        <v>-2.9443514218763303E-3</v>
      </c>
      <c r="U25" s="44">
        <v>1.65</v>
      </c>
      <c r="V25" s="44">
        <f t="shared" ca="1" si="0"/>
        <v>3.4823147856795134E-2</v>
      </c>
    </row>
    <row r="26" spans="1:28">
      <c r="A26" s="75">
        <v>8503</v>
      </c>
      <c r="B26" s="75">
        <v>1.0370899995905347E-2</v>
      </c>
      <c r="C26" s="75">
        <v>0.5</v>
      </c>
      <c r="D26" s="76">
        <f t="shared" si="6"/>
        <v>0.85029999999999994</v>
      </c>
      <c r="E26" s="76">
        <f t="shared" si="6"/>
        <v>1.0370899995905347E-2</v>
      </c>
      <c r="F26" s="69">
        <f t="shared" si="7"/>
        <v>0.42514999999999997</v>
      </c>
      <c r="G26" s="69">
        <f t="shared" si="7"/>
        <v>5.1854499979526736E-3</v>
      </c>
      <c r="H26" s="69">
        <f t="shared" si="8"/>
        <v>0.36150504499999997</v>
      </c>
      <c r="I26" s="69">
        <f t="shared" si="9"/>
        <v>0.30738773976349998</v>
      </c>
      <c r="J26" s="69">
        <f t="shared" si="10"/>
        <v>0.26137179512090403</v>
      </c>
      <c r="K26" s="69">
        <f t="shared" si="11"/>
        <v>4.4091881332591577E-3</v>
      </c>
      <c r="L26" s="69">
        <f t="shared" si="12"/>
        <v>3.7491326697102617E-3</v>
      </c>
      <c r="M26" s="69">
        <f t="shared" ca="1" si="4"/>
        <v>9.5946451806041885E-3</v>
      </c>
      <c r="N26" s="69">
        <f t="shared" ca="1" si="13"/>
        <v>3.0128576913911799E-7</v>
      </c>
      <c r="O26" s="79">
        <f t="shared" ca="1" si="14"/>
        <v>811.13588075281848</v>
      </c>
      <c r="P26" s="69">
        <f t="shared" ca="1" si="15"/>
        <v>879.22058023788532</v>
      </c>
      <c r="Q26" s="69">
        <f t="shared" ca="1" si="16"/>
        <v>54.506710017147796</v>
      </c>
      <c r="R26" s="44">
        <f t="shared" ca="1" si="5"/>
        <v>7.7625481530115871E-4</v>
      </c>
      <c r="U26" s="44">
        <v>1.7</v>
      </c>
      <c r="V26" s="44">
        <f t="shared" ca="1" si="0"/>
        <v>3.6860366286143829E-2</v>
      </c>
    </row>
    <row r="27" spans="1:28">
      <c r="A27" s="75">
        <v>8503</v>
      </c>
      <c r="B27" s="75">
        <v>1.0470900000655092E-2</v>
      </c>
      <c r="C27" s="75">
        <v>0.1</v>
      </c>
      <c r="D27" s="76">
        <f t="shared" si="6"/>
        <v>0.85029999999999994</v>
      </c>
      <c r="E27" s="76">
        <f t="shared" si="6"/>
        <v>1.0470900000655092E-2</v>
      </c>
      <c r="F27" s="69">
        <f t="shared" si="7"/>
        <v>8.5029999999999994E-2</v>
      </c>
      <c r="G27" s="69">
        <f t="shared" si="7"/>
        <v>1.0470900000655093E-3</v>
      </c>
      <c r="H27" s="69">
        <f t="shared" si="8"/>
        <v>7.2301008999999986E-2</v>
      </c>
      <c r="I27" s="69">
        <f t="shared" si="9"/>
        <v>6.1477547952699982E-2</v>
      </c>
      <c r="J27" s="69">
        <f t="shared" si="10"/>
        <v>5.2274359024180789E-2</v>
      </c>
      <c r="K27" s="69">
        <f t="shared" si="11"/>
        <v>8.9034062705570249E-4</v>
      </c>
      <c r="L27" s="69">
        <f t="shared" si="12"/>
        <v>7.5705663518546378E-4</v>
      </c>
      <c r="M27" s="69">
        <f t="shared" ca="1" si="4"/>
        <v>9.5946451806041885E-3</v>
      </c>
      <c r="N27" s="69">
        <f t="shared" ca="1" si="13"/>
        <v>7.6782250966244191E-8</v>
      </c>
      <c r="O27" s="79">
        <f t="shared" ca="1" si="14"/>
        <v>32.445435230112771</v>
      </c>
      <c r="P27" s="69">
        <f t="shared" ca="1" si="15"/>
        <v>35.168823209515381</v>
      </c>
      <c r="Q27" s="69">
        <f t="shared" ca="1" si="16"/>
        <v>2.1802684006859012</v>
      </c>
      <c r="R27" s="44">
        <f t="shared" ca="1" si="5"/>
        <v>8.7625482005090384E-4</v>
      </c>
      <c r="U27" s="44">
        <v>1.75</v>
      </c>
      <c r="V27" s="44">
        <f t="shared" ca="1" si="0"/>
        <v>3.8951703286427816E-2</v>
      </c>
    </row>
    <row r="28" spans="1:28">
      <c r="A28" s="75">
        <v>8632.5</v>
      </c>
      <c r="B28" s="75">
        <v>9.4397499924525619E-3</v>
      </c>
      <c r="C28" s="75">
        <v>0.1</v>
      </c>
      <c r="D28" s="76">
        <f t="shared" si="6"/>
        <v>0.86324999999999996</v>
      </c>
      <c r="E28" s="76">
        <f t="shared" si="6"/>
        <v>9.4397499924525619E-3</v>
      </c>
      <c r="F28" s="69">
        <f t="shared" si="7"/>
        <v>8.6324999999999999E-2</v>
      </c>
      <c r="G28" s="69">
        <f t="shared" si="7"/>
        <v>9.4397499924525619E-4</v>
      </c>
      <c r="H28" s="69">
        <f t="shared" si="8"/>
        <v>7.4520056249999994E-2</v>
      </c>
      <c r="I28" s="69">
        <f t="shared" si="9"/>
        <v>6.4329438557812493E-2</v>
      </c>
      <c r="J28" s="69">
        <f t="shared" si="10"/>
        <v>5.553238783503163E-2</v>
      </c>
      <c r="K28" s="69">
        <f t="shared" si="11"/>
        <v>8.1488641809846732E-4</v>
      </c>
      <c r="L28" s="69">
        <f t="shared" si="12"/>
        <v>7.0345070042350185E-4</v>
      </c>
      <c r="M28" s="69">
        <f t="shared" ca="1" si="4"/>
        <v>9.8929083051011984E-3</v>
      </c>
      <c r="N28" s="69">
        <f t="shared" ca="1" si="13"/>
        <v>2.0535245632255945E-8</v>
      </c>
      <c r="O28" s="79">
        <f t="shared" ca="1" si="14"/>
        <v>26.973812170330877</v>
      </c>
      <c r="P28" s="69">
        <f t="shared" ca="1" si="15"/>
        <v>26.539567300946956</v>
      </c>
      <c r="Q28" s="69">
        <f t="shared" ca="1" si="16"/>
        <v>1.4276924327640983</v>
      </c>
      <c r="R28" s="44">
        <f t="shared" ca="1" si="5"/>
        <v>-4.5315831264863653E-4</v>
      </c>
      <c r="U28" s="44">
        <v>1.8</v>
      </c>
      <c r="V28" s="44">
        <f t="shared" ca="1" si="0"/>
        <v>4.1097158857647101E-2</v>
      </c>
    </row>
    <row r="29" spans="1:28">
      <c r="A29" s="75">
        <v>8632.5</v>
      </c>
      <c r="B29" s="75">
        <v>1.0139749996596947E-2</v>
      </c>
      <c r="C29" s="75">
        <v>0.8</v>
      </c>
      <c r="D29" s="76">
        <f t="shared" si="6"/>
        <v>0.86324999999999996</v>
      </c>
      <c r="E29" s="76">
        <f t="shared" si="6"/>
        <v>1.0139749996596947E-2</v>
      </c>
      <c r="F29" s="69">
        <f t="shared" si="7"/>
        <v>0.69059999999999999</v>
      </c>
      <c r="G29" s="69">
        <f t="shared" si="7"/>
        <v>8.1117999972775585E-3</v>
      </c>
      <c r="H29" s="69">
        <f t="shared" si="8"/>
        <v>0.59616044999999995</v>
      </c>
      <c r="I29" s="69">
        <f t="shared" si="9"/>
        <v>0.51463550846249995</v>
      </c>
      <c r="J29" s="69">
        <f t="shared" si="10"/>
        <v>0.44425910268025304</v>
      </c>
      <c r="K29" s="69">
        <f t="shared" si="11"/>
        <v>7.0025113476498519E-3</v>
      </c>
      <c r="L29" s="69">
        <f t="shared" si="12"/>
        <v>6.0449179208587342E-3</v>
      </c>
      <c r="M29" s="69">
        <f t="shared" ca="1" si="4"/>
        <v>9.8929083051011984E-3</v>
      </c>
      <c r="N29" s="69">
        <f t="shared" ca="1" si="13"/>
        <v>4.8744656528385995E-8</v>
      </c>
      <c r="O29" s="79">
        <f t="shared" ca="1" si="14"/>
        <v>1726.3239789011761</v>
      </c>
      <c r="P29" s="69">
        <f t="shared" ca="1" si="15"/>
        <v>1698.5323072606052</v>
      </c>
      <c r="Q29" s="69">
        <f t="shared" ca="1" si="16"/>
        <v>91.372315696902291</v>
      </c>
      <c r="R29" s="44">
        <f t="shared" ca="1" si="5"/>
        <v>2.4684169149574893E-4</v>
      </c>
    </row>
    <row r="30" spans="1:28">
      <c r="A30" s="75">
        <v>8632.5</v>
      </c>
      <c r="B30" s="75">
        <v>1.0739749995991588E-2</v>
      </c>
      <c r="C30" s="75">
        <v>0.1</v>
      </c>
      <c r="D30" s="76">
        <f t="shared" si="6"/>
        <v>0.86324999999999996</v>
      </c>
      <c r="E30" s="76">
        <f t="shared" si="6"/>
        <v>1.0739749995991588E-2</v>
      </c>
      <c r="F30" s="69">
        <f t="shared" si="7"/>
        <v>8.6324999999999999E-2</v>
      </c>
      <c r="G30" s="69">
        <f t="shared" si="7"/>
        <v>1.0739749995991588E-3</v>
      </c>
      <c r="H30" s="69">
        <f t="shared" si="8"/>
        <v>7.4520056249999994E-2</v>
      </c>
      <c r="I30" s="69">
        <f t="shared" si="9"/>
        <v>6.4329438557812493E-2</v>
      </c>
      <c r="J30" s="69">
        <f t="shared" si="10"/>
        <v>5.553238783503163E-2</v>
      </c>
      <c r="K30" s="69">
        <f t="shared" si="11"/>
        <v>9.271089184039738E-4</v>
      </c>
      <c r="L30" s="69">
        <f t="shared" si="12"/>
        <v>8.003267738122303E-4</v>
      </c>
      <c r="M30" s="69">
        <f t="shared" ca="1" si="4"/>
        <v>9.8929083051011984E-3</v>
      </c>
      <c r="N30" s="69">
        <f t="shared" ca="1" si="13"/>
        <v>7.1714084943009367E-8</v>
      </c>
      <c r="O30" s="79">
        <f t="shared" ca="1" si="14"/>
        <v>26.973812170330877</v>
      </c>
      <c r="P30" s="69">
        <f t="shared" ca="1" si="15"/>
        <v>26.539567300946956</v>
      </c>
      <c r="Q30" s="69">
        <f t="shared" ca="1" si="16"/>
        <v>1.4276924327640983</v>
      </c>
      <c r="R30" s="44">
        <f t="shared" ca="1" si="5"/>
        <v>8.4684169089038926E-4</v>
      </c>
    </row>
    <row r="31" spans="1:28">
      <c r="A31" s="75">
        <v>9179.5</v>
      </c>
      <c r="B31" s="75">
        <v>1.1883849998412188E-2</v>
      </c>
      <c r="C31" s="75">
        <v>0.5</v>
      </c>
      <c r="D31" s="76">
        <f t="shared" si="6"/>
        <v>0.91795000000000004</v>
      </c>
      <c r="E31" s="76">
        <f t="shared" si="6"/>
        <v>1.1883849998412188E-2</v>
      </c>
      <c r="F31" s="69">
        <f t="shared" si="7"/>
        <v>0.45897500000000002</v>
      </c>
      <c r="G31" s="69">
        <f t="shared" si="7"/>
        <v>5.9419249992060941E-3</v>
      </c>
      <c r="H31" s="69">
        <f t="shared" si="8"/>
        <v>0.42131610125000002</v>
      </c>
      <c r="I31" s="69">
        <f t="shared" si="9"/>
        <v>0.38674711514243754</v>
      </c>
      <c r="J31" s="69">
        <f t="shared" si="10"/>
        <v>0.35501451434500053</v>
      </c>
      <c r="K31" s="69">
        <f t="shared" si="11"/>
        <v>5.454390053021234E-3</v>
      </c>
      <c r="L31" s="69">
        <f t="shared" si="12"/>
        <v>5.0068573491708424E-3</v>
      </c>
      <c r="M31" s="69">
        <f t="shared" ca="1" si="4"/>
        <v>1.1192805984737441E-2</v>
      </c>
      <c r="N31" s="69">
        <f t="shared" ca="1" si="13"/>
        <v>2.3877091441785204E-7</v>
      </c>
      <c r="O31" s="79">
        <f t="shared" ca="1" si="14"/>
        <v>258.11579804391926</v>
      </c>
      <c r="P31" s="69">
        <f t="shared" ca="1" si="15"/>
        <v>110.44259625767697</v>
      </c>
      <c r="Q31" s="69">
        <f t="shared" ca="1" si="16"/>
        <v>0.23798958778757268</v>
      </c>
      <c r="R31" s="44">
        <f t="shared" ca="1" si="5"/>
        <v>6.9104401367474713E-4</v>
      </c>
    </row>
    <row r="32" spans="1:28">
      <c r="A32" s="75">
        <v>10000.5</v>
      </c>
      <c r="B32" s="75">
        <v>1.2370149997877888E-2</v>
      </c>
      <c r="C32" s="75">
        <v>1</v>
      </c>
      <c r="D32" s="76">
        <f t="shared" si="6"/>
        <v>1.0000500000000001</v>
      </c>
      <c r="E32" s="76">
        <f t="shared" si="6"/>
        <v>1.2370149997877888E-2</v>
      </c>
      <c r="F32" s="69">
        <f t="shared" si="7"/>
        <v>1.0000500000000001</v>
      </c>
      <c r="G32" s="69">
        <f t="shared" si="7"/>
        <v>1.2370149997877888E-2</v>
      </c>
      <c r="H32" s="69">
        <f t="shared" si="8"/>
        <v>1.0001000025000002</v>
      </c>
      <c r="I32" s="69">
        <f t="shared" si="9"/>
        <v>1.0001500075001253</v>
      </c>
      <c r="J32" s="69">
        <f t="shared" si="10"/>
        <v>1.0002000150005004</v>
      </c>
      <c r="K32" s="69">
        <f t="shared" si="11"/>
        <v>1.2370768505377784E-2</v>
      </c>
      <c r="L32" s="69">
        <f t="shared" si="12"/>
        <v>1.2371387043803054E-2</v>
      </c>
      <c r="M32" s="69">
        <f t="shared" ca="1" si="4"/>
        <v>1.3265404875155158E-2</v>
      </c>
      <c r="N32" s="69">
        <f t="shared" ca="1" si="13"/>
        <v>8.0148129528873933E-7</v>
      </c>
      <c r="O32" s="79">
        <f t="shared" ca="1" si="14"/>
        <v>45.085693245030292</v>
      </c>
      <c r="P32" s="69">
        <f t="shared" ca="1" si="15"/>
        <v>306.09136709282006</v>
      </c>
      <c r="Q32" s="69">
        <f t="shared" ca="1" si="16"/>
        <v>160.83100233950691</v>
      </c>
      <c r="R32" s="44">
        <f t="shared" ca="1" si="5"/>
        <v>-8.9525487727726977E-4</v>
      </c>
    </row>
    <row r="33" spans="1:18">
      <c r="A33" s="75">
        <v>10590</v>
      </c>
      <c r="B33" s="75">
        <v>1.4477000004262663E-2</v>
      </c>
      <c r="C33" s="75">
        <v>0.8</v>
      </c>
      <c r="D33" s="76">
        <f t="shared" si="6"/>
        <v>1.0589999999999999</v>
      </c>
      <c r="E33" s="76">
        <f t="shared" si="6"/>
        <v>1.4477000004262663E-2</v>
      </c>
      <c r="F33" s="69">
        <f t="shared" si="7"/>
        <v>0.84719999999999995</v>
      </c>
      <c r="G33" s="69">
        <f t="shared" si="7"/>
        <v>1.1581600003410131E-2</v>
      </c>
      <c r="H33" s="69">
        <f t="shared" si="8"/>
        <v>0.89718479999999989</v>
      </c>
      <c r="I33" s="69">
        <f t="shared" si="9"/>
        <v>0.9501187031999998</v>
      </c>
      <c r="J33" s="69">
        <f t="shared" si="10"/>
        <v>1.0061757066887997</v>
      </c>
      <c r="K33" s="69">
        <f t="shared" si="11"/>
        <v>1.2264914403611328E-2</v>
      </c>
      <c r="L33" s="69">
        <f t="shared" si="12"/>
        <v>1.2988544353424397E-2</v>
      </c>
      <c r="M33" s="69">
        <f t="shared" ca="1" si="4"/>
        <v>1.4843584491091483E-2</v>
      </c>
      <c r="N33" s="69">
        <f t="shared" ca="1" si="13"/>
        <v>1.0750734878683943E-7</v>
      </c>
      <c r="O33" s="79">
        <f t="shared" ca="1" si="14"/>
        <v>44.589937782031868</v>
      </c>
      <c r="P33" s="69">
        <f t="shared" ca="1" si="15"/>
        <v>1012.4375017697728</v>
      </c>
      <c r="Q33" s="69">
        <f t="shared" ca="1" si="16"/>
        <v>266.51881948007059</v>
      </c>
      <c r="R33" s="44">
        <f t="shared" ca="1" si="5"/>
        <v>-3.6658448682881997E-4</v>
      </c>
    </row>
    <row r="34" spans="1:18">
      <c r="A34" s="75">
        <v>11295.5</v>
      </c>
      <c r="B34" s="75">
        <v>1.9058649995713495E-2</v>
      </c>
      <c r="C34" s="75">
        <v>0.5</v>
      </c>
      <c r="D34" s="76">
        <f t="shared" si="6"/>
        <v>1.1295500000000001</v>
      </c>
      <c r="E34" s="76">
        <f t="shared" si="6"/>
        <v>1.9058649995713495E-2</v>
      </c>
      <c r="F34" s="69">
        <f t="shared" si="7"/>
        <v>0.56477500000000003</v>
      </c>
      <c r="G34" s="69">
        <f t="shared" si="7"/>
        <v>9.5293249978567474E-3</v>
      </c>
      <c r="H34" s="69">
        <f t="shared" si="8"/>
        <v>0.6379416012500001</v>
      </c>
      <c r="I34" s="69">
        <f t="shared" si="9"/>
        <v>0.72058693569193766</v>
      </c>
      <c r="J34" s="69">
        <f t="shared" si="10"/>
        <v>0.8139389732108282</v>
      </c>
      <c r="K34" s="69">
        <f t="shared" si="11"/>
        <v>1.0763849051329089E-2</v>
      </c>
      <c r="L34" s="69">
        <f t="shared" si="12"/>
        <v>1.2158305695928774E-2</v>
      </c>
      <c r="M34" s="69">
        <f t="shared" ca="1" si="4"/>
        <v>1.6831201334359881E-2</v>
      </c>
      <c r="N34" s="69">
        <f t="shared" ca="1" si="13"/>
        <v>2.4807637694830038E-6</v>
      </c>
      <c r="O34" s="79">
        <f t="shared" ca="1" si="14"/>
        <v>130.74192408177322</v>
      </c>
      <c r="P34" s="69">
        <f t="shared" ca="1" si="15"/>
        <v>915.92488175486562</v>
      </c>
      <c r="Q34" s="69">
        <f t="shared" ca="1" si="16"/>
        <v>187.2019931940068</v>
      </c>
      <c r="R34" s="44">
        <f t="shared" ca="1" si="5"/>
        <v>2.2274486613536142E-3</v>
      </c>
    </row>
    <row r="35" spans="1:18">
      <c r="A35" s="75">
        <v>11328.5</v>
      </c>
      <c r="B35" s="75">
        <v>1.6988549999950919E-2</v>
      </c>
      <c r="C35" s="75">
        <v>0.8</v>
      </c>
      <c r="D35" s="76">
        <f t="shared" si="6"/>
        <v>1.1328499999999999</v>
      </c>
      <c r="E35" s="76">
        <f t="shared" si="6"/>
        <v>1.6988549999950919E-2</v>
      </c>
      <c r="F35" s="69">
        <f t="shared" si="7"/>
        <v>0.90627999999999997</v>
      </c>
      <c r="G35" s="69">
        <f t="shared" si="7"/>
        <v>1.3590839999960736E-2</v>
      </c>
      <c r="H35" s="69">
        <f t="shared" si="8"/>
        <v>1.0266792979999999</v>
      </c>
      <c r="I35" s="69">
        <f t="shared" si="9"/>
        <v>1.1630736427392998</v>
      </c>
      <c r="J35" s="69">
        <f t="shared" si="10"/>
        <v>1.3175879761772158</v>
      </c>
      <c r="K35" s="69">
        <f t="shared" si="11"/>
        <v>1.5396383093955518E-2</v>
      </c>
      <c r="L35" s="69">
        <f t="shared" si="12"/>
        <v>1.7441792587987507E-2</v>
      </c>
      <c r="M35" s="69">
        <f t="shared" ca="1" si="4"/>
        <v>1.6926810574582396E-2</v>
      </c>
      <c r="N35" s="69">
        <f t="shared" ca="1" si="13"/>
        <v>3.0494053158683651E-9</v>
      </c>
      <c r="O35" s="79">
        <f t="shared" ca="1" si="14"/>
        <v>352.0659003993083</v>
      </c>
      <c r="P35" s="69">
        <f t="shared" ca="1" si="15"/>
        <v>2408.1992618857798</v>
      </c>
      <c r="Q35" s="69">
        <f t="shared" ca="1" si="16"/>
        <v>488.5439176964797</v>
      </c>
      <c r="R35" s="44">
        <f t="shared" ca="1" si="5"/>
        <v>6.1739425368523282E-5</v>
      </c>
    </row>
    <row r="36" spans="1:18">
      <c r="A36" s="75">
        <v>11436.5</v>
      </c>
      <c r="B36" s="75">
        <v>1.5740949995233677E-2</v>
      </c>
      <c r="C36" s="75">
        <v>0.8</v>
      </c>
      <c r="D36" s="76">
        <f t="shared" si="6"/>
        <v>1.1436500000000001</v>
      </c>
      <c r="E36" s="76">
        <f t="shared" si="6"/>
        <v>1.5740949995233677E-2</v>
      </c>
      <c r="F36" s="69">
        <f t="shared" si="7"/>
        <v>0.91492000000000007</v>
      </c>
      <c r="G36" s="69">
        <f t="shared" si="7"/>
        <v>1.2592759996186942E-2</v>
      </c>
      <c r="H36" s="69">
        <f t="shared" si="8"/>
        <v>1.0463482580000001</v>
      </c>
      <c r="I36" s="69">
        <f t="shared" si="9"/>
        <v>1.1966561852617001</v>
      </c>
      <c r="J36" s="69">
        <f t="shared" si="10"/>
        <v>1.3685558462745435</v>
      </c>
      <c r="K36" s="69">
        <f t="shared" si="11"/>
        <v>1.4401709969639197E-2</v>
      </c>
      <c r="L36" s="69">
        <f t="shared" si="12"/>
        <v>1.6470515606777869E-2</v>
      </c>
      <c r="M36" s="69">
        <f t="shared" ca="1" si="4"/>
        <v>1.7241361777779789E-2</v>
      </c>
      <c r="N36" s="69">
        <f t="shared" ca="1" si="13"/>
        <v>1.8009884137625596E-6</v>
      </c>
      <c r="O36" s="79">
        <f t="shared" ca="1" si="14"/>
        <v>410.07853942707612</v>
      </c>
      <c r="P36" s="69">
        <f t="shared" ca="1" si="15"/>
        <v>2613.6528940756248</v>
      </c>
      <c r="Q36" s="69">
        <f t="shared" ca="1" si="16"/>
        <v>518.23880558448047</v>
      </c>
      <c r="R36" s="44">
        <f t="shared" ca="1" si="5"/>
        <v>-1.5004117825461114E-3</v>
      </c>
    </row>
    <row r="37" spans="1:18">
      <c r="A37" s="75">
        <v>11479</v>
      </c>
      <c r="B37" s="75">
        <v>1.6513699993083719E-2</v>
      </c>
      <c r="C37" s="75">
        <v>1</v>
      </c>
      <c r="D37" s="76">
        <f t="shared" si="6"/>
        <v>1.1478999999999999</v>
      </c>
      <c r="E37" s="76">
        <f t="shared" si="6"/>
        <v>1.6513699993083719E-2</v>
      </c>
      <c r="F37" s="69">
        <f t="shared" si="7"/>
        <v>1.1478999999999999</v>
      </c>
      <c r="G37" s="69">
        <f t="shared" si="7"/>
        <v>1.6513699993083719E-2</v>
      </c>
      <c r="H37" s="69">
        <f t="shared" si="8"/>
        <v>1.3176744099999997</v>
      </c>
      <c r="I37" s="69">
        <f t="shared" si="9"/>
        <v>1.5125584552389997</v>
      </c>
      <c r="J37" s="69">
        <f t="shared" si="10"/>
        <v>1.7362658507688475</v>
      </c>
      <c r="K37" s="69">
        <f t="shared" si="11"/>
        <v>1.8956076222060799E-2</v>
      </c>
      <c r="L37" s="69">
        <f t="shared" si="12"/>
        <v>2.1759679895303589E-2</v>
      </c>
      <c r="M37" s="69">
        <f t="shared" ca="1" si="4"/>
        <v>1.736583581307893E-2</v>
      </c>
      <c r="N37" s="69">
        <f t="shared" ca="1" si="13"/>
        <v>7.2613545571891063E-7</v>
      </c>
      <c r="O37" s="79">
        <f t="shared" ca="1" si="14"/>
        <v>677.03551990701465</v>
      </c>
      <c r="P37" s="69">
        <f t="shared" ca="1" si="15"/>
        <v>4208.3958897386692</v>
      </c>
      <c r="Q37" s="69">
        <f t="shared" ca="1" si="16"/>
        <v>827.46049265288912</v>
      </c>
      <c r="R37" s="44">
        <f t="shared" ca="1" si="5"/>
        <v>-8.5213581999521101E-4</v>
      </c>
    </row>
    <row r="38" spans="1:18">
      <c r="A38" s="75">
        <v>12027.5</v>
      </c>
      <c r="B38" s="75">
        <v>1.8058249996101949E-2</v>
      </c>
      <c r="C38" s="75">
        <v>1</v>
      </c>
      <c r="D38" s="76">
        <f t="shared" si="6"/>
        <v>1.20275</v>
      </c>
      <c r="E38" s="76">
        <f t="shared" si="6"/>
        <v>1.8058249996101949E-2</v>
      </c>
      <c r="F38" s="69">
        <f t="shared" si="7"/>
        <v>1.20275</v>
      </c>
      <c r="G38" s="69">
        <f t="shared" si="7"/>
        <v>1.8058249996101949E-2</v>
      </c>
      <c r="H38" s="69">
        <f t="shared" si="8"/>
        <v>1.4466075624999999</v>
      </c>
      <c r="I38" s="69">
        <f t="shared" si="9"/>
        <v>1.7399072457968749</v>
      </c>
      <c r="J38" s="69">
        <f t="shared" si="10"/>
        <v>2.0926734398821911</v>
      </c>
      <c r="K38" s="69">
        <f t="shared" si="11"/>
        <v>2.1719560182811619E-2</v>
      </c>
      <c r="L38" s="69">
        <f t="shared" si="12"/>
        <v>2.6123201009876675E-2</v>
      </c>
      <c r="M38" s="69">
        <f t="shared" ca="1" si="4"/>
        <v>1.9007369599384295E-2</v>
      </c>
      <c r="N38" s="69">
        <f t="shared" ca="1" si="13"/>
        <v>9.0082802133483776E-7</v>
      </c>
      <c r="O38" s="79">
        <f t="shared" ca="1" si="14"/>
        <v>1149.2123364535203</v>
      </c>
      <c r="P38" s="69">
        <f t="shared" ca="1" si="15"/>
        <v>5664.0524344331488</v>
      </c>
      <c r="Q38" s="69">
        <f t="shared" ca="1" si="16"/>
        <v>1020.733989367595</v>
      </c>
      <c r="R38" s="44">
        <f t="shared" ca="1" si="5"/>
        <v>-9.4911960328234596E-4</v>
      </c>
    </row>
    <row r="39" spans="1:18">
      <c r="A39" s="75">
        <v>12596</v>
      </c>
      <c r="B39" s="75">
        <v>2.1618799997668248E-2</v>
      </c>
      <c r="C39" s="75">
        <v>0.5</v>
      </c>
      <c r="D39" s="76">
        <f t="shared" si="6"/>
        <v>1.2596000000000001</v>
      </c>
      <c r="E39" s="76">
        <f t="shared" si="6"/>
        <v>2.1618799997668248E-2</v>
      </c>
      <c r="F39" s="69">
        <f t="shared" si="7"/>
        <v>0.62980000000000003</v>
      </c>
      <c r="G39" s="69">
        <f t="shared" si="7"/>
        <v>1.0809399998834124E-2</v>
      </c>
      <c r="H39" s="69">
        <f t="shared" si="8"/>
        <v>0.79329608000000007</v>
      </c>
      <c r="I39" s="69">
        <f t="shared" si="9"/>
        <v>0.99923574236800017</v>
      </c>
      <c r="J39" s="69">
        <f t="shared" si="10"/>
        <v>1.2586373410867331</v>
      </c>
      <c r="K39" s="69">
        <f t="shared" si="11"/>
        <v>1.3615520238531463E-2</v>
      </c>
      <c r="L39" s="69">
        <f t="shared" si="12"/>
        <v>1.7150109292454231E-2</v>
      </c>
      <c r="M39" s="69">
        <f t="shared" ca="1" si="4"/>
        <v>2.0777490919844321E-2</v>
      </c>
      <c r="N39" s="69">
        <f t="shared" ca="1" si="13"/>
        <v>3.5390048221447262E-7</v>
      </c>
      <c r="O39" s="79">
        <f t="shared" ca="1" si="14"/>
        <v>392.67746064667432</v>
      </c>
      <c r="P39" s="69">
        <f t="shared" ca="1" si="15"/>
        <v>1677.7552185925686</v>
      </c>
      <c r="Q39" s="69">
        <f t="shared" ca="1" si="16"/>
        <v>283.22398604910614</v>
      </c>
      <c r="R39" s="44">
        <f t="shared" ca="1" si="5"/>
        <v>8.4130907782392628E-4</v>
      </c>
    </row>
    <row r="40" spans="1:18">
      <c r="A40" s="75">
        <v>12689</v>
      </c>
      <c r="B40" s="75">
        <v>2.0266699997591786E-2</v>
      </c>
      <c r="C40" s="75">
        <v>1</v>
      </c>
      <c r="D40" s="76">
        <f t="shared" si="6"/>
        <v>1.2688999999999999</v>
      </c>
      <c r="E40" s="76">
        <f t="shared" si="6"/>
        <v>2.0266699997591786E-2</v>
      </c>
      <c r="F40" s="69">
        <f t="shared" si="7"/>
        <v>1.2688999999999999</v>
      </c>
      <c r="G40" s="69">
        <f t="shared" si="7"/>
        <v>2.0266699997591786E-2</v>
      </c>
      <c r="H40" s="69">
        <f t="shared" si="8"/>
        <v>1.6101072099999998</v>
      </c>
      <c r="I40" s="69">
        <f t="shared" si="9"/>
        <v>2.0430650387689995</v>
      </c>
      <c r="J40" s="69">
        <f t="shared" si="10"/>
        <v>2.5924452276939833</v>
      </c>
      <c r="K40" s="69">
        <f t="shared" si="11"/>
        <v>2.5716415626944215E-2</v>
      </c>
      <c r="L40" s="69">
        <f t="shared" si="12"/>
        <v>3.2631559789029513E-2</v>
      </c>
      <c r="M40" s="69">
        <f t="shared" ca="1" si="4"/>
        <v>2.107372091249975E-2</v>
      </c>
      <c r="N40" s="69">
        <f t="shared" ca="1" si="13"/>
        <v>6.5128275709888711E-7</v>
      </c>
      <c r="O40" s="79">
        <f t="shared" ca="1" si="14"/>
        <v>1626.8286607807129</v>
      </c>
      <c r="P40" s="69">
        <f t="shared" ca="1" si="15"/>
        <v>6824.8622557297658</v>
      </c>
      <c r="Q40" s="69">
        <f t="shared" ca="1" si="16"/>
        <v>1141.3702299864358</v>
      </c>
      <c r="R40" s="44">
        <f t="shared" ca="1" si="5"/>
        <v>-8.0702091490796393E-4</v>
      </c>
    </row>
    <row r="41" spans="1:18">
      <c r="A41" s="75">
        <v>12715.5</v>
      </c>
      <c r="B41" s="75">
        <v>1.9484650001686532E-2</v>
      </c>
      <c r="C41" s="75">
        <v>0.5</v>
      </c>
      <c r="D41" s="76">
        <f t="shared" si="6"/>
        <v>1.27155</v>
      </c>
      <c r="E41" s="76">
        <f t="shared" si="6"/>
        <v>1.9484650001686532E-2</v>
      </c>
      <c r="F41" s="69">
        <f t="shared" si="7"/>
        <v>0.63577499999999998</v>
      </c>
      <c r="G41" s="69">
        <f t="shared" si="7"/>
        <v>9.742325000843266E-3</v>
      </c>
      <c r="H41" s="69">
        <f t="shared" si="8"/>
        <v>0.80841970124999996</v>
      </c>
      <c r="I41" s="69">
        <f t="shared" si="9"/>
        <v>1.0279460711244375</v>
      </c>
      <c r="J41" s="69">
        <f t="shared" si="10"/>
        <v>1.3070848267382784</v>
      </c>
      <c r="K41" s="69">
        <f t="shared" si="11"/>
        <v>1.2387853354822254E-2</v>
      </c>
      <c r="L41" s="69">
        <f t="shared" si="12"/>
        <v>1.5751774933324237E-2</v>
      </c>
      <c r="M41" s="69">
        <f t="shared" ca="1" si="4"/>
        <v>2.1158473294031876E-2</v>
      </c>
      <c r="N41" s="69">
        <f t="shared" ca="1" si="13"/>
        <v>1.400842206998903E-6</v>
      </c>
      <c r="O41" s="79">
        <f t="shared" ca="1" si="14"/>
        <v>410.50385914681181</v>
      </c>
      <c r="P41" s="69">
        <f t="shared" ca="1" si="15"/>
        <v>1713.5214257109799</v>
      </c>
      <c r="Q41" s="69">
        <f t="shared" ca="1" si="16"/>
        <v>285.81363250118892</v>
      </c>
      <c r="R41" s="44">
        <f t="shared" ca="1" si="5"/>
        <v>-1.6738232923453437E-3</v>
      </c>
    </row>
    <row r="42" spans="1:18">
      <c r="A42" s="75">
        <v>12717.5</v>
      </c>
      <c r="B42" s="75">
        <v>2.0065249998879153E-2</v>
      </c>
      <c r="C42" s="75">
        <v>0.8</v>
      </c>
      <c r="D42" s="76">
        <f t="shared" si="6"/>
        <v>1.2717499999999999</v>
      </c>
      <c r="E42" s="76">
        <f t="shared" si="6"/>
        <v>2.0065249998879153E-2</v>
      </c>
      <c r="F42" s="69">
        <f t="shared" si="7"/>
        <v>1.0174000000000001</v>
      </c>
      <c r="G42" s="69">
        <f t="shared" si="7"/>
        <v>1.6052199999103324E-2</v>
      </c>
      <c r="H42" s="69">
        <f t="shared" si="8"/>
        <v>1.29387845</v>
      </c>
      <c r="I42" s="69">
        <f t="shared" si="9"/>
        <v>1.6454899187874998</v>
      </c>
      <c r="J42" s="69">
        <f t="shared" si="10"/>
        <v>2.0926518042180029</v>
      </c>
      <c r="K42" s="69">
        <f t="shared" si="11"/>
        <v>2.041438534885965E-2</v>
      </c>
      <c r="L42" s="69">
        <f t="shared" si="12"/>
        <v>2.5961994567412258E-2</v>
      </c>
      <c r="M42" s="69">
        <f t="shared" ca="1" si="4"/>
        <v>2.1164875869702331E-2</v>
      </c>
      <c r="N42" s="69">
        <f t="shared" ca="1" si="13"/>
        <v>9.6734164462690487E-7</v>
      </c>
      <c r="O42" s="79">
        <f t="shared" ca="1" si="14"/>
        <v>1051.61391980604</v>
      </c>
      <c r="P42" s="69">
        <f t="shared" ca="1" si="15"/>
        <v>4387.9889600460438</v>
      </c>
      <c r="Q42" s="69">
        <f t="shared" ca="1" si="16"/>
        <v>731.7677783462741</v>
      </c>
      <c r="R42" s="44">
        <f t="shared" ca="1" si="5"/>
        <v>-1.0996258708231774E-3</v>
      </c>
    </row>
    <row r="43" spans="1:18">
      <c r="A43" s="75">
        <v>12735</v>
      </c>
      <c r="B43" s="75">
        <v>2.3440500001015607E-2</v>
      </c>
      <c r="C43" s="75">
        <v>1</v>
      </c>
      <c r="D43" s="76">
        <f t="shared" si="6"/>
        <v>1.2735000000000001</v>
      </c>
      <c r="E43" s="76">
        <f t="shared" si="6"/>
        <v>2.3440500001015607E-2</v>
      </c>
      <c r="F43" s="69">
        <f t="shared" si="7"/>
        <v>1.2735000000000001</v>
      </c>
      <c r="G43" s="69">
        <f t="shared" si="7"/>
        <v>2.3440500001015607E-2</v>
      </c>
      <c r="H43" s="69">
        <f t="shared" si="8"/>
        <v>1.6218022500000002</v>
      </c>
      <c r="I43" s="69">
        <f t="shared" si="9"/>
        <v>2.0653651653750003</v>
      </c>
      <c r="J43" s="69">
        <f t="shared" si="10"/>
        <v>2.6302425381050631</v>
      </c>
      <c r="K43" s="69">
        <f t="shared" si="11"/>
        <v>2.9851476751293377E-2</v>
      </c>
      <c r="L43" s="69">
        <f t="shared" si="12"/>
        <v>3.8015855642772114E-2</v>
      </c>
      <c r="M43" s="69">
        <f t="shared" ca="1" si="4"/>
        <v>2.1220935342743476E-2</v>
      </c>
      <c r="N43" s="69">
        <f t="shared" ca="1" si="13"/>
        <v>4.9264672722506837E-6</v>
      </c>
      <c r="O43" s="79">
        <f t="shared" ca="1" si="14"/>
        <v>1652.9559407247166</v>
      </c>
      <c r="P43" s="69">
        <f t="shared" ca="1" si="15"/>
        <v>6874.6678854833599</v>
      </c>
      <c r="Q43" s="69">
        <f t="shared" ca="1" si="16"/>
        <v>1144.4901329333625</v>
      </c>
      <c r="R43" s="44">
        <f t="shared" ca="1" si="5"/>
        <v>2.2195646582721315E-3</v>
      </c>
    </row>
    <row r="44" spans="1:18">
      <c r="A44" s="75">
        <v>12772</v>
      </c>
      <c r="B44" s="75">
        <v>2.0451599993975833E-2</v>
      </c>
      <c r="C44" s="75">
        <v>1</v>
      </c>
      <c r="D44" s="76">
        <f t="shared" si="6"/>
        <v>1.2771999999999999</v>
      </c>
      <c r="E44" s="76">
        <f t="shared" si="6"/>
        <v>2.0451599993975833E-2</v>
      </c>
      <c r="F44" s="69">
        <f t="shared" si="7"/>
        <v>1.2771999999999999</v>
      </c>
      <c r="G44" s="69">
        <f t="shared" si="7"/>
        <v>2.0451599993975833E-2</v>
      </c>
      <c r="H44" s="69">
        <f t="shared" si="8"/>
        <v>1.6312398399999997</v>
      </c>
      <c r="I44" s="69">
        <f t="shared" si="9"/>
        <v>2.0834195236479993</v>
      </c>
      <c r="J44" s="69">
        <f t="shared" si="10"/>
        <v>2.6609434156032243</v>
      </c>
      <c r="K44" s="69">
        <f t="shared" si="11"/>
        <v>2.6120783512305932E-2</v>
      </c>
      <c r="L44" s="69">
        <f t="shared" si="12"/>
        <v>3.3361464701917136E-2</v>
      </c>
      <c r="M44" s="69">
        <f t="shared" ca="1" si="4"/>
        <v>2.1339679345941321E-2</v>
      </c>
      <c r="N44" s="69">
        <f t="shared" ca="1" si="13"/>
        <v>7.8868493538744108E-7</v>
      </c>
      <c r="O44" s="79">
        <f t="shared" ca="1" si="14"/>
        <v>1673.1587643457694</v>
      </c>
      <c r="P44" s="69">
        <f t="shared" ca="1" si="15"/>
        <v>6911.558597155853</v>
      </c>
      <c r="Q44" s="69">
        <f t="shared" ca="1" si="16"/>
        <v>1146.4819945093673</v>
      </c>
      <c r="R44" s="44">
        <f t="shared" ca="1" si="5"/>
        <v>-8.8807935196548796E-4</v>
      </c>
    </row>
    <row r="45" spans="1:18">
      <c r="A45" s="75">
        <v>12772</v>
      </c>
      <c r="B45" s="75">
        <v>2.1141599994734861E-2</v>
      </c>
      <c r="C45" s="75">
        <v>1</v>
      </c>
      <c r="D45" s="76">
        <f t="shared" si="6"/>
        <v>1.2771999999999999</v>
      </c>
      <c r="E45" s="76">
        <f t="shared" si="6"/>
        <v>2.1141599994734861E-2</v>
      </c>
      <c r="F45" s="69">
        <f t="shared" si="7"/>
        <v>1.2771999999999999</v>
      </c>
      <c r="G45" s="69">
        <f t="shared" si="7"/>
        <v>2.1141599994734861E-2</v>
      </c>
      <c r="H45" s="69">
        <f t="shared" si="8"/>
        <v>1.6312398399999997</v>
      </c>
      <c r="I45" s="69">
        <f t="shared" si="9"/>
        <v>2.0834195236479993</v>
      </c>
      <c r="J45" s="69">
        <f t="shared" si="10"/>
        <v>2.6609434156032243</v>
      </c>
      <c r="K45" s="69">
        <f t="shared" si="11"/>
        <v>2.7002051513275362E-2</v>
      </c>
      <c r="L45" s="69">
        <f t="shared" si="12"/>
        <v>3.4487020192755291E-2</v>
      </c>
      <c r="M45" s="69">
        <f t="shared" ca="1" si="4"/>
        <v>2.1339679345941321E-2</v>
      </c>
      <c r="N45" s="69">
        <f t="shared" ca="1" si="13"/>
        <v>3.9235429374372153E-8</v>
      </c>
      <c r="O45" s="79">
        <f t="shared" ca="1" si="14"/>
        <v>1673.1587643457694</v>
      </c>
      <c r="P45" s="69">
        <f t="shared" ca="1" si="15"/>
        <v>6911.558597155853</v>
      </c>
      <c r="Q45" s="69">
        <f t="shared" ca="1" si="16"/>
        <v>1146.4819945093673</v>
      </c>
      <c r="R45" s="44">
        <f t="shared" ca="1" si="5"/>
        <v>-1.9807935120646006E-4</v>
      </c>
    </row>
    <row r="46" spans="1:18">
      <c r="A46" s="75">
        <v>12772</v>
      </c>
      <c r="B46" s="75">
        <v>2.2531599999638274E-2</v>
      </c>
      <c r="C46" s="75">
        <v>1</v>
      </c>
      <c r="D46" s="76">
        <f t="shared" si="6"/>
        <v>1.2771999999999999</v>
      </c>
      <c r="E46" s="76">
        <f t="shared" si="6"/>
        <v>2.2531599999638274E-2</v>
      </c>
      <c r="F46" s="69">
        <f t="shared" si="7"/>
        <v>1.2771999999999999</v>
      </c>
      <c r="G46" s="69">
        <f t="shared" si="7"/>
        <v>2.2531599999638274E-2</v>
      </c>
      <c r="H46" s="69">
        <f t="shared" si="8"/>
        <v>1.6312398399999997</v>
      </c>
      <c r="I46" s="69">
        <f t="shared" si="9"/>
        <v>2.0834195236479993</v>
      </c>
      <c r="J46" s="69">
        <f t="shared" si="10"/>
        <v>2.6609434156032243</v>
      </c>
      <c r="K46" s="69">
        <f t="shared" si="11"/>
        <v>2.8777359519538002E-2</v>
      </c>
      <c r="L46" s="69">
        <f t="shared" si="12"/>
        <v>3.6754443578353932E-2</v>
      </c>
      <c r="M46" s="69">
        <f t="shared" ca="1" si="4"/>
        <v>2.1339679345941321E-2</v>
      </c>
      <c r="N46" s="69">
        <f t="shared" ca="1" si="13"/>
        <v>1.4206748447093725E-6</v>
      </c>
      <c r="O46" s="79">
        <f t="shared" ca="1" si="14"/>
        <v>1673.1587643457694</v>
      </c>
      <c r="P46" s="69">
        <f t="shared" ca="1" si="15"/>
        <v>6911.558597155853</v>
      </c>
      <c r="Q46" s="69">
        <f t="shared" ca="1" si="16"/>
        <v>1146.4819945093673</v>
      </c>
      <c r="R46" s="44">
        <f t="shared" ca="1" si="5"/>
        <v>1.1919206536969533E-3</v>
      </c>
    </row>
    <row r="47" spans="1:18">
      <c r="A47" s="75">
        <v>12772</v>
      </c>
      <c r="B47" s="75">
        <v>2.3221600000397302E-2</v>
      </c>
      <c r="C47" s="75">
        <v>1</v>
      </c>
      <c r="D47" s="76">
        <f t="shared" si="6"/>
        <v>1.2771999999999999</v>
      </c>
      <c r="E47" s="76">
        <f t="shared" si="6"/>
        <v>2.3221600000397302E-2</v>
      </c>
      <c r="F47" s="69">
        <f t="shared" si="7"/>
        <v>1.2771999999999999</v>
      </c>
      <c r="G47" s="69">
        <f t="shared" si="7"/>
        <v>2.3221600000397302E-2</v>
      </c>
      <c r="H47" s="69">
        <f t="shared" si="8"/>
        <v>1.6312398399999997</v>
      </c>
      <c r="I47" s="69">
        <f t="shared" si="9"/>
        <v>2.0834195236479993</v>
      </c>
      <c r="J47" s="69">
        <f t="shared" si="10"/>
        <v>2.6609434156032243</v>
      </c>
      <c r="K47" s="69">
        <f t="shared" si="11"/>
        <v>2.9658627520507432E-2</v>
      </c>
      <c r="L47" s="69">
        <f t="shared" si="12"/>
        <v>3.7879999069192087E-2</v>
      </c>
      <c r="M47" s="69">
        <f t="shared" ca="1" si="4"/>
        <v>2.1339679345941321E-2</v>
      </c>
      <c r="N47" s="69">
        <f t="shared" ca="1" si="13"/>
        <v>3.5416253496680287E-6</v>
      </c>
      <c r="O47" s="79">
        <f t="shared" ca="1" si="14"/>
        <v>1673.1587643457694</v>
      </c>
      <c r="P47" s="69">
        <f t="shared" ca="1" si="15"/>
        <v>6911.558597155853</v>
      </c>
      <c r="Q47" s="69">
        <f t="shared" ca="1" si="16"/>
        <v>1146.4819945093673</v>
      </c>
      <c r="R47" s="44">
        <f t="shared" ca="1" si="5"/>
        <v>1.8819206544559812E-3</v>
      </c>
    </row>
    <row r="48" spans="1:18">
      <c r="A48" s="75">
        <v>12851</v>
      </c>
      <c r="B48" s="75">
        <v>2.1295299993653316E-2</v>
      </c>
      <c r="C48" s="75">
        <v>0.8</v>
      </c>
      <c r="D48" s="76">
        <f t="shared" si="6"/>
        <v>1.2850999999999999</v>
      </c>
      <c r="E48" s="76">
        <f t="shared" si="6"/>
        <v>2.1295299993653316E-2</v>
      </c>
      <c r="F48" s="69">
        <f t="shared" si="7"/>
        <v>1.0280799999999999</v>
      </c>
      <c r="G48" s="69">
        <f t="shared" si="7"/>
        <v>1.7036239994922653E-2</v>
      </c>
      <c r="H48" s="69">
        <f t="shared" si="8"/>
        <v>1.3211856079999997</v>
      </c>
      <c r="I48" s="69">
        <f t="shared" si="9"/>
        <v>1.6978556248407994</v>
      </c>
      <c r="J48" s="69">
        <f t="shared" si="10"/>
        <v>2.1819142634829114</v>
      </c>
      <c r="K48" s="69">
        <f t="shared" si="11"/>
        <v>2.18932720174751E-2</v>
      </c>
      <c r="L48" s="69">
        <f t="shared" si="12"/>
        <v>2.8135043869657247E-2</v>
      </c>
      <c r="M48" s="69">
        <f t="shared" ca="1" si="4"/>
        <v>2.1594205724423759E-2</v>
      </c>
      <c r="N48" s="69">
        <f t="shared" ca="1" si="13"/>
        <v>7.1475708709929942E-8</v>
      </c>
      <c r="O48" s="79">
        <f t="shared" ca="1" si="14"/>
        <v>1096.8282794393724</v>
      </c>
      <c r="P48" s="69">
        <f t="shared" ca="1" si="15"/>
        <v>4467.681026411361</v>
      </c>
      <c r="Q48" s="69">
        <f t="shared" ca="1" si="16"/>
        <v>735.4781860821297</v>
      </c>
      <c r="R48" s="44">
        <f t="shared" ca="1" si="5"/>
        <v>-2.9890573077044277E-4</v>
      </c>
    </row>
    <row r="49" spans="1:18">
      <c r="A49" s="75">
        <v>13984.5</v>
      </c>
      <c r="B49" s="75">
        <v>2.482534999580821E-2</v>
      </c>
      <c r="C49" s="75">
        <v>1</v>
      </c>
      <c r="D49" s="76">
        <f t="shared" si="6"/>
        <v>1.39845</v>
      </c>
      <c r="E49" s="76">
        <f t="shared" si="6"/>
        <v>2.482534999580821E-2</v>
      </c>
      <c r="F49" s="69">
        <f t="shared" si="7"/>
        <v>1.39845</v>
      </c>
      <c r="G49" s="69">
        <f t="shared" si="7"/>
        <v>2.482534999580821E-2</v>
      </c>
      <c r="H49" s="69">
        <f t="shared" si="8"/>
        <v>1.9556624025</v>
      </c>
      <c r="I49" s="69">
        <f t="shared" si="9"/>
        <v>2.7348960867761249</v>
      </c>
      <c r="J49" s="69">
        <f t="shared" si="10"/>
        <v>3.824615432552072</v>
      </c>
      <c r="K49" s="69">
        <f t="shared" si="11"/>
        <v>3.471701070163799E-2</v>
      </c>
      <c r="L49" s="69">
        <f t="shared" si="12"/>
        <v>4.8550003615705647E-2</v>
      </c>
      <c r="M49" s="69">
        <f t="shared" ca="1" si="4"/>
        <v>2.5394933723089132E-2</v>
      </c>
      <c r="N49" s="69">
        <f t="shared" ca="1" si="13"/>
        <v>3.2442562238322714E-7</v>
      </c>
      <c r="O49" s="79">
        <f t="shared" ca="1" si="14"/>
        <v>1867.222049435604</v>
      </c>
      <c r="P49" s="69">
        <f t="shared" ca="1" si="15"/>
        <v>6499.7648999061694</v>
      </c>
      <c r="Q49" s="69">
        <f t="shared" ca="1" si="16"/>
        <v>962.92950921086197</v>
      </c>
      <c r="R49" s="44">
        <f t="shared" ca="1" si="5"/>
        <v>-5.6958372728092149E-4</v>
      </c>
    </row>
    <row r="50" spans="1:18">
      <c r="A50" s="75">
        <v>14787</v>
      </c>
      <c r="B50" s="75">
        <v>3.0316099997435231E-2</v>
      </c>
      <c r="C50" s="75">
        <v>0.5</v>
      </c>
      <c r="D50" s="76">
        <f t="shared" si="6"/>
        <v>1.4786999999999999</v>
      </c>
      <c r="E50" s="76">
        <f t="shared" si="6"/>
        <v>3.0316099997435231E-2</v>
      </c>
      <c r="F50" s="69">
        <f t="shared" si="7"/>
        <v>0.73934999999999995</v>
      </c>
      <c r="G50" s="69">
        <f t="shared" si="7"/>
        <v>1.5158049998717615E-2</v>
      </c>
      <c r="H50" s="69">
        <f t="shared" si="8"/>
        <v>1.0932768449999999</v>
      </c>
      <c r="I50" s="69">
        <f t="shared" si="9"/>
        <v>1.6166284707014997</v>
      </c>
      <c r="J50" s="69">
        <f t="shared" si="10"/>
        <v>2.3905085196263074</v>
      </c>
      <c r="K50" s="69">
        <f t="shared" si="11"/>
        <v>2.2414208533103736E-2</v>
      </c>
      <c r="L50" s="69">
        <f t="shared" si="12"/>
        <v>3.3143890157900494E-2</v>
      </c>
      <c r="M50" s="69">
        <f t="shared" ca="1" si="4"/>
        <v>2.8253950343612361E-2</v>
      </c>
      <c r="N50" s="69">
        <f t="shared" ca="1" si="13"/>
        <v>2.1262305973808917E-6</v>
      </c>
      <c r="O50" s="79">
        <f t="shared" ca="1" si="14"/>
        <v>371.27331440537569</v>
      </c>
      <c r="P50" s="69">
        <f t="shared" ca="1" si="15"/>
        <v>1173.1325905661724</v>
      </c>
      <c r="Q50" s="69">
        <f t="shared" ca="1" si="16"/>
        <v>157.63566404299664</v>
      </c>
      <c r="R50" s="44">
        <f t="shared" ca="1" si="5"/>
        <v>2.0621496538228701E-3</v>
      </c>
    </row>
    <row r="51" spans="1:18">
      <c r="A51" s="75">
        <v>14801</v>
      </c>
      <c r="B51" s="75">
        <v>2.7780299998994451E-2</v>
      </c>
      <c r="C51" s="75">
        <v>1</v>
      </c>
      <c r="D51" s="76">
        <f t="shared" si="6"/>
        <v>1.4801</v>
      </c>
      <c r="E51" s="76">
        <f t="shared" si="6"/>
        <v>2.7780299998994451E-2</v>
      </c>
      <c r="F51" s="69">
        <f t="shared" si="7"/>
        <v>1.4801</v>
      </c>
      <c r="G51" s="69">
        <f t="shared" si="7"/>
        <v>2.7780299998994451E-2</v>
      </c>
      <c r="H51" s="69">
        <f t="shared" si="8"/>
        <v>2.1906960099999999</v>
      </c>
      <c r="I51" s="69">
        <f t="shared" si="9"/>
        <v>3.2424491644009996</v>
      </c>
      <c r="J51" s="69">
        <f t="shared" si="10"/>
        <v>4.7991490082299197</v>
      </c>
      <c r="K51" s="69">
        <f t="shared" si="11"/>
        <v>4.1117622028511686E-2</v>
      </c>
      <c r="L51" s="69">
        <f t="shared" si="12"/>
        <v>6.0858192364400147E-2</v>
      </c>
      <c r="M51" s="69">
        <f t="shared" ca="1" si="4"/>
        <v>2.8305064527848155E-2</v>
      </c>
      <c r="N51" s="69">
        <f t="shared" ca="1" si="13"/>
        <v>2.753778107430503E-7</v>
      </c>
      <c r="O51" s="79">
        <f t="shared" ca="1" si="14"/>
        <v>1475.4449513758339</v>
      </c>
      <c r="P51" s="69">
        <f t="shared" ca="1" si="15"/>
        <v>4653.520588706645</v>
      </c>
      <c r="Q51" s="69">
        <f t="shared" ca="1" si="16"/>
        <v>623.93566961900399</v>
      </c>
      <c r="R51" s="44">
        <f t="shared" ca="1" si="5"/>
        <v>-5.2476452885370437E-4</v>
      </c>
    </row>
    <row r="52" spans="1:18">
      <c r="A52" s="75">
        <v>14807.5</v>
      </c>
      <c r="B52" s="75">
        <v>2.7792249995400198E-2</v>
      </c>
      <c r="C52" s="75">
        <v>0.8</v>
      </c>
      <c r="D52" s="76">
        <f t="shared" si="6"/>
        <v>1.48075</v>
      </c>
      <c r="E52" s="76">
        <f t="shared" si="6"/>
        <v>2.7792249995400198E-2</v>
      </c>
      <c r="F52" s="69">
        <f t="shared" si="7"/>
        <v>1.1846000000000001</v>
      </c>
      <c r="G52" s="69">
        <f t="shared" si="7"/>
        <v>2.223379999632016E-2</v>
      </c>
      <c r="H52" s="69">
        <f t="shared" si="8"/>
        <v>1.7540964500000003</v>
      </c>
      <c r="I52" s="69">
        <f t="shared" si="9"/>
        <v>2.5973783183375003</v>
      </c>
      <c r="J52" s="69">
        <f t="shared" si="10"/>
        <v>3.8460679448782535</v>
      </c>
      <c r="K52" s="69">
        <f t="shared" si="11"/>
        <v>3.2922699344551075E-2</v>
      </c>
      <c r="L52" s="69">
        <f t="shared" si="12"/>
        <v>4.8750287054444001E-2</v>
      </c>
      <c r="M52" s="69">
        <f t="shared" ca="1" si="4"/>
        <v>2.832881053598536E-2</v>
      </c>
      <c r="N52" s="69">
        <f t="shared" ca="1" si="13"/>
        <v>2.3031777097043294E-7</v>
      </c>
      <c r="O52" s="79">
        <f t="shared" ca="1" si="14"/>
        <v>941.3995972015374</v>
      </c>
      <c r="P52" s="69">
        <f t="shared" ca="1" si="15"/>
        <v>2966.6220457320251</v>
      </c>
      <c r="Q52" s="69">
        <f t="shared" ca="1" si="16"/>
        <v>397.35254004101472</v>
      </c>
      <c r="R52" s="44">
        <f t="shared" ca="1" si="5"/>
        <v>-5.3656054058516187E-4</v>
      </c>
    </row>
    <row r="53" spans="1:18">
      <c r="A53" s="75">
        <v>14998</v>
      </c>
      <c r="B53" s="75">
        <v>2.7319400003761984E-2</v>
      </c>
      <c r="C53" s="75">
        <v>0.5</v>
      </c>
      <c r="D53" s="76">
        <f t="shared" si="6"/>
        <v>1.4998</v>
      </c>
      <c r="E53" s="76">
        <f t="shared" si="6"/>
        <v>2.7319400003761984E-2</v>
      </c>
      <c r="F53" s="69">
        <f t="shared" si="7"/>
        <v>0.74990000000000001</v>
      </c>
      <c r="G53" s="69">
        <f t="shared" si="7"/>
        <v>1.3659700001880992E-2</v>
      </c>
      <c r="H53" s="69">
        <f t="shared" si="8"/>
        <v>1.1247000200000001</v>
      </c>
      <c r="I53" s="69">
        <f t="shared" si="9"/>
        <v>1.6868250899960002</v>
      </c>
      <c r="J53" s="69">
        <f t="shared" si="10"/>
        <v>2.5299002699760011</v>
      </c>
      <c r="K53" s="69">
        <f t="shared" si="11"/>
        <v>2.0486818062821113E-2</v>
      </c>
      <c r="L53" s="69">
        <f t="shared" si="12"/>
        <v>3.0726129730619105E-2</v>
      </c>
      <c r="M53" s="69">
        <f t="shared" ca="1" si="4"/>
        <v>2.9028813213585119E-2</v>
      </c>
      <c r="N53" s="69">
        <f t="shared" ca="1" si="13"/>
        <v>1.4610467609589157E-6</v>
      </c>
      <c r="O53" s="79">
        <f t="shared" ca="1" si="14"/>
        <v>332.83879298459158</v>
      </c>
      <c r="P53" s="69">
        <f t="shared" ca="1" si="15"/>
        <v>1021.8568415957011</v>
      </c>
      <c r="Q53" s="69">
        <f t="shared" ca="1" si="16"/>
        <v>132.463520559496</v>
      </c>
      <c r="R53" s="44">
        <f t="shared" ca="1" si="5"/>
        <v>-1.7094132098231345E-3</v>
      </c>
    </row>
    <row r="54" spans="1:18">
      <c r="A54" s="75">
        <v>15015.5</v>
      </c>
      <c r="B54" s="75">
        <v>3.1474650000745896E-2</v>
      </c>
      <c r="C54" s="75">
        <v>0.5</v>
      </c>
      <c r="D54" s="76">
        <f t="shared" si="6"/>
        <v>1.5015499999999999</v>
      </c>
      <c r="E54" s="76">
        <f t="shared" si="6"/>
        <v>3.1474650000745896E-2</v>
      </c>
      <c r="F54" s="69">
        <f t="shared" si="7"/>
        <v>0.75077499999999997</v>
      </c>
      <c r="G54" s="69">
        <f t="shared" si="7"/>
        <v>1.5737325000372948E-2</v>
      </c>
      <c r="H54" s="69">
        <f t="shared" si="8"/>
        <v>1.1273262012499998</v>
      </c>
      <c r="I54" s="69">
        <f t="shared" si="9"/>
        <v>1.6927366574869371</v>
      </c>
      <c r="J54" s="69">
        <f t="shared" si="10"/>
        <v>2.5417287280495104</v>
      </c>
      <c r="K54" s="69">
        <f t="shared" si="11"/>
        <v>2.3630380354310001E-2</v>
      </c>
      <c r="L54" s="69">
        <f t="shared" si="12"/>
        <v>3.5482197621014178E-2</v>
      </c>
      <c r="M54" s="69">
        <f t="shared" ca="1" si="4"/>
        <v>2.9093511904697514E-2</v>
      </c>
      <c r="N54" s="69">
        <f t="shared" ca="1" si="13"/>
        <v>2.8349093162264577E-6</v>
      </c>
      <c r="O54" s="79">
        <f t="shared" ca="1" si="14"/>
        <v>329.46696781040379</v>
      </c>
      <c r="P54" s="69">
        <f t="shared" ca="1" si="15"/>
        <v>1008.9576610054173</v>
      </c>
      <c r="Q54" s="69">
        <f t="shared" ca="1" si="16"/>
        <v>130.35973146917607</v>
      </c>
      <c r="R54" s="44">
        <f t="shared" ca="1" si="5"/>
        <v>2.3811380960483824E-3</v>
      </c>
    </row>
    <row r="55" spans="1:18">
      <c r="A55" s="75">
        <v>15027</v>
      </c>
      <c r="B55" s="75">
        <v>2.7188100000785198E-2</v>
      </c>
      <c r="C55" s="75">
        <v>0.5</v>
      </c>
      <c r="D55" s="76">
        <f t="shared" si="6"/>
        <v>1.5026999999999999</v>
      </c>
      <c r="E55" s="76">
        <f t="shared" si="6"/>
        <v>2.7188100000785198E-2</v>
      </c>
      <c r="F55" s="69">
        <f t="shared" si="7"/>
        <v>0.75134999999999996</v>
      </c>
      <c r="G55" s="69">
        <f t="shared" si="7"/>
        <v>1.3594050000392599E-2</v>
      </c>
      <c r="H55" s="69">
        <f t="shared" si="8"/>
        <v>1.1290536449999999</v>
      </c>
      <c r="I55" s="69">
        <f t="shared" si="9"/>
        <v>1.6966289123414999</v>
      </c>
      <c r="J55" s="69">
        <f t="shared" si="10"/>
        <v>2.5495242665755717</v>
      </c>
      <c r="K55" s="69">
        <f t="shared" si="11"/>
        <v>2.0427778935589957E-2</v>
      </c>
      <c r="L55" s="69">
        <f t="shared" si="12"/>
        <v>3.0696823406511028E-2</v>
      </c>
      <c r="M55" s="69">
        <f t="shared" ca="1" si="4"/>
        <v>2.9136064284515331E-2</v>
      </c>
      <c r="N55" s="69">
        <f t="shared" ca="1" si="13"/>
        <v>1.8972824253441253E-6</v>
      </c>
      <c r="O55" s="79">
        <f t="shared" ca="1" si="14"/>
        <v>327.23740684100716</v>
      </c>
      <c r="P55" s="69">
        <f t="shared" ca="1" si="15"/>
        <v>1000.4574665499435</v>
      </c>
      <c r="Q55" s="69">
        <f t="shared" ca="1" si="16"/>
        <v>128.97692843150784</v>
      </c>
      <c r="R55" s="44">
        <f t="shared" ca="1" si="5"/>
        <v>-1.9479642837301331E-3</v>
      </c>
    </row>
    <row r="56" spans="1:18">
      <c r="A56" s="75">
        <v>15040.5</v>
      </c>
      <c r="B56" s="75">
        <v>3.0082149991358165E-2</v>
      </c>
      <c r="C56" s="75">
        <v>0.8</v>
      </c>
      <c r="D56" s="76">
        <f t="shared" si="6"/>
        <v>1.5040500000000001</v>
      </c>
      <c r="E56" s="76">
        <f t="shared" si="6"/>
        <v>3.0082149991358165E-2</v>
      </c>
      <c r="F56" s="69">
        <f t="shared" si="7"/>
        <v>1.2032400000000001</v>
      </c>
      <c r="G56" s="69">
        <f t="shared" si="7"/>
        <v>2.4065719993086532E-2</v>
      </c>
      <c r="H56" s="69">
        <f t="shared" si="8"/>
        <v>1.8097331220000004</v>
      </c>
      <c r="I56" s="69">
        <f t="shared" si="9"/>
        <v>2.7219291021441006</v>
      </c>
      <c r="J56" s="69">
        <f t="shared" si="10"/>
        <v>4.0939174660798345</v>
      </c>
      <c r="K56" s="69">
        <f t="shared" si="11"/>
        <v>3.6196046155601805E-2</v>
      </c>
      <c r="L56" s="69">
        <f t="shared" si="12"/>
        <v>5.4440663220332898E-2</v>
      </c>
      <c r="M56" s="69">
        <f t="shared" ca="1" si="4"/>
        <v>2.9186053608249895E-2</v>
      </c>
      <c r="N56" s="69">
        <f t="shared" ca="1" si="13"/>
        <v>6.4239098225577852E-7</v>
      </c>
      <c r="O56" s="79">
        <f t="shared" ca="1" si="14"/>
        <v>830.99247274036838</v>
      </c>
      <c r="P56" s="69">
        <f t="shared" ca="1" si="15"/>
        <v>2535.567833800922</v>
      </c>
      <c r="Q56" s="69">
        <f t="shared" ca="1" si="16"/>
        <v>326.02498713577558</v>
      </c>
      <c r="R56" s="44">
        <f t="shared" ca="1" si="5"/>
        <v>8.9609638310826981E-4</v>
      </c>
    </row>
    <row r="57" spans="1:18">
      <c r="A57" s="75">
        <v>15081</v>
      </c>
      <c r="B57" s="75">
        <v>2.9264299999340437E-2</v>
      </c>
      <c r="C57" s="75">
        <v>1</v>
      </c>
      <c r="D57" s="76">
        <f t="shared" si="6"/>
        <v>1.5081</v>
      </c>
      <c r="E57" s="76">
        <f t="shared" si="6"/>
        <v>2.9264299999340437E-2</v>
      </c>
      <c r="F57" s="69">
        <f t="shared" si="7"/>
        <v>1.5081</v>
      </c>
      <c r="G57" s="69">
        <f t="shared" si="7"/>
        <v>2.9264299999340437E-2</v>
      </c>
      <c r="H57" s="69">
        <f t="shared" si="8"/>
        <v>2.2743656099999998</v>
      </c>
      <c r="I57" s="69">
        <f t="shared" si="9"/>
        <v>3.4299707764409999</v>
      </c>
      <c r="J57" s="69">
        <f t="shared" si="10"/>
        <v>5.1727389279506717</v>
      </c>
      <c r="K57" s="69">
        <f t="shared" si="11"/>
        <v>4.4133490829005313E-2</v>
      </c>
      <c r="L57" s="69">
        <f t="shared" si="12"/>
        <v>6.6557717519222917E-2</v>
      </c>
      <c r="M57" s="69">
        <f t="shared" ca="1" si="4"/>
        <v>2.9336258294082838E-2</v>
      </c>
      <c r="N57" s="69">
        <f t="shared" ca="1" si="13"/>
        <v>5.1779961822342645E-9</v>
      </c>
      <c r="O57" s="79">
        <f t="shared" ca="1" si="14"/>
        <v>1266.5118891503066</v>
      </c>
      <c r="P57" s="69">
        <f t="shared" ca="1" si="15"/>
        <v>3841.2622527016929</v>
      </c>
      <c r="Q57" s="69">
        <f t="shared" ca="1" si="16"/>
        <v>489.93737349402647</v>
      </c>
      <c r="R57" s="44">
        <f t="shared" ca="1" si="5"/>
        <v>-7.1958294742401063E-5</v>
      </c>
    </row>
    <row r="58" spans="1:18">
      <c r="A58" s="75">
        <v>15533.5</v>
      </c>
      <c r="B58" s="75">
        <v>3.1030049991386477E-2</v>
      </c>
      <c r="C58" s="75">
        <v>1</v>
      </c>
      <c r="D58" s="76">
        <f t="shared" si="6"/>
        <v>1.55335</v>
      </c>
      <c r="E58" s="76">
        <f t="shared" si="6"/>
        <v>3.1030049991386477E-2</v>
      </c>
      <c r="F58" s="69">
        <f t="shared" si="7"/>
        <v>1.55335</v>
      </c>
      <c r="G58" s="69">
        <f t="shared" si="7"/>
        <v>3.1030049991386477E-2</v>
      </c>
      <c r="H58" s="69">
        <f t="shared" si="8"/>
        <v>2.4128962225000001</v>
      </c>
      <c r="I58" s="69">
        <f t="shared" si="9"/>
        <v>3.7480723472203752</v>
      </c>
      <c r="J58" s="69">
        <f t="shared" si="10"/>
        <v>5.82206818055477</v>
      </c>
      <c r="K58" s="69">
        <f t="shared" si="11"/>
        <v>4.8200528154120181E-2</v>
      </c>
      <c r="L58" s="69">
        <f t="shared" si="12"/>
        <v>7.4872290408202591E-2</v>
      </c>
      <c r="M58" s="69">
        <f t="shared" ca="1" si="4"/>
        <v>3.1038616954170817E-2</v>
      </c>
      <c r="N58" s="69">
        <f t="shared" ca="1" si="13"/>
        <v>7.3392851348264547E-11</v>
      </c>
      <c r="O58" s="79">
        <f t="shared" ca="1" si="14"/>
        <v>885.30418712221535</v>
      </c>
      <c r="P58" s="69">
        <f t="shared" ca="1" si="15"/>
        <v>2475.3198947213136</v>
      </c>
      <c r="Q58" s="69">
        <f t="shared" ca="1" si="16"/>
        <v>279.16789412771567</v>
      </c>
      <c r="R58" s="44">
        <f t="shared" ca="1" si="5"/>
        <v>-8.5669627843398821E-6</v>
      </c>
    </row>
    <row r="59" spans="1:18">
      <c r="A59" s="75">
        <v>15567</v>
      </c>
      <c r="B59" s="75">
        <v>3.0150099999445956E-2</v>
      </c>
      <c r="C59" s="75">
        <v>1</v>
      </c>
      <c r="D59" s="76">
        <f t="shared" si="6"/>
        <v>1.5567</v>
      </c>
      <c r="E59" s="76">
        <f t="shared" si="6"/>
        <v>3.0150099999445956E-2</v>
      </c>
      <c r="F59" s="69">
        <f t="shared" si="7"/>
        <v>1.5567</v>
      </c>
      <c r="G59" s="69">
        <f t="shared" si="7"/>
        <v>3.0150099999445956E-2</v>
      </c>
      <c r="H59" s="69">
        <f t="shared" si="8"/>
        <v>2.4233148899999999</v>
      </c>
      <c r="I59" s="69">
        <f t="shared" si="9"/>
        <v>3.7723742892629999</v>
      </c>
      <c r="J59" s="69">
        <f t="shared" si="10"/>
        <v>5.8724550560957116</v>
      </c>
      <c r="K59" s="69">
        <f t="shared" si="11"/>
        <v>4.6934660669137519E-2</v>
      </c>
      <c r="L59" s="69">
        <f t="shared" si="12"/>
        <v>7.3063186263646371E-2</v>
      </c>
      <c r="M59" s="69">
        <f t="shared" ca="1" si="4"/>
        <v>3.1166410135702906E-2</v>
      </c>
      <c r="N59" s="69">
        <f t="shared" ca="1" si="13"/>
        <v>1.0328862930586194E-6</v>
      </c>
      <c r="O59" s="79">
        <f t="shared" ca="1" si="14"/>
        <v>856.13074451444493</v>
      </c>
      <c r="P59" s="69">
        <f t="shared" ca="1" si="15"/>
        <v>2375.8064063984402</v>
      </c>
      <c r="Q59" s="69">
        <f t="shared" ca="1" si="16"/>
        <v>264.57749181654498</v>
      </c>
      <c r="R59" s="44">
        <f t="shared" ca="1" si="5"/>
        <v>-1.0163101362569496E-3</v>
      </c>
    </row>
    <row r="60" spans="1:18">
      <c r="A60" s="75">
        <v>16231</v>
      </c>
      <c r="B60" s="75">
        <v>3.2509299999219365E-2</v>
      </c>
      <c r="C60" s="75">
        <v>1</v>
      </c>
      <c r="D60" s="76">
        <f t="shared" si="6"/>
        <v>1.6231</v>
      </c>
      <c r="E60" s="76">
        <f t="shared" si="6"/>
        <v>3.2509299999219365E-2</v>
      </c>
      <c r="F60" s="69">
        <f t="shared" si="7"/>
        <v>1.6231</v>
      </c>
      <c r="G60" s="69">
        <f t="shared" si="7"/>
        <v>3.2509299999219365E-2</v>
      </c>
      <c r="H60" s="69">
        <f t="shared" si="8"/>
        <v>2.63445361</v>
      </c>
      <c r="I60" s="69">
        <f t="shared" si="9"/>
        <v>4.2759816543909999</v>
      </c>
      <c r="J60" s="69">
        <f t="shared" si="10"/>
        <v>6.9403458232420316</v>
      </c>
      <c r="K60" s="69">
        <f t="shared" si="11"/>
        <v>5.276584482873295E-2</v>
      </c>
      <c r="L60" s="69">
        <f t="shared" si="12"/>
        <v>8.5644242741516455E-2</v>
      </c>
      <c r="M60" s="69">
        <f t="shared" ca="1" si="4"/>
        <v>3.3749514385210039E-2</v>
      </c>
      <c r="N60" s="69">
        <f t="shared" ca="1" si="13"/>
        <v>1.5381317232182229E-6</v>
      </c>
      <c r="O60" s="79">
        <f t="shared" ca="1" si="14"/>
        <v>312.76244800856324</v>
      </c>
      <c r="P60" s="69">
        <f t="shared" ca="1" si="15"/>
        <v>661.62078369355856</v>
      </c>
      <c r="Q60" s="69">
        <f t="shared" ca="1" si="16"/>
        <v>40.144785737430205</v>
      </c>
      <c r="R60" s="44">
        <f t="shared" ca="1" si="5"/>
        <v>-1.2402143859906734E-3</v>
      </c>
    </row>
    <row r="61" spans="1:18">
      <c r="A61" s="75">
        <v>16889</v>
      </c>
      <c r="B61" s="75">
        <v>3.602669999236241E-2</v>
      </c>
      <c r="C61" s="75">
        <v>1</v>
      </c>
      <c r="D61" s="76">
        <f t="shared" si="6"/>
        <v>1.6889000000000001</v>
      </c>
      <c r="E61" s="76">
        <f t="shared" si="6"/>
        <v>3.602669999236241E-2</v>
      </c>
      <c r="F61" s="69">
        <f t="shared" si="7"/>
        <v>1.6889000000000001</v>
      </c>
      <c r="G61" s="69">
        <f t="shared" si="7"/>
        <v>3.602669999236241E-2</v>
      </c>
      <c r="H61" s="69">
        <f t="shared" si="8"/>
        <v>2.8523832100000002</v>
      </c>
      <c r="I61" s="69">
        <f t="shared" si="9"/>
        <v>4.8173900033690007</v>
      </c>
      <c r="J61" s="69">
        <f t="shared" si="10"/>
        <v>8.136089976689906</v>
      </c>
      <c r="K61" s="69">
        <f t="shared" si="11"/>
        <v>6.0845493617100878E-2</v>
      </c>
      <c r="L61" s="69">
        <f t="shared" si="12"/>
        <v>0.10276195416992168</v>
      </c>
      <c r="M61" s="69">
        <f t="shared" ca="1" si="4"/>
        <v>3.6403430223279597E-2</v>
      </c>
      <c r="N61" s="69">
        <f t="shared" ca="1" si="13"/>
        <v>1.4192566688691695E-7</v>
      </c>
      <c r="O61" s="79">
        <f t="shared" ca="1" si="14"/>
        <v>8.288867119290229</v>
      </c>
      <c r="P61" s="69">
        <f t="shared" ca="1" si="15"/>
        <v>7.3674804934505644</v>
      </c>
      <c r="Q61" s="69">
        <f t="shared" ca="1" si="16"/>
        <v>32.284149071752502</v>
      </c>
      <c r="R61" s="44">
        <f t="shared" ca="1" si="5"/>
        <v>-3.7673023091718688E-4</v>
      </c>
    </row>
    <row r="62" spans="1:18">
      <c r="A62" s="75">
        <v>16921</v>
      </c>
      <c r="B62" s="75">
        <v>3.5756299992499407E-2</v>
      </c>
      <c r="C62" s="75">
        <v>1</v>
      </c>
      <c r="D62" s="76">
        <f t="shared" si="6"/>
        <v>1.6920999999999999</v>
      </c>
      <c r="E62" s="76">
        <f t="shared" si="6"/>
        <v>3.5756299992499407E-2</v>
      </c>
      <c r="F62" s="69">
        <f t="shared" si="7"/>
        <v>1.6920999999999999</v>
      </c>
      <c r="G62" s="69">
        <f t="shared" si="7"/>
        <v>3.5756299992499407E-2</v>
      </c>
      <c r="H62" s="69">
        <f t="shared" si="8"/>
        <v>2.86320241</v>
      </c>
      <c r="I62" s="69">
        <f t="shared" si="9"/>
        <v>4.8448247979609995</v>
      </c>
      <c r="J62" s="69">
        <f t="shared" si="10"/>
        <v>8.1979280406298063</v>
      </c>
      <c r="K62" s="69">
        <f t="shared" si="11"/>
        <v>6.0503235217308243E-2</v>
      </c>
      <c r="L62" s="69">
        <f t="shared" si="12"/>
        <v>0.10237752431120728</v>
      </c>
      <c r="M62" s="69">
        <f t="shared" ca="1" si="4"/>
        <v>3.6534885915205262E-2</v>
      </c>
      <c r="N62" s="69">
        <f t="shared" ca="1" si="13"/>
        <v>6.0619603903572684E-7</v>
      </c>
      <c r="O62" s="79">
        <f t="shared" ca="1" si="14"/>
        <v>4.3027625409457899</v>
      </c>
      <c r="P62" s="69">
        <f t="shared" ca="1" si="15"/>
        <v>17.977479896261485</v>
      </c>
      <c r="Q62" s="69">
        <f t="shared" ca="1" si="16"/>
        <v>39.963261359321486</v>
      </c>
      <c r="R62" s="44">
        <f t="shared" ca="1" si="5"/>
        <v>-7.7858592270585447E-4</v>
      </c>
    </row>
    <row r="63" spans="1:18">
      <c r="A63" s="75">
        <v>16950</v>
      </c>
      <c r="B63" s="75">
        <v>3.6674999995739199E-2</v>
      </c>
      <c r="C63" s="75">
        <v>1</v>
      </c>
      <c r="D63" s="76">
        <f t="shared" si="6"/>
        <v>1.6950000000000001</v>
      </c>
      <c r="E63" s="76">
        <f t="shared" si="6"/>
        <v>3.6674999995739199E-2</v>
      </c>
      <c r="F63" s="69">
        <f t="shared" si="7"/>
        <v>1.6950000000000001</v>
      </c>
      <c r="G63" s="69">
        <f t="shared" si="7"/>
        <v>3.6674999995739199E-2</v>
      </c>
      <c r="H63" s="69">
        <f t="shared" si="8"/>
        <v>2.8730250000000002</v>
      </c>
      <c r="I63" s="69">
        <f t="shared" si="9"/>
        <v>4.8697773750000009</v>
      </c>
      <c r="J63" s="69">
        <f t="shared" si="10"/>
        <v>8.2542726506250013</v>
      </c>
      <c r="K63" s="69">
        <f t="shared" si="11"/>
        <v>6.2164124992777944E-2</v>
      </c>
      <c r="L63" s="69">
        <f t="shared" si="12"/>
        <v>0.10536819186275861</v>
      </c>
      <c r="M63" s="69">
        <f t="shared" ca="1" si="4"/>
        <v>3.6654209107516877E-2</v>
      </c>
      <c r="N63" s="69">
        <f t="shared" ca="1" si="13"/>
        <v>4.322610330730785E-10</v>
      </c>
      <c r="O63" s="79">
        <f t="shared" ca="1" si="14"/>
        <v>1.7908866960828957</v>
      </c>
      <c r="P63" s="69">
        <f t="shared" ca="1" si="15"/>
        <v>31.74270529595935</v>
      </c>
      <c r="Q63" s="69">
        <f t="shared" ca="1" si="16"/>
        <v>47.690622723058837</v>
      </c>
      <c r="R63" s="44">
        <f t="shared" ca="1" si="5"/>
        <v>2.0790888222321779E-5</v>
      </c>
    </row>
    <row r="64" spans="1:18">
      <c r="A64" s="75">
        <v>16981</v>
      </c>
      <c r="B64" s="75">
        <v>3.7134299993340392E-2</v>
      </c>
      <c r="C64" s="75">
        <v>1</v>
      </c>
      <c r="D64" s="76">
        <f t="shared" si="6"/>
        <v>1.6980999999999999</v>
      </c>
      <c r="E64" s="76">
        <f t="shared" si="6"/>
        <v>3.7134299993340392E-2</v>
      </c>
      <c r="F64" s="69">
        <f t="shared" si="7"/>
        <v>1.6980999999999999</v>
      </c>
      <c r="G64" s="69">
        <f t="shared" si="7"/>
        <v>3.7134299993340392E-2</v>
      </c>
      <c r="H64" s="69">
        <f t="shared" si="8"/>
        <v>2.8835436099999998</v>
      </c>
      <c r="I64" s="69">
        <f t="shared" si="9"/>
        <v>4.8965454041409995</v>
      </c>
      <c r="J64" s="69">
        <f t="shared" si="10"/>
        <v>8.314823750771831</v>
      </c>
      <c r="K64" s="69">
        <f t="shared" si="11"/>
        <v>6.3057754818691317E-2</v>
      </c>
      <c r="L64" s="69">
        <f t="shared" si="12"/>
        <v>0.10707837345761972</v>
      </c>
      <c r="M64" s="69">
        <f t="shared" ca="1" si="4"/>
        <v>3.6781962806589019E-2</v>
      </c>
      <c r="N64" s="69">
        <f t="shared" ca="1" si="13"/>
        <v>1.2414149316787154E-7</v>
      </c>
      <c r="O64" s="79">
        <f t="shared" ca="1" si="14"/>
        <v>0.29623365891585168</v>
      </c>
      <c r="P64" s="69">
        <f t="shared" ca="1" si="15"/>
        <v>50.927009182998724</v>
      </c>
      <c r="Q64" s="69">
        <f t="shared" ca="1" si="16"/>
        <v>56.775846083393944</v>
      </c>
      <c r="R64" s="44">
        <f t="shared" ca="1" si="5"/>
        <v>3.5233718675137249E-4</v>
      </c>
    </row>
    <row r="65" spans="1:18">
      <c r="A65" s="75">
        <v>16997</v>
      </c>
      <c r="B65" s="75">
        <v>4.7479100001510233E-2</v>
      </c>
      <c r="C65" s="75">
        <v>1</v>
      </c>
      <c r="D65" s="76">
        <f t="shared" si="6"/>
        <v>1.6997</v>
      </c>
      <c r="E65" s="76">
        <f t="shared" si="6"/>
        <v>4.7479100001510233E-2</v>
      </c>
      <c r="F65" s="69">
        <f t="shared" si="7"/>
        <v>1.6997</v>
      </c>
      <c r="G65" s="69">
        <f t="shared" si="7"/>
        <v>4.7479100001510233E-2</v>
      </c>
      <c r="H65" s="69">
        <f t="shared" si="8"/>
        <v>2.88898009</v>
      </c>
      <c r="I65" s="69">
        <f t="shared" si="9"/>
        <v>4.910399458973</v>
      </c>
      <c r="J65" s="69">
        <f t="shared" si="10"/>
        <v>8.3462059604164089</v>
      </c>
      <c r="K65" s="69">
        <f t="shared" si="11"/>
        <v>8.0700226272566941E-2</v>
      </c>
      <c r="L65" s="69">
        <f t="shared" si="12"/>
        <v>0.13716617459548203</v>
      </c>
      <c r="M65" s="69">
        <f t="shared" ca="1" si="4"/>
        <v>3.6847981593989207E-2</v>
      </c>
      <c r="N65" s="69">
        <f t="shared" ca="1" si="13"/>
        <v>1.1302067859473239E-4</v>
      </c>
      <c r="O65" s="79">
        <f t="shared" ca="1" si="14"/>
        <v>1.7318645307703794E-2</v>
      </c>
      <c r="P65" s="69">
        <f t="shared" ca="1" si="15"/>
        <v>62.671492596712419</v>
      </c>
      <c r="Q65" s="69">
        <f t="shared" ca="1" si="16"/>
        <v>61.80432097265593</v>
      </c>
      <c r="R65" s="44">
        <f t="shared" ca="1" si="5"/>
        <v>1.0631118407521026E-2</v>
      </c>
    </row>
    <row r="66" spans="1:18">
      <c r="A66" s="75">
        <v>17577</v>
      </c>
      <c r="B66" s="75">
        <v>4.0753099994617514E-2</v>
      </c>
      <c r="C66" s="75">
        <v>1</v>
      </c>
      <c r="D66" s="76">
        <f t="shared" si="6"/>
        <v>1.7577</v>
      </c>
      <c r="E66" s="76">
        <f t="shared" si="6"/>
        <v>4.0753099994617514E-2</v>
      </c>
      <c r="F66" s="69">
        <f t="shared" si="7"/>
        <v>1.7577</v>
      </c>
      <c r="G66" s="69">
        <f t="shared" si="7"/>
        <v>4.0753099994617514E-2</v>
      </c>
      <c r="H66" s="69">
        <f t="shared" si="8"/>
        <v>3.0895092900000001</v>
      </c>
      <c r="I66" s="69">
        <f t="shared" si="9"/>
        <v>5.4304304790330002</v>
      </c>
      <c r="J66" s="69">
        <f t="shared" si="10"/>
        <v>9.5450676529963054</v>
      </c>
      <c r="K66" s="69">
        <f t="shared" si="11"/>
        <v>7.1631723860539204E-2</v>
      </c>
      <c r="L66" s="69">
        <f t="shared" si="12"/>
        <v>0.12590708102966977</v>
      </c>
      <c r="M66" s="69">
        <f t="shared" ca="1" si="4"/>
        <v>3.9278578052447721E-2</v>
      </c>
      <c r="N66" s="69">
        <f t="shared" ca="1" si="13"/>
        <v>2.1742149579401784E-6</v>
      </c>
      <c r="O66" s="79">
        <f t="shared" ca="1" si="14"/>
        <v>260.93569516391057</v>
      </c>
      <c r="P66" s="69">
        <f t="shared" ca="1" si="15"/>
        <v>1477.1978422852942</v>
      </c>
      <c r="Q66" s="69">
        <f t="shared" ca="1" si="16"/>
        <v>422.96712740932821</v>
      </c>
      <c r="R66" s="44">
        <f t="shared" ca="1" si="5"/>
        <v>1.474521942169793E-3</v>
      </c>
    </row>
    <row r="67" spans="1:18">
      <c r="A67" s="75">
        <v>17608.5</v>
      </c>
      <c r="B67" s="75">
        <v>3.8672549999319017E-2</v>
      </c>
      <c r="C67" s="75">
        <v>1</v>
      </c>
      <c r="D67" s="76">
        <f t="shared" si="6"/>
        <v>1.76085</v>
      </c>
      <c r="E67" s="76">
        <f t="shared" si="6"/>
        <v>3.8672549999319017E-2</v>
      </c>
      <c r="F67" s="69">
        <f t="shared" si="7"/>
        <v>1.76085</v>
      </c>
      <c r="G67" s="69">
        <f t="shared" si="7"/>
        <v>3.8672549999319017E-2</v>
      </c>
      <c r="H67" s="69">
        <f t="shared" si="8"/>
        <v>3.1005927225000001</v>
      </c>
      <c r="I67" s="69">
        <f t="shared" si="9"/>
        <v>5.4596786954141248</v>
      </c>
      <c r="J67" s="69">
        <f t="shared" si="10"/>
        <v>9.6136752308199611</v>
      </c>
      <c r="K67" s="69">
        <f t="shared" si="11"/>
        <v>6.809655966630089E-2</v>
      </c>
      <c r="L67" s="69">
        <f t="shared" si="12"/>
        <v>0.11990782708840593</v>
      </c>
      <c r="M67" s="69">
        <f t="shared" ca="1" si="4"/>
        <v>3.9412669475129308E-2</v>
      </c>
      <c r="N67" s="69">
        <f t="shared" ca="1" si="13"/>
        <v>5.4777683847370044E-7</v>
      </c>
      <c r="O67" s="79">
        <f t="shared" ca="1" si="14"/>
        <v>292.81457228322438</v>
      </c>
      <c r="P67" s="69">
        <f t="shared" ca="1" si="15"/>
        <v>1617.3508733359226</v>
      </c>
      <c r="Q67" s="69">
        <f t="shared" ca="1" si="16"/>
        <v>453.87658989642898</v>
      </c>
      <c r="R67" s="44">
        <f t="shared" ca="1" si="5"/>
        <v>-7.4011947581029136E-4</v>
      </c>
    </row>
    <row r="68" spans="1:18">
      <c r="A68" s="75">
        <v>17619.5</v>
      </c>
      <c r="B68" s="75">
        <v>3.8715850001608487E-2</v>
      </c>
      <c r="C68" s="75">
        <v>1</v>
      </c>
      <c r="D68" s="76">
        <f t="shared" si="6"/>
        <v>1.7619499999999999</v>
      </c>
      <c r="E68" s="76">
        <f t="shared" si="6"/>
        <v>3.8715850001608487E-2</v>
      </c>
      <c r="F68" s="69">
        <f t="shared" si="7"/>
        <v>1.7619499999999999</v>
      </c>
      <c r="G68" s="69">
        <f t="shared" si="7"/>
        <v>3.8715850001608487E-2</v>
      </c>
      <c r="H68" s="69">
        <f t="shared" si="8"/>
        <v>3.1044678024999999</v>
      </c>
      <c r="I68" s="69">
        <f t="shared" si="9"/>
        <v>5.4699170446148742</v>
      </c>
      <c r="J68" s="69">
        <f t="shared" si="10"/>
        <v>9.6377203367591768</v>
      </c>
      <c r="K68" s="69">
        <f t="shared" si="11"/>
        <v>6.8215391910334072E-2</v>
      </c>
      <c r="L68" s="69">
        <f t="shared" si="12"/>
        <v>0.12019210977641311</v>
      </c>
      <c r="M68" s="69">
        <f t="shared" ca="1" si="4"/>
        <v>3.9459545652167652E-2</v>
      </c>
      <c r="N68" s="69">
        <f t="shared" ca="1" si="13"/>
        <v>5.5308322066061916E-7</v>
      </c>
      <c r="O68" s="79">
        <f t="shared" ca="1" si="14"/>
        <v>304.44213693161515</v>
      </c>
      <c r="P68" s="69">
        <f t="shared" ca="1" si="15"/>
        <v>1668.0361859800316</v>
      </c>
      <c r="Q68" s="69">
        <f t="shared" ca="1" si="16"/>
        <v>464.97760445614779</v>
      </c>
      <c r="R68" s="44">
        <f t="shared" ca="1" si="5"/>
        <v>-7.4369565055916464E-4</v>
      </c>
    </row>
    <row r="69" spans="1:18">
      <c r="A69" s="75">
        <v>17739</v>
      </c>
      <c r="B69" s="75">
        <v>3.8881699998455588E-2</v>
      </c>
      <c r="C69" s="75">
        <v>1</v>
      </c>
      <c r="D69" s="76">
        <f t="shared" si="6"/>
        <v>1.7739</v>
      </c>
      <c r="E69" s="76">
        <f t="shared" si="6"/>
        <v>3.8881699998455588E-2</v>
      </c>
      <c r="F69" s="69">
        <f t="shared" si="7"/>
        <v>1.7739</v>
      </c>
      <c r="G69" s="69">
        <f t="shared" si="7"/>
        <v>3.8881699998455588E-2</v>
      </c>
      <c r="H69" s="69">
        <f t="shared" si="8"/>
        <v>3.1467212099999999</v>
      </c>
      <c r="I69" s="69">
        <f t="shared" si="9"/>
        <v>5.581968754419</v>
      </c>
      <c r="J69" s="69">
        <f t="shared" si="10"/>
        <v>9.9018543734638644</v>
      </c>
      <c r="K69" s="69">
        <f t="shared" si="11"/>
        <v>6.8972247627260369E-2</v>
      </c>
      <c r="L69" s="69">
        <f t="shared" si="12"/>
        <v>0.12234987006599717</v>
      </c>
      <c r="M69" s="69">
        <f t="shared" ca="1" si="4"/>
        <v>3.9970479324797886E-2</v>
      </c>
      <c r="N69" s="69">
        <f t="shared" ca="1" si="13"/>
        <v>1.1854404214703893E-6</v>
      </c>
      <c r="O69" s="79">
        <f t="shared" ca="1" si="14"/>
        <v>447.87642130581344</v>
      </c>
      <c r="P69" s="69">
        <f t="shared" ca="1" si="15"/>
        <v>2278.6713201090929</v>
      </c>
      <c r="Q69" s="69">
        <f t="shared" ca="1" si="16"/>
        <v>596.12281725163143</v>
      </c>
      <c r="R69" s="44">
        <f t="shared" ca="1" si="5"/>
        <v>-1.0887793263422985E-3</v>
      </c>
    </row>
    <row r="70" spans="1:18">
      <c r="A70" s="75">
        <v>18298</v>
      </c>
      <c r="B70" s="75">
        <v>4.1509399998176377E-2</v>
      </c>
      <c r="C70" s="75">
        <v>1</v>
      </c>
      <c r="D70" s="76">
        <f t="shared" si="6"/>
        <v>1.8298000000000001</v>
      </c>
      <c r="E70" s="76">
        <f t="shared" si="6"/>
        <v>4.1509399998176377E-2</v>
      </c>
      <c r="F70" s="69">
        <f t="shared" si="7"/>
        <v>1.8298000000000001</v>
      </c>
      <c r="G70" s="69">
        <f t="shared" si="7"/>
        <v>4.1509399998176377E-2</v>
      </c>
      <c r="H70" s="69">
        <f t="shared" si="8"/>
        <v>3.3481680400000005</v>
      </c>
      <c r="I70" s="69">
        <f t="shared" si="9"/>
        <v>6.1264778795920014</v>
      </c>
      <c r="J70" s="69">
        <f t="shared" si="10"/>
        <v>11.210229224077445</v>
      </c>
      <c r="K70" s="69">
        <f t="shared" si="11"/>
        <v>7.5953900116663142E-2</v>
      </c>
      <c r="L70" s="69">
        <f t="shared" si="12"/>
        <v>0.13898044643347021</v>
      </c>
      <c r="M70" s="69">
        <f t="shared" ca="1" si="4"/>
        <v>4.240158960337919E-2</v>
      </c>
      <c r="N70" s="69">
        <f t="shared" ca="1" si="13"/>
        <v>7.9600229163195141E-7</v>
      </c>
      <c r="O70" s="79">
        <f t="shared" ca="1" si="14"/>
        <v>1599.5947670167554</v>
      </c>
      <c r="P70" s="69">
        <f t="shared" ca="1" si="15"/>
        <v>6795.6536812462136</v>
      </c>
      <c r="Q70" s="69">
        <f t="shared" ca="1" si="16"/>
        <v>1498.2843519462554</v>
      </c>
      <c r="R70" s="44">
        <f t="shared" ca="1" si="5"/>
        <v>-8.9218960520281304E-4</v>
      </c>
    </row>
    <row r="71" spans="1:18">
      <c r="A71" s="75">
        <v>18298.5</v>
      </c>
      <c r="B71" s="75">
        <v>4.0779549999570008E-2</v>
      </c>
      <c r="C71" s="75">
        <v>1</v>
      </c>
      <c r="D71" s="76">
        <f t="shared" si="6"/>
        <v>1.82985</v>
      </c>
      <c r="E71" s="76">
        <f t="shared" si="6"/>
        <v>4.0779549999570008E-2</v>
      </c>
      <c r="F71" s="69">
        <f t="shared" si="7"/>
        <v>1.82985</v>
      </c>
      <c r="G71" s="69">
        <f t="shared" si="7"/>
        <v>4.0779549999570008E-2</v>
      </c>
      <c r="H71" s="69">
        <f t="shared" si="8"/>
        <v>3.3483510224999997</v>
      </c>
      <c r="I71" s="69">
        <f t="shared" si="9"/>
        <v>6.1269801185216242</v>
      </c>
      <c r="J71" s="69">
        <f t="shared" si="10"/>
        <v>11.211454569876794</v>
      </c>
      <c r="K71" s="69">
        <f t="shared" si="11"/>
        <v>7.4620459566713176E-2</v>
      </c>
      <c r="L71" s="69">
        <f t="shared" si="12"/>
        <v>0.13654424793815009</v>
      </c>
      <c r="M71" s="69">
        <f t="shared" ca="1" si="4"/>
        <v>4.2403794399963432E-2</v>
      </c>
      <c r="N71" s="69">
        <f t="shared" ca="1" si="13"/>
        <v>2.6381698722093925E-6</v>
      </c>
      <c r="O71" s="79">
        <f t="shared" ca="1" si="14"/>
        <v>1601.0282729870762</v>
      </c>
      <c r="P71" s="69">
        <f t="shared" ca="1" si="15"/>
        <v>6801.0702190199763</v>
      </c>
      <c r="Q71" s="69">
        <f t="shared" ca="1" si="16"/>
        <v>1499.3283992555112</v>
      </c>
      <c r="R71" s="44">
        <f t="shared" ca="1" si="5"/>
        <v>-1.6242444003934237E-3</v>
      </c>
    </row>
    <row r="72" spans="1:18">
      <c r="A72" s="75">
        <v>18304</v>
      </c>
      <c r="B72" s="75">
        <v>4.0351199997530784E-2</v>
      </c>
      <c r="C72" s="75">
        <v>1</v>
      </c>
      <c r="D72" s="76">
        <f t="shared" si="6"/>
        <v>1.8304</v>
      </c>
      <c r="E72" s="76">
        <f t="shared" si="6"/>
        <v>4.0351199997530784E-2</v>
      </c>
      <c r="F72" s="69">
        <f t="shared" si="7"/>
        <v>1.8304</v>
      </c>
      <c r="G72" s="69">
        <f t="shared" si="7"/>
        <v>4.0351199997530784E-2</v>
      </c>
      <c r="H72" s="69">
        <f t="shared" si="8"/>
        <v>3.3503641600000003</v>
      </c>
      <c r="I72" s="69">
        <f t="shared" si="9"/>
        <v>6.1325065584640006</v>
      </c>
      <c r="J72" s="69">
        <f t="shared" si="10"/>
        <v>11.224940004612506</v>
      </c>
      <c r="K72" s="69">
        <f t="shared" si="11"/>
        <v>7.3858836475480347E-2</v>
      </c>
      <c r="L72" s="69">
        <f t="shared" si="12"/>
        <v>0.13519121428471922</v>
      </c>
      <c r="M72" s="69">
        <f t="shared" ca="1" si="4"/>
        <v>4.2428050734215864E-2</v>
      </c>
      <c r="N72" s="69">
        <f t="shared" ca="1" si="13"/>
        <v>4.3133089824693558E-6</v>
      </c>
      <c r="O72" s="79">
        <f t="shared" ca="1" si="14"/>
        <v>1616.8493912324866</v>
      </c>
      <c r="P72" s="69">
        <f t="shared" ca="1" si="15"/>
        <v>6860.829893413561</v>
      </c>
      <c r="Q72" s="69">
        <f t="shared" ca="1" si="16"/>
        <v>1510.8433421242942</v>
      </c>
      <c r="R72" s="44">
        <f t="shared" ca="1" si="5"/>
        <v>-2.0768507366850791E-3</v>
      </c>
    </row>
    <row r="73" spans="1:18">
      <c r="A73" s="75">
        <v>18384</v>
      </c>
      <c r="B73" s="75">
        <v>4.1275200004747603E-2</v>
      </c>
      <c r="C73" s="75">
        <v>0.4</v>
      </c>
      <c r="D73" s="76">
        <f t="shared" si="6"/>
        <v>1.8384</v>
      </c>
      <c r="E73" s="76">
        <f t="shared" si="6"/>
        <v>4.1275200004747603E-2</v>
      </c>
      <c r="F73" s="69">
        <f t="shared" si="7"/>
        <v>0.73536000000000001</v>
      </c>
      <c r="G73" s="69">
        <f t="shared" si="7"/>
        <v>1.6510080001899043E-2</v>
      </c>
      <c r="H73" s="69">
        <f t="shared" si="8"/>
        <v>1.351885824</v>
      </c>
      <c r="I73" s="69">
        <f t="shared" si="9"/>
        <v>2.4853068988416003</v>
      </c>
      <c r="J73" s="69">
        <f t="shared" si="10"/>
        <v>4.5689882028303979</v>
      </c>
      <c r="K73" s="69">
        <f t="shared" si="11"/>
        <v>3.0352131075491201E-2</v>
      </c>
      <c r="L73" s="69">
        <f t="shared" si="12"/>
        <v>5.5799357769183024E-2</v>
      </c>
      <c r="M73" s="69">
        <f t="shared" ca="1" si="4"/>
        <v>4.2781610483574331E-2</v>
      </c>
      <c r="N73" s="69">
        <f t="shared" ca="1" si="13"/>
        <v>9.0770901228758874E-7</v>
      </c>
      <c r="O73" s="79">
        <f t="shared" ca="1" si="14"/>
        <v>297.28478926077622</v>
      </c>
      <c r="P73" s="69">
        <f t="shared" ca="1" si="15"/>
        <v>1242.7852839391044</v>
      </c>
      <c r="Q73" s="69">
        <f t="shared" ca="1" si="16"/>
        <v>269.55502979338632</v>
      </c>
      <c r="R73" s="44">
        <f t="shared" ca="1" si="5"/>
        <v>-1.506410478826728E-3</v>
      </c>
    </row>
    <row r="74" spans="1:18">
      <c r="A74" s="75">
        <v>18403.5</v>
      </c>
      <c r="B74" s="75">
        <v>4.5211049997305963E-2</v>
      </c>
      <c r="C74" s="75">
        <v>0.6</v>
      </c>
      <c r="D74" s="76">
        <f t="shared" si="6"/>
        <v>1.8403499999999999</v>
      </c>
      <c r="E74" s="76">
        <f t="shared" si="6"/>
        <v>4.5211049997305963E-2</v>
      </c>
      <c r="F74" s="69">
        <f t="shared" si="7"/>
        <v>1.1042099999999999</v>
      </c>
      <c r="G74" s="69">
        <f t="shared" si="7"/>
        <v>2.7126629998383577E-2</v>
      </c>
      <c r="H74" s="69">
        <f t="shared" si="8"/>
        <v>2.0321328734999997</v>
      </c>
      <c r="I74" s="69">
        <f t="shared" si="9"/>
        <v>3.7398357337457244</v>
      </c>
      <c r="J74" s="69">
        <f t="shared" si="10"/>
        <v>6.8826066925989435</v>
      </c>
      <c r="K74" s="69">
        <f t="shared" si="11"/>
        <v>4.9922493517525215E-2</v>
      </c>
      <c r="L74" s="69">
        <f t="shared" si="12"/>
        <v>9.1874860944977529E-2</v>
      </c>
      <c r="M74" s="69">
        <f t="shared" ca="1" si="4"/>
        <v>4.2868000679594967E-2</v>
      </c>
      <c r="N74" s="69">
        <f t="shared" ca="1" si="13"/>
        <v>3.2939280631355788E-6</v>
      </c>
      <c r="O74" s="79">
        <f t="shared" ca="1" si="14"/>
        <v>691.20367697194411</v>
      </c>
      <c r="P74" s="69">
        <f t="shared" ca="1" si="15"/>
        <v>2879.6957903473271</v>
      </c>
      <c r="Q74" s="69">
        <f t="shared" ca="1" si="16"/>
        <v>622.41847319654028</v>
      </c>
      <c r="R74" s="44">
        <f t="shared" ca="1" si="5"/>
        <v>2.3430493177109962E-3</v>
      </c>
    </row>
    <row r="75" spans="1:18">
      <c r="A75" s="75">
        <v>19731.5</v>
      </c>
      <c r="B75" s="75">
        <v>4.782944999897154E-2</v>
      </c>
      <c r="C75" s="75">
        <v>1</v>
      </c>
      <c r="D75" s="76">
        <f t="shared" si="6"/>
        <v>1.97315</v>
      </c>
      <c r="E75" s="76">
        <f t="shared" si="6"/>
        <v>4.782944999897154E-2</v>
      </c>
      <c r="F75" s="69">
        <f t="shared" si="7"/>
        <v>1.97315</v>
      </c>
      <c r="G75" s="69">
        <f t="shared" si="7"/>
        <v>4.782944999897154E-2</v>
      </c>
      <c r="H75" s="69">
        <f t="shared" si="8"/>
        <v>3.8933209225000001</v>
      </c>
      <c r="I75" s="69">
        <f t="shared" si="9"/>
        <v>7.6821061782308746</v>
      </c>
      <c r="J75" s="69">
        <f t="shared" si="10"/>
        <v>15.157947805576249</v>
      </c>
      <c r="K75" s="69">
        <f t="shared" si="11"/>
        <v>9.437467926547069E-2</v>
      </c>
      <c r="L75" s="69">
        <f t="shared" si="12"/>
        <v>0.18621539839266349</v>
      </c>
      <c r="M75" s="69">
        <f t="shared" ca="1" si="4"/>
        <v>4.8945082742558307E-2</v>
      </c>
      <c r="N75" s="69">
        <f t="shared" ca="1" si="13"/>
        <v>1.2446364185629367E-6</v>
      </c>
      <c r="O75" s="79">
        <f t="shared" ca="1" si="14"/>
        <v>9848.8144266335603</v>
      </c>
      <c r="P75" s="69">
        <f t="shared" ca="1" si="15"/>
        <v>36057.439345069062</v>
      </c>
      <c r="Q75" s="69">
        <f t="shared" ca="1" si="16"/>
        <v>6807.7373853555619</v>
      </c>
      <c r="R75" s="44">
        <f t="shared" ca="1" si="5"/>
        <v>-1.1156327435867669E-3</v>
      </c>
    </row>
    <row r="76" spans="1:18">
      <c r="A76" s="75"/>
      <c r="B76" s="75"/>
      <c r="C76" s="75"/>
      <c r="D76" s="76">
        <f t="shared" si="6"/>
        <v>0</v>
      </c>
      <c r="E76" s="76">
        <f t="shared" si="6"/>
        <v>0</v>
      </c>
      <c r="F76" s="69">
        <f t="shared" si="7"/>
        <v>0</v>
      </c>
      <c r="G76" s="69">
        <f t="shared" si="7"/>
        <v>0</v>
      </c>
      <c r="H76" s="69">
        <f t="shared" si="8"/>
        <v>0</v>
      </c>
      <c r="I76" s="69">
        <f t="shared" si="9"/>
        <v>0</v>
      </c>
      <c r="J76" s="69">
        <f t="shared" si="10"/>
        <v>0</v>
      </c>
      <c r="K76" s="69">
        <f t="shared" si="11"/>
        <v>0</v>
      </c>
      <c r="L76" s="69">
        <f t="shared" si="12"/>
        <v>0</v>
      </c>
      <c r="M76" s="69">
        <f t="shared" ca="1" si="4"/>
        <v>-2.0445420170103574E-3</v>
      </c>
      <c r="N76" s="69">
        <f t="shared" ca="1" si="13"/>
        <v>0</v>
      </c>
      <c r="O76" s="79">
        <f t="shared" ca="1" si="14"/>
        <v>0</v>
      </c>
      <c r="P76" s="69">
        <f t="shared" ca="1" si="15"/>
        <v>0</v>
      </c>
      <c r="Q76" s="69">
        <f t="shared" ca="1" si="16"/>
        <v>0</v>
      </c>
      <c r="R76" s="44">
        <f t="shared" ca="1" si="5"/>
        <v>2.0445420170103574E-3</v>
      </c>
    </row>
    <row r="77" spans="1:18">
      <c r="A77" s="75"/>
      <c r="B77" s="75"/>
      <c r="C77" s="75"/>
      <c r="D77" s="76">
        <f t="shared" si="6"/>
        <v>0</v>
      </c>
      <c r="E77" s="76">
        <f t="shared" si="6"/>
        <v>0</v>
      </c>
      <c r="F77" s="69">
        <f t="shared" si="7"/>
        <v>0</v>
      </c>
      <c r="G77" s="69">
        <f t="shared" si="7"/>
        <v>0</v>
      </c>
      <c r="H77" s="69">
        <f t="shared" si="8"/>
        <v>0</v>
      </c>
      <c r="I77" s="69">
        <f t="shared" si="9"/>
        <v>0</v>
      </c>
      <c r="J77" s="69">
        <f t="shared" si="10"/>
        <v>0</v>
      </c>
      <c r="K77" s="69">
        <f t="shared" si="11"/>
        <v>0</v>
      </c>
      <c r="L77" s="69">
        <f t="shared" si="12"/>
        <v>0</v>
      </c>
      <c r="M77" s="69">
        <f t="shared" ca="1" si="4"/>
        <v>-2.0445420170103574E-3</v>
      </c>
      <c r="N77" s="69">
        <f t="shared" ca="1" si="13"/>
        <v>0</v>
      </c>
      <c r="O77" s="79">
        <f t="shared" ca="1" si="14"/>
        <v>0</v>
      </c>
      <c r="P77" s="69">
        <f t="shared" ca="1" si="15"/>
        <v>0</v>
      </c>
      <c r="Q77" s="69">
        <f t="shared" ca="1" si="16"/>
        <v>0</v>
      </c>
      <c r="R77" s="44">
        <f t="shared" ca="1" si="5"/>
        <v>2.0445420170103574E-3</v>
      </c>
    </row>
    <row r="78" spans="1:18">
      <c r="A78" s="75"/>
      <c r="B78" s="75"/>
      <c r="C78" s="75"/>
      <c r="D78" s="76">
        <f t="shared" si="6"/>
        <v>0</v>
      </c>
      <c r="E78" s="76">
        <f t="shared" si="6"/>
        <v>0</v>
      </c>
      <c r="F78" s="69">
        <f t="shared" si="7"/>
        <v>0</v>
      </c>
      <c r="G78" s="69">
        <f t="shared" si="7"/>
        <v>0</v>
      </c>
      <c r="H78" s="69">
        <f t="shared" si="8"/>
        <v>0</v>
      </c>
      <c r="I78" s="69">
        <f t="shared" si="9"/>
        <v>0</v>
      </c>
      <c r="J78" s="69">
        <f t="shared" si="10"/>
        <v>0</v>
      </c>
      <c r="K78" s="69">
        <f t="shared" si="11"/>
        <v>0</v>
      </c>
      <c r="L78" s="69">
        <f t="shared" si="12"/>
        <v>0</v>
      </c>
      <c r="M78" s="69">
        <f t="shared" ca="1" si="4"/>
        <v>-2.0445420170103574E-3</v>
      </c>
      <c r="N78" s="69">
        <f t="shared" ca="1" si="13"/>
        <v>0</v>
      </c>
      <c r="O78" s="79">
        <f t="shared" ca="1" si="14"/>
        <v>0</v>
      </c>
      <c r="P78" s="69">
        <f t="shared" ca="1" si="15"/>
        <v>0</v>
      </c>
      <c r="Q78" s="69">
        <f t="shared" ca="1" si="16"/>
        <v>0</v>
      </c>
      <c r="R78" s="44">
        <f t="shared" ref="R78:R140" ca="1" si="17">+E78-M78</f>
        <v>2.0445420170103574E-3</v>
      </c>
    </row>
    <row r="79" spans="1:18">
      <c r="A79" s="75"/>
      <c r="B79" s="75"/>
      <c r="C79" s="75"/>
      <c r="D79" s="76">
        <f t="shared" ref="D79:E141" si="18">A79/A$18</f>
        <v>0</v>
      </c>
      <c r="E79" s="76">
        <f t="shared" si="18"/>
        <v>0</v>
      </c>
      <c r="F79" s="69">
        <f t="shared" ref="F79:G141" si="19">$C79*D79</f>
        <v>0</v>
      </c>
      <c r="G79" s="69">
        <f t="shared" si="19"/>
        <v>0</v>
      </c>
      <c r="H79" s="69">
        <f t="shared" ref="H79:H141" si="20">C79*D79*D79</f>
        <v>0</v>
      </c>
      <c r="I79" s="69">
        <f t="shared" ref="I79:I141" si="21">C79*D79*D79*D79</f>
        <v>0</v>
      </c>
      <c r="J79" s="69">
        <f t="shared" ref="J79:J141" si="22">C79*D79*D79*D79*D79</f>
        <v>0</v>
      </c>
      <c r="K79" s="69">
        <f t="shared" ref="K79:K141" si="23">C79*E79*D79</f>
        <v>0</v>
      </c>
      <c r="L79" s="69">
        <f t="shared" ref="L79:L141" si="24">C79*E79*D79*D79</f>
        <v>0</v>
      </c>
      <c r="M79" s="69">
        <f t="shared" ca="1" si="4"/>
        <v>-2.0445420170103574E-3</v>
      </c>
      <c r="N79" s="69">
        <f t="shared" ref="N79:N141" ca="1" si="25">C79*(M79-E79)^2</f>
        <v>0</v>
      </c>
      <c r="O79" s="79">
        <f t="shared" ref="O79:O141" ca="1" si="26">(C79*O$1-O$2*F79+O$3*H79)^2</f>
        <v>0</v>
      </c>
      <c r="P79" s="69">
        <f t="shared" ref="P79:P141" ca="1" si="27">(-C79*O$2+O$4*F79-O$5*H79)^2</f>
        <v>0</v>
      </c>
      <c r="Q79" s="69">
        <f t="shared" ref="Q79:Q141" ca="1" si="28">+(C79*O$3-F79*O$5+H79*O$6)^2</f>
        <v>0</v>
      </c>
      <c r="R79" s="44">
        <f t="shared" ca="1" si="17"/>
        <v>2.0445420170103574E-3</v>
      </c>
    </row>
    <row r="80" spans="1:18">
      <c r="A80" s="75"/>
      <c r="B80" s="75"/>
      <c r="C80" s="75"/>
      <c r="D80" s="76">
        <f t="shared" si="18"/>
        <v>0</v>
      </c>
      <c r="E80" s="76">
        <f t="shared" si="18"/>
        <v>0</v>
      </c>
      <c r="F80" s="69">
        <f t="shared" si="19"/>
        <v>0</v>
      </c>
      <c r="G80" s="69">
        <f t="shared" si="19"/>
        <v>0</v>
      </c>
      <c r="H80" s="69">
        <f t="shared" si="20"/>
        <v>0</v>
      </c>
      <c r="I80" s="69">
        <f t="shared" si="21"/>
        <v>0</v>
      </c>
      <c r="J80" s="69">
        <f t="shared" si="22"/>
        <v>0</v>
      </c>
      <c r="K80" s="69">
        <f t="shared" si="23"/>
        <v>0</v>
      </c>
      <c r="L80" s="69">
        <f t="shared" si="24"/>
        <v>0</v>
      </c>
      <c r="M80" s="69">
        <f t="shared" ca="1" si="4"/>
        <v>-2.0445420170103574E-3</v>
      </c>
      <c r="N80" s="69">
        <f t="shared" ca="1" si="25"/>
        <v>0</v>
      </c>
      <c r="O80" s="79">
        <f t="shared" ca="1" si="26"/>
        <v>0</v>
      </c>
      <c r="P80" s="69">
        <f t="shared" ca="1" si="27"/>
        <v>0</v>
      </c>
      <c r="Q80" s="69">
        <f t="shared" ca="1" si="28"/>
        <v>0</v>
      </c>
      <c r="R80" s="44">
        <f t="shared" ca="1" si="17"/>
        <v>2.0445420170103574E-3</v>
      </c>
    </row>
    <row r="81" spans="1:18">
      <c r="A81" s="75"/>
      <c r="B81" s="75"/>
      <c r="C81" s="75"/>
      <c r="D81" s="76">
        <f t="shared" si="18"/>
        <v>0</v>
      </c>
      <c r="E81" s="76">
        <f t="shared" si="18"/>
        <v>0</v>
      </c>
      <c r="F81" s="69">
        <f t="shared" si="19"/>
        <v>0</v>
      </c>
      <c r="G81" s="69">
        <f t="shared" si="19"/>
        <v>0</v>
      </c>
      <c r="H81" s="69">
        <f t="shared" si="20"/>
        <v>0</v>
      </c>
      <c r="I81" s="69">
        <f t="shared" si="21"/>
        <v>0</v>
      </c>
      <c r="J81" s="69">
        <f t="shared" si="22"/>
        <v>0</v>
      </c>
      <c r="K81" s="69">
        <f t="shared" si="23"/>
        <v>0</v>
      </c>
      <c r="L81" s="69">
        <f t="shared" si="24"/>
        <v>0</v>
      </c>
      <c r="M81" s="69">
        <f t="shared" ca="1" si="4"/>
        <v>-2.0445420170103574E-3</v>
      </c>
      <c r="N81" s="69">
        <f t="shared" ca="1" si="25"/>
        <v>0</v>
      </c>
      <c r="O81" s="79">
        <f t="shared" ca="1" si="26"/>
        <v>0</v>
      </c>
      <c r="P81" s="69">
        <f t="shared" ca="1" si="27"/>
        <v>0</v>
      </c>
      <c r="Q81" s="69">
        <f t="shared" ca="1" si="28"/>
        <v>0</v>
      </c>
      <c r="R81" s="44">
        <f t="shared" ca="1" si="17"/>
        <v>2.0445420170103574E-3</v>
      </c>
    </row>
    <row r="82" spans="1:18">
      <c r="A82" s="75"/>
      <c r="B82" s="75"/>
      <c r="C82" s="75"/>
      <c r="D82" s="76">
        <f t="shared" si="18"/>
        <v>0</v>
      </c>
      <c r="E82" s="76">
        <f t="shared" si="18"/>
        <v>0</v>
      </c>
      <c r="F82" s="69">
        <f t="shared" si="19"/>
        <v>0</v>
      </c>
      <c r="G82" s="69">
        <f t="shared" si="19"/>
        <v>0</v>
      </c>
      <c r="H82" s="69">
        <f t="shared" si="20"/>
        <v>0</v>
      </c>
      <c r="I82" s="69">
        <f t="shared" si="21"/>
        <v>0</v>
      </c>
      <c r="J82" s="69">
        <f t="shared" si="22"/>
        <v>0</v>
      </c>
      <c r="K82" s="69">
        <f t="shared" si="23"/>
        <v>0</v>
      </c>
      <c r="L82" s="69">
        <f t="shared" si="24"/>
        <v>0</v>
      </c>
      <c r="M82" s="69">
        <f t="shared" ca="1" si="4"/>
        <v>-2.0445420170103574E-3</v>
      </c>
      <c r="N82" s="69">
        <f t="shared" ca="1" si="25"/>
        <v>0</v>
      </c>
      <c r="O82" s="79">
        <f t="shared" ca="1" si="26"/>
        <v>0</v>
      </c>
      <c r="P82" s="69">
        <f t="shared" ca="1" si="27"/>
        <v>0</v>
      </c>
      <c r="Q82" s="69">
        <f t="shared" ca="1" si="28"/>
        <v>0</v>
      </c>
      <c r="R82" s="44">
        <f t="shared" ca="1" si="17"/>
        <v>2.0445420170103574E-3</v>
      </c>
    </row>
    <row r="83" spans="1:18">
      <c r="A83" s="75"/>
      <c r="B83" s="75"/>
      <c r="C83" s="75"/>
      <c r="D83" s="76">
        <f t="shared" si="18"/>
        <v>0</v>
      </c>
      <c r="E83" s="76">
        <f t="shared" si="18"/>
        <v>0</v>
      </c>
      <c r="F83" s="69">
        <f t="shared" si="19"/>
        <v>0</v>
      </c>
      <c r="G83" s="69">
        <f t="shared" si="19"/>
        <v>0</v>
      </c>
      <c r="H83" s="69">
        <f t="shared" si="20"/>
        <v>0</v>
      </c>
      <c r="I83" s="69">
        <f t="shared" si="21"/>
        <v>0</v>
      </c>
      <c r="J83" s="69">
        <f t="shared" si="22"/>
        <v>0</v>
      </c>
      <c r="K83" s="69">
        <f t="shared" si="23"/>
        <v>0</v>
      </c>
      <c r="L83" s="69">
        <f t="shared" si="24"/>
        <v>0</v>
      </c>
      <c r="M83" s="69">
        <f t="shared" ca="1" si="4"/>
        <v>-2.0445420170103574E-3</v>
      </c>
      <c r="N83" s="69">
        <f t="shared" ca="1" si="25"/>
        <v>0</v>
      </c>
      <c r="O83" s="79">
        <f t="shared" ca="1" si="26"/>
        <v>0</v>
      </c>
      <c r="P83" s="69">
        <f t="shared" ca="1" si="27"/>
        <v>0</v>
      </c>
      <c r="Q83" s="69">
        <f t="shared" ca="1" si="28"/>
        <v>0</v>
      </c>
      <c r="R83" s="44">
        <f t="shared" ca="1" si="17"/>
        <v>2.0445420170103574E-3</v>
      </c>
    </row>
    <row r="84" spans="1:18">
      <c r="A84" s="75"/>
      <c r="B84" s="75"/>
      <c r="C84" s="75"/>
      <c r="D84" s="76">
        <f t="shared" si="18"/>
        <v>0</v>
      </c>
      <c r="E84" s="76">
        <f t="shared" si="18"/>
        <v>0</v>
      </c>
      <c r="F84" s="69">
        <f t="shared" si="19"/>
        <v>0</v>
      </c>
      <c r="G84" s="69">
        <f t="shared" si="19"/>
        <v>0</v>
      </c>
      <c r="H84" s="69">
        <f t="shared" si="20"/>
        <v>0</v>
      </c>
      <c r="I84" s="69">
        <f t="shared" si="21"/>
        <v>0</v>
      </c>
      <c r="J84" s="69">
        <f t="shared" si="22"/>
        <v>0</v>
      </c>
      <c r="K84" s="69">
        <f t="shared" si="23"/>
        <v>0</v>
      </c>
      <c r="L84" s="69">
        <f t="shared" si="24"/>
        <v>0</v>
      </c>
      <c r="M84" s="69">
        <f t="shared" ref="M84:M146" ca="1" si="29">+E$4+E$5*D84+E$6*D84^2</f>
        <v>-2.0445420170103574E-3</v>
      </c>
      <c r="N84" s="69">
        <f t="shared" ca="1" si="25"/>
        <v>0</v>
      </c>
      <c r="O84" s="79">
        <f t="shared" ca="1" si="26"/>
        <v>0</v>
      </c>
      <c r="P84" s="69">
        <f t="shared" ca="1" si="27"/>
        <v>0</v>
      </c>
      <c r="Q84" s="69">
        <f t="shared" ca="1" si="28"/>
        <v>0</v>
      </c>
      <c r="R84" s="44">
        <f t="shared" ca="1" si="17"/>
        <v>2.0445420170103574E-3</v>
      </c>
    </row>
    <row r="85" spans="1:18">
      <c r="A85" s="75"/>
      <c r="B85" s="75"/>
      <c r="C85" s="75"/>
      <c r="D85" s="76">
        <f t="shared" si="18"/>
        <v>0</v>
      </c>
      <c r="E85" s="76">
        <f t="shared" si="18"/>
        <v>0</v>
      </c>
      <c r="F85" s="69">
        <f t="shared" si="19"/>
        <v>0</v>
      </c>
      <c r="G85" s="69">
        <f t="shared" si="19"/>
        <v>0</v>
      </c>
      <c r="H85" s="69">
        <f t="shared" si="20"/>
        <v>0</v>
      </c>
      <c r="I85" s="69">
        <f t="shared" si="21"/>
        <v>0</v>
      </c>
      <c r="J85" s="69">
        <f t="shared" si="22"/>
        <v>0</v>
      </c>
      <c r="K85" s="69">
        <f t="shared" si="23"/>
        <v>0</v>
      </c>
      <c r="L85" s="69">
        <f t="shared" si="24"/>
        <v>0</v>
      </c>
      <c r="M85" s="69">
        <f t="shared" ca="1" si="29"/>
        <v>-2.0445420170103574E-3</v>
      </c>
      <c r="N85" s="69">
        <f t="shared" ca="1" si="25"/>
        <v>0</v>
      </c>
      <c r="O85" s="79">
        <f t="shared" ca="1" si="26"/>
        <v>0</v>
      </c>
      <c r="P85" s="69">
        <f t="shared" ca="1" si="27"/>
        <v>0</v>
      </c>
      <c r="Q85" s="69">
        <f t="shared" ca="1" si="28"/>
        <v>0</v>
      </c>
      <c r="R85" s="44">
        <f t="shared" ca="1" si="17"/>
        <v>2.0445420170103574E-3</v>
      </c>
    </row>
    <row r="86" spans="1:18">
      <c r="A86" s="75"/>
      <c r="B86" s="75"/>
      <c r="C86" s="75"/>
      <c r="D86" s="76">
        <f t="shared" si="18"/>
        <v>0</v>
      </c>
      <c r="E86" s="76">
        <f t="shared" si="18"/>
        <v>0</v>
      </c>
      <c r="F86" s="69">
        <f t="shared" si="19"/>
        <v>0</v>
      </c>
      <c r="G86" s="69">
        <f t="shared" si="19"/>
        <v>0</v>
      </c>
      <c r="H86" s="69">
        <f t="shared" si="20"/>
        <v>0</v>
      </c>
      <c r="I86" s="69">
        <f t="shared" si="21"/>
        <v>0</v>
      </c>
      <c r="J86" s="69">
        <f t="shared" si="22"/>
        <v>0</v>
      </c>
      <c r="K86" s="69">
        <f t="shared" si="23"/>
        <v>0</v>
      </c>
      <c r="L86" s="69">
        <f t="shared" si="24"/>
        <v>0</v>
      </c>
      <c r="M86" s="69">
        <f t="shared" ca="1" si="29"/>
        <v>-2.0445420170103574E-3</v>
      </c>
      <c r="N86" s="69">
        <f t="shared" ca="1" si="25"/>
        <v>0</v>
      </c>
      <c r="O86" s="79">
        <f t="shared" ca="1" si="26"/>
        <v>0</v>
      </c>
      <c r="P86" s="69">
        <f t="shared" ca="1" si="27"/>
        <v>0</v>
      </c>
      <c r="Q86" s="69">
        <f t="shared" ca="1" si="28"/>
        <v>0</v>
      </c>
      <c r="R86" s="44">
        <f t="shared" ca="1" si="17"/>
        <v>2.0445420170103574E-3</v>
      </c>
    </row>
    <row r="87" spans="1:18">
      <c r="A87" s="75"/>
      <c r="B87" s="75"/>
      <c r="C87" s="75"/>
      <c r="D87" s="76">
        <f t="shared" si="18"/>
        <v>0</v>
      </c>
      <c r="E87" s="76">
        <f t="shared" si="18"/>
        <v>0</v>
      </c>
      <c r="F87" s="69">
        <f t="shared" si="19"/>
        <v>0</v>
      </c>
      <c r="G87" s="69">
        <f t="shared" si="19"/>
        <v>0</v>
      </c>
      <c r="H87" s="69">
        <f t="shared" si="20"/>
        <v>0</v>
      </c>
      <c r="I87" s="69">
        <f t="shared" si="21"/>
        <v>0</v>
      </c>
      <c r="J87" s="69">
        <f t="shared" si="22"/>
        <v>0</v>
      </c>
      <c r="K87" s="69">
        <f t="shared" si="23"/>
        <v>0</v>
      </c>
      <c r="L87" s="69">
        <f t="shared" si="24"/>
        <v>0</v>
      </c>
      <c r="M87" s="69">
        <f t="shared" ca="1" si="29"/>
        <v>-2.0445420170103574E-3</v>
      </c>
      <c r="N87" s="69">
        <f t="shared" ca="1" si="25"/>
        <v>0</v>
      </c>
      <c r="O87" s="79">
        <f t="shared" ca="1" si="26"/>
        <v>0</v>
      </c>
      <c r="P87" s="69">
        <f t="shared" ca="1" si="27"/>
        <v>0</v>
      </c>
      <c r="Q87" s="69">
        <f t="shared" ca="1" si="28"/>
        <v>0</v>
      </c>
      <c r="R87" s="44">
        <f t="shared" ca="1" si="17"/>
        <v>2.0445420170103574E-3</v>
      </c>
    </row>
    <row r="88" spans="1:18">
      <c r="A88" s="75"/>
      <c r="B88" s="75"/>
      <c r="C88" s="75"/>
      <c r="D88" s="76">
        <f t="shared" si="18"/>
        <v>0</v>
      </c>
      <c r="E88" s="76">
        <f t="shared" si="18"/>
        <v>0</v>
      </c>
      <c r="F88" s="69">
        <f t="shared" si="19"/>
        <v>0</v>
      </c>
      <c r="G88" s="69">
        <f t="shared" si="19"/>
        <v>0</v>
      </c>
      <c r="H88" s="69">
        <f t="shared" si="20"/>
        <v>0</v>
      </c>
      <c r="I88" s="69">
        <f t="shared" si="21"/>
        <v>0</v>
      </c>
      <c r="J88" s="69">
        <f t="shared" si="22"/>
        <v>0</v>
      </c>
      <c r="K88" s="69">
        <f t="shared" si="23"/>
        <v>0</v>
      </c>
      <c r="L88" s="69">
        <f t="shared" si="24"/>
        <v>0</v>
      </c>
      <c r="M88" s="69">
        <f t="shared" ca="1" si="29"/>
        <v>-2.0445420170103574E-3</v>
      </c>
      <c r="N88" s="69">
        <f t="shared" ca="1" si="25"/>
        <v>0</v>
      </c>
      <c r="O88" s="79">
        <f t="shared" ca="1" si="26"/>
        <v>0</v>
      </c>
      <c r="P88" s="69">
        <f t="shared" ca="1" si="27"/>
        <v>0</v>
      </c>
      <c r="Q88" s="69">
        <f t="shared" ca="1" si="28"/>
        <v>0</v>
      </c>
      <c r="R88" s="44">
        <f t="shared" ca="1" si="17"/>
        <v>2.0445420170103574E-3</v>
      </c>
    </row>
    <row r="89" spans="1:18">
      <c r="A89" s="75"/>
      <c r="B89" s="75"/>
      <c r="C89" s="75"/>
      <c r="D89" s="76">
        <f t="shared" si="18"/>
        <v>0</v>
      </c>
      <c r="E89" s="76">
        <f t="shared" si="18"/>
        <v>0</v>
      </c>
      <c r="F89" s="69">
        <f t="shared" si="19"/>
        <v>0</v>
      </c>
      <c r="G89" s="69">
        <f t="shared" si="19"/>
        <v>0</v>
      </c>
      <c r="H89" s="69">
        <f t="shared" si="20"/>
        <v>0</v>
      </c>
      <c r="I89" s="69">
        <f t="shared" si="21"/>
        <v>0</v>
      </c>
      <c r="J89" s="69">
        <f t="shared" si="22"/>
        <v>0</v>
      </c>
      <c r="K89" s="69">
        <f t="shared" si="23"/>
        <v>0</v>
      </c>
      <c r="L89" s="69">
        <f t="shared" si="24"/>
        <v>0</v>
      </c>
      <c r="M89" s="69">
        <f t="shared" ca="1" si="29"/>
        <v>-2.0445420170103574E-3</v>
      </c>
      <c r="N89" s="69">
        <f t="shared" ca="1" si="25"/>
        <v>0</v>
      </c>
      <c r="O89" s="79">
        <f t="shared" ca="1" si="26"/>
        <v>0</v>
      </c>
      <c r="P89" s="69">
        <f t="shared" ca="1" si="27"/>
        <v>0</v>
      </c>
      <c r="Q89" s="69">
        <f t="shared" ca="1" si="28"/>
        <v>0</v>
      </c>
      <c r="R89" s="44">
        <f t="shared" ca="1" si="17"/>
        <v>2.0445420170103574E-3</v>
      </c>
    </row>
    <row r="90" spans="1:18">
      <c r="A90" s="75"/>
      <c r="B90" s="75"/>
      <c r="C90" s="75"/>
      <c r="D90" s="76">
        <f t="shared" si="18"/>
        <v>0</v>
      </c>
      <c r="E90" s="76">
        <f t="shared" si="18"/>
        <v>0</v>
      </c>
      <c r="F90" s="69">
        <f t="shared" si="19"/>
        <v>0</v>
      </c>
      <c r="G90" s="69">
        <f t="shared" si="19"/>
        <v>0</v>
      </c>
      <c r="H90" s="69">
        <f t="shared" si="20"/>
        <v>0</v>
      </c>
      <c r="I90" s="69">
        <f t="shared" si="21"/>
        <v>0</v>
      </c>
      <c r="J90" s="69">
        <f t="shared" si="22"/>
        <v>0</v>
      </c>
      <c r="K90" s="69">
        <f t="shared" si="23"/>
        <v>0</v>
      </c>
      <c r="L90" s="69">
        <f t="shared" si="24"/>
        <v>0</v>
      </c>
      <c r="M90" s="69">
        <f t="shared" ca="1" si="29"/>
        <v>-2.0445420170103574E-3</v>
      </c>
      <c r="N90" s="69">
        <f t="shared" ca="1" si="25"/>
        <v>0</v>
      </c>
      <c r="O90" s="79">
        <f t="shared" ca="1" si="26"/>
        <v>0</v>
      </c>
      <c r="P90" s="69">
        <f t="shared" ca="1" si="27"/>
        <v>0</v>
      </c>
      <c r="Q90" s="69">
        <f t="shared" ca="1" si="28"/>
        <v>0</v>
      </c>
      <c r="R90" s="44">
        <f t="shared" ca="1" si="17"/>
        <v>2.0445420170103574E-3</v>
      </c>
    </row>
    <row r="91" spans="1:18">
      <c r="A91" s="75"/>
      <c r="B91" s="75"/>
      <c r="C91" s="75"/>
      <c r="D91" s="76">
        <f t="shared" si="18"/>
        <v>0</v>
      </c>
      <c r="E91" s="76">
        <f t="shared" si="18"/>
        <v>0</v>
      </c>
      <c r="F91" s="69">
        <f t="shared" si="19"/>
        <v>0</v>
      </c>
      <c r="G91" s="69">
        <f t="shared" si="19"/>
        <v>0</v>
      </c>
      <c r="H91" s="69">
        <f t="shared" si="20"/>
        <v>0</v>
      </c>
      <c r="I91" s="69">
        <f t="shared" si="21"/>
        <v>0</v>
      </c>
      <c r="J91" s="69">
        <f t="shared" si="22"/>
        <v>0</v>
      </c>
      <c r="K91" s="69">
        <f t="shared" si="23"/>
        <v>0</v>
      </c>
      <c r="L91" s="69">
        <f t="shared" si="24"/>
        <v>0</v>
      </c>
      <c r="M91" s="69">
        <f t="shared" ca="1" si="29"/>
        <v>-2.0445420170103574E-3</v>
      </c>
      <c r="N91" s="69">
        <f t="shared" ca="1" si="25"/>
        <v>0</v>
      </c>
      <c r="O91" s="79">
        <f t="shared" ca="1" si="26"/>
        <v>0</v>
      </c>
      <c r="P91" s="69">
        <f t="shared" ca="1" si="27"/>
        <v>0</v>
      </c>
      <c r="Q91" s="69">
        <f t="shared" ca="1" si="28"/>
        <v>0</v>
      </c>
      <c r="R91" s="44">
        <f t="shared" ca="1" si="17"/>
        <v>2.0445420170103574E-3</v>
      </c>
    </row>
    <row r="92" spans="1:18">
      <c r="A92" s="75"/>
      <c r="B92" s="75"/>
      <c r="C92" s="75"/>
      <c r="D92" s="76">
        <f t="shared" si="18"/>
        <v>0</v>
      </c>
      <c r="E92" s="76">
        <f t="shared" si="18"/>
        <v>0</v>
      </c>
      <c r="F92" s="69">
        <f t="shared" si="19"/>
        <v>0</v>
      </c>
      <c r="G92" s="69">
        <f t="shared" si="19"/>
        <v>0</v>
      </c>
      <c r="H92" s="69">
        <f t="shared" si="20"/>
        <v>0</v>
      </c>
      <c r="I92" s="69">
        <f t="shared" si="21"/>
        <v>0</v>
      </c>
      <c r="J92" s="69">
        <f t="shared" si="22"/>
        <v>0</v>
      </c>
      <c r="K92" s="69">
        <f t="shared" si="23"/>
        <v>0</v>
      </c>
      <c r="L92" s="69">
        <f t="shared" si="24"/>
        <v>0</v>
      </c>
      <c r="M92" s="69">
        <f t="shared" ca="1" si="29"/>
        <v>-2.0445420170103574E-3</v>
      </c>
      <c r="N92" s="69">
        <f t="shared" ca="1" si="25"/>
        <v>0</v>
      </c>
      <c r="O92" s="79">
        <f t="shared" ca="1" si="26"/>
        <v>0</v>
      </c>
      <c r="P92" s="69">
        <f t="shared" ca="1" si="27"/>
        <v>0</v>
      </c>
      <c r="Q92" s="69">
        <f t="shared" ca="1" si="28"/>
        <v>0</v>
      </c>
      <c r="R92" s="44">
        <f t="shared" ca="1" si="17"/>
        <v>2.0445420170103574E-3</v>
      </c>
    </row>
    <row r="93" spans="1:18">
      <c r="A93" s="75"/>
      <c r="B93" s="75"/>
      <c r="C93" s="75"/>
      <c r="D93" s="76">
        <f t="shared" si="18"/>
        <v>0</v>
      </c>
      <c r="E93" s="76">
        <f t="shared" si="18"/>
        <v>0</v>
      </c>
      <c r="F93" s="69">
        <f t="shared" si="19"/>
        <v>0</v>
      </c>
      <c r="G93" s="69">
        <f t="shared" si="19"/>
        <v>0</v>
      </c>
      <c r="H93" s="69">
        <f t="shared" si="20"/>
        <v>0</v>
      </c>
      <c r="I93" s="69">
        <f t="shared" si="21"/>
        <v>0</v>
      </c>
      <c r="J93" s="69">
        <f t="shared" si="22"/>
        <v>0</v>
      </c>
      <c r="K93" s="69">
        <f t="shared" si="23"/>
        <v>0</v>
      </c>
      <c r="L93" s="69">
        <f t="shared" si="24"/>
        <v>0</v>
      </c>
      <c r="M93" s="69">
        <f t="shared" ca="1" si="29"/>
        <v>-2.0445420170103574E-3</v>
      </c>
      <c r="N93" s="69">
        <f t="shared" ca="1" si="25"/>
        <v>0</v>
      </c>
      <c r="O93" s="79">
        <f t="shared" ca="1" si="26"/>
        <v>0</v>
      </c>
      <c r="P93" s="69">
        <f t="shared" ca="1" si="27"/>
        <v>0</v>
      </c>
      <c r="Q93" s="69">
        <f t="shared" ca="1" si="28"/>
        <v>0</v>
      </c>
      <c r="R93" s="44">
        <f t="shared" ca="1" si="17"/>
        <v>2.0445420170103574E-3</v>
      </c>
    </row>
    <row r="94" spans="1:18">
      <c r="A94" s="75"/>
      <c r="B94" s="75"/>
      <c r="C94" s="75"/>
      <c r="D94" s="76">
        <f t="shared" si="18"/>
        <v>0</v>
      </c>
      <c r="E94" s="76">
        <f t="shared" si="18"/>
        <v>0</v>
      </c>
      <c r="F94" s="69">
        <f t="shared" si="19"/>
        <v>0</v>
      </c>
      <c r="G94" s="69">
        <f t="shared" si="19"/>
        <v>0</v>
      </c>
      <c r="H94" s="69">
        <f t="shared" si="20"/>
        <v>0</v>
      </c>
      <c r="I94" s="69">
        <f t="shared" si="21"/>
        <v>0</v>
      </c>
      <c r="J94" s="69">
        <f t="shared" si="22"/>
        <v>0</v>
      </c>
      <c r="K94" s="69">
        <f t="shared" si="23"/>
        <v>0</v>
      </c>
      <c r="L94" s="69">
        <f t="shared" si="24"/>
        <v>0</v>
      </c>
      <c r="M94" s="69">
        <f t="shared" ca="1" si="29"/>
        <v>-2.0445420170103574E-3</v>
      </c>
      <c r="N94" s="69">
        <f t="shared" ca="1" si="25"/>
        <v>0</v>
      </c>
      <c r="O94" s="79">
        <f t="shared" ca="1" si="26"/>
        <v>0</v>
      </c>
      <c r="P94" s="69">
        <f t="shared" ca="1" si="27"/>
        <v>0</v>
      </c>
      <c r="Q94" s="69">
        <f t="shared" ca="1" si="28"/>
        <v>0</v>
      </c>
      <c r="R94" s="44">
        <f t="shared" ca="1" si="17"/>
        <v>2.0445420170103574E-3</v>
      </c>
    </row>
    <row r="95" spans="1:18">
      <c r="A95" s="75"/>
      <c r="B95" s="75"/>
      <c r="C95" s="75"/>
      <c r="D95" s="76">
        <f t="shared" si="18"/>
        <v>0</v>
      </c>
      <c r="E95" s="76">
        <f t="shared" si="18"/>
        <v>0</v>
      </c>
      <c r="F95" s="69">
        <f t="shared" si="19"/>
        <v>0</v>
      </c>
      <c r="G95" s="69">
        <f t="shared" si="19"/>
        <v>0</v>
      </c>
      <c r="H95" s="69">
        <f t="shared" si="20"/>
        <v>0</v>
      </c>
      <c r="I95" s="69">
        <f t="shared" si="21"/>
        <v>0</v>
      </c>
      <c r="J95" s="69">
        <f t="shared" si="22"/>
        <v>0</v>
      </c>
      <c r="K95" s="69">
        <f t="shared" si="23"/>
        <v>0</v>
      </c>
      <c r="L95" s="69">
        <f t="shared" si="24"/>
        <v>0</v>
      </c>
      <c r="M95" s="69">
        <f t="shared" ca="1" si="29"/>
        <v>-2.0445420170103574E-3</v>
      </c>
      <c r="N95" s="69">
        <f t="shared" ca="1" si="25"/>
        <v>0</v>
      </c>
      <c r="O95" s="79">
        <f t="shared" ca="1" si="26"/>
        <v>0</v>
      </c>
      <c r="P95" s="69">
        <f t="shared" ca="1" si="27"/>
        <v>0</v>
      </c>
      <c r="Q95" s="69">
        <f t="shared" ca="1" si="28"/>
        <v>0</v>
      </c>
      <c r="R95" s="44">
        <f t="shared" ca="1" si="17"/>
        <v>2.0445420170103574E-3</v>
      </c>
    </row>
    <row r="96" spans="1:18">
      <c r="A96" s="75"/>
      <c r="B96" s="75"/>
      <c r="C96" s="75"/>
      <c r="D96" s="76">
        <f t="shared" si="18"/>
        <v>0</v>
      </c>
      <c r="E96" s="76">
        <f t="shared" si="18"/>
        <v>0</v>
      </c>
      <c r="F96" s="69">
        <f t="shared" si="19"/>
        <v>0</v>
      </c>
      <c r="G96" s="69">
        <f t="shared" si="19"/>
        <v>0</v>
      </c>
      <c r="H96" s="69">
        <f t="shared" si="20"/>
        <v>0</v>
      </c>
      <c r="I96" s="69">
        <f t="shared" si="21"/>
        <v>0</v>
      </c>
      <c r="J96" s="69">
        <f t="shared" si="22"/>
        <v>0</v>
      </c>
      <c r="K96" s="69">
        <f t="shared" si="23"/>
        <v>0</v>
      </c>
      <c r="L96" s="69">
        <f t="shared" si="24"/>
        <v>0</v>
      </c>
      <c r="M96" s="69">
        <f t="shared" ca="1" si="29"/>
        <v>-2.0445420170103574E-3</v>
      </c>
      <c r="N96" s="69">
        <f t="shared" ca="1" si="25"/>
        <v>0</v>
      </c>
      <c r="O96" s="79">
        <f t="shared" ca="1" si="26"/>
        <v>0</v>
      </c>
      <c r="P96" s="69">
        <f t="shared" ca="1" si="27"/>
        <v>0</v>
      </c>
      <c r="Q96" s="69">
        <f t="shared" ca="1" si="28"/>
        <v>0</v>
      </c>
      <c r="R96" s="44">
        <f t="shared" ca="1" si="17"/>
        <v>2.0445420170103574E-3</v>
      </c>
    </row>
    <row r="97" spans="1:18">
      <c r="A97" s="75"/>
      <c r="B97" s="75"/>
      <c r="C97" s="75"/>
      <c r="D97" s="76">
        <f t="shared" si="18"/>
        <v>0</v>
      </c>
      <c r="E97" s="76">
        <f t="shared" si="18"/>
        <v>0</v>
      </c>
      <c r="F97" s="69">
        <f t="shared" si="19"/>
        <v>0</v>
      </c>
      <c r="G97" s="69">
        <f t="shared" si="19"/>
        <v>0</v>
      </c>
      <c r="H97" s="69">
        <f t="shared" si="20"/>
        <v>0</v>
      </c>
      <c r="I97" s="69">
        <f t="shared" si="21"/>
        <v>0</v>
      </c>
      <c r="J97" s="69">
        <f t="shared" si="22"/>
        <v>0</v>
      </c>
      <c r="K97" s="69">
        <f t="shared" si="23"/>
        <v>0</v>
      </c>
      <c r="L97" s="69">
        <f t="shared" si="24"/>
        <v>0</v>
      </c>
      <c r="M97" s="69">
        <f t="shared" ca="1" si="29"/>
        <v>-2.0445420170103574E-3</v>
      </c>
      <c r="N97" s="69">
        <f t="shared" ca="1" si="25"/>
        <v>0</v>
      </c>
      <c r="O97" s="79">
        <f t="shared" ca="1" si="26"/>
        <v>0</v>
      </c>
      <c r="P97" s="69">
        <f t="shared" ca="1" si="27"/>
        <v>0</v>
      </c>
      <c r="Q97" s="69">
        <f t="shared" ca="1" si="28"/>
        <v>0</v>
      </c>
      <c r="R97" s="44">
        <f t="shared" ca="1" si="17"/>
        <v>2.0445420170103574E-3</v>
      </c>
    </row>
    <row r="98" spans="1:18">
      <c r="A98" s="75"/>
      <c r="B98" s="75"/>
      <c r="C98" s="75"/>
      <c r="D98" s="76">
        <f t="shared" si="18"/>
        <v>0</v>
      </c>
      <c r="E98" s="76">
        <f t="shared" si="18"/>
        <v>0</v>
      </c>
      <c r="F98" s="69">
        <f t="shared" si="19"/>
        <v>0</v>
      </c>
      <c r="G98" s="69">
        <f t="shared" si="19"/>
        <v>0</v>
      </c>
      <c r="H98" s="69">
        <f t="shared" si="20"/>
        <v>0</v>
      </c>
      <c r="I98" s="69">
        <f t="shared" si="21"/>
        <v>0</v>
      </c>
      <c r="J98" s="69">
        <f t="shared" si="22"/>
        <v>0</v>
      </c>
      <c r="K98" s="69">
        <f t="shared" si="23"/>
        <v>0</v>
      </c>
      <c r="L98" s="69">
        <f t="shared" si="24"/>
        <v>0</v>
      </c>
      <c r="M98" s="69">
        <f t="shared" ca="1" si="29"/>
        <v>-2.0445420170103574E-3</v>
      </c>
      <c r="N98" s="69">
        <f t="shared" ca="1" si="25"/>
        <v>0</v>
      </c>
      <c r="O98" s="79">
        <f t="shared" ca="1" si="26"/>
        <v>0</v>
      </c>
      <c r="P98" s="69">
        <f t="shared" ca="1" si="27"/>
        <v>0</v>
      </c>
      <c r="Q98" s="69">
        <f t="shared" ca="1" si="28"/>
        <v>0</v>
      </c>
      <c r="R98" s="44">
        <f t="shared" ca="1" si="17"/>
        <v>2.0445420170103574E-3</v>
      </c>
    </row>
    <row r="99" spans="1:18">
      <c r="A99" s="75"/>
      <c r="B99" s="75"/>
      <c r="C99" s="75"/>
      <c r="D99" s="76">
        <f t="shared" si="18"/>
        <v>0</v>
      </c>
      <c r="E99" s="76">
        <f t="shared" si="18"/>
        <v>0</v>
      </c>
      <c r="F99" s="69">
        <f t="shared" si="19"/>
        <v>0</v>
      </c>
      <c r="G99" s="69">
        <f t="shared" si="19"/>
        <v>0</v>
      </c>
      <c r="H99" s="69">
        <f t="shared" si="20"/>
        <v>0</v>
      </c>
      <c r="I99" s="69">
        <f t="shared" si="21"/>
        <v>0</v>
      </c>
      <c r="J99" s="69">
        <f t="shared" si="22"/>
        <v>0</v>
      </c>
      <c r="K99" s="69">
        <f t="shared" si="23"/>
        <v>0</v>
      </c>
      <c r="L99" s="69">
        <f t="shared" si="24"/>
        <v>0</v>
      </c>
      <c r="M99" s="69">
        <f t="shared" ca="1" si="29"/>
        <v>-2.0445420170103574E-3</v>
      </c>
      <c r="N99" s="69">
        <f t="shared" ca="1" si="25"/>
        <v>0</v>
      </c>
      <c r="O99" s="79">
        <f t="shared" ca="1" si="26"/>
        <v>0</v>
      </c>
      <c r="P99" s="69">
        <f t="shared" ca="1" si="27"/>
        <v>0</v>
      </c>
      <c r="Q99" s="69">
        <f t="shared" ca="1" si="28"/>
        <v>0</v>
      </c>
      <c r="R99" s="44">
        <f t="shared" ca="1" si="17"/>
        <v>2.0445420170103574E-3</v>
      </c>
    </row>
    <row r="100" spans="1:18">
      <c r="A100" s="75"/>
      <c r="B100" s="75"/>
      <c r="C100" s="75"/>
      <c r="D100" s="76">
        <f t="shared" si="18"/>
        <v>0</v>
      </c>
      <c r="E100" s="76">
        <f t="shared" si="18"/>
        <v>0</v>
      </c>
      <c r="F100" s="69">
        <f t="shared" si="19"/>
        <v>0</v>
      </c>
      <c r="G100" s="69">
        <f t="shared" si="19"/>
        <v>0</v>
      </c>
      <c r="H100" s="69">
        <f t="shared" si="20"/>
        <v>0</v>
      </c>
      <c r="I100" s="69">
        <f t="shared" si="21"/>
        <v>0</v>
      </c>
      <c r="J100" s="69">
        <f t="shared" si="22"/>
        <v>0</v>
      </c>
      <c r="K100" s="69">
        <f t="shared" si="23"/>
        <v>0</v>
      </c>
      <c r="L100" s="69">
        <f t="shared" si="24"/>
        <v>0</v>
      </c>
      <c r="M100" s="69">
        <f t="shared" ca="1" si="29"/>
        <v>-2.0445420170103574E-3</v>
      </c>
      <c r="N100" s="69">
        <f t="shared" ca="1" si="25"/>
        <v>0</v>
      </c>
      <c r="O100" s="79">
        <f t="shared" ca="1" si="26"/>
        <v>0</v>
      </c>
      <c r="P100" s="69">
        <f t="shared" ca="1" si="27"/>
        <v>0</v>
      </c>
      <c r="Q100" s="69">
        <f t="shared" ca="1" si="28"/>
        <v>0</v>
      </c>
      <c r="R100" s="44">
        <f t="shared" ca="1" si="17"/>
        <v>2.0445420170103574E-3</v>
      </c>
    </row>
    <row r="101" spans="1:18">
      <c r="A101" s="75"/>
      <c r="B101" s="75"/>
      <c r="C101" s="75"/>
      <c r="D101" s="76">
        <f t="shared" si="18"/>
        <v>0</v>
      </c>
      <c r="E101" s="76">
        <f t="shared" si="18"/>
        <v>0</v>
      </c>
      <c r="F101" s="69">
        <f t="shared" si="19"/>
        <v>0</v>
      </c>
      <c r="G101" s="69">
        <f t="shared" si="19"/>
        <v>0</v>
      </c>
      <c r="H101" s="69">
        <f t="shared" si="20"/>
        <v>0</v>
      </c>
      <c r="I101" s="69">
        <f t="shared" si="21"/>
        <v>0</v>
      </c>
      <c r="J101" s="69">
        <f t="shared" si="22"/>
        <v>0</v>
      </c>
      <c r="K101" s="69">
        <f t="shared" si="23"/>
        <v>0</v>
      </c>
      <c r="L101" s="69">
        <f t="shared" si="24"/>
        <v>0</v>
      </c>
      <c r="M101" s="69">
        <f t="shared" ca="1" si="29"/>
        <v>-2.0445420170103574E-3</v>
      </c>
      <c r="N101" s="69">
        <f t="shared" ca="1" si="25"/>
        <v>0</v>
      </c>
      <c r="O101" s="79">
        <f t="shared" ca="1" si="26"/>
        <v>0</v>
      </c>
      <c r="P101" s="69">
        <f t="shared" ca="1" si="27"/>
        <v>0</v>
      </c>
      <c r="Q101" s="69">
        <f t="shared" ca="1" si="28"/>
        <v>0</v>
      </c>
      <c r="R101" s="44">
        <f t="shared" ca="1" si="17"/>
        <v>2.0445420170103574E-3</v>
      </c>
    </row>
    <row r="102" spans="1:18">
      <c r="A102" s="75"/>
      <c r="B102" s="75"/>
      <c r="C102" s="75"/>
      <c r="D102" s="76">
        <f t="shared" si="18"/>
        <v>0</v>
      </c>
      <c r="E102" s="76">
        <f t="shared" si="18"/>
        <v>0</v>
      </c>
      <c r="F102" s="69">
        <f t="shared" si="19"/>
        <v>0</v>
      </c>
      <c r="G102" s="69">
        <f t="shared" si="19"/>
        <v>0</v>
      </c>
      <c r="H102" s="69">
        <f t="shared" si="20"/>
        <v>0</v>
      </c>
      <c r="I102" s="69">
        <f t="shared" si="21"/>
        <v>0</v>
      </c>
      <c r="J102" s="69">
        <f t="shared" si="22"/>
        <v>0</v>
      </c>
      <c r="K102" s="69">
        <f t="shared" si="23"/>
        <v>0</v>
      </c>
      <c r="L102" s="69">
        <f t="shared" si="24"/>
        <v>0</v>
      </c>
      <c r="M102" s="69">
        <f t="shared" ca="1" si="29"/>
        <v>-2.0445420170103574E-3</v>
      </c>
      <c r="N102" s="69">
        <f t="shared" ca="1" si="25"/>
        <v>0</v>
      </c>
      <c r="O102" s="79">
        <f t="shared" ca="1" si="26"/>
        <v>0</v>
      </c>
      <c r="P102" s="69">
        <f t="shared" ca="1" si="27"/>
        <v>0</v>
      </c>
      <c r="Q102" s="69">
        <f t="shared" ca="1" si="28"/>
        <v>0</v>
      </c>
      <c r="R102" s="44">
        <f t="shared" ca="1" si="17"/>
        <v>2.0445420170103574E-3</v>
      </c>
    </row>
    <row r="103" spans="1:18">
      <c r="A103" s="75"/>
      <c r="B103" s="75"/>
      <c r="C103" s="75"/>
      <c r="D103" s="76">
        <f t="shared" si="18"/>
        <v>0</v>
      </c>
      <c r="E103" s="76">
        <f t="shared" si="18"/>
        <v>0</v>
      </c>
      <c r="F103" s="69">
        <f t="shared" si="19"/>
        <v>0</v>
      </c>
      <c r="G103" s="69">
        <f t="shared" si="19"/>
        <v>0</v>
      </c>
      <c r="H103" s="69">
        <f t="shared" si="20"/>
        <v>0</v>
      </c>
      <c r="I103" s="69">
        <f t="shared" si="21"/>
        <v>0</v>
      </c>
      <c r="J103" s="69">
        <f t="shared" si="22"/>
        <v>0</v>
      </c>
      <c r="K103" s="69">
        <f t="shared" si="23"/>
        <v>0</v>
      </c>
      <c r="L103" s="69">
        <f t="shared" si="24"/>
        <v>0</v>
      </c>
      <c r="M103" s="69">
        <f t="shared" ca="1" si="29"/>
        <v>-2.0445420170103574E-3</v>
      </c>
      <c r="N103" s="69">
        <f t="shared" ca="1" si="25"/>
        <v>0</v>
      </c>
      <c r="O103" s="79">
        <f t="shared" ca="1" si="26"/>
        <v>0</v>
      </c>
      <c r="P103" s="69">
        <f t="shared" ca="1" si="27"/>
        <v>0</v>
      </c>
      <c r="Q103" s="69">
        <f t="shared" ca="1" si="28"/>
        <v>0</v>
      </c>
      <c r="R103" s="44">
        <f t="shared" ca="1" si="17"/>
        <v>2.0445420170103574E-3</v>
      </c>
    </row>
    <row r="104" spans="1:18">
      <c r="A104" s="75"/>
      <c r="B104" s="75"/>
      <c r="C104" s="75"/>
      <c r="D104" s="76">
        <f t="shared" si="18"/>
        <v>0</v>
      </c>
      <c r="E104" s="76">
        <f t="shared" si="18"/>
        <v>0</v>
      </c>
      <c r="F104" s="69">
        <f t="shared" si="19"/>
        <v>0</v>
      </c>
      <c r="G104" s="69">
        <f t="shared" si="19"/>
        <v>0</v>
      </c>
      <c r="H104" s="69">
        <f t="shared" si="20"/>
        <v>0</v>
      </c>
      <c r="I104" s="69">
        <f t="shared" si="21"/>
        <v>0</v>
      </c>
      <c r="J104" s="69">
        <f t="shared" si="22"/>
        <v>0</v>
      </c>
      <c r="K104" s="69">
        <f t="shared" si="23"/>
        <v>0</v>
      </c>
      <c r="L104" s="69">
        <f t="shared" si="24"/>
        <v>0</v>
      </c>
      <c r="M104" s="69">
        <f t="shared" ca="1" si="29"/>
        <v>-2.0445420170103574E-3</v>
      </c>
      <c r="N104" s="69">
        <f t="shared" ca="1" si="25"/>
        <v>0</v>
      </c>
      <c r="O104" s="79">
        <f t="shared" ca="1" si="26"/>
        <v>0</v>
      </c>
      <c r="P104" s="69">
        <f t="shared" ca="1" si="27"/>
        <v>0</v>
      </c>
      <c r="Q104" s="69">
        <f t="shared" ca="1" si="28"/>
        <v>0</v>
      </c>
      <c r="R104" s="44">
        <f t="shared" ca="1" si="17"/>
        <v>2.0445420170103574E-3</v>
      </c>
    </row>
    <row r="105" spans="1:18">
      <c r="A105" s="75"/>
      <c r="B105" s="75"/>
      <c r="C105" s="75"/>
      <c r="D105" s="76">
        <f t="shared" si="18"/>
        <v>0</v>
      </c>
      <c r="E105" s="76">
        <f t="shared" si="18"/>
        <v>0</v>
      </c>
      <c r="F105" s="69">
        <f t="shared" si="19"/>
        <v>0</v>
      </c>
      <c r="G105" s="69">
        <f t="shared" si="19"/>
        <v>0</v>
      </c>
      <c r="H105" s="69">
        <f t="shared" si="20"/>
        <v>0</v>
      </c>
      <c r="I105" s="69">
        <f t="shared" si="21"/>
        <v>0</v>
      </c>
      <c r="J105" s="69">
        <f t="shared" si="22"/>
        <v>0</v>
      </c>
      <c r="K105" s="69">
        <f t="shared" si="23"/>
        <v>0</v>
      </c>
      <c r="L105" s="69">
        <f t="shared" si="24"/>
        <v>0</v>
      </c>
      <c r="M105" s="69">
        <f t="shared" ca="1" si="29"/>
        <v>-2.0445420170103574E-3</v>
      </c>
      <c r="N105" s="69">
        <f t="shared" ca="1" si="25"/>
        <v>0</v>
      </c>
      <c r="O105" s="79">
        <f t="shared" ca="1" si="26"/>
        <v>0</v>
      </c>
      <c r="P105" s="69">
        <f t="shared" ca="1" si="27"/>
        <v>0</v>
      </c>
      <c r="Q105" s="69">
        <f t="shared" ca="1" si="28"/>
        <v>0</v>
      </c>
      <c r="R105" s="44">
        <f t="shared" ca="1" si="17"/>
        <v>2.0445420170103574E-3</v>
      </c>
    </row>
    <row r="106" spans="1:18">
      <c r="A106" s="75"/>
      <c r="B106" s="75"/>
      <c r="C106" s="75"/>
      <c r="D106" s="76">
        <f t="shared" si="18"/>
        <v>0</v>
      </c>
      <c r="E106" s="76">
        <f t="shared" si="18"/>
        <v>0</v>
      </c>
      <c r="F106" s="69">
        <f t="shared" si="19"/>
        <v>0</v>
      </c>
      <c r="G106" s="69">
        <f t="shared" si="19"/>
        <v>0</v>
      </c>
      <c r="H106" s="69">
        <f t="shared" si="20"/>
        <v>0</v>
      </c>
      <c r="I106" s="69">
        <f t="shared" si="21"/>
        <v>0</v>
      </c>
      <c r="J106" s="69">
        <f t="shared" si="22"/>
        <v>0</v>
      </c>
      <c r="K106" s="69">
        <f t="shared" si="23"/>
        <v>0</v>
      </c>
      <c r="L106" s="69">
        <f t="shared" si="24"/>
        <v>0</v>
      </c>
      <c r="M106" s="69">
        <f t="shared" ca="1" si="29"/>
        <v>-2.0445420170103574E-3</v>
      </c>
      <c r="N106" s="69">
        <f t="shared" ca="1" si="25"/>
        <v>0</v>
      </c>
      <c r="O106" s="79">
        <f t="shared" ca="1" si="26"/>
        <v>0</v>
      </c>
      <c r="P106" s="69">
        <f t="shared" ca="1" si="27"/>
        <v>0</v>
      </c>
      <c r="Q106" s="69">
        <f t="shared" ca="1" si="28"/>
        <v>0</v>
      </c>
      <c r="R106" s="44">
        <f t="shared" ca="1" si="17"/>
        <v>2.0445420170103574E-3</v>
      </c>
    </row>
    <row r="107" spans="1:18">
      <c r="A107" s="75"/>
      <c r="B107" s="75"/>
      <c r="C107" s="75"/>
      <c r="D107" s="76">
        <f t="shared" si="18"/>
        <v>0</v>
      </c>
      <c r="E107" s="76">
        <f t="shared" si="18"/>
        <v>0</v>
      </c>
      <c r="F107" s="69">
        <f t="shared" si="19"/>
        <v>0</v>
      </c>
      <c r="G107" s="69">
        <f t="shared" si="19"/>
        <v>0</v>
      </c>
      <c r="H107" s="69">
        <f t="shared" si="20"/>
        <v>0</v>
      </c>
      <c r="I107" s="69">
        <f t="shared" si="21"/>
        <v>0</v>
      </c>
      <c r="J107" s="69">
        <f t="shared" si="22"/>
        <v>0</v>
      </c>
      <c r="K107" s="69">
        <f t="shared" si="23"/>
        <v>0</v>
      </c>
      <c r="L107" s="69">
        <f t="shared" si="24"/>
        <v>0</v>
      </c>
      <c r="M107" s="69">
        <f t="shared" ca="1" si="29"/>
        <v>-2.0445420170103574E-3</v>
      </c>
      <c r="N107" s="69">
        <f t="shared" ca="1" si="25"/>
        <v>0</v>
      </c>
      <c r="O107" s="79">
        <f t="shared" ca="1" si="26"/>
        <v>0</v>
      </c>
      <c r="P107" s="69">
        <f t="shared" ca="1" si="27"/>
        <v>0</v>
      </c>
      <c r="Q107" s="69">
        <f t="shared" ca="1" si="28"/>
        <v>0</v>
      </c>
      <c r="R107" s="44">
        <f t="shared" ca="1" si="17"/>
        <v>2.0445420170103574E-3</v>
      </c>
    </row>
    <row r="108" spans="1:18">
      <c r="A108" s="75"/>
      <c r="B108" s="75"/>
      <c r="C108" s="75"/>
      <c r="D108" s="76">
        <f t="shared" si="18"/>
        <v>0</v>
      </c>
      <c r="E108" s="76">
        <f t="shared" si="18"/>
        <v>0</v>
      </c>
      <c r="F108" s="69">
        <f t="shared" si="19"/>
        <v>0</v>
      </c>
      <c r="G108" s="69">
        <f t="shared" si="19"/>
        <v>0</v>
      </c>
      <c r="H108" s="69">
        <f t="shared" si="20"/>
        <v>0</v>
      </c>
      <c r="I108" s="69">
        <f t="shared" si="21"/>
        <v>0</v>
      </c>
      <c r="J108" s="69">
        <f t="shared" si="22"/>
        <v>0</v>
      </c>
      <c r="K108" s="69">
        <f t="shared" si="23"/>
        <v>0</v>
      </c>
      <c r="L108" s="69">
        <f t="shared" si="24"/>
        <v>0</v>
      </c>
      <c r="M108" s="69">
        <f t="shared" ca="1" si="29"/>
        <v>-2.0445420170103574E-3</v>
      </c>
      <c r="N108" s="69">
        <f t="shared" ca="1" si="25"/>
        <v>0</v>
      </c>
      <c r="O108" s="79">
        <f t="shared" ca="1" si="26"/>
        <v>0</v>
      </c>
      <c r="P108" s="69">
        <f t="shared" ca="1" si="27"/>
        <v>0</v>
      </c>
      <c r="Q108" s="69">
        <f t="shared" ca="1" si="28"/>
        <v>0</v>
      </c>
      <c r="R108" s="44">
        <f t="shared" ca="1" si="17"/>
        <v>2.0445420170103574E-3</v>
      </c>
    </row>
    <row r="109" spans="1:18">
      <c r="A109" s="75"/>
      <c r="B109" s="75"/>
      <c r="C109" s="75"/>
      <c r="D109" s="76">
        <f t="shared" si="18"/>
        <v>0</v>
      </c>
      <c r="E109" s="76">
        <f t="shared" si="18"/>
        <v>0</v>
      </c>
      <c r="F109" s="69">
        <f t="shared" si="19"/>
        <v>0</v>
      </c>
      <c r="G109" s="69">
        <f t="shared" si="19"/>
        <v>0</v>
      </c>
      <c r="H109" s="69">
        <f t="shared" si="20"/>
        <v>0</v>
      </c>
      <c r="I109" s="69">
        <f t="shared" si="21"/>
        <v>0</v>
      </c>
      <c r="J109" s="69">
        <f t="shared" si="22"/>
        <v>0</v>
      </c>
      <c r="K109" s="69">
        <f t="shared" si="23"/>
        <v>0</v>
      </c>
      <c r="L109" s="69">
        <f t="shared" si="24"/>
        <v>0</v>
      </c>
      <c r="M109" s="69">
        <f t="shared" ca="1" si="29"/>
        <v>-2.0445420170103574E-3</v>
      </c>
      <c r="N109" s="69">
        <f t="shared" ca="1" si="25"/>
        <v>0</v>
      </c>
      <c r="O109" s="79">
        <f t="shared" ca="1" si="26"/>
        <v>0</v>
      </c>
      <c r="P109" s="69">
        <f t="shared" ca="1" si="27"/>
        <v>0</v>
      </c>
      <c r="Q109" s="69">
        <f t="shared" ca="1" si="28"/>
        <v>0</v>
      </c>
      <c r="R109" s="44">
        <f t="shared" ca="1" si="17"/>
        <v>2.0445420170103574E-3</v>
      </c>
    </row>
    <row r="110" spans="1:18">
      <c r="A110" s="75"/>
      <c r="B110" s="75"/>
      <c r="C110" s="75"/>
      <c r="D110" s="76">
        <f t="shared" si="18"/>
        <v>0</v>
      </c>
      <c r="E110" s="76">
        <f t="shared" si="18"/>
        <v>0</v>
      </c>
      <c r="F110" s="69">
        <f t="shared" si="19"/>
        <v>0</v>
      </c>
      <c r="G110" s="69">
        <f t="shared" si="19"/>
        <v>0</v>
      </c>
      <c r="H110" s="69">
        <f t="shared" si="20"/>
        <v>0</v>
      </c>
      <c r="I110" s="69">
        <f t="shared" si="21"/>
        <v>0</v>
      </c>
      <c r="J110" s="69">
        <f t="shared" si="22"/>
        <v>0</v>
      </c>
      <c r="K110" s="69">
        <f t="shared" si="23"/>
        <v>0</v>
      </c>
      <c r="L110" s="69">
        <f t="shared" si="24"/>
        <v>0</v>
      </c>
      <c r="M110" s="69">
        <f t="shared" ca="1" si="29"/>
        <v>-2.0445420170103574E-3</v>
      </c>
      <c r="N110" s="69">
        <f t="shared" ca="1" si="25"/>
        <v>0</v>
      </c>
      <c r="O110" s="79">
        <f t="shared" ca="1" si="26"/>
        <v>0</v>
      </c>
      <c r="P110" s="69">
        <f t="shared" ca="1" si="27"/>
        <v>0</v>
      </c>
      <c r="Q110" s="69">
        <f t="shared" ca="1" si="28"/>
        <v>0</v>
      </c>
      <c r="R110" s="44">
        <f t="shared" ca="1" si="17"/>
        <v>2.0445420170103574E-3</v>
      </c>
    </row>
    <row r="111" spans="1:18">
      <c r="A111" s="75"/>
      <c r="B111" s="75"/>
      <c r="C111" s="75"/>
      <c r="D111" s="76">
        <f t="shared" si="18"/>
        <v>0</v>
      </c>
      <c r="E111" s="76">
        <f t="shared" si="18"/>
        <v>0</v>
      </c>
      <c r="F111" s="69">
        <f t="shared" si="19"/>
        <v>0</v>
      </c>
      <c r="G111" s="69">
        <f t="shared" si="19"/>
        <v>0</v>
      </c>
      <c r="H111" s="69">
        <f t="shared" si="20"/>
        <v>0</v>
      </c>
      <c r="I111" s="69">
        <f t="shared" si="21"/>
        <v>0</v>
      </c>
      <c r="J111" s="69">
        <f t="shared" si="22"/>
        <v>0</v>
      </c>
      <c r="K111" s="69">
        <f t="shared" si="23"/>
        <v>0</v>
      </c>
      <c r="L111" s="69">
        <f t="shared" si="24"/>
        <v>0</v>
      </c>
      <c r="M111" s="69">
        <f t="shared" ca="1" si="29"/>
        <v>-2.0445420170103574E-3</v>
      </c>
      <c r="N111" s="69">
        <f t="shared" ca="1" si="25"/>
        <v>0</v>
      </c>
      <c r="O111" s="79">
        <f t="shared" ca="1" si="26"/>
        <v>0</v>
      </c>
      <c r="P111" s="69">
        <f t="shared" ca="1" si="27"/>
        <v>0</v>
      </c>
      <c r="Q111" s="69">
        <f t="shared" ca="1" si="28"/>
        <v>0</v>
      </c>
      <c r="R111" s="44">
        <f t="shared" ca="1" si="17"/>
        <v>2.0445420170103574E-3</v>
      </c>
    </row>
    <row r="112" spans="1:18">
      <c r="A112" s="75"/>
      <c r="B112" s="75"/>
      <c r="C112" s="75"/>
      <c r="D112" s="76">
        <f t="shared" si="18"/>
        <v>0</v>
      </c>
      <c r="E112" s="76">
        <f t="shared" si="18"/>
        <v>0</v>
      </c>
      <c r="F112" s="69">
        <f t="shared" si="19"/>
        <v>0</v>
      </c>
      <c r="G112" s="69">
        <f t="shared" si="19"/>
        <v>0</v>
      </c>
      <c r="H112" s="69">
        <f t="shared" si="20"/>
        <v>0</v>
      </c>
      <c r="I112" s="69">
        <f t="shared" si="21"/>
        <v>0</v>
      </c>
      <c r="J112" s="69">
        <f t="shared" si="22"/>
        <v>0</v>
      </c>
      <c r="K112" s="69">
        <f t="shared" si="23"/>
        <v>0</v>
      </c>
      <c r="L112" s="69">
        <f t="shared" si="24"/>
        <v>0</v>
      </c>
      <c r="M112" s="69">
        <f t="shared" ca="1" si="29"/>
        <v>-2.0445420170103574E-3</v>
      </c>
      <c r="N112" s="69">
        <f t="shared" ca="1" si="25"/>
        <v>0</v>
      </c>
      <c r="O112" s="79">
        <f t="shared" ca="1" si="26"/>
        <v>0</v>
      </c>
      <c r="P112" s="69">
        <f t="shared" ca="1" si="27"/>
        <v>0</v>
      </c>
      <c r="Q112" s="69">
        <f t="shared" ca="1" si="28"/>
        <v>0</v>
      </c>
      <c r="R112" s="44">
        <f t="shared" ca="1" si="17"/>
        <v>2.0445420170103574E-3</v>
      </c>
    </row>
    <row r="113" spans="1:18">
      <c r="A113" s="75"/>
      <c r="B113" s="75"/>
      <c r="C113" s="75"/>
      <c r="D113" s="76">
        <f t="shared" si="18"/>
        <v>0</v>
      </c>
      <c r="E113" s="76">
        <f t="shared" si="18"/>
        <v>0</v>
      </c>
      <c r="F113" s="69">
        <f t="shared" si="19"/>
        <v>0</v>
      </c>
      <c r="G113" s="69">
        <f t="shared" si="19"/>
        <v>0</v>
      </c>
      <c r="H113" s="69">
        <f t="shared" si="20"/>
        <v>0</v>
      </c>
      <c r="I113" s="69">
        <f t="shared" si="21"/>
        <v>0</v>
      </c>
      <c r="J113" s="69">
        <f t="shared" si="22"/>
        <v>0</v>
      </c>
      <c r="K113" s="69">
        <f t="shared" si="23"/>
        <v>0</v>
      </c>
      <c r="L113" s="69">
        <f t="shared" si="24"/>
        <v>0</v>
      </c>
      <c r="M113" s="69">
        <f t="shared" ca="1" si="29"/>
        <v>-2.0445420170103574E-3</v>
      </c>
      <c r="N113" s="69">
        <f t="shared" ca="1" si="25"/>
        <v>0</v>
      </c>
      <c r="O113" s="79">
        <f t="shared" ca="1" si="26"/>
        <v>0</v>
      </c>
      <c r="P113" s="69">
        <f t="shared" ca="1" si="27"/>
        <v>0</v>
      </c>
      <c r="Q113" s="69">
        <f t="shared" ca="1" si="28"/>
        <v>0</v>
      </c>
      <c r="R113" s="44">
        <f t="shared" ca="1" si="17"/>
        <v>2.0445420170103574E-3</v>
      </c>
    </row>
    <row r="114" spans="1:18">
      <c r="A114" s="75"/>
      <c r="B114" s="75"/>
      <c r="C114" s="75"/>
      <c r="D114" s="76">
        <f t="shared" si="18"/>
        <v>0</v>
      </c>
      <c r="E114" s="76">
        <f t="shared" si="18"/>
        <v>0</v>
      </c>
      <c r="F114" s="69">
        <f t="shared" si="19"/>
        <v>0</v>
      </c>
      <c r="G114" s="69">
        <f t="shared" si="19"/>
        <v>0</v>
      </c>
      <c r="H114" s="69">
        <f t="shared" si="20"/>
        <v>0</v>
      </c>
      <c r="I114" s="69">
        <f t="shared" si="21"/>
        <v>0</v>
      </c>
      <c r="J114" s="69">
        <f t="shared" si="22"/>
        <v>0</v>
      </c>
      <c r="K114" s="69">
        <f t="shared" si="23"/>
        <v>0</v>
      </c>
      <c r="L114" s="69">
        <f t="shared" si="24"/>
        <v>0</v>
      </c>
      <c r="M114" s="69">
        <f t="shared" ca="1" si="29"/>
        <v>-2.0445420170103574E-3</v>
      </c>
      <c r="N114" s="69">
        <f t="shared" ca="1" si="25"/>
        <v>0</v>
      </c>
      <c r="O114" s="79">
        <f t="shared" ca="1" si="26"/>
        <v>0</v>
      </c>
      <c r="P114" s="69">
        <f t="shared" ca="1" si="27"/>
        <v>0</v>
      </c>
      <c r="Q114" s="69">
        <f t="shared" ca="1" si="28"/>
        <v>0</v>
      </c>
      <c r="R114" s="44">
        <f t="shared" ca="1" si="17"/>
        <v>2.0445420170103574E-3</v>
      </c>
    </row>
    <row r="115" spans="1:18">
      <c r="A115" s="75"/>
      <c r="B115" s="75"/>
      <c r="C115" s="75"/>
      <c r="D115" s="76">
        <f t="shared" si="18"/>
        <v>0</v>
      </c>
      <c r="E115" s="76">
        <f t="shared" si="18"/>
        <v>0</v>
      </c>
      <c r="F115" s="69">
        <f t="shared" si="19"/>
        <v>0</v>
      </c>
      <c r="G115" s="69">
        <f t="shared" si="19"/>
        <v>0</v>
      </c>
      <c r="H115" s="69">
        <f t="shared" si="20"/>
        <v>0</v>
      </c>
      <c r="I115" s="69">
        <f t="shared" si="21"/>
        <v>0</v>
      </c>
      <c r="J115" s="69">
        <f t="shared" si="22"/>
        <v>0</v>
      </c>
      <c r="K115" s="69">
        <f t="shared" si="23"/>
        <v>0</v>
      </c>
      <c r="L115" s="69">
        <f t="shared" si="24"/>
        <v>0</v>
      </c>
      <c r="M115" s="69">
        <f t="shared" ca="1" si="29"/>
        <v>-2.0445420170103574E-3</v>
      </c>
      <c r="N115" s="69">
        <f t="shared" ca="1" si="25"/>
        <v>0</v>
      </c>
      <c r="O115" s="79">
        <f t="shared" ca="1" si="26"/>
        <v>0</v>
      </c>
      <c r="P115" s="69">
        <f t="shared" ca="1" si="27"/>
        <v>0</v>
      </c>
      <c r="Q115" s="69">
        <f t="shared" ca="1" si="28"/>
        <v>0</v>
      </c>
      <c r="R115" s="44">
        <f t="shared" ca="1" si="17"/>
        <v>2.0445420170103574E-3</v>
      </c>
    </row>
    <row r="116" spans="1:18">
      <c r="A116" s="75"/>
      <c r="B116" s="75"/>
      <c r="C116" s="75"/>
      <c r="D116" s="76">
        <f t="shared" si="18"/>
        <v>0</v>
      </c>
      <c r="E116" s="76">
        <f t="shared" si="18"/>
        <v>0</v>
      </c>
      <c r="F116" s="69">
        <f t="shared" si="19"/>
        <v>0</v>
      </c>
      <c r="G116" s="69">
        <f t="shared" si="19"/>
        <v>0</v>
      </c>
      <c r="H116" s="69">
        <f t="shared" si="20"/>
        <v>0</v>
      </c>
      <c r="I116" s="69">
        <f t="shared" si="21"/>
        <v>0</v>
      </c>
      <c r="J116" s="69">
        <f t="shared" si="22"/>
        <v>0</v>
      </c>
      <c r="K116" s="69">
        <f t="shared" si="23"/>
        <v>0</v>
      </c>
      <c r="L116" s="69">
        <f t="shared" si="24"/>
        <v>0</v>
      </c>
      <c r="M116" s="69">
        <f t="shared" ca="1" si="29"/>
        <v>-2.0445420170103574E-3</v>
      </c>
      <c r="N116" s="69">
        <f t="shared" ca="1" si="25"/>
        <v>0</v>
      </c>
      <c r="O116" s="79">
        <f t="shared" ca="1" si="26"/>
        <v>0</v>
      </c>
      <c r="P116" s="69">
        <f t="shared" ca="1" si="27"/>
        <v>0</v>
      </c>
      <c r="Q116" s="69">
        <f t="shared" ca="1" si="28"/>
        <v>0</v>
      </c>
      <c r="R116" s="44">
        <f t="shared" ca="1" si="17"/>
        <v>2.0445420170103574E-3</v>
      </c>
    </row>
    <row r="117" spans="1:18">
      <c r="A117" s="75"/>
      <c r="B117" s="75"/>
      <c r="C117" s="75"/>
      <c r="D117" s="76">
        <f t="shared" si="18"/>
        <v>0</v>
      </c>
      <c r="E117" s="76">
        <f t="shared" si="18"/>
        <v>0</v>
      </c>
      <c r="F117" s="69">
        <f t="shared" si="19"/>
        <v>0</v>
      </c>
      <c r="G117" s="69">
        <f t="shared" si="19"/>
        <v>0</v>
      </c>
      <c r="H117" s="69">
        <f t="shared" si="20"/>
        <v>0</v>
      </c>
      <c r="I117" s="69">
        <f t="shared" si="21"/>
        <v>0</v>
      </c>
      <c r="J117" s="69">
        <f t="shared" si="22"/>
        <v>0</v>
      </c>
      <c r="K117" s="69">
        <f t="shared" si="23"/>
        <v>0</v>
      </c>
      <c r="L117" s="69">
        <f t="shared" si="24"/>
        <v>0</v>
      </c>
      <c r="M117" s="69">
        <f t="shared" ca="1" si="29"/>
        <v>-2.0445420170103574E-3</v>
      </c>
      <c r="N117" s="69">
        <f t="shared" ca="1" si="25"/>
        <v>0</v>
      </c>
      <c r="O117" s="79">
        <f t="shared" ca="1" si="26"/>
        <v>0</v>
      </c>
      <c r="P117" s="69">
        <f t="shared" ca="1" si="27"/>
        <v>0</v>
      </c>
      <c r="Q117" s="69">
        <f t="shared" ca="1" si="28"/>
        <v>0</v>
      </c>
      <c r="R117" s="44">
        <f t="shared" ca="1" si="17"/>
        <v>2.0445420170103574E-3</v>
      </c>
    </row>
    <row r="118" spans="1:18">
      <c r="A118" s="75"/>
      <c r="B118" s="75"/>
      <c r="C118" s="75"/>
      <c r="D118" s="76">
        <f t="shared" si="18"/>
        <v>0</v>
      </c>
      <c r="E118" s="76">
        <f t="shared" si="18"/>
        <v>0</v>
      </c>
      <c r="F118" s="69">
        <f t="shared" si="19"/>
        <v>0</v>
      </c>
      <c r="G118" s="69">
        <f t="shared" si="19"/>
        <v>0</v>
      </c>
      <c r="H118" s="69">
        <f t="shared" si="20"/>
        <v>0</v>
      </c>
      <c r="I118" s="69">
        <f t="shared" si="21"/>
        <v>0</v>
      </c>
      <c r="J118" s="69">
        <f t="shared" si="22"/>
        <v>0</v>
      </c>
      <c r="K118" s="69">
        <f t="shared" si="23"/>
        <v>0</v>
      </c>
      <c r="L118" s="69">
        <f t="shared" si="24"/>
        <v>0</v>
      </c>
      <c r="M118" s="69">
        <f t="shared" ca="1" si="29"/>
        <v>-2.0445420170103574E-3</v>
      </c>
      <c r="N118" s="69">
        <f t="shared" ca="1" si="25"/>
        <v>0</v>
      </c>
      <c r="O118" s="79">
        <f t="shared" ca="1" si="26"/>
        <v>0</v>
      </c>
      <c r="P118" s="69">
        <f t="shared" ca="1" si="27"/>
        <v>0</v>
      </c>
      <c r="Q118" s="69">
        <f t="shared" ca="1" si="28"/>
        <v>0</v>
      </c>
      <c r="R118" s="44">
        <f t="shared" ca="1" si="17"/>
        <v>2.0445420170103574E-3</v>
      </c>
    </row>
    <row r="119" spans="1:18">
      <c r="A119" s="75"/>
      <c r="B119" s="75"/>
      <c r="C119" s="75"/>
      <c r="D119" s="76">
        <f t="shared" si="18"/>
        <v>0</v>
      </c>
      <c r="E119" s="76">
        <f t="shared" si="18"/>
        <v>0</v>
      </c>
      <c r="F119" s="69">
        <f t="shared" si="19"/>
        <v>0</v>
      </c>
      <c r="G119" s="69">
        <f t="shared" si="19"/>
        <v>0</v>
      </c>
      <c r="H119" s="69">
        <f t="shared" si="20"/>
        <v>0</v>
      </c>
      <c r="I119" s="69">
        <f t="shared" si="21"/>
        <v>0</v>
      </c>
      <c r="J119" s="69">
        <f t="shared" si="22"/>
        <v>0</v>
      </c>
      <c r="K119" s="69">
        <f t="shared" si="23"/>
        <v>0</v>
      </c>
      <c r="L119" s="69">
        <f t="shared" si="24"/>
        <v>0</v>
      </c>
      <c r="M119" s="69">
        <f t="shared" ca="1" si="29"/>
        <v>-2.0445420170103574E-3</v>
      </c>
      <c r="N119" s="69">
        <f t="shared" ca="1" si="25"/>
        <v>0</v>
      </c>
      <c r="O119" s="79">
        <f t="shared" ca="1" si="26"/>
        <v>0</v>
      </c>
      <c r="P119" s="69">
        <f t="shared" ca="1" si="27"/>
        <v>0</v>
      </c>
      <c r="Q119" s="69">
        <f t="shared" ca="1" si="28"/>
        <v>0</v>
      </c>
      <c r="R119" s="44">
        <f t="shared" ca="1" si="17"/>
        <v>2.0445420170103574E-3</v>
      </c>
    </row>
    <row r="120" spans="1:18">
      <c r="A120" s="75"/>
      <c r="B120" s="75"/>
      <c r="C120" s="75"/>
      <c r="D120" s="76">
        <f t="shared" si="18"/>
        <v>0</v>
      </c>
      <c r="E120" s="76">
        <f t="shared" si="18"/>
        <v>0</v>
      </c>
      <c r="F120" s="69">
        <f t="shared" si="19"/>
        <v>0</v>
      </c>
      <c r="G120" s="69">
        <f t="shared" si="19"/>
        <v>0</v>
      </c>
      <c r="H120" s="69">
        <f t="shared" si="20"/>
        <v>0</v>
      </c>
      <c r="I120" s="69">
        <f t="shared" si="21"/>
        <v>0</v>
      </c>
      <c r="J120" s="69">
        <f t="shared" si="22"/>
        <v>0</v>
      </c>
      <c r="K120" s="69">
        <f t="shared" si="23"/>
        <v>0</v>
      </c>
      <c r="L120" s="69">
        <f t="shared" si="24"/>
        <v>0</v>
      </c>
      <c r="M120" s="69">
        <f t="shared" ca="1" si="29"/>
        <v>-2.0445420170103574E-3</v>
      </c>
      <c r="N120" s="69">
        <f t="shared" ca="1" si="25"/>
        <v>0</v>
      </c>
      <c r="O120" s="79">
        <f t="shared" ca="1" si="26"/>
        <v>0</v>
      </c>
      <c r="P120" s="69">
        <f t="shared" ca="1" si="27"/>
        <v>0</v>
      </c>
      <c r="Q120" s="69">
        <f t="shared" ca="1" si="28"/>
        <v>0</v>
      </c>
      <c r="R120" s="44">
        <f t="shared" ca="1" si="17"/>
        <v>2.0445420170103574E-3</v>
      </c>
    </row>
    <row r="121" spans="1:18">
      <c r="A121" s="75"/>
      <c r="B121" s="75"/>
      <c r="C121" s="75"/>
      <c r="D121" s="76">
        <f t="shared" si="18"/>
        <v>0</v>
      </c>
      <c r="E121" s="76">
        <f t="shared" si="18"/>
        <v>0</v>
      </c>
      <c r="F121" s="69">
        <f t="shared" si="19"/>
        <v>0</v>
      </c>
      <c r="G121" s="69">
        <f t="shared" si="19"/>
        <v>0</v>
      </c>
      <c r="H121" s="69">
        <f t="shared" si="20"/>
        <v>0</v>
      </c>
      <c r="I121" s="69">
        <f t="shared" si="21"/>
        <v>0</v>
      </c>
      <c r="J121" s="69">
        <f t="shared" si="22"/>
        <v>0</v>
      </c>
      <c r="K121" s="69">
        <f t="shared" si="23"/>
        <v>0</v>
      </c>
      <c r="L121" s="69">
        <f t="shared" si="24"/>
        <v>0</v>
      </c>
      <c r="M121" s="69">
        <f t="shared" ca="1" si="29"/>
        <v>-2.0445420170103574E-3</v>
      </c>
      <c r="N121" s="69">
        <f t="shared" ca="1" si="25"/>
        <v>0</v>
      </c>
      <c r="O121" s="79">
        <f t="shared" ca="1" si="26"/>
        <v>0</v>
      </c>
      <c r="P121" s="69">
        <f t="shared" ca="1" si="27"/>
        <v>0</v>
      </c>
      <c r="Q121" s="69">
        <f t="shared" ca="1" si="28"/>
        <v>0</v>
      </c>
      <c r="R121" s="44">
        <f t="shared" ca="1" si="17"/>
        <v>2.0445420170103574E-3</v>
      </c>
    </row>
    <row r="122" spans="1:18">
      <c r="A122" s="75"/>
      <c r="B122" s="75"/>
      <c r="C122" s="75"/>
      <c r="D122" s="76">
        <f t="shared" si="18"/>
        <v>0</v>
      </c>
      <c r="E122" s="76">
        <f t="shared" si="18"/>
        <v>0</v>
      </c>
      <c r="F122" s="69">
        <f t="shared" si="19"/>
        <v>0</v>
      </c>
      <c r="G122" s="69">
        <f t="shared" si="19"/>
        <v>0</v>
      </c>
      <c r="H122" s="69">
        <f t="shared" si="20"/>
        <v>0</v>
      </c>
      <c r="I122" s="69">
        <f t="shared" si="21"/>
        <v>0</v>
      </c>
      <c r="J122" s="69">
        <f t="shared" si="22"/>
        <v>0</v>
      </c>
      <c r="K122" s="69">
        <f t="shared" si="23"/>
        <v>0</v>
      </c>
      <c r="L122" s="69">
        <f t="shared" si="24"/>
        <v>0</v>
      </c>
      <c r="M122" s="69">
        <f t="shared" ca="1" si="29"/>
        <v>-2.0445420170103574E-3</v>
      </c>
      <c r="N122" s="69">
        <f t="shared" ca="1" si="25"/>
        <v>0</v>
      </c>
      <c r="O122" s="79">
        <f t="shared" ca="1" si="26"/>
        <v>0</v>
      </c>
      <c r="P122" s="69">
        <f t="shared" ca="1" si="27"/>
        <v>0</v>
      </c>
      <c r="Q122" s="69">
        <f t="shared" ca="1" si="28"/>
        <v>0</v>
      </c>
      <c r="R122" s="44">
        <f t="shared" ca="1" si="17"/>
        <v>2.0445420170103574E-3</v>
      </c>
    </row>
    <row r="123" spans="1:18">
      <c r="A123" s="75"/>
      <c r="B123" s="75"/>
      <c r="C123" s="75"/>
      <c r="D123" s="76">
        <f t="shared" si="18"/>
        <v>0</v>
      </c>
      <c r="E123" s="76">
        <f t="shared" si="18"/>
        <v>0</v>
      </c>
      <c r="F123" s="69">
        <f t="shared" si="19"/>
        <v>0</v>
      </c>
      <c r="G123" s="69">
        <f t="shared" si="19"/>
        <v>0</v>
      </c>
      <c r="H123" s="69">
        <f t="shared" si="20"/>
        <v>0</v>
      </c>
      <c r="I123" s="69">
        <f t="shared" si="21"/>
        <v>0</v>
      </c>
      <c r="J123" s="69">
        <f t="shared" si="22"/>
        <v>0</v>
      </c>
      <c r="K123" s="69">
        <f t="shared" si="23"/>
        <v>0</v>
      </c>
      <c r="L123" s="69">
        <f t="shared" si="24"/>
        <v>0</v>
      </c>
      <c r="M123" s="69">
        <f t="shared" ca="1" si="29"/>
        <v>-2.0445420170103574E-3</v>
      </c>
      <c r="N123" s="69">
        <f t="shared" ca="1" si="25"/>
        <v>0</v>
      </c>
      <c r="O123" s="79">
        <f t="shared" ca="1" si="26"/>
        <v>0</v>
      </c>
      <c r="P123" s="69">
        <f t="shared" ca="1" si="27"/>
        <v>0</v>
      </c>
      <c r="Q123" s="69">
        <f t="shared" ca="1" si="28"/>
        <v>0</v>
      </c>
      <c r="R123" s="44">
        <f t="shared" ca="1" si="17"/>
        <v>2.0445420170103574E-3</v>
      </c>
    </row>
    <row r="124" spans="1:18">
      <c r="A124" s="75"/>
      <c r="B124" s="75"/>
      <c r="C124" s="75"/>
      <c r="D124" s="76">
        <f t="shared" si="18"/>
        <v>0</v>
      </c>
      <c r="E124" s="76">
        <f t="shared" si="18"/>
        <v>0</v>
      </c>
      <c r="F124" s="69">
        <f t="shared" si="19"/>
        <v>0</v>
      </c>
      <c r="G124" s="69">
        <f t="shared" si="19"/>
        <v>0</v>
      </c>
      <c r="H124" s="69">
        <f t="shared" si="20"/>
        <v>0</v>
      </c>
      <c r="I124" s="69">
        <f t="shared" si="21"/>
        <v>0</v>
      </c>
      <c r="J124" s="69">
        <f t="shared" si="22"/>
        <v>0</v>
      </c>
      <c r="K124" s="69">
        <f t="shared" si="23"/>
        <v>0</v>
      </c>
      <c r="L124" s="69">
        <f t="shared" si="24"/>
        <v>0</v>
      </c>
      <c r="M124" s="69">
        <f t="shared" ca="1" si="29"/>
        <v>-2.0445420170103574E-3</v>
      </c>
      <c r="N124" s="69">
        <f t="shared" ca="1" si="25"/>
        <v>0</v>
      </c>
      <c r="O124" s="79">
        <f t="shared" ca="1" si="26"/>
        <v>0</v>
      </c>
      <c r="P124" s="69">
        <f t="shared" ca="1" si="27"/>
        <v>0</v>
      </c>
      <c r="Q124" s="69">
        <f t="shared" ca="1" si="28"/>
        <v>0</v>
      </c>
      <c r="R124" s="44">
        <f t="shared" ca="1" si="17"/>
        <v>2.0445420170103574E-3</v>
      </c>
    </row>
    <row r="125" spans="1:18">
      <c r="A125" s="75"/>
      <c r="B125" s="75"/>
      <c r="C125" s="75"/>
      <c r="D125" s="76">
        <f t="shared" si="18"/>
        <v>0</v>
      </c>
      <c r="E125" s="76">
        <f t="shared" si="18"/>
        <v>0</v>
      </c>
      <c r="F125" s="69">
        <f t="shared" si="19"/>
        <v>0</v>
      </c>
      <c r="G125" s="69">
        <f t="shared" si="19"/>
        <v>0</v>
      </c>
      <c r="H125" s="69">
        <f t="shared" si="20"/>
        <v>0</v>
      </c>
      <c r="I125" s="69">
        <f t="shared" si="21"/>
        <v>0</v>
      </c>
      <c r="J125" s="69">
        <f t="shared" si="22"/>
        <v>0</v>
      </c>
      <c r="K125" s="69">
        <f t="shared" si="23"/>
        <v>0</v>
      </c>
      <c r="L125" s="69">
        <f t="shared" si="24"/>
        <v>0</v>
      </c>
      <c r="M125" s="69">
        <f t="shared" ca="1" si="29"/>
        <v>-2.0445420170103574E-3</v>
      </c>
      <c r="N125" s="69">
        <f t="shared" ca="1" si="25"/>
        <v>0</v>
      </c>
      <c r="O125" s="79">
        <f t="shared" ca="1" si="26"/>
        <v>0</v>
      </c>
      <c r="P125" s="69">
        <f t="shared" ca="1" si="27"/>
        <v>0</v>
      </c>
      <c r="Q125" s="69">
        <f t="shared" ca="1" si="28"/>
        <v>0</v>
      </c>
      <c r="R125" s="44">
        <f t="shared" ca="1" si="17"/>
        <v>2.0445420170103574E-3</v>
      </c>
    </row>
    <row r="126" spans="1:18">
      <c r="A126" s="75"/>
      <c r="B126" s="75"/>
      <c r="C126" s="75"/>
      <c r="D126" s="76">
        <f t="shared" si="18"/>
        <v>0</v>
      </c>
      <c r="E126" s="76">
        <f t="shared" si="18"/>
        <v>0</v>
      </c>
      <c r="F126" s="69">
        <f t="shared" si="19"/>
        <v>0</v>
      </c>
      <c r="G126" s="69">
        <f t="shared" si="19"/>
        <v>0</v>
      </c>
      <c r="H126" s="69">
        <f t="shared" si="20"/>
        <v>0</v>
      </c>
      <c r="I126" s="69">
        <f t="shared" si="21"/>
        <v>0</v>
      </c>
      <c r="J126" s="69">
        <f t="shared" si="22"/>
        <v>0</v>
      </c>
      <c r="K126" s="69">
        <f t="shared" si="23"/>
        <v>0</v>
      </c>
      <c r="L126" s="69">
        <f t="shared" si="24"/>
        <v>0</v>
      </c>
      <c r="M126" s="69">
        <f t="shared" ca="1" si="29"/>
        <v>-2.0445420170103574E-3</v>
      </c>
      <c r="N126" s="69">
        <f t="shared" ca="1" si="25"/>
        <v>0</v>
      </c>
      <c r="O126" s="79">
        <f t="shared" ca="1" si="26"/>
        <v>0</v>
      </c>
      <c r="P126" s="69">
        <f t="shared" ca="1" si="27"/>
        <v>0</v>
      </c>
      <c r="Q126" s="69">
        <f t="shared" ca="1" si="28"/>
        <v>0</v>
      </c>
      <c r="R126" s="44">
        <f t="shared" ca="1" si="17"/>
        <v>2.0445420170103574E-3</v>
      </c>
    </row>
    <row r="127" spans="1:18">
      <c r="A127" s="75"/>
      <c r="B127" s="75"/>
      <c r="C127" s="75"/>
      <c r="D127" s="76">
        <f t="shared" si="18"/>
        <v>0</v>
      </c>
      <c r="E127" s="76">
        <f t="shared" si="18"/>
        <v>0</v>
      </c>
      <c r="F127" s="69">
        <f t="shared" si="19"/>
        <v>0</v>
      </c>
      <c r="G127" s="69">
        <f t="shared" si="19"/>
        <v>0</v>
      </c>
      <c r="H127" s="69">
        <f t="shared" si="20"/>
        <v>0</v>
      </c>
      <c r="I127" s="69">
        <f t="shared" si="21"/>
        <v>0</v>
      </c>
      <c r="J127" s="69">
        <f t="shared" si="22"/>
        <v>0</v>
      </c>
      <c r="K127" s="69">
        <f t="shared" si="23"/>
        <v>0</v>
      </c>
      <c r="L127" s="69">
        <f t="shared" si="24"/>
        <v>0</v>
      </c>
      <c r="M127" s="69">
        <f t="shared" ca="1" si="29"/>
        <v>-2.0445420170103574E-3</v>
      </c>
      <c r="N127" s="69">
        <f t="shared" ca="1" si="25"/>
        <v>0</v>
      </c>
      <c r="O127" s="79">
        <f t="shared" ca="1" si="26"/>
        <v>0</v>
      </c>
      <c r="P127" s="69">
        <f t="shared" ca="1" si="27"/>
        <v>0</v>
      </c>
      <c r="Q127" s="69">
        <f t="shared" ca="1" si="28"/>
        <v>0</v>
      </c>
      <c r="R127" s="44">
        <f t="shared" ca="1" si="17"/>
        <v>2.0445420170103574E-3</v>
      </c>
    </row>
    <row r="128" spans="1:18">
      <c r="A128" s="75"/>
      <c r="B128" s="75"/>
      <c r="C128" s="75"/>
      <c r="D128" s="76">
        <f t="shared" si="18"/>
        <v>0</v>
      </c>
      <c r="E128" s="76">
        <f t="shared" si="18"/>
        <v>0</v>
      </c>
      <c r="F128" s="69">
        <f t="shared" si="19"/>
        <v>0</v>
      </c>
      <c r="G128" s="69">
        <f t="shared" si="19"/>
        <v>0</v>
      </c>
      <c r="H128" s="69">
        <f t="shared" si="20"/>
        <v>0</v>
      </c>
      <c r="I128" s="69">
        <f t="shared" si="21"/>
        <v>0</v>
      </c>
      <c r="J128" s="69">
        <f t="shared" si="22"/>
        <v>0</v>
      </c>
      <c r="K128" s="69">
        <f t="shared" si="23"/>
        <v>0</v>
      </c>
      <c r="L128" s="69">
        <f t="shared" si="24"/>
        <v>0</v>
      </c>
      <c r="M128" s="69">
        <f t="shared" ca="1" si="29"/>
        <v>-2.0445420170103574E-3</v>
      </c>
      <c r="N128" s="69">
        <f t="shared" ca="1" si="25"/>
        <v>0</v>
      </c>
      <c r="O128" s="79">
        <f t="shared" ca="1" si="26"/>
        <v>0</v>
      </c>
      <c r="P128" s="69">
        <f t="shared" ca="1" si="27"/>
        <v>0</v>
      </c>
      <c r="Q128" s="69">
        <f t="shared" ca="1" si="28"/>
        <v>0</v>
      </c>
      <c r="R128" s="44">
        <f t="shared" ca="1" si="17"/>
        <v>2.0445420170103574E-3</v>
      </c>
    </row>
    <row r="129" spans="1:18">
      <c r="A129" s="75"/>
      <c r="B129" s="75"/>
      <c r="C129" s="75"/>
      <c r="D129" s="76">
        <f t="shared" si="18"/>
        <v>0</v>
      </c>
      <c r="E129" s="76">
        <f t="shared" si="18"/>
        <v>0</v>
      </c>
      <c r="F129" s="69">
        <f t="shared" si="19"/>
        <v>0</v>
      </c>
      <c r="G129" s="69">
        <f t="shared" si="19"/>
        <v>0</v>
      </c>
      <c r="H129" s="69">
        <f t="shared" si="20"/>
        <v>0</v>
      </c>
      <c r="I129" s="69">
        <f t="shared" si="21"/>
        <v>0</v>
      </c>
      <c r="J129" s="69">
        <f t="shared" si="22"/>
        <v>0</v>
      </c>
      <c r="K129" s="69">
        <f t="shared" si="23"/>
        <v>0</v>
      </c>
      <c r="L129" s="69">
        <f t="shared" si="24"/>
        <v>0</v>
      </c>
      <c r="M129" s="69">
        <f t="shared" ca="1" si="29"/>
        <v>-2.0445420170103574E-3</v>
      </c>
      <c r="N129" s="69">
        <f t="shared" ca="1" si="25"/>
        <v>0</v>
      </c>
      <c r="O129" s="79">
        <f t="shared" ca="1" si="26"/>
        <v>0</v>
      </c>
      <c r="P129" s="69">
        <f t="shared" ca="1" si="27"/>
        <v>0</v>
      </c>
      <c r="Q129" s="69">
        <f t="shared" ca="1" si="28"/>
        <v>0</v>
      </c>
      <c r="R129" s="44">
        <f t="shared" ca="1" si="17"/>
        <v>2.0445420170103574E-3</v>
      </c>
    </row>
    <row r="130" spans="1:18">
      <c r="A130" s="75"/>
      <c r="B130" s="75"/>
      <c r="C130" s="75"/>
      <c r="D130" s="76">
        <f t="shared" si="18"/>
        <v>0</v>
      </c>
      <c r="E130" s="76">
        <f t="shared" si="18"/>
        <v>0</v>
      </c>
      <c r="F130" s="69">
        <f t="shared" si="19"/>
        <v>0</v>
      </c>
      <c r="G130" s="69">
        <f t="shared" si="19"/>
        <v>0</v>
      </c>
      <c r="H130" s="69">
        <f t="shared" si="20"/>
        <v>0</v>
      </c>
      <c r="I130" s="69">
        <f t="shared" si="21"/>
        <v>0</v>
      </c>
      <c r="J130" s="69">
        <f t="shared" si="22"/>
        <v>0</v>
      </c>
      <c r="K130" s="69">
        <f t="shared" si="23"/>
        <v>0</v>
      </c>
      <c r="L130" s="69">
        <f t="shared" si="24"/>
        <v>0</v>
      </c>
      <c r="M130" s="69">
        <f t="shared" ca="1" si="29"/>
        <v>-2.0445420170103574E-3</v>
      </c>
      <c r="N130" s="69">
        <f t="shared" ca="1" si="25"/>
        <v>0</v>
      </c>
      <c r="O130" s="79">
        <f t="shared" ca="1" si="26"/>
        <v>0</v>
      </c>
      <c r="P130" s="69">
        <f t="shared" ca="1" si="27"/>
        <v>0</v>
      </c>
      <c r="Q130" s="69">
        <f t="shared" ca="1" si="28"/>
        <v>0</v>
      </c>
      <c r="R130" s="44">
        <f t="shared" ca="1" si="17"/>
        <v>2.0445420170103574E-3</v>
      </c>
    </row>
    <row r="131" spans="1:18">
      <c r="A131" s="75"/>
      <c r="B131" s="75"/>
      <c r="C131" s="75"/>
      <c r="D131" s="76">
        <f t="shared" si="18"/>
        <v>0</v>
      </c>
      <c r="E131" s="76">
        <f t="shared" si="18"/>
        <v>0</v>
      </c>
      <c r="F131" s="69">
        <f t="shared" si="19"/>
        <v>0</v>
      </c>
      <c r="G131" s="69">
        <f t="shared" si="19"/>
        <v>0</v>
      </c>
      <c r="H131" s="69">
        <f t="shared" si="20"/>
        <v>0</v>
      </c>
      <c r="I131" s="69">
        <f t="shared" si="21"/>
        <v>0</v>
      </c>
      <c r="J131" s="69">
        <f t="shared" si="22"/>
        <v>0</v>
      </c>
      <c r="K131" s="69">
        <f t="shared" si="23"/>
        <v>0</v>
      </c>
      <c r="L131" s="69">
        <f t="shared" si="24"/>
        <v>0</v>
      </c>
      <c r="M131" s="69">
        <f t="shared" ca="1" si="29"/>
        <v>-2.0445420170103574E-3</v>
      </c>
      <c r="N131" s="69">
        <f t="shared" ca="1" si="25"/>
        <v>0</v>
      </c>
      <c r="O131" s="79">
        <f t="shared" ca="1" si="26"/>
        <v>0</v>
      </c>
      <c r="P131" s="69">
        <f t="shared" ca="1" si="27"/>
        <v>0</v>
      </c>
      <c r="Q131" s="69">
        <f t="shared" ca="1" si="28"/>
        <v>0</v>
      </c>
      <c r="R131" s="44">
        <f t="shared" ca="1" si="17"/>
        <v>2.0445420170103574E-3</v>
      </c>
    </row>
    <row r="132" spans="1:18">
      <c r="A132" s="75"/>
      <c r="B132" s="75"/>
      <c r="C132" s="75"/>
      <c r="D132" s="76">
        <f t="shared" si="18"/>
        <v>0</v>
      </c>
      <c r="E132" s="76">
        <f t="shared" si="18"/>
        <v>0</v>
      </c>
      <c r="F132" s="69">
        <f t="shared" si="19"/>
        <v>0</v>
      </c>
      <c r="G132" s="69">
        <f t="shared" si="19"/>
        <v>0</v>
      </c>
      <c r="H132" s="69">
        <f t="shared" si="20"/>
        <v>0</v>
      </c>
      <c r="I132" s="69">
        <f t="shared" si="21"/>
        <v>0</v>
      </c>
      <c r="J132" s="69">
        <f t="shared" si="22"/>
        <v>0</v>
      </c>
      <c r="K132" s="69">
        <f t="shared" si="23"/>
        <v>0</v>
      </c>
      <c r="L132" s="69">
        <f t="shared" si="24"/>
        <v>0</v>
      </c>
      <c r="M132" s="69">
        <f t="shared" ca="1" si="29"/>
        <v>-2.0445420170103574E-3</v>
      </c>
      <c r="N132" s="69">
        <f t="shared" ca="1" si="25"/>
        <v>0</v>
      </c>
      <c r="O132" s="79">
        <f t="shared" ca="1" si="26"/>
        <v>0</v>
      </c>
      <c r="P132" s="69">
        <f t="shared" ca="1" si="27"/>
        <v>0</v>
      </c>
      <c r="Q132" s="69">
        <f t="shared" ca="1" si="28"/>
        <v>0</v>
      </c>
      <c r="R132" s="44">
        <f t="shared" ca="1" si="17"/>
        <v>2.0445420170103574E-3</v>
      </c>
    </row>
    <row r="133" spans="1:18">
      <c r="A133" s="75"/>
      <c r="B133" s="75"/>
      <c r="C133" s="75"/>
      <c r="D133" s="76">
        <f t="shared" si="18"/>
        <v>0</v>
      </c>
      <c r="E133" s="76">
        <f t="shared" si="18"/>
        <v>0</v>
      </c>
      <c r="F133" s="69">
        <f t="shared" si="19"/>
        <v>0</v>
      </c>
      <c r="G133" s="69">
        <f t="shared" si="19"/>
        <v>0</v>
      </c>
      <c r="H133" s="69">
        <f t="shared" si="20"/>
        <v>0</v>
      </c>
      <c r="I133" s="69">
        <f t="shared" si="21"/>
        <v>0</v>
      </c>
      <c r="J133" s="69">
        <f t="shared" si="22"/>
        <v>0</v>
      </c>
      <c r="K133" s="69">
        <f t="shared" si="23"/>
        <v>0</v>
      </c>
      <c r="L133" s="69">
        <f t="shared" si="24"/>
        <v>0</v>
      </c>
      <c r="M133" s="69">
        <f t="shared" ca="1" si="29"/>
        <v>-2.0445420170103574E-3</v>
      </c>
      <c r="N133" s="69">
        <f t="shared" ca="1" si="25"/>
        <v>0</v>
      </c>
      <c r="O133" s="79">
        <f t="shared" ca="1" si="26"/>
        <v>0</v>
      </c>
      <c r="P133" s="69">
        <f t="shared" ca="1" si="27"/>
        <v>0</v>
      </c>
      <c r="Q133" s="69">
        <f t="shared" ca="1" si="28"/>
        <v>0</v>
      </c>
      <c r="R133" s="44">
        <f t="shared" ca="1" si="17"/>
        <v>2.0445420170103574E-3</v>
      </c>
    </row>
    <row r="134" spans="1:18">
      <c r="A134" s="75"/>
      <c r="B134" s="75"/>
      <c r="C134" s="75"/>
      <c r="D134" s="76">
        <f t="shared" si="18"/>
        <v>0</v>
      </c>
      <c r="E134" s="76">
        <f t="shared" si="18"/>
        <v>0</v>
      </c>
      <c r="F134" s="69">
        <f t="shared" si="19"/>
        <v>0</v>
      </c>
      <c r="G134" s="69">
        <f t="shared" si="19"/>
        <v>0</v>
      </c>
      <c r="H134" s="69">
        <f t="shared" si="20"/>
        <v>0</v>
      </c>
      <c r="I134" s="69">
        <f t="shared" si="21"/>
        <v>0</v>
      </c>
      <c r="J134" s="69">
        <f t="shared" si="22"/>
        <v>0</v>
      </c>
      <c r="K134" s="69">
        <f t="shared" si="23"/>
        <v>0</v>
      </c>
      <c r="L134" s="69">
        <f t="shared" si="24"/>
        <v>0</v>
      </c>
      <c r="M134" s="69">
        <f t="shared" ca="1" si="29"/>
        <v>-2.0445420170103574E-3</v>
      </c>
      <c r="N134" s="69">
        <f t="shared" ca="1" si="25"/>
        <v>0</v>
      </c>
      <c r="O134" s="79">
        <f t="shared" ca="1" si="26"/>
        <v>0</v>
      </c>
      <c r="P134" s="69">
        <f t="shared" ca="1" si="27"/>
        <v>0</v>
      </c>
      <c r="Q134" s="69">
        <f t="shared" ca="1" si="28"/>
        <v>0</v>
      </c>
      <c r="R134" s="44">
        <f t="shared" ca="1" si="17"/>
        <v>2.0445420170103574E-3</v>
      </c>
    </row>
    <row r="135" spans="1:18">
      <c r="A135" s="75"/>
      <c r="B135" s="75"/>
      <c r="C135" s="75"/>
      <c r="D135" s="76">
        <f t="shared" si="18"/>
        <v>0</v>
      </c>
      <c r="E135" s="76">
        <f t="shared" si="18"/>
        <v>0</v>
      </c>
      <c r="F135" s="69">
        <f t="shared" si="19"/>
        <v>0</v>
      </c>
      <c r="G135" s="69">
        <f t="shared" si="19"/>
        <v>0</v>
      </c>
      <c r="H135" s="69">
        <f t="shared" si="20"/>
        <v>0</v>
      </c>
      <c r="I135" s="69">
        <f t="shared" si="21"/>
        <v>0</v>
      </c>
      <c r="J135" s="69">
        <f t="shared" si="22"/>
        <v>0</v>
      </c>
      <c r="K135" s="69">
        <f t="shared" si="23"/>
        <v>0</v>
      </c>
      <c r="L135" s="69">
        <f t="shared" si="24"/>
        <v>0</v>
      </c>
      <c r="M135" s="69">
        <f t="shared" ca="1" si="29"/>
        <v>-2.0445420170103574E-3</v>
      </c>
      <c r="N135" s="69">
        <f t="shared" ca="1" si="25"/>
        <v>0</v>
      </c>
      <c r="O135" s="79">
        <f t="shared" ca="1" si="26"/>
        <v>0</v>
      </c>
      <c r="P135" s="69">
        <f t="shared" ca="1" si="27"/>
        <v>0</v>
      </c>
      <c r="Q135" s="69">
        <f t="shared" ca="1" si="28"/>
        <v>0</v>
      </c>
      <c r="R135" s="44">
        <f t="shared" ca="1" si="17"/>
        <v>2.0445420170103574E-3</v>
      </c>
    </row>
    <row r="136" spans="1:18">
      <c r="A136" s="75"/>
      <c r="B136" s="75"/>
      <c r="C136" s="75"/>
      <c r="D136" s="76">
        <f t="shared" si="18"/>
        <v>0</v>
      </c>
      <c r="E136" s="76">
        <f t="shared" si="18"/>
        <v>0</v>
      </c>
      <c r="F136" s="69">
        <f t="shared" si="19"/>
        <v>0</v>
      </c>
      <c r="G136" s="69">
        <f t="shared" si="19"/>
        <v>0</v>
      </c>
      <c r="H136" s="69">
        <f t="shared" si="20"/>
        <v>0</v>
      </c>
      <c r="I136" s="69">
        <f t="shared" si="21"/>
        <v>0</v>
      </c>
      <c r="J136" s="69">
        <f t="shared" si="22"/>
        <v>0</v>
      </c>
      <c r="K136" s="69">
        <f t="shared" si="23"/>
        <v>0</v>
      </c>
      <c r="L136" s="69">
        <f t="shared" si="24"/>
        <v>0</v>
      </c>
      <c r="M136" s="69">
        <f t="shared" ca="1" si="29"/>
        <v>-2.0445420170103574E-3</v>
      </c>
      <c r="N136" s="69">
        <f t="shared" ca="1" si="25"/>
        <v>0</v>
      </c>
      <c r="O136" s="79">
        <f t="shared" ca="1" si="26"/>
        <v>0</v>
      </c>
      <c r="P136" s="69">
        <f t="shared" ca="1" si="27"/>
        <v>0</v>
      </c>
      <c r="Q136" s="69">
        <f t="shared" ca="1" si="28"/>
        <v>0</v>
      </c>
      <c r="R136" s="44">
        <f t="shared" ca="1" si="17"/>
        <v>2.0445420170103574E-3</v>
      </c>
    </row>
    <row r="137" spans="1:18">
      <c r="A137" s="75"/>
      <c r="B137" s="75"/>
      <c r="C137" s="75"/>
      <c r="D137" s="76">
        <f t="shared" si="18"/>
        <v>0</v>
      </c>
      <c r="E137" s="76">
        <f t="shared" si="18"/>
        <v>0</v>
      </c>
      <c r="F137" s="69">
        <f t="shared" si="19"/>
        <v>0</v>
      </c>
      <c r="G137" s="69">
        <f t="shared" si="19"/>
        <v>0</v>
      </c>
      <c r="H137" s="69">
        <f t="shared" si="20"/>
        <v>0</v>
      </c>
      <c r="I137" s="69">
        <f t="shared" si="21"/>
        <v>0</v>
      </c>
      <c r="J137" s="69">
        <f t="shared" si="22"/>
        <v>0</v>
      </c>
      <c r="K137" s="69">
        <f t="shared" si="23"/>
        <v>0</v>
      </c>
      <c r="L137" s="69">
        <f t="shared" si="24"/>
        <v>0</v>
      </c>
      <c r="M137" s="69">
        <f t="shared" ca="1" si="29"/>
        <v>-2.0445420170103574E-3</v>
      </c>
      <c r="N137" s="69">
        <f t="shared" ca="1" si="25"/>
        <v>0</v>
      </c>
      <c r="O137" s="79">
        <f t="shared" ca="1" si="26"/>
        <v>0</v>
      </c>
      <c r="P137" s="69">
        <f t="shared" ca="1" si="27"/>
        <v>0</v>
      </c>
      <c r="Q137" s="69">
        <f t="shared" ca="1" si="28"/>
        <v>0</v>
      </c>
      <c r="R137" s="44">
        <f t="shared" ca="1" si="17"/>
        <v>2.0445420170103574E-3</v>
      </c>
    </row>
    <row r="138" spans="1:18">
      <c r="A138" s="75"/>
      <c r="B138" s="75"/>
      <c r="C138" s="75"/>
      <c r="D138" s="76">
        <f t="shared" si="18"/>
        <v>0</v>
      </c>
      <c r="E138" s="76">
        <f t="shared" si="18"/>
        <v>0</v>
      </c>
      <c r="F138" s="69">
        <f t="shared" si="19"/>
        <v>0</v>
      </c>
      <c r="G138" s="69">
        <f t="shared" si="19"/>
        <v>0</v>
      </c>
      <c r="H138" s="69">
        <f t="shared" si="20"/>
        <v>0</v>
      </c>
      <c r="I138" s="69">
        <f t="shared" si="21"/>
        <v>0</v>
      </c>
      <c r="J138" s="69">
        <f t="shared" si="22"/>
        <v>0</v>
      </c>
      <c r="K138" s="69">
        <f t="shared" si="23"/>
        <v>0</v>
      </c>
      <c r="L138" s="69">
        <f t="shared" si="24"/>
        <v>0</v>
      </c>
      <c r="M138" s="69">
        <f t="shared" ca="1" si="29"/>
        <v>-2.0445420170103574E-3</v>
      </c>
      <c r="N138" s="69">
        <f t="shared" ca="1" si="25"/>
        <v>0</v>
      </c>
      <c r="O138" s="79">
        <f t="shared" ca="1" si="26"/>
        <v>0</v>
      </c>
      <c r="P138" s="69">
        <f t="shared" ca="1" si="27"/>
        <v>0</v>
      </c>
      <c r="Q138" s="69">
        <f t="shared" ca="1" si="28"/>
        <v>0</v>
      </c>
      <c r="R138" s="44">
        <f t="shared" ca="1" si="17"/>
        <v>2.0445420170103574E-3</v>
      </c>
    </row>
    <row r="139" spans="1:18">
      <c r="A139" s="75"/>
      <c r="B139" s="75"/>
      <c r="C139" s="75"/>
      <c r="D139" s="76">
        <f t="shared" si="18"/>
        <v>0</v>
      </c>
      <c r="E139" s="76">
        <f t="shared" si="18"/>
        <v>0</v>
      </c>
      <c r="F139" s="69">
        <f t="shared" si="19"/>
        <v>0</v>
      </c>
      <c r="G139" s="69">
        <f t="shared" si="19"/>
        <v>0</v>
      </c>
      <c r="H139" s="69">
        <f t="shared" si="20"/>
        <v>0</v>
      </c>
      <c r="I139" s="69">
        <f t="shared" si="21"/>
        <v>0</v>
      </c>
      <c r="J139" s="69">
        <f t="shared" si="22"/>
        <v>0</v>
      </c>
      <c r="K139" s="69">
        <f t="shared" si="23"/>
        <v>0</v>
      </c>
      <c r="L139" s="69">
        <f t="shared" si="24"/>
        <v>0</v>
      </c>
      <c r="M139" s="69">
        <f t="shared" ca="1" si="29"/>
        <v>-2.0445420170103574E-3</v>
      </c>
      <c r="N139" s="69">
        <f t="shared" ca="1" si="25"/>
        <v>0</v>
      </c>
      <c r="O139" s="79">
        <f t="shared" ca="1" si="26"/>
        <v>0</v>
      </c>
      <c r="P139" s="69">
        <f t="shared" ca="1" si="27"/>
        <v>0</v>
      </c>
      <c r="Q139" s="69">
        <f t="shared" ca="1" si="28"/>
        <v>0</v>
      </c>
      <c r="R139" s="44">
        <f t="shared" ca="1" si="17"/>
        <v>2.0445420170103574E-3</v>
      </c>
    </row>
    <row r="140" spans="1:18">
      <c r="A140" s="75"/>
      <c r="B140" s="75"/>
      <c r="C140" s="75"/>
      <c r="D140" s="76">
        <f t="shared" si="18"/>
        <v>0</v>
      </c>
      <c r="E140" s="76">
        <f t="shared" si="18"/>
        <v>0</v>
      </c>
      <c r="F140" s="69">
        <f t="shared" si="19"/>
        <v>0</v>
      </c>
      <c r="G140" s="69">
        <f t="shared" si="19"/>
        <v>0</v>
      </c>
      <c r="H140" s="69">
        <f t="shared" si="20"/>
        <v>0</v>
      </c>
      <c r="I140" s="69">
        <f t="shared" si="21"/>
        <v>0</v>
      </c>
      <c r="J140" s="69">
        <f t="shared" si="22"/>
        <v>0</v>
      </c>
      <c r="K140" s="69">
        <f t="shared" si="23"/>
        <v>0</v>
      </c>
      <c r="L140" s="69">
        <f t="shared" si="24"/>
        <v>0</v>
      </c>
      <c r="M140" s="69">
        <f t="shared" ca="1" si="29"/>
        <v>-2.0445420170103574E-3</v>
      </c>
      <c r="N140" s="69">
        <f t="shared" ca="1" si="25"/>
        <v>0</v>
      </c>
      <c r="O140" s="79">
        <f t="shared" ca="1" si="26"/>
        <v>0</v>
      </c>
      <c r="P140" s="69">
        <f t="shared" ca="1" si="27"/>
        <v>0</v>
      </c>
      <c r="Q140" s="69">
        <f t="shared" ca="1" si="28"/>
        <v>0</v>
      </c>
      <c r="R140" s="44">
        <f t="shared" ca="1" si="17"/>
        <v>2.0445420170103574E-3</v>
      </c>
    </row>
    <row r="141" spans="1:18">
      <c r="A141" s="75"/>
      <c r="B141" s="75"/>
      <c r="C141" s="75"/>
      <c r="D141" s="76">
        <f t="shared" si="18"/>
        <v>0</v>
      </c>
      <c r="E141" s="76">
        <f t="shared" si="18"/>
        <v>0</v>
      </c>
      <c r="F141" s="69">
        <f t="shared" si="19"/>
        <v>0</v>
      </c>
      <c r="G141" s="69">
        <f t="shared" si="19"/>
        <v>0</v>
      </c>
      <c r="H141" s="69">
        <f t="shared" si="20"/>
        <v>0</v>
      </c>
      <c r="I141" s="69">
        <f t="shared" si="21"/>
        <v>0</v>
      </c>
      <c r="J141" s="69">
        <f t="shared" si="22"/>
        <v>0</v>
      </c>
      <c r="K141" s="69">
        <f t="shared" si="23"/>
        <v>0</v>
      </c>
      <c r="L141" s="69">
        <f t="shared" si="24"/>
        <v>0</v>
      </c>
      <c r="M141" s="69">
        <f t="shared" ca="1" si="29"/>
        <v>-2.0445420170103574E-3</v>
      </c>
      <c r="N141" s="69">
        <f t="shared" ca="1" si="25"/>
        <v>0</v>
      </c>
      <c r="O141" s="79">
        <f t="shared" ca="1" si="26"/>
        <v>0</v>
      </c>
      <c r="P141" s="69">
        <f t="shared" ca="1" si="27"/>
        <v>0</v>
      </c>
      <c r="Q141" s="69">
        <f t="shared" ca="1" si="28"/>
        <v>0</v>
      </c>
      <c r="R141" s="44">
        <f t="shared" ref="R141:R204" ca="1" si="30">+E141-M141</f>
        <v>2.0445420170103574E-3</v>
      </c>
    </row>
    <row r="142" spans="1:18">
      <c r="A142" s="75"/>
      <c r="B142" s="75"/>
      <c r="C142" s="75"/>
      <c r="D142" s="76">
        <f t="shared" ref="D142:E205" si="31">A142/A$18</f>
        <v>0</v>
      </c>
      <c r="E142" s="76">
        <f t="shared" si="31"/>
        <v>0</v>
      </c>
      <c r="F142" s="69">
        <f t="shared" ref="F142:G205" si="32">$C142*D142</f>
        <v>0</v>
      </c>
      <c r="G142" s="69">
        <f t="shared" si="32"/>
        <v>0</v>
      </c>
      <c r="H142" s="69">
        <f t="shared" ref="H142:H205" si="33">C142*D142*D142</f>
        <v>0</v>
      </c>
      <c r="I142" s="69">
        <f t="shared" ref="I142:I205" si="34">C142*D142*D142*D142</f>
        <v>0</v>
      </c>
      <c r="J142" s="69">
        <f t="shared" ref="J142:J205" si="35">C142*D142*D142*D142*D142</f>
        <v>0</v>
      </c>
      <c r="K142" s="69">
        <f t="shared" ref="K142:K205" si="36">C142*E142*D142</f>
        <v>0</v>
      </c>
      <c r="L142" s="69">
        <f t="shared" ref="L142:L205" si="37">C142*E142*D142*D142</f>
        <v>0</v>
      </c>
      <c r="M142" s="69">
        <f t="shared" ca="1" si="29"/>
        <v>-2.0445420170103574E-3</v>
      </c>
      <c r="N142" s="69">
        <f t="shared" ref="N142:N205" ca="1" si="38">C142*(M142-E142)^2</f>
        <v>0</v>
      </c>
      <c r="O142" s="79">
        <f t="shared" ref="O142:O205" ca="1" si="39">(C142*O$1-O$2*F142+O$3*H142)^2</f>
        <v>0</v>
      </c>
      <c r="P142" s="69">
        <f t="shared" ref="P142:P205" ca="1" si="40">(-C142*O$2+O$4*F142-O$5*H142)^2</f>
        <v>0</v>
      </c>
      <c r="Q142" s="69">
        <f t="shared" ref="Q142:Q205" ca="1" si="41">+(C142*O$3-F142*O$5+H142*O$6)^2</f>
        <v>0</v>
      </c>
      <c r="R142" s="44">
        <f t="shared" ca="1" si="30"/>
        <v>2.0445420170103574E-3</v>
      </c>
    </row>
    <row r="143" spans="1:18">
      <c r="A143" s="75"/>
      <c r="B143" s="75"/>
      <c r="C143" s="75"/>
      <c r="D143" s="76">
        <f t="shared" si="31"/>
        <v>0</v>
      </c>
      <c r="E143" s="76">
        <f t="shared" si="31"/>
        <v>0</v>
      </c>
      <c r="F143" s="69">
        <f t="shared" si="32"/>
        <v>0</v>
      </c>
      <c r="G143" s="69">
        <f t="shared" si="32"/>
        <v>0</v>
      </c>
      <c r="H143" s="69">
        <f t="shared" si="33"/>
        <v>0</v>
      </c>
      <c r="I143" s="69">
        <f t="shared" si="34"/>
        <v>0</v>
      </c>
      <c r="J143" s="69">
        <f t="shared" si="35"/>
        <v>0</v>
      </c>
      <c r="K143" s="69">
        <f t="shared" si="36"/>
        <v>0</v>
      </c>
      <c r="L143" s="69">
        <f t="shared" si="37"/>
        <v>0</v>
      </c>
      <c r="M143" s="69">
        <f t="shared" ca="1" si="29"/>
        <v>-2.0445420170103574E-3</v>
      </c>
      <c r="N143" s="69">
        <f t="shared" ca="1" si="38"/>
        <v>0</v>
      </c>
      <c r="O143" s="79">
        <f t="shared" ca="1" si="39"/>
        <v>0</v>
      </c>
      <c r="P143" s="69">
        <f t="shared" ca="1" si="40"/>
        <v>0</v>
      </c>
      <c r="Q143" s="69">
        <f t="shared" ca="1" si="41"/>
        <v>0</v>
      </c>
      <c r="R143" s="44">
        <f t="shared" ca="1" si="30"/>
        <v>2.0445420170103574E-3</v>
      </c>
    </row>
    <row r="144" spans="1:18">
      <c r="A144" s="75"/>
      <c r="B144" s="75"/>
      <c r="C144" s="75"/>
      <c r="D144" s="76">
        <f t="shared" si="31"/>
        <v>0</v>
      </c>
      <c r="E144" s="76">
        <f t="shared" si="31"/>
        <v>0</v>
      </c>
      <c r="F144" s="69">
        <f t="shared" si="32"/>
        <v>0</v>
      </c>
      <c r="G144" s="69">
        <f t="shared" si="32"/>
        <v>0</v>
      </c>
      <c r="H144" s="69">
        <f t="shared" si="33"/>
        <v>0</v>
      </c>
      <c r="I144" s="69">
        <f t="shared" si="34"/>
        <v>0</v>
      </c>
      <c r="J144" s="69">
        <f t="shared" si="35"/>
        <v>0</v>
      </c>
      <c r="K144" s="69">
        <f t="shared" si="36"/>
        <v>0</v>
      </c>
      <c r="L144" s="69">
        <f t="shared" si="37"/>
        <v>0</v>
      </c>
      <c r="M144" s="69">
        <f t="shared" ca="1" si="29"/>
        <v>-2.0445420170103574E-3</v>
      </c>
      <c r="N144" s="69">
        <f t="shared" ca="1" si="38"/>
        <v>0</v>
      </c>
      <c r="O144" s="79">
        <f t="shared" ca="1" si="39"/>
        <v>0</v>
      </c>
      <c r="P144" s="69">
        <f t="shared" ca="1" si="40"/>
        <v>0</v>
      </c>
      <c r="Q144" s="69">
        <f t="shared" ca="1" si="41"/>
        <v>0</v>
      </c>
      <c r="R144" s="44">
        <f t="shared" ca="1" si="30"/>
        <v>2.0445420170103574E-3</v>
      </c>
    </row>
    <row r="145" spans="1:18">
      <c r="A145" s="75"/>
      <c r="B145" s="75"/>
      <c r="C145" s="75"/>
      <c r="D145" s="76">
        <f t="shared" si="31"/>
        <v>0</v>
      </c>
      <c r="E145" s="76">
        <f t="shared" si="31"/>
        <v>0</v>
      </c>
      <c r="F145" s="69">
        <f t="shared" si="32"/>
        <v>0</v>
      </c>
      <c r="G145" s="69">
        <f t="shared" si="32"/>
        <v>0</v>
      </c>
      <c r="H145" s="69">
        <f t="shared" si="33"/>
        <v>0</v>
      </c>
      <c r="I145" s="69">
        <f t="shared" si="34"/>
        <v>0</v>
      </c>
      <c r="J145" s="69">
        <f t="shared" si="35"/>
        <v>0</v>
      </c>
      <c r="K145" s="69">
        <f t="shared" si="36"/>
        <v>0</v>
      </c>
      <c r="L145" s="69">
        <f t="shared" si="37"/>
        <v>0</v>
      </c>
      <c r="M145" s="69">
        <f t="shared" ca="1" si="29"/>
        <v>-2.0445420170103574E-3</v>
      </c>
      <c r="N145" s="69">
        <f t="shared" ca="1" si="38"/>
        <v>0</v>
      </c>
      <c r="O145" s="79">
        <f t="shared" ca="1" si="39"/>
        <v>0</v>
      </c>
      <c r="P145" s="69">
        <f t="shared" ca="1" si="40"/>
        <v>0</v>
      </c>
      <c r="Q145" s="69">
        <f t="shared" ca="1" si="41"/>
        <v>0</v>
      </c>
      <c r="R145" s="44">
        <f t="shared" ca="1" si="30"/>
        <v>2.0445420170103574E-3</v>
      </c>
    </row>
    <row r="146" spans="1:18">
      <c r="A146" s="75"/>
      <c r="B146" s="75"/>
      <c r="C146" s="75"/>
      <c r="D146" s="76">
        <f t="shared" si="31"/>
        <v>0</v>
      </c>
      <c r="E146" s="76">
        <f t="shared" si="31"/>
        <v>0</v>
      </c>
      <c r="F146" s="69">
        <f t="shared" si="32"/>
        <v>0</v>
      </c>
      <c r="G146" s="69">
        <f t="shared" si="32"/>
        <v>0</v>
      </c>
      <c r="H146" s="69">
        <f t="shared" si="33"/>
        <v>0</v>
      </c>
      <c r="I146" s="69">
        <f t="shared" si="34"/>
        <v>0</v>
      </c>
      <c r="J146" s="69">
        <f t="shared" si="35"/>
        <v>0</v>
      </c>
      <c r="K146" s="69">
        <f t="shared" si="36"/>
        <v>0</v>
      </c>
      <c r="L146" s="69">
        <f t="shared" si="37"/>
        <v>0</v>
      </c>
      <c r="M146" s="69">
        <f t="shared" ca="1" si="29"/>
        <v>-2.0445420170103574E-3</v>
      </c>
      <c r="N146" s="69">
        <f t="shared" ca="1" si="38"/>
        <v>0</v>
      </c>
      <c r="O146" s="79">
        <f t="shared" ca="1" si="39"/>
        <v>0</v>
      </c>
      <c r="P146" s="69">
        <f t="shared" ca="1" si="40"/>
        <v>0</v>
      </c>
      <c r="Q146" s="69">
        <f t="shared" ca="1" si="41"/>
        <v>0</v>
      </c>
      <c r="R146" s="44">
        <f t="shared" ca="1" si="30"/>
        <v>2.0445420170103574E-3</v>
      </c>
    </row>
    <row r="147" spans="1:18">
      <c r="A147" s="75"/>
      <c r="B147" s="75"/>
      <c r="C147" s="75"/>
      <c r="D147" s="76">
        <f t="shared" si="31"/>
        <v>0</v>
      </c>
      <c r="E147" s="76">
        <f t="shared" si="31"/>
        <v>0</v>
      </c>
      <c r="F147" s="69">
        <f t="shared" si="32"/>
        <v>0</v>
      </c>
      <c r="G147" s="69">
        <f t="shared" si="32"/>
        <v>0</v>
      </c>
      <c r="H147" s="69">
        <f t="shared" si="33"/>
        <v>0</v>
      </c>
      <c r="I147" s="69">
        <f t="shared" si="34"/>
        <v>0</v>
      </c>
      <c r="J147" s="69">
        <f t="shared" si="35"/>
        <v>0</v>
      </c>
      <c r="K147" s="69">
        <f t="shared" si="36"/>
        <v>0</v>
      </c>
      <c r="L147" s="69">
        <f t="shared" si="37"/>
        <v>0</v>
      </c>
      <c r="M147" s="69">
        <f t="shared" ref="M147:M210" ca="1" si="42">+E$4+E$5*D147+E$6*D147^2</f>
        <v>-2.0445420170103574E-3</v>
      </c>
      <c r="N147" s="69">
        <f t="shared" ca="1" si="38"/>
        <v>0</v>
      </c>
      <c r="O147" s="79">
        <f t="shared" ca="1" si="39"/>
        <v>0</v>
      </c>
      <c r="P147" s="69">
        <f t="shared" ca="1" si="40"/>
        <v>0</v>
      </c>
      <c r="Q147" s="69">
        <f t="shared" ca="1" si="41"/>
        <v>0</v>
      </c>
      <c r="R147" s="44">
        <f t="shared" ca="1" si="30"/>
        <v>2.0445420170103574E-3</v>
      </c>
    </row>
    <row r="148" spans="1:18">
      <c r="A148" s="75"/>
      <c r="B148" s="75"/>
      <c r="C148" s="75"/>
      <c r="D148" s="76">
        <f t="shared" si="31"/>
        <v>0</v>
      </c>
      <c r="E148" s="76">
        <f t="shared" si="31"/>
        <v>0</v>
      </c>
      <c r="F148" s="69">
        <f t="shared" si="32"/>
        <v>0</v>
      </c>
      <c r="G148" s="69">
        <f t="shared" si="32"/>
        <v>0</v>
      </c>
      <c r="H148" s="69">
        <f t="shared" si="33"/>
        <v>0</v>
      </c>
      <c r="I148" s="69">
        <f t="shared" si="34"/>
        <v>0</v>
      </c>
      <c r="J148" s="69">
        <f t="shared" si="35"/>
        <v>0</v>
      </c>
      <c r="K148" s="69">
        <f t="shared" si="36"/>
        <v>0</v>
      </c>
      <c r="L148" s="69">
        <f t="shared" si="37"/>
        <v>0</v>
      </c>
      <c r="M148" s="69">
        <f t="shared" ca="1" si="42"/>
        <v>-2.0445420170103574E-3</v>
      </c>
      <c r="N148" s="69">
        <f t="shared" ca="1" si="38"/>
        <v>0</v>
      </c>
      <c r="O148" s="79">
        <f t="shared" ca="1" si="39"/>
        <v>0</v>
      </c>
      <c r="P148" s="69">
        <f t="shared" ca="1" si="40"/>
        <v>0</v>
      </c>
      <c r="Q148" s="69">
        <f t="shared" ca="1" si="41"/>
        <v>0</v>
      </c>
      <c r="R148" s="44">
        <f t="shared" ca="1" si="30"/>
        <v>2.0445420170103574E-3</v>
      </c>
    </row>
    <row r="149" spans="1:18">
      <c r="A149" s="75"/>
      <c r="B149" s="75"/>
      <c r="C149" s="75"/>
      <c r="D149" s="76">
        <f t="shared" si="31"/>
        <v>0</v>
      </c>
      <c r="E149" s="76">
        <f t="shared" si="31"/>
        <v>0</v>
      </c>
      <c r="F149" s="69">
        <f t="shared" si="32"/>
        <v>0</v>
      </c>
      <c r="G149" s="69">
        <f t="shared" si="32"/>
        <v>0</v>
      </c>
      <c r="H149" s="69">
        <f t="shared" si="33"/>
        <v>0</v>
      </c>
      <c r="I149" s="69">
        <f t="shared" si="34"/>
        <v>0</v>
      </c>
      <c r="J149" s="69">
        <f t="shared" si="35"/>
        <v>0</v>
      </c>
      <c r="K149" s="69">
        <f t="shared" si="36"/>
        <v>0</v>
      </c>
      <c r="L149" s="69">
        <f t="shared" si="37"/>
        <v>0</v>
      </c>
      <c r="M149" s="69">
        <f t="shared" ca="1" si="42"/>
        <v>-2.0445420170103574E-3</v>
      </c>
      <c r="N149" s="69">
        <f t="shared" ca="1" si="38"/>
        <v>0</v>
      </c>
      <c r="O149" s="79">
        <f t="shared" ca="1" si="39"/>
        <v>0</v>
      </c>
      <c r="P149" s="69">
        <f t="shared" ca="1" si="40"/>
        <v>0</v>
      </c>
      <c r="Q149" s="69">
        <f t="shared" ca="1" si="41"/>
        <v>0</v>
      </c>
      <c r="R149" s="44">
        <f t="shared" ca="1" si="30"/>
        <v>2.0445420170103574E-3</v>
      </c>
    </row>
    <row r="150" spans="1:18">
      <c r="A150" s="75"/>
      <c r="B150" s="75"/>
      <c r="C150" s="75"/>
      <c r="D150" s="76">
        <f t="shared" si="31"/>
        <v>0</v>
      </c>
      <c r="E150" s="76">
        <f t="shared" si="31"/>
        <v>0</v>
      </c>
      <c r="F150" s="69">
        <f t="shared" si="32"/>
        <v>0</v>
      </c>
      <c r="G150" s="69">
        <f t="shared" si="32"/>
        <v>0</v>
      </c>
      <c r="H150" s="69">
        <f t="shared" si="33"/>
        <v>0</v>
      </c>
      <c r="I150" s="69">
        <f t="shared" si="34"/>
        <v>0</v>
      </c>
      <c r="J150" s="69">
        <f t="shared" si="35"/>
        <v>0</v>
      </c>
      <c r="K150" s="69">
        <f t="shared" si="36"/>
        <v>0</v>
      </c>
      <c r="L150" s="69">
        <f t="shared" si="37"/>
        <v>0</v>
      </c>
      <c r="M150" s="69">
        <f t="shared" ca="1" si="42"/>
        <v>-2.0445420170103574E-3</v>
      </c>
      <c r="N150" s="69">
        <f t="shared" ca="1" si="38"/>
        <v>0</v>
      </c>
      <c r="O150" s="79">
        <f t="shared" ca="1" si="39"/>
        <v>0</v>
      </c>
      <c r="P150" s="69">
        <f t="shared" ca="1" si="40"/>
        <v>0</v>
      </c>
      <c r="Q150" s="69">
        <f t="shared" ca="1" si="41"/>
        <v>0</v>
      </c>
      <c r="R150" s="44">
        <f t="shared" ca="1" si="30"/>
        <v>2.0445420170103574E-3</v>
      </c>
    </row>
    <row r="151" spans="1:18">
      <c r="A151" s="75"/>
      <c r="B151" s="75"/>
      <c r="C151" s="75"/>
      <c r="D151" s="76">
        <f t="shared" si="31"/>
        <v>0</v>
      </c>
      <c r="E151" s="76">
        <f t="shared" si="31"/>
        <v>0</v>
      </c>
      <c r="F151" s="69">
        <f t="shared" si="32"/>
        <v>0</v>
      </c>
      <c r="G151" s="69">
        <f t="shared" si="32"/>
        <v>0</v>
      </c>
      <c r="H151" s="69">
        <f t="shared" si="33"/>
        <v>0</v>
      </c>
      <c r="I151" s="69">
        <f t="shared" si="34"/>
        <v>0</v>
      </c>
      <c r="J151" s="69">
        <f t="shared" si="35"/>
        <v>0</v>
      </c>
      <c r="K151" s="69">
        <f t="shared" si="36"/>
        <v>0</v>
      </c>
      <c r="L151" s="69">
        <f t="shared" si="37"/>
        <v>0</v>
      </c>
      <c r="M151" s="69">
        <f t="shared" ca="1" si="42"/>
        <v>-2.0445420170103574E-3</v>
      </c>
      <c r="N151" s="69">
        <f t="shared" ca="1" si="38"/>
        <v>0</v>
      </c>
      <c r="O151" s="79">
        <f t="shared" ca="1" si="39"/>
        <v>0</v>
      </c>
      <c r="P151" s="69">
        <f t="shared" ca="1" si="40"/>
        <v>0</v>
      </c>
      <c r="Q151" s="69">
        <f t="shared" ca="1" si="41"/>
        <v>0</v>
      </c>
      <c r="R151" s="44">
        <f t="shared" ca="1" si="30"/>
        <v>2.0445420170103574E-3</v>
      </c>
    </row>
    <row r="152" spans="1:18">
      <c r="A152" s="75"/>
      <c r="B152" s="75"/>
      <c r="C152" s="75"/>
      <c r="D152" s="76">
        <f t="shared" si="31"/>
        <v>0</v>
      </c>
      <c r="E152" s="76">
        <f t="shared" si="31"/>
        <v>0</v>
      </c>
      <c r="F152" s="69">
        <f t="shared" si="32"/>
        <v>0</v>
      </c>
      <c r="G152" s="69">
        <f t="shared" si="32"/>
        <v>0</v>
      </c>
      <c r="H152" s="69">
        <f t="shared" si="33"/>
        <v>0</v>
      </c>
      <c r="I152" s="69">
        <f t="shared" si="34"/>
        <v>0</v>
      </c>
      <c r="J152" s="69">
        <f t="shared" si="35"/>
        <v>0</v>
      </c>
      <c r="K152" s="69">
        <f t="shared" si="36"/>
        <v>0</v>
      </c>
      <c r="L152" s="69">
        <f t="shared" si="37"/>
        <v>0</v>
      </c>
      <c r="M152" s="69">
        <f t="shared" ca="1" si="42"/>
        <v>-2.0445420170103574E-3</v>
      </c>
      <c r="N152" s="69">
        <f t="shared" ca="1" si="38"/>
        <v>0</v>
      </c>
      <c r="O152" s="79">
        <f t="shared" ca="1" si="39"/>
        <v>0</v>
      </c>
      <c r="P152" s="69">
        <f t="shared" ca="1" si="40"/>
        <v>0</v>
      </c>
      <c r="Q152" s="69">
        <f t="shared" ca="1" si="41"/>
        <v>0</v>
      </c>
      <c r="R152" s="44">
        <f t="shared" ca="1" si="30"/>
        <v>2.0445420170103574E-3</v>
      </c>
    </row>
    <row r="153" spans="1:18">
      <c r="A153" s="75"/>
      <c r="B153" s="75"/>
      <c r="C153" s="75"/>
      <c r="D153" s="76">
        <f t="shared" si="31"/>
        <v>0</v>
      </c>
      <c r="E153" s="76">
        <f t="shared" si="31"/>
        <v>0</v>
      </c>
      <c r="F153" s="69">
        <f t="shared" si="32"/>
        <v>0</v>
      </c>
      <c r="G153" s="69">
        <f t="shared" si="32"/>
        <v>0</v>
      </c>
      <c r="H153" s="69">
        <f t="shared" si="33"/>
        <v>0</v>
      </c>
      <c r="I153" s="69">
        <f t="shared" si="34"/>
        <v>0</v>
      </c>
      <c r="J153" s="69">
        <f t="shared" si="35"/>
        <v>0</v>
      </c>
      <c r="K153" s="69">
        <f t="shared" si="36"/>
        <v>0</v>
      </c>
      <c r="L153" s="69">
        <f t="shared" si="37"/>
        <v>0</v>
      </c>
      <c r="M153" s="69">
        <f t="shared" ca="1" si="42"/>
        <v>-2.0445420170103574E-3</v>
      </c>
      <c r="N153" s="69">
        <f t="shared" ca="1" si="38"/>
        <v>0</v>
      </c>
      <c r="O153" s="79">
        <f t="shared" ca="1" si="39"/>
        <v>0</v>
      </c>
      <c r="P153" s="69">
        <f t="shared" ca="1" si="40"/>
        <v>0</v>
      </c>
      <c r="Q153" s="69">
        <f t="shared" ca="1" si="41"/>
        <v>0</v>
      </c>
      <c r="R153" s="44">
        <f t="shared" ca="1" si="30"/>
        <v>2.0445420170103574E-3</v>
      </c>
    </row>
    <row r="154" spans="1:18">
      <c r="A154" s="75"/>
      <c r="B154" s="75"/>
      <c r="C154" s="75"/>
      <c r="D154" s="76">
        <f t="shared" si="31"/>
        <v>0</v>
      </c>
      <c r="E154" s="76">
        <f t="shared" si="31"/>
        <v>0</v>
      </c>
      <c r="F154" s="69">
        <f t="shared" si="32"/>
        <v>0</v>
      </c>
      <c r="G154" s="69">
        <f t="shared" si="32"/>
        <v>0</v>
      </c>
      <c r="H154" s="69">
        <f t="shared" si="33"/>
        <v>0</v>
      </c>
      <c r="I154" s="69">
        <f t="shared" si="34"/>
        <v>0</v>
      </c>
      <c r="J154" s="69">
        <f t="shared" si="35"/>
        <v>0</v>
      </c>
      <c r="K154" s="69">
        <f t="shared" si="36"/>
        <v>0</v>
      </c>
      <c r="L154" s="69">
        <f t="shared" si="37"/>
        <v>0</v>
      </c>
      <c r="M154" s="69">
        <f t="shared" ca="1" si="42"/>
        <v>-2.0445420170103574E-3</v>
      </c>
      <c r="N154" s="69">
        <f t="shared" ca="1" si="38"/>
        <v>0</v>
      </c>
      <c r="O154" s="79">
        <f t="shared" ca="1" si="39"/>
        <v>0</v>
      </c>
      <c r="P154" s="69">
        <f t="shared" ca="1" si="40"/>
        <v>0</v>
      </c>
      <c r="Q154" s="69">
        <f t="shared" ca="1" si="41"/>
        <v>0</v>
      </c>
      <c r="R154" s="44">
        <f t="shared" ca="1" si="30"/>
        <v>2.0445420170103574E-3</v>
      </c>
    </row>
    <row r="155" spans="1:18">
      <c r="A155" s="75"/>
      <c r="B155" s="75"/>
      <c r="C155" s="75"/>
      <c r="D155" s="76">
        <f t="shared" si="31"/>
        <v>0</v>
      </c>
      <c r="E155" s="76">
        <f t="shared" si="31"/>
        <v>0</v>
      </c>
      <c r="F155" s="69">
        <f t="shared" si="32"/>
        <v>0</v>
      </c>
      <c r="G155" s="69">
        <f t="shared" si="32"/>
        <v>0</v>
      </c>
      <c r="H155" s="69">
        <f t="shared" si="33"/>
        <v>0</v>
      </c>
      <c r="I155" s="69">
        <f t="shared" si="34"/>
        <v>0</v>
      </c>
      <c r="J155" s="69">
        <f t="shared" si="35"/>
        <v>0</v>
      </c>
      <c r="K155" s="69">
        <f t="shared" si="36"/>
        <v>0</v>
      </c>
      <c r="L155" s="69">
        <f t="shared" si="37"/>
        <v>0</v>
      </c>
      <c r="M155" s="69">
        <f t="shared" ca="1" si="42"/>
        <v>-2.0445420170103574E-3</v>
      </c>
      <c r="N155" s="69">
        <f t="shared" ca="1" si="38"/>
        <v>0</v>
      </c>
      <c r="O155" s="79">
        <f t="shared" ca="1" si="39"/>
        <v>0</v>
      </c>
      <c r="P155" s="69">
        <f t="shared" ca="1" si="40"/>
        <v>0</v>
      </c>
      <c r="Q155" s="69">
        <f t="shared" ca="1" si="41"/>
        <v>0</v>
      </c>
      <c r="R155" s="44">
        <f t="shared" ca="1" si="30"/>
        <v>2.0445420170103574E-3</v>
      </c>
    </row>
    <row r="156" spans="1:18">
      <c r="A156" s="75"/>
      <c r="B156" s="75"/>
      <c r="C156" s="75"/>
      <c r="D156" s="76">
        <f t="shared" si="31"/>
        <v>0</v>
      </c>
      <c r="E156" s="76">
        <f t="shared" si="31"/>
        <v>0</v>
      </c>
      <c r="F156" s="69">
        <f t="shared" si="32"/>
        <v>0</v>
      </c>
      <c r="G156" s="69">
        <f t="shared" si="32"/>
        <v>0</v>
      </c>
      <c r="H156" s="69">
        <f t="shared" si="33"/>
        <v>0</v>
      </c>
      <c r="I156" s="69">
        <f t="shared" si="34"/>
        <v>0</v>
      </c>
      <c r="J156" s="69">
        <f t="shared" si="35"/>
        <v>0</v>
      </c>
      <c r="K156" s="69">
        <f t="shared" si="36"/>
        <v>0</v>
      </c>
      <c r="L156" s="69">
        <f t="shared" si="37"/>
        <v>0</v>
      </c>
      <c r="M156" s="69">
        <f t="shared" ca="1" si="42"/>
        <v>-2.0445420170103574E-3</v>
      </c>
      <c r="N156" s="69">
        <f t="shared" ca="1" si="38"/>
        <v>0</v>
      </c>
      <c r="O156" s="79">
        <f t="shared" ca="1" si="39"/>
        <v>0</v>
      </c>
      <c r="P156" s="69">
        <f t="shared" ca="1" si="40"/>
        <v>0</v>
      </c>
      <c r="Q156" s="69">
        <f t="shared" ca="1" si="41"/>
        <v>0</v>
      </c>
      <c r="R156" s="44">
        <f t="shared" ca="1" si="30"/>
        <v>2.0445420170103574E-3</v>
      </c>
    </row>
    <row r="157" spans="1:18">
      <c r="A157" s="75"/>
      <c r="B157" s="75"/>
      <c r="C157" s="75"/>
      <c r="D157" s="76">
        <f t="shared" si="31"/>
        <v>0</v>
      </c>
      <c r="E157" s="76">
        <f t="shared" si="31"/>
        <v>0</v>
      </c>
      <c r="F157" s="69">
        <f t="shared" si="32"/>
        <v>0</v>
      </c>
      <c r="G157" s="69">
        <f t="shared" si="32"/>
        <v>0</v>
      </c>
      <c r="H157" s="69">
        <f t="shared" si="33"/>
        <v>0</v>
      </c>
      <c r="I157" s="69">
        <f t="shared" si="34"/>
        <v>0</v>
      </c>
      <c r="J157" s="69">
        <f t="shared" si="35"/>
        <v>0</v>
      </c>
      <c r="K157" s="69">
        <f t="shared" si="36"/>
        <v>0</v>
      </c>
      <c r="L157" s="69">
        <f t="shared" si="37"/>
        <v>0</v>
      </c>
      <c r="M157" s="69">
        <f t="shared" ca="1" si="42"/>
        <v>-2.0445420170103574E-3</v>
      </c>
      <c r="N157" s="69">
        <f t="shared" ca="1" si="38"/>
        <v>0</v>
      </c>
      <c r="O157" s="79">
        <f t="shared" ca="1" si="39"/>
        <v>0</v>
      </c>
      <c r="P157" s="69">
        <f t="shared" ca="1" si="40"/>
        <v>0</v>
      </c>
      <c r="Q157" s="69">
        <f t="shared" ca="1" si="41"/>
        <v>0</v>
      </c>
      <c r="R157" s="44">
        <f t="shared" ca="1" si="30"/>
        <v>2.0445420170103574E-3</v>
      </c>
    </row>
    <row r="158" spans="1:18">
      <c r="A158" s="75"/>
      <c r="B158" s="75"/>
      <c r="C158" s="75"/>
      <c r="D158" s="76">
        <f t="shared" si="31"/>
        <v>0</v>
      </c>
      <c r="E158" s="76">
        <f t="shared" si="31"/>
        <v>0</v>
      </c>
      <c r="F158" s="69">
        <f t="shared" si="32"/>
        <v>0</v>
      </c>
      <c r="G158" s="69">
        <f t="shared" si="32"/>
        <v>0</v>
      </c>
      <c r="H158" s="69">
        <f t="shared" si="33"/>
        <v>0</v>
      </c>
      <c r="I158" s="69">
        <f t="shared" si="34"/>
        <v>0</v>
      </c>
      <c r="J158" s="69">
        <f t="shared" si="35"/>
        <v>0</v>
      </c>
      <c r="K158" s="69">
        <f t="shared" si="36"/>
        <v>0</v>
      </c>
      <c r="L158" s="69">
        <f t="shared" si="37"/>
        <v>0</v>
      </c>
      <c r="M158" s="69">
        <f t="shared" ca="1" si="42"/>
        <v>-2.0445420170103574E-3</v>
      </c>
      <c r="N158" s="69">
        <f t="shared" ca="1" si="38"/>
        <v>0</v>
      </c>
      <c r="O158" s="79">
        <f t="shared" ca="1" si="39"/>
        <v>0</v>
      </c>
      <c r="P158" s="69">
        <f t="shared" ca="1" si="40"/>
        <v>0</v>
      </c>
      <c r="Q158" s="69">
        <f t="shared" ca="1" si="41"/>
        <v>0</v>
      </c>
      <c r="R158" s="44">
        <f t="shared" ca="1" si="30"/>
        <v>2.0445420170103574E-3</v>
      </c>
    </row>
    <row r="159" spans="1:18">
      <c r="A159" s="75"/>
      <c r="B159" s="75"/>
      <c r="C159" s="75"/>
      <c r="D159" s="76">
        <f t="shared" si="31"/>
        <v>0</v>
      </c>
      <c r="E159" s="76">
        <f t="shared" si="31"/>
        <v>0</v>
      </c>
      <c r="F159" s="69">
        <f t="shared" si="32"/>
        <v>0</v>
      </c>
      <c r="G159" s="69">
        <f t="shared" si="32"/>
        <v>0</v>
      </c>
      <c r="H159" s="69">
        <f t="shared" si="33"/>
        <v>0</v>
      </c>
      <c r="I159" s="69">
        <f t="shared" si="34"/>
        <v>0</v>
      </c>
      <c r="J159" s="69">
        <f t="shared" si="35"/>
        <v>0</v>
      </c>
      <c r="K159" s="69">
        <f t="shared" si="36"/>
        <v>0</v>
      </c>
      <c r="L159" s="69">
        <f t="shared" si="37"/>
        <v>0</v>
      </c>
      <c r="M159" s="69">
        <f t="shared" ca="1" si="42"/>
        <v>-2.0445420170103574E-3</v>
      </c>
      <c r="N159" s="69">
        <f t="shared" ca="1" si="38"/>
        <v>0</v>
      </c>
      <c r="O159" s="79">
        <f t="shared" ca="1" si="39"/>
        <v>0</v>
      </c>
      <c r="P159" s="69">
        <f t="shared" ca="1" si="40"/>
        <v>0</v>
      </c>
      <c r="Q159" s="69">
        <f t="shared" ca="1" si="41"/>
        <v>0</v>
      </c>
      <c r="R159" s="44">
        <f t="shared" ca="1" si="30"/>
        <v>2.0445420170103574E-3</v>
      </c>
    </row>
    <row r="160" spans="1:18">
      <c r="A160" s="75"/>
      <c r="B160" s="75"/>
      <c r="C160" s="75"/>
      <c r="D160" s="76">
        <f t="shared" si="31"/>
        <v>0</v>
      </c>
      <c r="E160" s="76">
        <f t="shared" si="31"/>
        <v>0</v>
      </c>
      <c r="F160" s="69">
        <f t="shared" si="32"/>
        <v>0</v>
      </c>
      <c r="G160" s="69">
        <f t="shared" si="32"/>
        <v>0</v>
      </c>
      <c r="H160" s="69">
        <f t="shared" si="33"/>
        <v>0</v>
      </c>
      <c r="I160" s="69">
        <f t="shared" si="34"/>
        <v>0</v>
      </c>
      <c r="J160" s="69">
        <f t="shared" si="35"/>
        <v>0</v>
      </c>
      <c r="K160" s="69">
        <f t="shared" si="36"/>
        <v>0</v>
      </c>
      <c r="L160" s="69">
        <f t="shared" si="37"/>
        <v>0</v>
      </c>
      <c r="M160" s="69">
        <f t="shared" ca="1" si="42"/>
        <v>-2.0445420170103574E-3</v>
      </c>
      <c r="N160" s="69">
        <f t="shared" ca="1" si="38"/>
        <v>0</v>
      </c>
      <c r="O160" s="79">
        <f t="shared" ca="1" si="39"/>
        <v>0</v>
      </c>
      <c r="P160" s="69">
        <f t="shared" ca="1" si="40"/>
        <v>0</v>
      </c>
      <c r="Q160" s="69">
        <f t="shared" ca="1" si="41"/>
        <v>0</v>
      </c>
      <c r="R160" s="44">
        <f t="shared" ca="1" si="30"/>
        <v>2.0445420170103574E-3</v>
      </c>
    </row>
    <row r="161" spans="1:18">
      <c r="A161" s="75"/>
      <c r="B161" s="75"/>
      <c r="C161" s="75"/>
      <c r="D161" s="76">
        <f t="shared" si="31"/>
        <v>0</v>
      </c>
      <c r="E161" s="76">
        <f t="shared" si="31"/>
        <v>0</v>
      </c>
      <c r="F161" s="69">
        <f t="shared" si="32"/>
        <v>0</v>
      </c>
      <c r="G161" s="69">
        <f t="shared" si="32"/>
        <v>0</v>
      </c>
      <c r="H161" s="69">
        <f t="shared" si="33"/>
        <v>0</v>
      </c>
      <c r="I161" s="69">
        <f t="shared" si="34"/>
        <v>0</v>
      </c>
      <c r="J161" s="69">
        <f t="shared" si="35"/>
        <v>0</v>
      </c>
      <c r="K161" s="69">
        <f t="shared" si="36"/>
        <v>0</v>
      </c>
      <c r="L161" s="69">
        <f t="shared" si="37"/>
        <v>0</v>
      </c>
      <c r="M161" s="69">
        <f t="shared" ca="1" si="42"/>
        <v>-2.0445420170103574E-3</v>
      </c>
      <c r="N161" s="69">
        <f t="shared" ca="1" si="38"/>
        <v>0</v>
      </c>
      <c r="O161" s="79">
        <f t="shared" ca="1" si="39"/>
        <v>0</v>
      </c>
      <c r="P161" s="69">
        <f t="shared" ca="1" si="40"/>
        <v>0</v>
      </c>
      <c r="Q161" s="69">
        <f t="shared" ca="1" si="41"/>
        <v>0</v>
      </c>
      <c r="R161" s="44">
        <f t="shared" ca="1" si="30"/>
        <v>2.0445420170103574E-3</v>
      </c>
    </row>
    <row r="162" spans="1:18">
      <c r="A162" s="75"/>
      <c r="B162" s="75"/>
      <c r="C162" s="75"/>
      <c r="D162" s="76">
        <f t="shared" si="31"/>
        <v>0</v>
      </c>
      <c r="E162" s="76">
        <f t="shared" si="31"/>
        <v>0</v>
      </c>
      <c r="F162" s="69">
        <f t="shared" si="32"/>
        <v>0</v>
      </c>
      <c r="G162" s="69">
        <f t="shared" si="32"/>
        <v>0</v>
      </c>
      <c r="H162" s="69">
        <f t="shared" si="33"/>
        <v>0</v>
      </c>
      <c r="I162" s="69">
        <f t="shared" si="34"/>
        <v>0</v>
      </c>
      <c r="J162" s="69">
        <f t="shared" si="35"/>
        <v>0</v>
      </c>
      <c r="K162" s="69">
        <f t="shared" si="36"/>
        <v>0</v>
      </c>
      <c r="L162" s="69">
        <f t="shared" si="37"/>
        <v>0</v>
      </c>
      <c r="M162" s="69">
        <f t="shared" ca="1" si="42"/>
        <v>-2.0445420170103574E-3</v>
      </c>
      <c r="N162" s="69">
        <f t="shared" ca="1" si="38"/>
        <v>0</v>
      </c>
      <c r="O162" s="79">
        <f t="shared" ca="1" si="39"/>
        <v>0</v>
      </c>
      <c r="P162" s="69">
        <f t="shared" ca="1" si="40"/>
        <v>0</v>
      </c>
      <c r="Q162" s="69">
        <f t="shared" ca="1" si="41"/>
        <v>0</v>
      </c>
      <c r="R162" s="44">
        <f t="shared" ca="1" si="30"/>
        <v>2.0445420170103574E-3</v>
      </c>
    </row>
    <row r="163" spans="1:18">
      <c r="A163" s="75"/>
      <c r="B163" s="75"/>
      <c r="C163" s="75"/>
      <c r="D163" s="76">
        <f t="shared" si="31"/>
        <v>0</v>
      </c>
      <c r="E163" s="76">
        <f t="shared" si="31"/>
        <v>0</v>
      </c>
      <c r="F163" s="69">
        <f t="shared" si="32"/>
        <v>0</v>
      </c>
      <c r="G163" s="69">
        <f t="shared" si="32"/>
        <v>0</v>
      </c>
      <c r="H163" s="69">
        <f t="shared" si="33"/>
        <v>0</v>
      </c>
      <c r="I163" s="69">
        <f t="shared" si="34"/>
        <v>0</v>
      </c>
      <c r="J163" s="69">
        <f t="shared" si="35"/>
        <v>0</v>
      </c>
      <c r="K163" s="69">
        <f t="shared" si="36"/>
        <v>0</v>
      </c>
      <c r="L163" s="69">
        <f t="shared" si="37"/>
        <v>0</v>
      </c>
      <c r="M163" s="69">
        <f t="shared" ca="1" si="42"/>
        <v>-2.0445420170103574E-3</v>
      </c>
      <c r="N163" s="69">
        <f t="shared" ca="1" si="38"/>
        <v>0</v>
      </c>
      <c r="O163" s="79">
        <f t="shared" ca="1" si="39"/>
        <v>0</v>
      </c>
      <c r="P163" s="69">
        <f t="shared" ca="1" si="40"/>
        <v>0</v>
      </c>
      <c r="Q163" s="69">
        <f t="shared" ca="1" si="41"/>
        <v>0</v>
      </c>
      <c r="R163" s="44">
        <f t="shared" ca="1" si="30"/>
        <v>2.0445420170103574E-3</v>
      </c>
    </row>
    <row r="164" spans="1:18">
      <c r="A164" s="75"/>
      <c r="B164" s="75"/>
      <c r="C164" s="75"/>
      <c r="D164" s="76">
        <f t="shared" si="31"/>
        <v>0</v>
      </c>
      <c r="E164" s="76">
        <f t="shared" si="31"/>
        <v>0</v>
      </c>
      <c r="F164" s="69">
        <f t="shared" si="32"/>
        <v>0</v>
      </c>
      <c r="G164" s="69">
        <f t="shared" si="32"/>
        <v>0</v>
      </c>
      <c r="H164" s="69">
        <f t="shared" si="33"/>
        <v>0</v>
      </c>
      <c r="I164" s="69">
        <f t="shared" si="34"/>
        <v>0</v>
      </c>
      <c r="J164" s="69">
        <f t="shared" si="35"/>
        <v>0</v>
      </c>
      <c r="K164" s="69">
        <f t="shared" si="36"/>
        <v>0</v>
      </c>
      <c r="L164" s="69">
        <f t="shared" si="37"/>
        <v>0</v>
      </c>
      <c r="M164" s="69">
        <f t="shared" ca="1" si="42"/>
        <v>-2.0445420170103574E-3</v>
      </c>
      <c r="N164" s="69">
        <f t="shared" ca="1" si="38"/>
        <v>0</v>
      </c>
      <c r="O164" s="79">
        <f t="shared" ca="1" si="39"/>
        <v>0</v>
      </c>
      <c r="P164" s="69">
        <f t="shared" ca="1" si="40"/>
        <v>0</v>
      </c>
      <c r="Q164" s="69">
        <f t="shared" ca="1" si="41"/>
        <v>0</v>
      </c>
      <c r="R164" s="44">
        <f t="shared" ca="1" si="30"/>
        <v>2.0445420170103574E-3</v>
      </c>
    </row>
    <row r="165" spans="1:18">
      <c r="A165" s="75"/>
      <c r="B165" s="75"/>
      <c r="C165" s="75"/>
      <c r="D165" s="76">
        <f t="shared" si="31"/>
        <v>0</v>
      </c>
      <c r="E165" s="76">
        <f t="shared" si="31"/>
        <v>0</v>
      </c>
      <c r="F165" s="69">
        <f t="shared" si="32"/>
        <v>0</v>
      </c>
      <c r="G165" s="69">
        <f t="shared" si="32"/>
        <v>0</v>
      </c>
      <c r="H165" s="69">
        <f t="shared" si="33"/>
        <v>0</v>
      </c>
      <c r="I165" s="69">
        <f t="shared" si="34"/>
        <v>0</v>
      </c>
      <c r="J165" s="69">
        <f t="shared" si="35"/>
        <v>0</v>
      </c>
      <c r="K165" s="69">
        <f t="shared" si="36"/>
        <v>0</v>
      </c>
      <c r="L165" s="69">
        <f t="shared" si="37"/>
        <v>0</v>
      </c>
      <c r="M165" s="69">
        <f t="shared" ca="1" si="42"/>
        <v>-2.0445420170103574E-3</v>
      </c>
      <c r="N165" s="69">
        <f t="shared" ca="1" si="38"/>
        <v>0</v>
      </c>
      <c r="O165" s="79">
        <f t="shared" ca="1" si="39"/>
        <v>0</v>
      </c>
      <c r="P165" s="69">
        <f t="shared" ca="1" si="40"/>
        <v>0</v>
      </c>
      <c r="Q165" s="69">
        <f t="shared" ca="1" si="41"/>
        <v>0</v>
      </c>
      <c r="R165" s="44">
        <f t="shared" ca="1" si="30"/>
        <v>2.0445420170103574E-3</v>
      </c>
    </row>
    <row r="166" spans="1:18">
      <c r="A166" s="75"/>
      <c r="B166" s="75"/>
      <c r="C166" s="75"/>
      <c r="D166" s="76">
        <f t="shared" si="31"/>
        <v>0</v>
      </c>
      <c r="E166" s="76">
        <f t="shared" si="31"/>
        <v>0</v>
      </c>
      <c r="F166" s="69">
        <f t="shared" si="32"/>
        <v>0</v>
      </c>
      <c r="G166" s="69">
        <f t="shared" si="32"/>
        <v>0</v>
      </c>
      <c r="H166" s="69">
        <f t="shared" si="33"/>
        <v>0</v>
      </c>
      <c r="I166" s="69">
        <f t="shared" si="34"/>
        <v>0</v>
      </c>
      <c r="J166" s="69">
        <f t="shared" si="35"/>
        <v>0</v>
      </c>
      <c r="K166" s="69">
        <f t="shared" si="36"/>
        <v>0</v>
      </c>
      <c r="L166" s="69">
        <f t="shared" si="37"/>
        <v>0</v>
      </c>
      <c r="M166" s="69">
        <f t="shared" ca="1" si="42"/>
        <v>-2.0445420170103574E-3</v>
      </c>
      <c r="N166" s="69">
        <f t="shared" ca="1" si="38"/>
        <v>0</v>
      </c>
      <c r="O166" s="79">
        <f t="shared" ca="1" si="39"/>
        <v>0</v>
      </c>
      <c r="P166" s="69">
        <f t="shared" ca="1" si="40"/>
        <v>0</v>
      </c>
      <c r="Q166" s="69">
        <f t="shared" ca="1" si="41"/>
        <v>0</v>
      </c>
      <c r="R166" s="44">
        <f t="shared" ca="1" si="30"/>
        <v>2.0445420170103574E-3</v>
      </c>
    </row>
    <row r="167" spans="1:18">
      <c r="A167" s="75"/>
      <c r="B167" s="75"/>
      <c r="C167" s="75"/>
      <c r="D167" s="76">
        <f t="shared" si="31"/>
        <v>0</v>
      </c>
      <c r="E167" s="76">
        <f t="shared" si="31"/>
        <v>0</v>
      </c>
      <c r="F167" s="69">
        <f t="shared" si="32"/>
        <v>0</v>
      </c>
      <c r="G167" s="69">
        <f t="shared" si="32"/>
        <v>0</v>
      </c>
      <c r="H167" s="69">
        <f t="shared" si="33"/>
        <v>0</v>
      </c>
      <c r="I167" s="69">
        <f t="shared" si="34"/>
        <v>0</v>
      </c>
      <c r="J167" s="69">
        <f t="shared" si="35"/>
        <v>0</v>
      </c>
      <c r="K167" s="69">
        <f t="shared" si="36"/>
        <v>0</v>
      </c>
      <c r="L167" s="69">
        <f t="shared" si="37"/>
        <v>0</v>
      </c>
      <c r="M167" s="69">
        <f t="shared" ca="1" si="42"/>
        <v>-2.0445420170103574E-3</v>
      </c>
      <c r="N167" s="69">
        <f t="shared" ca="1" si="38"/>
        <v>0</v>
      </c>
      <c r="O167" s="79">
        <f t="shared" ca="1" si="39"/>
        <v>0</v>
      </c>
      <c r="P167" s="69">
        <f t="shared" ca="1" si="40"/>
        <v>0</v>
      </c>
      <c r="Q167" s="69">
        <f t="shared" ca="1" si="41"/>
        <v>0</v>
      </c>
      <c r="R167" s="44">
        <f t="shared" ca="1" si="30"/>
        <v>2.0445420170103574E-3</v>
      </c>
    </row>
    <row r="168" spans="1:18">
      <c r="A168" s="75"/>
      <c r="B168" s="75"/>
      <c r="C168" s="75"/>
      <c r="D168" s="76">
        <f t="shared" si="31"/>
        <v>0</v>
      </c>
      <c r="E168" s="76">
        <f t="shared" si="31"/>
        <v>0</v>
      </c>
      <c r="F168" s="69">
        <f t="shared" si="32"/>
        <v>0</v>
      </c>
      <c r="G168" s="69">
        <f t="shared" si="32"/>
        <v>0</v>
      </c>
      <c r="H168" s="69">
        <f t="shared" si="33"/>
        <v>0</v>
      </c>
      <c r="I168" s="69">
        <f t="shared" si="34"/>
        <v>0</v>
      </c>
      <c r="J168" s="69">
        <f t="shared" si="35"/>
        <v>0</v>
      </c>
      <c r="K168" s="69">
        <f t="shared" si="36"/>
        <v>0</v>
      </c>
      <c r="L168" s="69">
        <f t="shared" si="37"/>
        <v>0</v>
      </c>
      <c r="M168" s="69">
        <f t="shared" ca="1" si="42"/>
        <v>-2.0445420170103574E-3</v>
      </c>
      <c r="N168" s="69">
        <f t="shared" ca="1" si="38"/>
        <v>0</v>
      </c>
      <c r="O168" s="79">
        <f t="shared" ca="1" si="39"/>
        <v>0</v>
      </c>
      <c r="P168" s="69">
        <f t="shared" ca="1" si="40"/>
        <v>0</v>
      </c>
      <c r="Q168" s="69">
        <f t="shared" ca="1" si="41"/>
        <v>0</v>
      </c>
      <c r="R168" s="44">
        <f t="shared" ca="1" si="30"/>
        <v>2.0445420170103574E-3</v>
      </c>
    </row>
    <row r="169" spans="1:18">
      <c r="A169" s="75"/>
      <c r="B169" s="75"/>
      <c r="C169" s="75"/>
      <c r="D169" s="76">
        <f t="shared" si="31"/>
        <v>0</v>
      </c>
      <c r="E169" s="76">
        <f t="shared" si="31"/>
        <v>0</v>
      </c>
      <c r="F169" s="69">
        <f t="shared" si="32"/>
        <v>0</v>
      </c>
      <c r="G169" s="69">
        <f t="shared" si="32"/>
        <v>0</v>
      </c>
      <c r="H169" s="69">
        <f t="shared" si="33"/>
        <v>0</v>
      </c>
      <c r="I169" s="69">
        <f t="shared" si="34"/>
        <v>0</v>
      </c>
      <c r="J169" s="69">
        <f t="shared" si="35"/>
        <v>0</v>
      </c>
      <c r="K169" s="69">
        <f t="shared" si="36"/>
        <v>0</v>
      </c>
      <c r="L169" s="69">
        <f t="shared" si="37"/>
        <v>0</v>
      </c>
      <c r="M169" s="69">
        <f t="shared" ca="1" si="42"/>
        <v>-2.0445420170103574E-3</v>
      </c>
      <c r="N169" s="69">
        <f t="shared" ca="1" si="38"/>
        <v>0</v>
      </c>
      <c r="O169" s="79">
        <f t="shared" ca="1" si="39"/>
        <v>0</v>
      </c>
      <c r="P169" s="69">
        <f t="shared" ca="1" si="40"/>
        <v>0</v>
      </c>
      <c r="Q169" s="69">
        <f t="shared" ca="1" si="41"/>
        <v>0</v>
      </c>
      <c r="R169" s="44">
        <f t="shared" ca="1" si="30"/>
        <v>2.0445420170103574E-3</v>
      </c>
    </row>
    <row r="170" spans="1:18">
      <c r="A170" s="75"/>
      <c r="B170" s="75"/>
      <c r="C170" s="75"/>
      <c r="D170" s="76">
        <f t="shared" si="31"/>
        <v>0</v>
      </c>
      <c r="E170" s="76">
        <f t="shared" si="31"/>
        <v>0</v>
      </c>
      <c r="F170" s="69">
        <f t="shared" si="32"/>
        <v>0</v>
      </c>
      <c r="G170" s="69">
        <f t="shared" si="32"/>
        <v>0</v>
      </c>
      <c r="H170" s="69">
        <f t="shared" si="33"/>
        <v>0</v>
      </c>
      <c r="I170" s="69">
        <f t="shared" si="34"/>
        <v>0</v>
      </c>
      <c r="J170" s="69">
        <f t="shared" si="35"/>
        <v>0</v>
      </c>
      <c r="K170" s="69">
        <f t="shared" si="36"/>
        <v>0</v>
      </c>
      <c r="L170" s="69">
        <f t="shared" si="37"/>
        <v>0</v>
      </c>
      <c r="M170" s="69">
        <f t="shared" ca="1" si="42"/>
        <v>-2.0445420170103574E-3</v>
      </c>
      <c r="N170" s="69">
        <f t="shared" ca="1" si="38"/>
        <v>0</v>
      </c>
      <c r="O170" s="79">
        <f t="shared" ca="1" si="39"/>
        <v>0</v>
      </c>
      <c r="P170" s="69">
        <f t="shared" ca="1" si="40"/>
        <v>0</v>
      </c>
      <c r="Q170" s="69">
        <f t="shared" ca="1" si="41"/>
        <v>0</v>
      </c>
      <c r="R170" s="44">
        <f t="shared" ca="1" si="30"/>
        <v>2.0445420170103574E-3</v>
      </c>
    </row>
    <row r="171" spans="1:18">
      <c r="A171" s="75"/>
      <c r="B171" s="75"/>
      <c r="C171" s="75"/>
      <c r="D171" s="76">
        <f t="shared" si="31"/>
        <v>0</v>
      </c>
      <c r="E171" s="76">
        <f t="shared" si="31"/>
        <v>0</v>
      </c>
      <c r="F171" s="69">
        <f t="shared" si="32"/>
        <v>0</v>
      </c>
      <c r="G171" s="69">
        <f t="shared" si="32"/>
        <v>0</v>
      </c>
      <c r="H171" s="69">
        <f t="shared" si="33"/>
        <v>0</v>
      </c>
      <c r="I171" s="69">
        <f t="shared" si="34"/>
        <v>0</v>
      </c>
      <c r="J171" s="69">
        <f t="shared" si="35"/>
        <v>0</v>
      </c>
      <c r="K171" s="69">
        <f t="shared" si="36"/>
        <v>0</v>
      </c>
      <c r="L171" s="69">
        <f t="shared" si="37"/>
        <v>0</v>
      </c>
      <c r="M171" s="69">
        <f t="shared" ca="1" si="42"/>
        <v>-2.0445420170103574E-3</v>
      </c>
      <c r="N171" s="69">
        <f t="shared" ca="1" si="38"/>
        <v>0</v>
      </c>
      <c r="O171" s="79">
        <f t="shared" ca="1" si="39"/>
        <v>0</v>
      </c>
      <c r="P171" s="69">
        <f t="shared" ca="1" si="40"/>
        <v>0</v>
      </c>
      <c r="Q171" s="69">
        <f t="shared" ca="1" si="41"/>
        <v>0</v>
      </c>
      <c r="R171" s="44">
        <f t="shared" ca="1" si="30"/>
        <v>2.0445420170103574E-3</v>
      </c>
    </row>
    <row r="172" spans="1:18">
      <c r="A172" s="75"/>
      <c r="B172" s="75"/>
      <c r="C172" s="75"/>
      <c r="D172" s="76">
        <f t="shared" si="31"/>
        <v>0</v>
      </c>
      <c r="E172" s="76">
        <f t="shared" si="31"/>
        <v>0</v>
      </c>
      <c r="F172" s="69">
        <f t="shared" si="32"/>
        <v>0</v>
      </c>
      <c r="G172" s="69">
        <f t="shared" si="32"/>
        <v>0</v>
      </c>
      <c r="H172" s="69">
        <f t="shared" si="33"/>
        <v>0</v>
      </c>
      <c r="I172" s="69">
        <f t="shared" si="34"/>
        <v>0</v>
      </c>
      <c r="J172" s="69">
        <f t="shared" si="35"/>
        <v>0</v>
      </c>
      <c r="K172" s="69">
        <f t="shared" si="36"/>
        <v>0</v>
      </c>
      <c r="L172" s="69">
        <f t="shared" si="37"/>
        <v>0</v>
      </c>
      <c r="M172" s="69">
        <f t="shared" ca="1" si="42"/>
        <v>-2.0445420170103574E-3</v>
      </c>
      <c r="N172" s="69">
        <f t="shared" ca="1" si="38"/>
        <v>0</v>
      </c>
      <c r="O172" s="79">
        <f t="shared" ca="1" si="39"/>
        <v>0</v>
      </c>
      <c r="P172" s="69">
        <f t="shared" ca="1" si="40"/>
        <v>0</v>
      </c>
      <c r="Q172" s="69">
        <f t="shared" ca="1" si="41"/>
        <v>0</v>
      </c>
      <c r="R172" s="44">
        <f t="shared" ca="1" si="30"/>
        <v>2.0445420170103574E-3</v>
      </c>
    </row>
    <row r="173" spans="1:18">
      <c r="A173" s="75"/>
      <c r="B173" s="75"/>
      <c r="C173" s="75"/>
      <c r="D173" s="76">
        <f t="shared" si="31"/>
        <v>0</v>
      </c>
      <c r="E173" s="76">
        <f t="shared" si="31"/>
        <v>0</v>
      </c>
      <c r="F173" s="69">
        <f t="shared" si="32"/>
        <v>0</v>
      </c>
      <c r="G173" s="69">
        <f t="shared" si="32"/>
        <v>0</v>
      </c>
      <c r="H173" s="69">
        <f t="shared" si="33"/>
        <v>0</v>
      </c>
      <c r="I173" s="69">
        <f t="shared" si="34"/>
        <v>0</v>
      </c>
      <c r="J173" s="69">
        <f t="shared" si="35"/>
        <v>0</v>
      </c>
      <c r="K173" s="69">
        <f t="shared" si="36"/>
        <v>0</v>
      </c>
      <c r="L173" s="69">
        <f t="shared" si="37"/>
        <v>0</v>
      </c>
      <c r="M173" s="69">
        <f t="shared" ca="1" si="42"/>
        <v>-2.0445420170103574E-3</v>
      </c>
      <c r="N173" s="69">
        <f t="shared" ca="1" si="38"/>
        <v>0</v>
      </c>
      <c r="O173" s="79">
        <f t="shared" ca="1" si="39"/>
        <v>0</v>
      </c>
      <c r="P173" s="69">
        <f t="shared" ca="1" si="40"/>
        <v>0</v>
      </c>
      <c r="Q173" s="69">
        <f t="shared" ca="1" si="41"/>
        <v>0</v>
      </c>
      <c r="R173" s="44">
        <f t="shared" ca="1" si="30"/>
        <v>2.0445420170103574E-3</v>
      </c>
    </row>
    <row r="174" spans="1:18">
      <c r="A174" s="75"/>
      <c r="B174" s="75"/>
      <c r="C174" s="75"/>
      <c r="D174" s="76">
        <f t="shared" si="31"/>
        <v>0</v>
      </c>
      <c r="E174" s="76">
        <f t="shared" si="31"/>
        <v>0</v>
      </c>
      <c r="F174" s="69">
        <f t="shared" si="32"/>
        <v>0</v>
      </c>
      <c r="G174" s="69">
        <f t="shared" si="32"/>
        <v>0</v>
      </c>
      <c r="H174" s="69">
        <f t="shared" si="33"/>
        <v>0</v>
      </c>
      <c r="I174" s="69">
        <f t="shared" si="34"/>
        <v>0</v>
      </c>
      <c r="J174" s="69">
        <f t="shared" si="35"/>
        <v>0</v>
      </c>
      <c r="K174" s="69">
        <f t="shared" si="36"/>
        <v>0</v>
      </c>
      <c r="L174" s="69">
        <f t="shared" si="37"/>
        <v>0</v>
      </c>
      <c r="M174" s="69">
        <f t="shared" ca="1" si="42"/>
        <v>-2.0445420170103574E-3</v>
      </c>
      <c r="N174" s="69">
        <f t="shared" ca="1" si="38"/>
        <v>0</v>
      </c>
      <c r="O174" s="79">
        <f t="shared" ca="1" si="39"/>
        <v>0</v>
      </c>
      <c r="P174" s="69">
        <f t="shared" ca="1" si="40"/>
        <v>0</v>
      </c>
      <c r="Q174" s="69">
        <f t="shared" ca="1" si="41"/>
        <v>0</v>
      </c>
      <c r="R174" s="44">
        <f t="shared" ca="1" si="30"/>
        <v>2.0445420170103574E-3</v>
      </c>
    </row>
    <row r="175" spans="1:18">
      <c r="A175" s="75"/>
      <c r="B175" s="75"/>
      <c r="C175" s="75"/>
      <c r="D175" s="76">
        <f t="shared" si="31"/>
        <v>0</v>
      </c>
      <c r="E175" s="76">
        <f t="shared" si="31"/>
        <v>0</v>
      </c>
      <c r="F175" s="69">
        <f t="shared" si="32"/>
        <v>0</v>
      </c>
      <c r="G175" s="69">
        <f t="shared" si="32"/>
        <v>0</v>
      </c>
      <c r="H175" s="69">
        <f t="shared" si="33"/>
        <v>0</v>
      </c>
      <c r="I175" s="69">
        <f t="shared" si="34"/>
        <v>0</v>
      </c>
      <c r="J175" s="69">
        <f t="shared" si="35"/>
        <v>0</v>
      </c>
      <c r="K175" s="69">
        <f t="shared" si="36"/>
        <v>0</v>
      </c>
      <c r="L175" s="69">
        <f t="shared" si="37"/>
        <v>0</v>
      </c>
      <c r="M175" s="69">
        <f t="shared" ca="1" si="42"/>
        <v>-2.0445420170103574E-3</v>
      </c>
      <c r="N175" s="69">
        <f t="shared" ca="1" si="38"/>
        <v>0</v>
      </c>
      <c r="O175" s="79">
        <f t="shared" ca="1" si="39"/>
        <v>0</v>
      </c>
      <c r="P175" s="69">
        <f t="shared" ca="1" si="40"/>
        <v>0</v>
      </c>
      <c r="Q175" s="69">
        <f t="shared" ca="1" si="41"/>
        <v>0</v>
      </c>
      <c r="R175" s="44">
        <f t="shared" ca="1" si="30"/>
        <v>2.0445420170103574E-3</v>
      </c>
    </row>
    <row r="176" spans="1:18">
      <c r="A176" s="75"/>
      <c r="B176" s="75"/>
      <c r="C176" s="75"/>
      <c r="D176" s="76">
        <f t="shared" si="31"/>
        <v>0</v>
      </c>
      <c r="E176" s="76">
        <f t="shared" si="31"/>
        <v>0</v>
      </c>
      <c r="F176" s="69">
        <f t="shared" si="32"/>
        <v>0</v>
      </c>
      <c r="G176" s="69">
        <f t="shared" si="32"/>
        <v>0</v>
      </c>
      <c r="H176" s="69">
        <f t="shared" si="33"/>
        <v>0</v>
      </c>
      <c r="I176" s="69">
        <f t="shared" si="34"/>
        <v>0</v>
      </c>
      <c r="J176" s="69">
        <f t="shared" si="35"/>
        <v>0</v>
      </c>
      <c r="K176" s="69">
        <f t="shared" si="36"/>
        <v>0</v>
      </c>
      <c r="L176" s="69">
        <f t="shared" si="37"/>
        <v>0</v>
      </c>
      <c r="M176" s="69">
        <f t="shared" ca="1" si="42"/>
        <v>-2.0445420170103574E-3</v>
      </c>
      <c r="N176" s="69">
        <f t="shared" ca="1" si="38"/>
        <v>0</v>
      </c>
      <c r="O176" s="79">
        <f t="shared" ca="1" si="39"/>
        <v>0</v>
      </c>
      <c r="P176" s="69">
        <f t="shared" ca="1" si="40"/>
        <v>0</v>
      </c>
      <c r="Q176" s="69">
        <f t="shared" ca="1" si="41"/>
        <v>0</v>
      </c>
      <c r="R176" s="44">
        <f t="shared" ca="1" si="30"/>
        <v>2.0445420170103574E-3</v>
      </c>
    </row>
    <row r="177" spans="1:18">
      <c r="A177" s="75"/>
      <c r="B177" s="75"/>
      <c r="C177" s="75"/>
      <c r="D177" s="76">
        <f t="shared" si="31"/>
        <v>0</v>
      </c>
      <c r="E177" s="76">
        <f t="shared" si="31"/>
        <v>0</v>
      </c>
      <c r="F177" s="69">
        <f t="shared" si="32"/>
        <v>0</v>
      </c>
      <c r="G177" s="69">
        <f t="shared" si="32"/>
        <v>0</v>
      </c>
      <c r="H177" s="69">
        <f t="shared" si="33"/>
        <v>0</v>
      </c>
      <c r="I177" s="69">
        <f t="shared" si="34"/>
        <v>0</v>
      </c>
      <c r="J177" s="69">
        <f t="shared" si="35"/>
        <v>0</v>
      </c>
      <c r="K177" s="69">
        <f t="shared" si="36"/>
        <v>0</v>
      </c>
      <c r="L177" s="69">
        <f t="shared" si="37"/>
        <v>0</v>
      </c>
      <c r="M177" s="69">
        <f t="shared" ca="1" si="42"/>
        <v>-2.0445420170103574E-3</v>
      </c>
      <c r="N177" s="69">
        <f t="shared" ca="1" si="38"/>
        <v>0</v>
      </c>
      <c r="O177" s="79">
        <f t="shared" ca="1" si="39"/>
        <v>0</v>
      </c>
      <c r="P177" s="69">
        <f t="shared" ca="1" si="40"/>
        <v>0</v>
      </c>
      <c r="Q177" s="69">
        <f t="shared" ca="1" si="41"/>
        <v>0</v>
      </c>
      <c r="R177" s="44">
        <f t="shared" ca="1" si="30"/>
        <v>2.0445420170103574E-3</v>
      </c>
    </row>
    <row r="178" spans="1:18">
      <c r="A178" s="75"/>
      <c r="B178" s="75"/>
      <c r="C178" s="75"/>
      <c r="D178" s="76">
        <f t="shared" si="31"/>
        <v>0</v>
      </c>
      <c r="E178" s="76">
        <f t="shared" si="31"/>
        <v>0</v>
      </c>
      <c r="F178" s="69">
        <f t="shared" si="32"/>
        <v>0</v>
      </c>
      <c r="G178" s="69">
        <f t="shared" si="32"/>
        <v>0</v>
      </c>
      <c r="H178" s="69">
        <f t="shared" si="33"/>
        <v>0</v>
      </c>
      <c r="I178" s="69">
        <f t="shared" si="34"/>
        <v>0</v>
      </c>
      <c r="J178" s="69">
        <f t="shared" si="35"/>
        <v>0</v>
      </c>
      <c r="K178" s="69">
        <f t="shared" si="36"/>
        <v>0</v>
      </c>
      <c r="L178" s="69">
        <f t="shared" si="37"/>
        <v>0</v>
      </c>
      <c r="M178" s="69">
        <f t="shared" ca="1" si="42"/>
        <v>-2.0445420170103574E-3</v>
      </c>
      <c r="N178" s="69">
        <f t="shared" ca="1" si="38"/>
        <v>0</v>
      </c>
      <c r="O178" s="79">
        <f t="shared" ca="1" si="39"/>
        <v>0</v>
      </c>
      <c r="P178" s="69">
        <f t="shared" ca="1" si="40"/>
        <v>0</v>
      </c>
      <c r="Q178" s="69">
        <f t="shared" ca="1" si="41"/>
        <v>0</v>
      </c>
      <c r="R178" s="44">
        <f t="shared" ca="1" si="30"/>
        <v>2.0445420170103574E-3</v>
      </c>
    </row>
    <row r="179" spans="1:18">
      <c r="A179" s="75"/>
      <c r="B179" s="75"/>
      <c r="C179" s="75"/>
      <c r="D179" s="76">
        <f t="shared" si="31"/>
        <v>0</v>
      </c>
      <c r="E179" s="76">
        <f t="shared" si="31"/>
        <v>0</v>
      </c>
      <c r="F179" s="69">
        <f t="shared" si="32"/>
        <v>0</v>
      </c>
      <c r="G179" s="69">
        <f t="shared" si="32"/>
        <v>0</v>
      </c>
      <c r="H179" s="69">
        <f t="shared" si="33"/>
        <v>0</v>
      </c>
      <c r="I179" s="69">
        <f t="shared" si="34"/>
        <v>0</v>
      </c>
      <c r="J179" s="69">
        <f t="shared" si="35"/>
        <v>0</v>
      </c>
      <c r="K179" s="69">
        <f t="shared" si="36"/>
        <v>0</v>
      </c>
      <c r="L179" s="69">
        <f t="shared" si="37"/>
        <v>0</v>
      </c>
      <c r="M179" s="69">
        <f t="shared" ca="1" si="42"/>
        <v>-2.0445420170103574E-3</v>
      </c>
      <c r="N179" s="69">
        <f t="shared" ca="1" si="38"/>
        <v>0</v>
      </c>
      <c r="O179" s="79">
        <f t="shared" ca="1" si="39"/>
        <v>0</v>
      </c>
      <c r="P179" s="69">
        <f t="shared" ca="1" si="40"/>
        <v>0</v>
      </c>
      <c r="Q179" s="69">
        <f t="shared" ca="1" si="41"/>
        <v>0</v>
      </c>
      <c r="R179" s="44">
        <f t="shared" ca="1" si="30"/>
        <v>2.0445420170103574E-3</v>
      </c>
    </row>
    <row r="180" spans="1:18">
      <c r="A180" s="75"/>
      <c r="B180" s="75"/>
      <c r="C180" s="75"/>
      <c r="D180" s="76">
        <f t="shared" si="31"/>
        <v>0</v>
      </c>
      <c r="E180" s="76">
        <f t="shared" si="31"/>
        <v>0</v>
      </c>
      <c r="F180" s="69">
        <f t="shared" si="32"/>
        <v>0</v>
      </c>
      <c r="G180" s="69">
        <f t="shared" si="32"/>
        <v>0</v>
      </c>
      <c r="H180" s="69">
        <f t="shared" si="33"/>
        <v>0</v>
      </c>
      <c r="I180" s="69">
        <f t="shared" si="34"/>
        <v>0</v>
      </c>
      <c r="J180" s="69">
        <f t="shared" si="35"/>
        <v>0</v>
      </c>
      <c r="K180" s="69">
        <f t="shared" si="36"/>
        <v>0</v>
      </c>
      <c r="L180" s="69">
        <f t="shared" si="37"/>
        <v>0</v>
      </c>
      <c r="M180" s="69">
        <f t="shared" ca="1" si="42"/>
        <v>-2.0445420170103574E-3</v>
      </c>
      <c r="N180" s="69">
        <f t="shared" ca="1" si="38"/>
        <v>0</v>
      </c>
      <c r="O180" s="79">
        <f t="shared" ca="1" si="39"/>
        <v>0</v>
      </c>
      <c r="P180" s="69">
        <f t="shared" ca="1" si="40"/>
        <v>0</v>
      </c>
      <c r="Q180" s="69">
        <f t="shared" ca="1" si="41"/>
        <v>0</v>
      </c>
      <c r="R180" s="44">
        <f t="shared" ca="1" si="30"/>
        <v>2.0445420170103574E-3</v>
      </c>
    </row>
    <row r="181" spans="1:18">
      <c r="A181" s="75"/>
      <c r="B181" s="75"/>
      <c r="C181" s="75"/>
      <c r="D181" s="76">
        <f t="shared" si="31"/>
        <v>0</v>
      </c>
      <c r="E181" s="76">
        <f t="shared" si="31"/>
        <v>0</v>
      </c>
      <c r="F181" s="69">
        <f t="shared" si="32"/>
        <v>0</v>
      </c>
      <c r="G181" s="69">
        <f t="shared" si="32"/>
        <v>0</v>
      </c>
      <c r="H181" s="69">
        <f t="shared" si="33"/>
        <v>0</v>
      </c>
      <c r="I181" s="69">
        <f t="shared" si="34"/>
        <v>0</v>
      </c>
      <c r="J181" s="69">
        <f t="shared" si="35"/>
        <v>0</v>
      </c>
      <c r="K181" s="69">
        <f t="shared" si="36"/>
        <v>0</v>
      </c>
      <c r="L181" s="69">
        <f t="shared" si="37"/>
        <v>0</v>
      </c>
      <c r="M181" s="69">
        <f t="shared" ca="1" si="42"/>
        <v>-2.0445420170103574E-3</v>
      </c>
      <c r="N181" s="69">
        <f t="shared" ca="1" si="38"/>
        <v>0</v>
      </c>
      <c r="O181" s="79">
        <f t="shared" ca="1" si="39"/>
        <v>0</v>
      </c>
      <c r="P181" s="69">
        <f t="shared" ca="1" si="40"/>
        <v>0</v>
      </c>
      <c r="Q181" s="69">
        <f t="shared" ca="1" si="41"/>
        <v>0</v>
      </c>
      <c r="R181" s="44">
        <f t="shared" ca="1" si="30"/>
        <v>2.0445420170103574E-3</v>
      </c>
    </row>
    <row r="182" spans="1:18">
      <c r="A182" s="75"/>
      <c r="B182" s="75"/>
      <c r="C182" s="75"/>
      <c r="D182" s="76">
        <f t="shared" si="31"/>
        <v>0</v>
      </c>
      <c r="E182" s="76">
        <f t="shared" si="31"/>
        <v>0</v>
      </c>
      <c r="F182" s="69">
        <f t="shared" si="32"/>
        <v>0</v>
      </c>
      <c r="G182" s="69">
        <f t="shared" si="32"/>
        <v>0</v>
      </c>
      <c r="H182" s="69">
        <f t="shared" si="33"/>
        <v>0</v>
      </c>
      <c r="I182" s="69">
        <f t="shared" si="34"/>
        <v>0</v>
      </c>
      <c r="J182" s="69">
        <f t="shared" si="35"/>
        <v>0</v>
      </c>
      <c r="K182" s="69">
        <f t="shared" si="36"/>
        <v>0</v>
      </c>
      <c r="L182" s="69">
        <f t="shared" si="37"/>
        <v>0</v>
      </c>
      <c r="M182" s="69">
        <f t="shared" ca="1" si="42"/>
        <v>-2.0445420170103574E-3</v>
      </c>
      <c r="N182" s="69">
        <f t="shared" ca="1" si="38"/>
        <v>0</v>
      </c>
      <c r="O182" s="79">
        <f t="shared" ca="1" si="39"/>
        <v>0</v>
      </c>
      <c r="P182" s="69">
        <f t="shared" ca="1" si="40"/>
        <v>0</v>
      </c>
      <c r="Q182" s="69">
        <f t="shared" ca="1" si="41"/>
        <v>0</v>
      </c>
      <c r="R182" s="44">
        <f t="shared" ca="1" si="30"/>
        <v>2.0445420170103574E-3</v>
      </c>
    </row>
    <row r="183" spans="1:18">
      <c r="A183" s="75"/>
      <c r="B183" s="75"/>
      <c r="C183" s="75"/>
      <c r="D183" s="76">
        <f t="shared" si="31"/>
        <v>0</v>
      </c>
      <c r="E183" s="76">
        <f t="shared" si="31"/>
        <v>0</v>
      </c>
      <c r="F183" s="69">
        <f t="shared" si="32"/>
        <v>0</v>
      </c>
      <c r="G183" s="69">
        <f t="shared" si="32"/>
        <v>0</v>
      </c>
      <c r="H183" s="69">
        <f t="shared" si="33"/>
        <v>0</v>
      </c>
      <c r="I183" s="69">
        <f t="shared" si="34"/>
        <v>0</v>
      </c>
      <c r="J183" s="69">
        <f t="shared" si="35"/>
        <v>0</v>
      </c>
      <c r="K183" s="69">
        <f t="shared" si="36"/>
        <v>0</v>
      </c>
      <c r="L183" s="69">
        <f t="shared" si="37"/>
        <v>0</v>
      </c>
      <c r="M183" s="69">
        <f t="shared" ca="1" si="42"/>
        <v>-2.0445420170103574E-3</v>
      </c>
      <c r="N183" s="69">
        <f t="shared" ca="1" si="38"/>
        <v>0</v>
      </c>
      <c r="O183" s="79">
        <f t="shared" ca="1" si="39"/>
        <v>0</v>
      </c>
      <c r="P183" s="69">
        <f t="shared" ca="1" si="40"/>
        <v>0</v>
      </c>
      <c r="Q183" s="69">
        <f t="shared" ca="1" si="41"/>
        <v>0</v>
      </c>
      <c r="R183" s="44">
        <f t="shared" ca="1" si="30"/>
        <v>2.0445420170103574E-3</v>
      </c>
    </row>
    <row r="184" spans="1:18">
      <c r="A184" s="75"/>
      <c r="B184" s="75"/>
      <c r="C184" s="75"/>
      <c r="D184" s="76">
        <f t="shared" si="31"/>
        <v>0</v>
      </c>
      <c r="E184" s="76">
        <f t="shared" si="31"/>
        <v>0</v>
      </c>
      <c r="F184" s="69">
        <f t="shared" si="32"/>
        <v>0</v>
      </c>
      <c r="G184" s="69">
        <f t="shared" si="32"/>
        <v>0</v>
      </c>
      <c r="H184" s="69">
        <f t="shared" si="33"/>
        <v>0</v>
      </c>
      <c r="I184" s="69">
        <f t="shared" si="34"/>
        <v>0</v>
      </c>
      <c r="J184" s="69">
        <f t="shared" si="35"/>
        <v>0</v>
      </c>
      <c r="K184" s="69">
        <f t="shared" si="36"/>
        <v>0</v>
      </c>
      <c r="L184" s="69">
        <f t="shared" si="37"/>
        <v>0</v>
      </c>
      <c r="M184" s="69">
        <f t="shared" ca="1" si="42"/>
        <v>-2.0445420170103574E-3</v>
      </c>
      <c r="N184" s="69">
        <f t="shared" ca="1" si="38"/>
        <v>0</v>
      </c>
      <c r="O184" s="79">
        <f t="shared" ca="1" si="39"/>
        <v>0</v>
      </c>
      <c r="P184" s="69">
        <f t="shared" ca="1" si="40"/>
        <v>0</v>
      </c>
      <c r="Q184" s="69">
        <f t="shared" ca="1" si="41"/>
        <v>0</v>
      </c>
      <c r="R184" s="44">
        <f t="shared" ca="1" si="30"/>
        <v>2.0445420170103574E-3</v>
      </c>
    </row>
    <row r="185" spans="1:18">
      <c r="A185" s="75"/>
      <c r="B185" s="75"/>
      <c r="C185" s="75"/>
      <c r="D185" s="76">
        <f t="shared" si="31"/>
        <v>0</v>
      </c>
      <c r="E185" s="76">
        <f t="shared" si="31"/>
        <v>0</v>
      </c>
      <c r="F185" s="69">
        <f t="shared" si="32"/>
        <v>0</v>
      </c>
      <c r="G185" s="69">
        <f t="shared" si="32"/>
        <v>0</v>
      </c>
      <c r="H185" s="69">
        <f t="shared" si="33"/>
        <v>0</v>
      </c>
      <c r="I185" s="69">
        <f t="shared" si="34"/>
        <v>0</v>
      </c>
      <c r="J185" s="69">
        <f t="shared" si="35"/>
        <v>0</v>
      </c>
      <c r="K185" s="69">
        <f t="shared" si="36"/>
        <v>0</v>
      </c>
      <c r="L185" s="69">
        <f t="shared" si="37"/>
        <v>0</v>
      </c>
      <c r="M185" s="69">
        <f t="shared" ca="1" si="42"/>
        <v>-2.0445420170103574E-3</v>
      </c>
      <c r="N185" s="69">
        <f t="shared" ca="1" si="38"/>
        <v>0</v>
      </c>
      <c r="O185" s="79">
        <f t="shared" ca="1" si="39"/>
        <v>0</v>
      </c>
      <c r="P185" s="69">
        <f t="shared" ca="1" si="40"/>
        <v>0</v>
      </c>
      <c r="Q185" s="69">
        <f t="shared" ca="1" si="41"/>
        <v>0</v>
      </c>
      <c r="R185" s="44">
        <f t="shared" ca="1" si="30"/>
        <v>2.0445420170103574E-3</v>
      </c>
    </row>
    <row r="186" spans="1:18">
      <c r="A186" s="75"/>
      <c r="B186" s="75"/>
      <c r="C186" s="75"/>
      <c r="D186" s="76">
        <f t="shared" si="31"/>
        <v>0</v>
      </c>
      <c r="E186" s="76">
        <f t="shared" si="31"/>
        <v>0</v>
      </c>
      <c r="F186" s="69">
        <f t="shared" si="32"/>
        <v>0</v>
      </c>
      <c r="G186" s="69">
        <f t="shared" si="32"/>
        <v>0</v>
      </c>
      <c r="H186" s="69">
        <f t="shared" si="33"/>
        <v>0</v>
      </c>
      <c r="I186" s="69">
        <f t="shared" si="34"/>
        <v>0</v>
      </c>
      <c r="J186" s="69">
        <f t="shared" si="35"/>
        <v>0</v>
      </c>
      <c r="K186" s="69">
        <f t="shared" si="36"/>
        <v>0</v>
      </c>
      <c r="L186" s="69">
        <f t="shared" si="37"/>
        <v>0</v>
      </c>
      <c r="M186" s="69">
        <f t="shared" ca="1" si="42"/>
        <v>-2.0445420170103574E-3</v>
      </c>
      <c r="N186" s="69">
        <f t="shared" ca="1" si="38"/>
        <v>0</v>
      </c>
      <c r="O186" s="79">
        <f t="shared" ca="1" si="39"/>
        <v>0</v>
      </c>
      <c r="P186" s="69">
        <f t="shared" ca="1" si="40"/>
        <v>0</v>
      </c>
      <c r="Q186" s="69">
        <f t="shared" ca="1" si="41"/>
        <v>0</v>
      </c>
      <c r="R186" s="44">
        <f t="shared" ca="1" si="30"/>
        <v>2.0445420170103574E-3</v>
      </c>
    </row>
    <row r="187" spans="1:18">
      <c r="A187" s="75"/>
      <c r="B187" s="75"/>
      <c r="C187" s="75"/>
      <c r="D187" s="76">
        <f t="shared" si="31"/>
        <v>0</v>
      </c>
      <c r="E187" s="76">
        <f t="shared" si="31"/>
        <v>0</v>
      </c>
      <c r="F187" s="69">
        <f t="shared" si="32"/>
        <v>0</v>
      </c>
      <c r="G187" s="69">
        <f t="shared" si="32"/>
        <v>0</v>
      </c>
      <c r="H187" s="69">
        <f t="shared" si="33"/>
        <v>0</v>
      </c>
      <c r="I187" s="69">
        <f t="shared" si="34"/>
        <v>0</v>
      </c>
      <c r="J187" s="69">
        <f t="shared" si="35"/>
        <v>0</v>
      </c>
      <c r="K187" s="69">
        <f t="shared" si="36"/>
        <v>0</v>
      </c>
      <c r="L187" s="69">
        <f t="shared" si="37"/>
        <v>0</v>
      </c>
      <c r="M187" s="69">
        <f t="shared" ca="1" si="42"/>
        <v>-2.0445420170103574E-3</v>
      </c>
      <c r="N187" s="69">
        <f t="shared" ca="1" si="38"/>
        <v>0</v>
      </c>
      <c r="O187" s="79">
        <f t="shared" ca="1" si="39"/>
        <v>0</v>
      </c>
      <c r="P187" s="69">
        <f t="shared" ca="1" si="40"/>
        <v>0</v>
      </c>
      <c r="Q187" s="69">
        <f t="shared" ca="1" si="41"/>
        <v>0</v>
      </c>
      <c r="R187" s="44">
        <f t="shared" ca="1" si="30"/>
        <v>2.0445420170103574E-3</v>
      </c>
    </row>
    <row r="188" spans="1:18">
      <c r="A188" s="75"/>
      <c r="B188" s="75"/>
      <c r="C188" s="75"/>
      <c r="D188" s="76">
        <f t="shared" si="31"/>
        <v>0</v>
      </c>
      <c r="E188" s="76">
        <f t="shared" si="31"/>
        <v>0</v>
      </c>
      <c r="F188" s="69">
        <f t="shared" si="32"/>
        <v>0</v>
      </c>
      <c r="G188" s="69">
        <f t="shared" si="32"/>
        <v>0</v>
      </c>
      <c r="H188" s="69">
        <f t="shared" si="33"/>
        <v>0</v>
      </c>
      <c r="I188" s="69">
        <f t="shared" si="34"/>
        <v>0</v>
      </c>
      <c r="J188" s="69">
        <f t="shared" si="35"/>
        <v>0</v>
      </c>
      <c r="K188" s="69">
        <f t="shared" si="36"/>
        <v>0</v>
      </c>
      <c r="L188" s="69">
        <f t="shared" si="37"/>
        <v>0</v>
      </c>
      <c r="M188" s="69">
        <f t="shared" ca="1" si="42"/>
        <v>-2.0445420170103574E-3</v>
      </c>
      <c r="N188" s="69">
        <f t="shared" ca="1" si="38"/>
        <v>0</v>
      </c>
      <c r="O188" s="79">
        <f t="shared" ca="1" si="39"/>
        <v>0</v>
      </c>
      <c r="P188" s="69">
        <f t="shared" ca="1" si="40"/>
        <v>0</v>
      </c>
      <c r="Q188" s="69">
        <f t="shared" ca="1" si="41"/>
        <v>0</v>
      </c>
      <c r="R188" s="44">
        <f t="shared" ca="1" si="30"/>
        <v>2.0445420170103574E-3</v>
      </c>
    </row>
    <row r="189" spans="1:18">
      <c r="A189" s="75"/>
      <c r="B189" s="75"/>
      <c r="C189" s="75"/>
      <c r="D189" s="76">
        <f t="shared" si="31"/>
        <v>0</v>
      </c>
      <c r="E189" s="76">
        <f t="shared" si="31"/>
        <v>0</v>
      </c>
      <c r="F189" s="69">
        <f t="shared" si="32"/>
        <v>0</v>
      </c>
      <c r="G189" s="69">
        <f t="shared" si="32"/>
        <v>0</v>
      </c>
      <c r="H189" s="69">
        <f t="shared" si="33"/>
        <v>0</v>
      </c>
      <c r="I189" s="69">
        <f t="shared" si="34"/>
        <v>0</v>
      </c>
      <c r="J189" s="69">
        <f t="shared" si="35"/>
        <v>0</v>
      </c>
      <c r="K189" s="69">
        <f t="shared" si="36"/>
        <v>0</v>
      </c>
      <c r="L189" s="69">
        <f t="shared" si="37"/>
        <v>0</v>
      </c>
      <c r="M189" s="69">
        <f t="shared" ca="1" si="42"/>
        <v>-2.0445420170103574E-3</v>
      </c>
      <c r="N189" s="69">
        <f t="shared" ca="1" si="38"/>
        <v>0</v>
      </c>
      <c r="O189" s="79">
        <f t="shared" ca="1" si="39"/>
        <v>0</v>
      </c>
      <c r="P189" s="69">
        <f t="shared" ca="1" si="40"/>
        <v>0</v>
      </c>
      <c r="Q189" s="69">
        <f t="shared" ca="1" si="41"/>
        <v>0</v>
      </c>
      <c r="R189" s="44">
        <f t="shared" ca="1" si="30"/>
        <v>2.0445420170103574E-3</v>
      </c>
    </row>
    <row r="190" spans="1:18">
      <c r="A190" s="75"/>
      <c r="B190" s="75"/>
      <c r="C190" s="75"/>
      <c r="D190" s="76">
        <f t="shared" si="31"/>
        <v>0</v>
      </c>
      <c r="E190" s="76">
        <f t="shared" si="31"/>
        <v>0</v>
      </c>
      <c r="F190" s="69">
        <f t="shared" si="32"/>
        <v>0</v>
      </c>
      <c r="G190" s="69">
        <f t="shared" si="32"/>
        <v>0</v>
      </c>
      <c r="H190" s="69">
        <f t="shared" si="33"/>
        <v>0</v>
      </c>
      <c r="I190" s="69">
        <f t="shared" si="34"/>
        <v>0</v>
      </c>
      <c r="J190" s="69">
        <f t="shared" si="35"/>
        <v>0</v>
      </c>
      <c r="K190" s="69">
        <f t="shared" si="36"/>
        <v>0</v>
      </c>
      <c r="L190" s="69">
        <f t="shared" si="37"/>
        <v>0</v>
      </c>
      <c r="M190" s="69">
        <f t="shared" ca="1" si="42"/>
        <v>-2.0445420170103574E-3</v>
      </c>
      <c r="N190" s="69">
        <f t="shared" ca="1" si="38"/>
        <v>0</v>
      </c>
      <c r="O190" s="79">
        <f t="shared" ca="1" si="39"/>
        <v>0</v>
      </c>
      <c r="P190" s="69">
        <f t="shared" ca="1" si="40"/>
        <v>0</v>
      </c>
      <c r="Q190" s="69">
        <f t="shared" ca="1" si="41"/>
        <v>0</v>
      </c>
      <c r="R190" s="44">
        <f t="shared" ca="1" si="30"/>
        <v>2.0445420170103574E-3</v>
      </c>
    </row>
    <row r="191" spans="1:18">
      <c r="A191" s="75"/>
      <c r="B191" s="75"/>
      <c r="C191" s="75"/>
      <c r="D191" s="76">
        <f t="shared" si="31"/>
        <v>0</v>
      </c>
      <c r="E191" s="76">
        <f t="shared" si="31"/>
        <v>0</v>
      </c>
      <c r="F191" s="69">
        <f t="shared" si="32"/>
        <v>0</v>
      </c>
      <c r="G191" s="69">
        <f t="shared" si="32"/>
        <v>0</v>
      </c>
      <c r="H191" s="69">
        <f t="shared" si="33"/>
        <v>0</v>
      </c>
      <c r="I191" s="69">
        <f t="shared" si="34"/>
        <v>0</v>
      </c>
      <c r="J191" s="69">
        <f t="shared" si="35"/>
        <v>0</v>
      </c>
      <c r="K191" s="69">
        <f t="shared" si="36"/>
        <v>0</v>
      </c>
      <c r="L191" s="69">
        <f t="shared" si="37"/>
        <v>0</v>
      </c>
      <c r="M191" s="69">
        <f t="shared" ca="1" si="42"/>
        <v>-2.0445420170103574E-3</v>
      </c>
      <c r="N191" s="69">
        <f t="shared" ca="1" si="38"/>
        <v>0</v>
      </c>
      <c r="O191" s="79">
        <f t="shared" ca="1" si="39"/>
        <v>0</v>
      </c>
      <c r="P191" s="69">
        <f t="shared" ca="1" si="40"/>
        <v>0</v>
      </c>
      <c r="Q191" s="69">
        <f t="shared" ca="1" si="41"/>
        <v>0</v>
      </c>
      <c r="R191" s="44">
        <f t="shared" ca="1" si="30"/>
        <v>2.0445420170103574E-3</v>
      </c>
    </row>
    <row r="192" spans="1:18">
      <c r="A192" s="75"/>
      <c r="B192" s="75"/>
      <c r="C192" s="75"/>
      <c r="D192" s="76">
        <f t="shared" si="31"/>
        <v>0</v>
      </c>
      <c r="E192" s="76">
        <f t="shared" si="31"/>
        <v>0</v>
      </c>
      <c r="F192" s="69">
        <f t="shared" si="32"/>
        <v>0</v>
      </c>
      <c r="G192" s="69">
        <f t="shared" si="32"/>
        <v>0</v>
      </c>
      <c r="H192" s="69">
        <f t="shared" si="33"/>
        <v>0</v>
      </c>
      <c r="I192" s="69">
        <f t="shared" si="34"/>
        <v>0</v>
      </c>
      <c r="J192" s="69">
        <f t="shared" si="35"/>
        <v>0</v>
      </c>
      <c r="K192" s="69">
        <f t="shared" si="36"/>
        <v>0</v>
      </c>
      <c r="L192" s="69">
        <f t="shared" si="37"/>
        <v>0</v>
      </c>
      <c r="M192" s="69">
        <f t="shared" ca="1" si="42"/>
        <v>-2.0445420170103574E-3</v>
      </c>
      <c r="N192" s="69">
        <f t="shared" ca="1" si="38"/>
        <v>0</v>
      </c>
      <c r="O192" s="79">
        <f t="shared" ca="1" si="39"/>
        <v>0</v>
      </c>
      <c r="P192" s="69">
        <f t="shared" ca="1" si="40"/>
        <v>0</v>
      </c>
      <c r="Q192" s="69">
        <f t="shared" ca="1" si="41"/>
        <v>0</v>
      </c>
      <c r="R192" s="44">
        <f t="shared" ca="1" si="30"/>
        <v>2.0445420170103574E-3</v>
      </c>
    </row>
    <row r="193" spans="1:18">
      <c r="A193" s="75"/>
      <c r="B193" s="75"/>
      <c r="C193" s="75"/>
      <c r="D193" s="76">
        <f t="shared" si="31"/>
        <v>0</v>
      </c>
      <c r="E193" s="76">
        <f t="shared" si="31"/>
        <v>0</v>
      </c>
      <c r="F193" s="69">
        <f t="shared" si="32"/>
        <v>0</v>
      </c>
      <c r="G193" s="69">
        <f t="shared" si="32"/>
        <v>0</v>
      </c>
      <c r="H193" s="69">
        <f t="shared" si="33"/>
        <v>0</v>
      </c>
      <c r="I193" s="69">
        <f t="shared" si="34"/>
        <v>0</v>
      </c>
      <c r="J193" s="69">
        <f t="shared" si="35"/>
        <v>0</v>
      </c>
      <c r="K193" s="69">
        <f t="shared" si="36"/>
        <v>0</v>
      </c>
      <c r="L193" s="69">
        <f t="shared" si="37"/>
        <v>0</v>
      </c>
      <c r="M193" s="69">
        <f t="shared" ca="1" si="42"/>
        <v>-2.0445420170103574E-3</v>
      </c>
      <c r="N193" s="69">
        <f t="shared" ca="1" si="38"/>
        <v>0</v>
      </c>
      <c r="O193" s="79">
        <f t="shared" ca="1" si="39"/>
        <v>0</v>
      </c>
      <c r="P193" s="69">
        <f t="shared" ca="1" si="40"/>
        <v>0</v>
      </c>
      <c r="Q193" s="69">
        <f t="shared" ca="1" si="41"/>
        <v>0</v>
      </c>
      <c r="R193" s="44">
        <f t="shared" ca="1" si="30"/>
        <v>2.0445420170103574E-3</v>
      </c>
    </row>
    <row r="194" spans="1:18">
      <c r="A194" s="75"/>
      <c r="B194" s="75"/>
      <c r="C194" s="75"/>
      <c r="D194" s="76">
        <f t="shared" si="31"/>
        <v>0</v>
      </c>
      <c r="E194" s="76">
        <f t="shared" si="31"/>
        <v>0</v>
      </c>
      <c r="F194" s="69">
        <f t="shared" si="32"/>
        <v>0</v>
      </c>
      <c r="G194" s="69">
        <f t="shared" si="32"/>
        <v>0</v>
      </c>
      <c r="H194" s="69">
        <f t="shared" si="33"/>
        <v>0</v>
      </c>
      <c r="I194" s="69">
        <f t="shared" si="34"/>
        <v>0</v>
      </c>
      <c r="J194" s="69">
        <f t="shared" si="35"/>
        <v>0</v>
      </c>
      <c r="K194" s="69">
        <f t="shared" si="36"/>
        <v>0</v>
      </c>
      <c r="L194" s="69">
        <f t="shared" si="37"/>
        <v>0</v>
      </c>
      <c r="M194" s="69">
        <f t="shared" ca="1" si="42"/>
        <v>-2.0445420170103574E-3</v>
      </c>
      <c r="N194" s="69">
        <f t="shared" ca="1" si="38"/>
        <v>0</v>
      </c>
      <c r="O194" s="79">
        <f t="shared" ca="1" si="39"/>
        <v>0</v>
      </c>
      <c r="P194" s="69">
        <f t="shared" ca="1" si="40"/>
        <v>0</v>
      </c>
      <c r="Q194" s="69">
        <f t="shared" ca="1" si="41"/>
        <v>0</v>
      </c>
      <c r="R194" s="44">
        <f t="shared" ca="1" si="30"/>
        <v>2.0445420170103574E-3</v>
      </c>
    </row>
    <row r="195" spans="1:18">
      <c r="A195" s="75"/>
      <c r="B195" s="75"/>
      <c r="C195" s="75"/>
      <c r="D195" s="76">
        <f t="shared" si="31"/>
        <v>0</v>
      </c>
      <c r="E195" s="76">
        <f t="shared" si="31"/>
        <v>0</v>
      </c>
      <c r="F195" s="69">
        <f t="shared" si="32"/>
        <v>0</v>
      </c>
      <c r="G195" s="69">
        <f t="shared" si="32"/>
        <v>0</v>
      </c>
      <c r="H195" s="69">
        <f t="shared" si="33"/>
        <v>0</v>
      </c>
      <c r="I195" s="69">
        <f t="shared" si="34"/>
        <v>0</v>
      </c>
      <c r="J195" s="69">
        <f t="shared" si="35"/>
        <v>0</v>
      </c>
      <c r="K195" s="69">
        <f t="shared" si="36"/>
        <v>0</v>
      </c>
      <c r="L195" s="69">
        <f t="shared" si="37"/>
        <v>0</v>
      </c>
      <c r="M195" s="69">
        <f t="shared" ca="1" si="42"/>
        <v>-2.0445420170103574E-3</v>
      </c>
      <c r="N195" s="69">
        <f t="shared" ca="1" si="38"/>
        <v>0</v>
      </c>
      <c r="O195" s="79">
        <f t="shared" ca="1" si="39"/>
        <v>0</v>
      </c>
      <c r="P195" s="69">
        <f t="shared" ca="1" si="40"/>
        <v>0</v>
      </c>
      <c r="Q195" s="69">
        <f t="shared" ca="1" si="41"/>
        <v>0</v>
      </c>
      <c r="R195" s="44">
        <f t="shared" ca="1" si="30"/>
        <v>2.0445420170103574E-3</v>
      </c>
    </row>
    <row r="196" spans="1:18">
      <c r="A196" s="75"/>
      <c r="B196" s="75"/>
      <c r="C196" s="75"/>
      <c r="D196" s="76">
        <f t="shared" si="31"/>
        <v>0</v>
      </c>
      <c r="E196" s="76">
        <f t="shared" si="31"/>
        <v>0</v>
      </c>
      <c r="F196" s="69">
        <f t="shared" si="32"/>
        <v>0</v>
      </c>
      <c r="G196" s="69">
        <f t="shared" si="32"/>
        <v>0</v>
      </c>
      <c r="H196" s="69">
        <f t="shared" si="33"/>
        <v>0</v>
      </c>
      <c r="I196" s="69">
        <f t="shared" si="34"/>
        <v>0</v>
      </c>
      <c r="J196" s="69">
        <f t="shared" si="35"/>
        <v>0</v>
      </c>
      <c r="K196" s="69">
        <f t="shared" si="36"/>
        <v>0</v>
      </c>
      <c r="L196" s="69">
        <f t="shared" si="37"/>
        <v>0</v>
      </c>
      <c r="M196" s="69">
        <f t="shared" ca="1" si="42"/>
        <v>-2.0445420170103574E-3</v>
      </c>
      <c r="N196" s="69">
        <f t="shared" ca="1" si="38"/>
        <v>0</v>
      </c>
      <c r="O196" s="79">
        <f t="shared" ca="1" si="39"/>
        <v>0</v>
      </c>
      <c r="P196" s="69">
        <f t="shared" ca="1" si="40"/>
        <v>0</v>
      </c>
      <c r="Q196" s="69">
        <f t="shared" ca="1" si="41"/>
        <v>0</v>
      </c>
      <c r="R196" s="44">
        <f t="shared" ca="1" si="30"/>
        <v>2.0445420170103574E-3</v>
      </c>
    </row>
    <row r="197" spans="1:18">
      <c r="A197" s="75"/>
      <c r="B197" s="75"/>
      <c r="C197" s="75"/>
      <c r="D197" s="76">
        <f t="shared" si="31"/>
        <v>0</v>
      </c>
      <c r="E197" s="76">
        <f t="shared" si="31"/>
        <v>0</v>
      </c>
      <c r="F197" s="69">
        <f t="shared" si="32"/>
        <v>0</v>
      </c>
      <c r="G197" s="69">
        <f t="shared" si="32"/>
        <v>0</v>
      </c>
      <c r="H197" s="69">
        <f t="shared" si="33"/>
        <v>0</v>
      </c>
      <c r="I197" s="69">
        <f t="shared" si="34"/>
        <v>0</v>
      </c>
      <c r="J197" s="69">
        <f t="shared" si="35"/>
        <v>0</v>
      </c>
      <c r="K197" s="69">
        <f t="shared" si="36"/>
        <v>0</v>
      </c>
      <c r="L197" s="69">
        <f t="shared" si="37"/>
        <v>0</v>
      </c>
      <c r="M197" s="69">
        <f t="shared" ca="1" si="42"/>
        <v>-2.0445420170103574E-3</v>
      </c>
      <c r="N197" s="69">
        <f t="shared" ca="1" si="38"/>
        <v>0</v>
      </c>
      <c r="O197" s="79">
        <f t="shared" ca="1" si="39"/>
        <v>0</v>
      </c>
      <c r="P197" s="69">
        <f t="shared" ca="1" si="40"/>
        <v>0</v>
      </c>
      <c r="Q197" s="69">
        <f t="shared" ca="1" si="41"/>
        <v>0</v>
      </c>
      <c r="R197" s="44">
        <f t="shared" ca="1" si="30"/>
        <v>2.0445420170103574E-3</v>
      </c>
    </row>
    <row r="198" spans="1:18">
      <c r="A198" s="75"/>
      <c r="B198" s="75"/>
      <c r="C198" s="75"/>
      <c r="D198" s="76">
        <f t="shared" si="31"/>
        <v>0</v>
      </c>
      <c r="E198" s="76">
        <f t="shared" si="31"/>
        <v>0</v>
      </c>
      <c r="F198" s="69">
        <f t="shared" si="32"/>
        <v>0</v>
      </c>
      <c r="G198" s="69">
        <f t="shared" si="32"/>
        <v>0</v>
      </c>
      <c r="H198" s="69">
        <f t="shared" si="33"/>
        <v>0</v>
      </c>
      <c r="I198" s="69">
        <f t="shared" si="34"/>
        <v>0</v>
      </c>
      <c r="J198" s="69">
        <f t="shared" si="35"/>
        <v>0</v>
      </c>
      <c r="K198" s="69">
        <f t="shared" si="36"/>
        <v>0</v>
      </c>
      <c r="L198" s="69">
        <f t="shared" si="37"/>
        <v>0</v>
      </c>
      <c r="M198" s="69">
        <f t="shared" ca="1" si="42"/>
        <v>-2.0445420170103574E-3</v>
      </c>
      <c r="N198" s="69">
        <f t="shared" ca="1" si="38"/>
        <v>0</v>
      </c>
      <c r="O198" s="79">
        <f t="shared" ca="1" si="39"/>
        <v>0</v>
      </c>
      <c r="P198" s="69">
        <f t="shared" ca="1" si="40"/>
        <v>0</v>
      </c>
      <c r="Q198" s="69">
        <f t="shared" ca="1" si="41"/>
        <v>0</v>
      </c>
      <c r="R198" s="44">
        <f t="shared" ca="1" si="30"/>
        <v>2.0445420170103574E-3</v>
      </c>
    </row>
    <row r="199" spans="1:18">
      <c r="A199" s="75"/>
      <c r="B199" s="75"/>
      <c r="C199" s="75"/>
      <c r="D199" s="76">
        <f t="shared" si="31"/>
        <v>0</v>
      </c>
      <c r="E199" s="76">
        <f t="shared" si="31"/>
        <v>0</v>
      </c>
      <c r="F199" s="69">
        <f t="shared" si="32"/>
        <v>0</v>
      </c>
      <c r="G199" s="69">
        <f t="shared" si="32"/>
        <v>0</v>
      </c>
      <c r="H199" s="69">
        <f t="shared" si="33"/>
        <v>0</v>
      </c>
      <c r="I199" s="69">
        <f t="shared" si="34"/>
        <v>0</v>
      </c>
      <c r="J199" s="69">
        <f t="shared" si="35"/>
        <v>0</v>
      </c>
      <c r="K199" s="69">
        <f t="shared" si="36"/>
        <v>0</v>
      </c>
      <c r="L199" s="69">
        <f t="shared" si="37"/>
        <v>0</v>
      </c>
      <c r="M199" s="69">
        <f t="shared" ca="1" si="42"/>
        <v>-2.0445420170103574E-3</v>
      </c>
      <c r="N199" s="69">
        <f t="shared" ca="1" si="38"/>
        <v>0</v>
      </c>
      <c r="O199" s="79">
        <f t="shared" ca="1" si="39"/>
        <v>0</v>
      </c>
      <c r="P199" s="69">
        <f t="shared" ca="1" si="40"/>
        <v>0</v>
      </c>
      <c r="Q199" s="69">
        <f t="shared" ca="1" si="41"/>
        <v>0</v>
      </c>
      <c r="R199" s="44">
        <f t="shared" ca="1" si="30"/>
        <v>2.0445420170103574E-3</v>
      </c>
    </row>
    <row r="200" spans="1:18">
      <c r="A200" s="75"/>
      <c r="B200" s="75"/>
      <c r="C200" s="75"/>
      <c r="D200" s="76">
        <f t="shared" si="31"/>
        <v>0</v>
      </c>
      <c r="E200" s="76">
        <f t="shared" si="31"/>
        <v>0</v>
      </c>
      <c r="F200" s="69">
        <f t="shared" si="32"/>
        <v>0</v>
      </c>
      <c r="G200" s="69">
        <f t="shared" si="32"/>
        <v>0</v>
      </c>
      <c r="H200" s="69">
        <f t="shared" si="33"/>
        <v>0</v>
      </c>
      <c r="I200" s="69">
        <f t="shared" si="34"/>
        <v>0</v>
      </c>
      <c r="J200" s="69">
        <f t="shared" si="35"/>
        <v>0</v>
      </c>
      <c r="K200" s="69">
        <f t="shared" si="36"/>
        <v>0</v>
      </c>
      <c r="L200" s="69">
        <f t="shared" si="37"/>
        <v>0</v>
      </c>
      <c r="M200" s="69">
        <f t="shared" ca="1" si="42"/>
        <v>-2.0445420170103574E-3</v>
      </c>
      <c r="N200" s="69">
        <f t="shared" ca="1" si="38"/>
        <v>0</v>
      </c>
      <c r="O200" s="79">
        <f t="shared" ca="1" si="39"/>
        <v>0</v>
      </c>
      <c r="P200" s="69">
        <f t="shared" ca="1" si="40"/>
        <v>0</v>
      </c>
      <c r="Q200" s="69">
        <f t="shared" ca="1" si="41"/>
        <v>0</v>
      </c>
      <c r="R200" s="44">
        <f t="shared" ca="1" si="30"/>
        <v>2.0445420170103574E-3</v>
      </c>
    </row>
    <row r="201" spans="1:18">
      <c r="A201" s="75"/>
      <c r="B201" s="75"/>
      <c r="C201" s="75"/>
      <c r="D201" s="76">
        <f t="shared" si="31"/>
        <v>0</v>
      </c>
      <c r="E201" s="76">
        <f t="shared" si="31"/>
        <v>0</v>
      </c>
      <c r="F201" s="69">
        <f t="shared" si="32"/>
        <v>0</v>
      </c>
      <c r="G201" s="69">
        <f t="shared" si="32"/>
        <v>0</v>
      </c>
      <c r="H201" s="69">
        <f t="shared" si="33"/>
        <v>0</v>
      </c>
      <c r="I201" s="69">
        <f t="shared" si="34"/>
        <v>0</v>
      </c>
      <c r="J201" s="69">
        <f t="shared" si="35"/>
        <v>0</v>
      </c>
      <c r="K201" s="69">
        <f t="shared" si="36"/>
        <v>0</v>
      </c>
      <c r="L201" s="69">
        <f t="shared" si="37"/>
        <v>0</v>
      </c>
      <c r="M201" s="69">
        <f t="shared" ca="1" si="42"/>
        <v>-2.0445420170103574E-3</v>
      </c>
      <c r="N201" s="69">
        <f t="shared" ca="1" si="38"/>
        <v>0</v>
      </c>
      <c r="O201" s="79">
        <f t="shared" ca="1" si="39"/>
        <v>0</v>
      </c>
      <c r="P201" s="69">
        <f t="shared" ca="1" si="40"/>
        <v>0</v>
      </c>
      <c r="Q201" s="69">
        <f t="shared" ca="1" si="41"/>
        <v>0</v>
      </c>
      <c r="R201" s="44">
        <f t="shared" ca="1" si="30"/>
        <v>2.0445420170103574E-3</v>
      </c>
    </row>
    <row r="202" spans="1:18">
      <c r="A202" s="75"/>
      <c r="B202" s="75"/>
      <c r="C202" s="75"/>
      <c r="D202" s="76">
        <f t="shared" si="31"/>
        <v>0</v>
      </c>
      <c r="E202" s="76">
        <f t="shared" si="31"/>
        <v>0</v>
      </c>
      <c r="F202" s="69">
        <f t="shared" si="32"/>
        <v>0</v>
      </c>
      <c r="G202" s="69">
        <f t="shared" si="32"/>
        <v>0</v>
      </c>
      <c r="H202" s="69">
        <f t="shared" si="33"/>
        <v>0</v>
      </c>
      <c r="I202" s="69">
        <f t="shared" si="34"/>
        <v>0</v>
      </c>
      <c r="J202" s="69">
        <f t="shared" si="35"/>
        <v>0</v>
      </c>
      <c r="K202" s="69">
        <f t="shared" si="36"/>
        <v>0</v>
      </c>
      <c r="L202" s="69">
        <f t="shared" si="37"/>
        <v>0</v>
      </c>
      <c r="M202" s="69">
        <f t="shared" ca="1" si="42"/>
        <v>-2.0445420170103574E-3</v>
      </c>
      <c r="N202" s="69">
        <f t="shared" ca="1" si="38"/>
        <v>0</v>
      </c>
      <c r="O202" s="79">
        <f t="shared" ca="1" si="39"/>
        <v>0</v>
      </c>
      <c r="P202" s="69">
        <f t="shared" ca="1" si="40"/>
        <v>0</v>
      </c>
      <c r="Q202" s="69">
        <f t="shared" ca="1" si="41"/>
        <v>0</v>
      </c>
      <c r="R202" s="44">
        <f t="shared" ca="1" si="30"/>
        <v>2.0445420170103574E-3</v>
      </c>
    </row>
    <row r="203" spans="1:18">
      <c r="A203" s="75"/>
      <c r="B203" s="75"/>
      <c r="C203" s="75"/>
      <c r="D203" s="76">
        <f t="shared" si="31"/>
        <v>0</v>
      </c>
      <c r="E203" s="76">
        <f t="shared" si="31"/>
        <v>0</v>
      </c>
      <c r="F203" s="69">
        <f t="shared" si="32"/>
        <v>0</v>
      </c>
      <c r="G203" s="69">
        <f t="shared" si="32"/>
        <v>0</v>
      </c>
      <c r="H203" s="69">
        <f t="shared" si="33"/>
        <v>0</v>
      </c>
      <c r="I203" s="69">
        <f t="shared" si="34"/>
        <v>0</v>
      </c>
      <c r="J203" s="69">
        <f t="shared" si="35"/>
        <v>0</v>
      </c>
      <c r="K203" s="69">
        <f t="shared" si="36"/>
        <v>0</v>
      </c>
      <c r="L203" s="69">
        <f t="shared" si="37"/>
        <v>0</v>
      </c>
      <c r="M203" s="69">
        <f t="shared" ca="1" si="42"/>
        <v>-2.0445420170103574E-3</v>
      </c>
      <c r="N203" s="69">
        <f t="shared" ca="1" si="38"/>
        <v>0</v>
      </c>
      <c r="O203" s="79">
        <f t="shared" ca="1" si="39"/>
        <v>0</v>
      </c>
      <c r="P203" s="69">
        <f t="shared" ca="1" si="40"/>
        <v>0</v>
      </c>
      <c r="Q203" s="69">
        <f t="shared" ca="1" si="41"/>
        <v>0</v>
      </c>
      <c r="R203" s="44">
        <f t="shared" ca="1" si="30"/>
        <v>2.0445420170103574E-3</v>
      </c>
    </row>
    <row r="204" spans="1:18">
      <c r="A204" s="75"/>
      <c r="B204" s="75"/>
      <c r="C204" s="75"/>
      <c r="D204" s="76">
        <f t="shared" si="31"/>
        <v>0</v>
      </c>
      <c r="E204" s="76">
        <f t="shared" si="31"/>
        <v>0</v>
      </c>
      <c r="F204" s="69">
        <f t="shared" si="32"/>
        <v>0</v>
      </c>
      <c r="G204" s="69">
        <f t="shared" si="32"/>
        <v>0</v>
      </c>
      <c r="H204" s="69">
        <f t="shared" si="33"/>
        <v>0</v>
      </c>
      <c r="I204" s="69">
        <f t="shared" si="34"/>
        <v>0</v>
      </c>
      <c r="J204" s="69">
        <f t="shared" si="35"/>
        <v>0</v>
      </c>
      <c r="K204" s="69">
        <f t="shared" si="36"/>
        <v>0</v>
      </c>
      <c r="L204" s="69">
        <f t="shared" si="37"/>
        <v>0</v>
      </c>
      <c r="M204" s="69">
        <f t="shared" ca="1" si="42"/>
        <v>-2.0445420170103574E-3</v>
      </c>
      <c r="N204" s="69">
        <f t="shared" ca="1" si="38"/>
        <v>0</v>
      </c>
      <c r="O204" s="79">
        <f t="shared" ca="1" si="39"/>
        <v>0</v>
      </c>
      <c r="P204" s="69">
        <f t="shared" ca="1" si="40"/>
        <v>0</v>
      </c>
      <c r="Q204" s="69">
        <f t="shared" ca="1" si="41"/>
        <v>0</v>
      </c>
      <c r="R204" s="44">
        <f t="shared" ca="1" si="30"/>
        <v>2.0445420170103574E-3</v>
      </c>
    </row>
    <row r="205" spans="1:18">
      <c r="A205" s="75"/>
      <c r="B205" s="75"/>
      <c r="C205" s="75"/>
      <c r="D205" s="76">
        <f t="shared" si="31"/>
        <v>0</v>
      </c>
      <c r="E205" s="76">
        <f t="shared" si="31"/>
        <v>0</v>
      </c>
      <c r="F205" s="69">
        <f t="shared" si="32"/>
        <v>0</v>
      </c>
      <c r="G205" s="69">
        <f t="shared" si="32"/>
        <v>0</v>
      </c>
      <c r="H205" s="69">
        <f t="shared" si="33"/>
        <v>0</v>
      </c>
      <c r="I205" s="69">
        <f t="shared" si="34"/>
        <v>0</v>
      </c>
      <c r="J205" s="69">
        <f t="shared" si="35"/>
        <v>0</v>
      </c>
      <c r="K205" s="69">
        <f t="shared" si="36"/>
        <v>0</v>
      </c>
      <c r="L205" s="69">
        <f t="shared" si="37"/>
        <v>0</v>
      </c>
      <c r="M205" s="69">
        <f t="shared" ca="1" si="42"/>
        <v>-2.0445420170103574E-3</v>
      </c>
      <c r="N205" s="69">
        <f t="shared" ca="1" si="38"/>
        <v>0</v>
      </c>
      <c r="O205" s="79">
        <f t="shared" ca="1" si="39"/>
        <v>0</v>
      </c>
      <c r="P205" s="69">
        <f t="shared" ca="1" si="40"/>
        <v>0</v>
      </c>
      <c r="Q205" s="69">
        <f t="shared" ca="1" si="41"/>
        <v>0</v>
      </c>
      <c r="R205" s="44">
        <f t="shared" ref="R205:R268" ca="1" si="43">+E205-M205</f>
        <v>2.0445420170103574E-3</v>
      </c>
    </row>
    <row r="206" spans="1:18">
      <c r="A206" s="75"/>
      <c r="B206" s="75"/>
      <c r="C206" s="75"/>
      <c r="D206" s="76">
        <f t="shared" ref="D206:E269" si="44">A206/A$18</f>
        <v>0</v>
      </c>
      <c r="E206" s="76">
        <f t="shared" si="44"/>
        <v>0</v>
      </c>
      <c r="F206" s="69">
        <f t="shared" ref="F206:G269" si="45">$C206*D206</f>
        <v>0</v>
      </c>
      <c r="G206" s="69">
        <f t="shared" si="45"/>
        <v>0</v>
      </c>
      <c r="H206" s="69">
        <f t="shared" ref="H206:H269" si="46">C206*D206*D206</f>
        <v>0</v>
      </c>
      <c r="I206" s="69">
        <f t="shared" ref="I206:I269" si="47">C206*D206*D206*D206</f>
        <v>0</v>
      </c>
      <c r="J206" s="69">
        <f t="shared" ref="J206:J269" si="48">C206*D206*D206*D206*D206</f>
        <v>0</v>
      </c>
      <c r="K206" s="69">
        <f t="shared" ref="K206:K269" si="49">C206*E206*D206</f>
        <v>0</v>
      </c>
      <c r="L206" s="69">
        <f t="shared" ref="L206:L269" si="50">C206*E206*D206*D206</f>
        <v>0</v>
      </c>
      <c r="M206" s="69">
        <f t="shared" ca="1" si="42"/>
        <v>-2.0445420170103574E-3</v>
      </c>
      <c r="N206" s="69">
        <f t="shared" ref="N206:N269" ca="1" si="51">C206*(M206-E206)^2</f>
        <v>0</v>
      </c>
      <c r="O206" s="79">
        <f t="shared" ref="O206:O269" ca="1" si="52">(C206*O$1-O$2*F206+O$3*H206)^2</f>
        <v>0</v>
      </c>
      <c r="P206" s="69">
        <f t="shared" ref="P206:P269" ca="1" si="53">(-C206*O$2+O$4*F206-O$5*H206)^2</f>
        <v>0</v>
      </c>
      <c r="Q206" s="69">
        <f t="shared" ref="Q206:Q269" ca="1" si="54">+(C206*O$3-F206*O$5+H206*O$6)^2</f>
        <v>0</v>
      </c>
      <c r="R206" s="44">
        <f t="shared" ca="1" si="43"/>
        <v>2.0445420170103574E-3</v>
      </c>
    </row>
    <row r="207" spans="1:18">
      <c r="A207" s="75"/>
      <c r="B207" s="75"/>
      <c r="C207" s="75"/>
      <c r="D207" s="76">
        <f t="shared" si="44"/>
        <v>0</v>
      </c>
      <c r="E207" s="76">
        <f t="shared" si="44"/>
        <v>0</v>
      </c>
      <c r="F207" s="69">
        <f t="shared" si="45"/>
        <v>0</v>
      </c>
      <c r="G207" s="69">
        <f t="shared" si="45"/>
        <v>0</v>
      </c>
      <c r="H207" s="69">
        <f t="shared" si="46"/>
        <v>0</v>
      </c>
      <c r="I207" s="69">
        <f t="shared" si="47"/>
        <v>0</v>
      </c>
      <c r="J207" s="69">
        <f t="shared" si="48"/>
        <v>0</v>
      </c>
      <c r="K207" s="69">
        <f t="shared" si="49"/>
        <v>0</v>
      </c>
      <c r="L207" s="69">
        <f t="shared" si="50"/>
        <v>0</v>
      </c>
      <c r="M207" s="69">
        <f t="shared" ca="1" si="42"/>
        <v>-2.0445420170103574E-3</v>
      </c>
      <c r="N207" s="69">
        <f t="shared" ca="1" si="51"/>
        <v>0</v>
      </c>
      <c r="O207" s="79">
        <f t="shared" ca="1" si="52"/>
        <v>0</v>
      </c>
      <c r="P207" s="69">
        <f t="shared" ca="1" si="53"/>
        <v>0</v>
      </c>
      <c r="Q207" s="69">
        <f t="shared" ca="1" si="54"/>
        <v>0</v>
      </c>
      <c r="R207" s="44">
        <f t="shared" ca="1" si="43"/>
        <v>2.0445420170103574E-3</v>
      </c>
    </row>
    <row r="208" spans="1:18">
      <c r="A208" s="75"/>
      <c r="B208" s="75"/>
      <c r="C208" s="75"/>
      <c r="D208" s="76">
        <f t="shared" si="44"/>
        <v>0</v>
      </c>
      <c r="E208" s="76">
        <f t="shared" si="44"/>
        <v>0</v>
      </c>
      <c r="F208" s="69">
        <f t="shared" si="45"/>
        <v>0</v>
      </c>
      <c r="G208" s="69">
        <f t="shared" si="45"/>
        <v>0</v>
      </c>
      <c r="H208" s="69">
        <f t="shared" si="46"/>
        <v>0</v>
      </c>
      <c r="I208" s="69">
        <f t="shared" si="47"/>
        <v>0</v>
      </c>
      <c r="J208" s="69">
        <f t="shared" si="48"/>
        <v>0</v>
      </c>
      <c r="K208" s="69">
        <f t="shared" si="49"/>
        <v>0</v>
      </c>
      <c r="L208" s="69">
        <f t="shared" si="50"/>
        <v>0</v>
      </c>
      <c r="M208" s="69">
        <f t="shared" ca="1" si="42"/>
        <v>-2.0445420170103574E-3</v>
      </c>
      <c r="N208" s="69">
        <f t="shared" ca="1" si="51"/>
        <v>0</v>
      </c>
      <c r="O208" s="79">
        <f t="shared" ca="1" si="52"/>
        <v>0</v>
      </c>
      <c r="P208" s="69">
        <f t="shared" ca="1" si="53"/>
        <v>0</v>
      </c>
      <c r="Q208" s="69">
        <f t="shared" ca="1" si="54"/>
        <v>0</v>
      </c>
      <c r="R208" s="44">
        <f t="shared" ca="1" si="43"/>
        <v>2.0445420170103574E-3</v>
      </c>
    </row>
    <row r="209" spans="1:18">
      <c r="A209" s="75"/>
      <c r="B209" s="75"/>
      <c r="C209" s="75"/>
      <c r="D209" s="76">
        <f t="shared" si="44"/>
        <v>0</v>
      </c>
      <c r="E209" s="76">
        <f t="shared" si="44"/>
        <v>0</v>
      </c>
      <c r="F209" s="69">
        <f t="shared" si="45"/>
        <v>0</v>
      </c>
      <c r="G209" s="69">
        <f t="shared" si="45"/>
        <v>0</v>
      </c>
      <c r="H209" s="69">
        <f t="shared" si="46"/>
        <v>0</v>
      </c>
      <c r="I209" s="69">
        <f t="shared" si="47"/>
        <v>0</v>
      </c>
      <c r="J209" s="69">
        <f t="shared" si="48"/>
        <v>0</v>
      </c>
      <c r="K209" s="69">
        <f t="shared" si="49"/>
        <v>0</v>
      </c>
      <c r="L209" s="69">
        <f t="shared" si="50"/>
        <v>0</v>
      </c>
      <c r="M209" s="69">
        <f t="shared" ca="1" si="42"/>
        <v>-2.0445420170103574E-3</v>
      </c>
      <c r="N209" s="69">
        <f t="shared" ca="1" si="51"/>
        <v>0</v>
      </c>
      <c r="O209" s="79">
        <f t="shared" ca="1" si="52"/>
        <v>0</v>
      </c>
      <c r="P209" s="69">
        <f t="shared" ca="1" si="53"/>
        <v>0</v>
      </c>
      <c r="Q209" s="69">
        <f t="shared" ca="1" si="54"/>
        <v>0</v>
      </c>
      <c r="R209" s="44">
        <f t="shared" ca="1" si="43"/>
        <v>2.0445420170103574E-3</v>
      </c>
    </row>
    <row r="210" spans="1:18">
      <c r="A210" s="75"/>
      <c r="B210" s="75"/>
      <c r="C210" s="75"/>
      <c r="D210" s="76">
        <f t="shared" si="44"/>
        <v>0</v>
      </c>
      <c r="E210" s="76">
        <f t="shared" si="44"/>
        <v>0</v>
      </c>
      <c r="F210" s="69">
        <f t="shared" si="45"/>
        <v>0</v>
      </c>
      <c r="G210" s="69">
        <f t="shared" si="45"/>
        <v>0</v>
      </c>
      <c r="H210" s="69">
        <f t="shared" si="46"/>
        <v>0</v>
      </c>
      <c r="I210" s="69">
        <f t="shared" si="47"/>
        <v>0</v>
      </c>
      <c r="J210" s="69">
        <f t="shared" si="48"/>
        <v>0</v>
      </c>
      <c r="K210" s="69">
        <f t="shared" si="49"/>
        <v>0</v>
      </c>
      <c r="L210" s="69">
        <f t="shared" si="50"/>
        <v>0</v>
      </c>
      <c r="M210" s="69">
        <f t="shared" ca="1" si="42"/>
        <v>-2.0445420170103574E-3</v>
      </c>
      <c r="N210" s="69">
        <f t="shared" ca="1" si="51"/>
        <v>0</v>
      </c>
      <c r="O210" s="79">
        <f t="shared" ca="1" si="52"/>
        <v>0</v>
      </c>
      <c r="P210" s="69">
        <f t="shared" ca="1" si="53"/>
        <v>0</v>
      </c>
      <c r="Q210" s="69">
        <f t="shared" ca="1" si="54"/>
        <v>0</v>
      </c>
      <c r="R210" s="44">
        <f t="shared" ca="1" si="43"/>
        <v>2.0445420170103574E-3</v>
      </c>
    </row>
    <row r="211" spans="1:18">
      <c r="A211" s="75"/>
      <c r="B211" s="75"/>
      <c r="C211" s="75"/>
      <c r="D211" s="76">
        <f t="shared" si="44"/>
        <v>0</v>
      </c>
      <c r="E211" s="76">
        <f t="shared" si="44"/>
        <v>0</v>
      </c>
      <c r="F211" s="69">
        <f t="shared" si="45"/>
        <v>0</v>
      </c>
      <c r="G211" s="69">
        <f t="shared" si="45"/>
        <v>0</v>
      </c>
      <c r="H211" s="69">
        <f t="shared" si="46"/>
        <v>0</v>
      </c>
      <c r="I211" s="69">
        <f t="shared" si="47"/>
        <v>0</v>
      </c>
      <c r="J211" s="69">
        <f t="shared" si="48"/>
        <v>0</v>
      </c>
      <c r="K211" s="69">
        <f t="shared" si="49"/>
        <v>0</v>
      </c>
      <c r="L211" s="69">
        <f t="shared" si="50"/>
        <v>0</v>
      </c>
      <c r="M211" s="69">
        <f t="shared" ref="M211:M274" ca="1" si="55">+E$4+E$5*D211+E$6*D211^2</f>
        <v>-2.0445420170103574E-3</v>
      </c>
      <c r="N211" s="69">
        <f t="shared" ca="1" si="51"/>
        <v>0</v>
      </c>
      <c r="O211" s="79">
        <f t="shared" ca="1" si="52"/>
        <v>0</v>
      </c>
      <c r="P211" s="69">
        <f t="shared" ca="1" si="53"/>
        <v>0</v>
      </c>
      <c r="Q211" s="69">
        <f t="shared" ca="1" si="54"/>
        <v>0</v>
      </c>
      <c r="R211" s="44">
        <f t="shared" ca="1" si="43"/>
        <v>2.0445420170103574E-3</v>
      </c>
    </row>
    <row r="212" spans="1:18">
      <c r="A212" s="75"/>
      <c r="B212" s="75"/>
      <c r="C212" s="75"/>
      <c r="D212" s="76">
        <f t="shared" si="44"/>
        <v>0</v>
      </c>
      <c r="E212" s="76">
        <f t="shared" si="44"/>
        <v>0</v>
      </c>
      <c r="F212" s="69">
        <f t="shared" si="45"/>
        <v>0</v>
      </c>
      <c r="G212" s="69">
        <f t="shared" si="45"/>
        <v>0</v>
      </c>
      <c r="H212" s="69">
        <f t="shared" si="46"/>
        <v>0</v>
      </c>
      <c r="I212" s="69">
        <f t="shared" si="47"/>
        <v>0</v>
      </c>
      <c r="J212" s="69">
        <f t="shared" si="48"/>
        <v>0</v>
      </c>
      <c r="K212" s="69">
        <f t="shared" si="49"/>
        <v>0</v>
      </c>
      <c r="L212" s="69">
        <f t="shared" si="50"/>
        <v>0</v>
      </c>
      <c r="M212" s="69">
        <f t="shared" ca="1" si="55"/>
        <v>-2.0445420170103574E-3</v>
      </c>
      <c r="N212" s="69">
        <f t="shared" ca="1" si="51"/>
        <v>0</v>
      </c>
      <c r="O212" s="79">
        <f t="shared" ca="1" si="52"/>
        <v>0</v>
      </c>
      <c r="P212" s="69">
        <f t="shared" ca="1" si="53"/>
        <v>0</v>
      </c>
      <c r="Q212" s="69">
        <f t="shared" ca="1" si="54"/>
        <v>0</v>
      </c>
      <c r="R212" s="44">
        <f t="shared" ca="1" si="43"/>
        <v>2.0445420170103574E-3</v>
      </c>
    </row>
    <row r="213" spans="1:18">
      <c r="A213" s="75"/>
      <c r="B213" s="75"/>
      <c r="C213" s="75"/>
      <c r="D213" s="76">
        <f t="shared" si="44"/>
        <v>0</v>
      </c>
      <c r="E213" s="76">
        <f t="shared" si="44"/>
        <v>0</v>
      </c>
      <c r="F213" s="69">
        <f t="shared" si="45"/>
        <v>0</v>
      </c>
      <c r="G213" s="69">
        <f t="shared" si="45"/>
        <v>0</v>
      </c>
      <c r="H213" s="69">
        <f t="shared" si="46"/>
        <v>0</v>
      </c>
      <c r="I213" s="69">
        <f t="shared" si="47"/>
        <v>0</v>
      </c>
      <c r="J213" s="69">
        <f t="shared" si="48"/>
        <v>0</v>
      </c>
      <c r="K213" s="69">
        <f t="shared" si="49"/>
        <v>0</v>
      </c>
      <c r="L213" s="69">
        <f t="shared" si="50"/>
        <v>0</v>
      </c>
      <c r="M213" s="69">
        <f t="shared" ca="1" si="55"/>
        <v>-2.0445420170103574E-3</v>
      </c>
      <c r="N213" s="69">
        <f t="shared" ca="1" si="51"/>
        <v>0</v>
      </c>
      <c r="O213" s="79">
        <f t="shared" ca="1" si="52"/>
        <v>0</v>
      </c>
      <c r="P213" s="69">
        <f t="shared" ca="1" si="53"/>
        <v>0</v>
      </c>
      <c r="Q213" s="69">
        <f t="shared" ca="1" si="54"/>
        <v>0</v>
      </c>
      <c r="R213" s="44">
        <f t="shared" ca="1" si="43"/>
        <v>2.0445420170103574E-3</v>
      </c>
    </row>
    <row r="214" spans="1:18">
      <c r="A214" s="75"/>
      <c r="B214" s="75"/>
      <c r="C214" s="75"/>
      <c r="D214" s="76">
        <f t="shared" si="44"/>
        <v>0</v>
      </c>
      <c r="E214" s="76">
        <f t="shared" si="44"/>
        <v>0</v>
      </c>
      <c r="F214" s="69">
        <f t="shared" si="45"/>
        <v>0</v>
      </c>
      <c r="G214" s="69">
        <f t="shared" si="45"/>
        <v>0</v>
      </c>
      <c r="H214" s="69">
        <f t="shared" si="46"/>
        <v>0</v>
      </c>
      <c r="I214" s="69">
        <f t="shared" si="47"/>
        <v>0</v>
      </c>
      <c r="J214" s="69">
        <f t="shared" si="48"/>
        <v>0</v>
      </c>
      <c r="K214" s="69">
        <f t="shared" si="49"/>
        <v>0</v>
      </c>
      <c r="L214" s="69">
        <f t="shared" si="50"/>
        <v>0</v>
      </c>
      <c r="M214" s="69">
        <f t="shared" ca="1" si="55"/>
        <v>-2.0445420170103574E-3</v>
      </c>
      <c r="N214" s="69">
        <f t="shared" ca="1" si="51"/>
        <v>0</v>
      </c>
      <c r="O214" s="79">
        <f t="shared" ca="1" si="52"/>
        <v>0</v>
      </c>
      <c r="P214" s="69">
        <f t="shared" ca="1" si="53"/>
        <v>0</v>
      </c>
      <c r="Q214" s="69">
        <f t="shared" ca="1" si="54"/>
        <v>0</v>
      </c>
      <c r="R214" s="44">
        <f t="shared" ca="1" si="43"/>
        <v>2.0445420170103574E-3</v>
      </c>
    </row>
    <row r="215" spans="1:18">
      <c r="A215" s="75"/>
      <c r="B215" s="75"/>
      <c r="C215" s="75"/>
      <c r="D215" s="76">
        <f t="shared" si="44"/>
        <v>0</v>
      </c>
      <c r="E215" s="76">
        <f t="shared" si="44"/>
        <v>0</v>
      </c>
      <c r="F215" s="69">
        <f t="shared" si="45"/>
        <v>0</v>
      </c>
      <c r="G215" s="69">
        <f t="shared" si="45"/>
        <v>0</v>
      </c>
      <c r="H215" s="69">
        <f t="shared" si="46"/>
        <v>0</v>
      </c>
      <c r="I215" s="69">
        <f t="shared" si="47"/>
        <v>0</v>
      </c>
      <c r="J215" s="69">
        <f t="shared" si="48"/>
        <v>0</v>
      </c>
      <c r="K215" s="69">
        <f t="shared" si="49"/>
        <v>0</v>
      </c>
      <c r="L215" s="69">
        <f t="shared" si="50"/>
        <v>0</v>
      </c>
      <c r="M215" s="69">
        <f t="shared" ca="1" si="55"/>
        <v>-2.0445420170103574E-3</v>
      </c>
      <c r="N215" s="69">
        <f t="shared" ca="1" si="51"/>
        <v>0</v>
      </c>
      <c r="O215" s="79">
        <f t="shared" ca="1" si="52"/>
        <v>0</v>
      </c>
      <c r="P215" s="69">
        <f t="shared" ca="1" si="53"/>
        <v>0</v>
      </c>
      <c r="Q215" s="69">
        <f t="shared" ca="1" si="54"/>
        <v>0</v>
      </c>
      <c r="R215" s="44">
        <f t="shared" ca="1" si="43"/>
        <v>2.0445420170103574E-3</v>
      </c>
    </row>
    <row r="216" spans="1:18">
      <c r="A216" s="75"/>
      <c r="B216" s="75"/>
      <c r="C216" s="75"/>
      <c r="D216" s="76">
        <f t="shared" si="44"/>
        <v>0</v>
      </c>
      <c r="E216" s="76">
        <f t="shared" si="44"/>
        <v>0</v>
      </c>
      <c r="F216" s="69">
        <f t="shared" si="45"/>
        <v>0</v>
      </c>
      <c r="G216" s="69">
        <f t="shared" si="45"/>
        <v>0</v>
      </c>
      <c r="H216" s="69">
        <f t="shared" si="46"/>
        <v>0</v>
      </c>
      <c r="I216" s="69">
        <f t="shared" si="47"/>
        <v>0</v>
      </c>
      <c r="J216" s="69">
        <f t="shared" si="48"/>
        <v>0</v>
      </c>
      <c r="K216" s="69">
        <f t="shared" si="49"/>
        <v>0</v>
      </c>
      <c r="L216" s="69">
        <f t="shared" si="50"/>
        <v>0</v>
      </c>
      <c r="M216" s="69">
        <f t="shared" ca="1" si="55"/>
        <v>-2.0445420170103574E-3</v>
      </c>
      <c r="N216" s="69">
        <f t="shared" ca="1" si="51"/>
        <v>0</v>
      </c>
      <c r="O216" s="79">
        <f t="shared" ca="1" si="52"/>
        <v>0</v>
      </c>
      <c r="P216" s="69">
        <f t="shared" ca="1" si="53"/>
        <v>0</v>
      </c>
      <c r="Q216" s="69">
        <f t="shared" ca="1" si="54"/>
        <v>0</v>
      </c>
      <c r="R216" s="44">
        <f t="shared" ca="1" si="43"/>
        <v>2.0445420170103574E-3</v>
      </c>
    </row>
    <row r="217" spans="1:18">
      <c r="A217" s="75"/>
      <c r="B217" s="75"/>
      <c r="C217" s="75"/>
      <c r="D217" s="76">
        <f t="shared" si="44"/>
        <v>0</v>
      </c>
      <c r="E217" s="76">
        <f t="shared" si="44"/>
        <v>0</v>
      </c>
      <c r="F217" s="69">
        <f t="shared" si="45"/>
        <v>0</v>
      </c>
      <c r="G217" s="69">
        <f t="shared" si="45"/>
        <v>0</v>
      </c>
      <c r="H217" s="69">
        <f t="shared" si="46"/>
        <v>0</v>
      </c>
      <c r="I217" s="69">
        <f t="shared" si="47"/>
        <v>0</v>
      </c>
      <c r="J217" s="69">
        <f t="shared" si="48"/>
        <v>0</v>
      </c>
      <c r="K217" s="69">
        <f t="shared" si="49"/>
        <v>0</v>
      </c>
      <c r="L217" s="69">
        <f t="shared" si="50"/>
        <v>0</v>
      </c>
      <c r="M217" s="69">
        <f t="shared" ca="1" si="55"/>
        <v>-2.0445420170103574E-3</v>
      </c>
      <c r="N217" s="69">
        <f t="shared" ca="1" si="51"/>
        <v>0</v>
      </c>
      <c r="O217" s="79">
        <f t="shared" ca="1" si="52"/>
        <v>0</v>
      </c>
      <c r="P217" s="69">
        <f t="shared" ca="1" si="53"/>
        <v>0</v>
      </c>
      <c r="Q217" s="69">
        <f t="shared" ca="1" si="54"/>
        <v>0</v>
      </c>
      <c r="R217" s="44">
        <f t="shared" ca="1" si="43"/>
        <v>2.0445420170103574E-3</v>
      </c>
    </row>
    <row r="218" spans="1:18">
      <c r="A218" s="75"/>
      <c r="B218" s="75"/>
      <c r="C218" s="75"/>
      <c r="D218" s="76">
        <f t="shared" si="44"/>
        <v>0</v>
      </c>
      <c r="E218" s="76">
        <f t="shared" si="44"/>
        <v>0</v>
      </c>
      <c r="F218" s="69">
        <f t="shared" si="45"/>
        <v>0</v>
      </c>
      <c r="G218" s="69">
        <f t="shared" si="45"/>
        <v>0</v>
      </c>
      <c r="H218" s="69">
        <f t="shared" si="46"/>
        <v>0</v>
      </c>
      <c r="I218" s="69">
        <f t="shared" si="47"/>
        <v>0</v>
      </c>
      <c r="J218" s="69">
        <f t="shared" si="48"/>
        <v>0</v>
      </c>
      <c r="K218" s="69">
        <f t="shared" si="49"/>
        <v>0</v>
      </c>
      <c r="L218" s="69">
        <f t="shared" si="50"/>
        <v>0</v>
      </c>
      <c r="M218" s="69">
        <f t="shared" ca="1" si="55"/>
        <v>-2.0445420170103574E-3</v>
      </c>
      <c r="N218" s="69">
        <f t="shared" ca="1" si="51"/>
        <v>0</v>
      </c>
      <c r="O218" s="79">
        <f t="shared" ca="1" si="52"/>
        <v>0</v>
      </c>
      <c r="P218" s="69">
        <f t="shared" ca="1" si="53"/>
        <v>0</v>
      </c>
      <c r="Q218" s="69">
        <f t="shared" ca="1" si="54"/>
        <v>0</v>
      </c>
      <c r="R218" s="44">
        <f t="shared" ca="1" si="43"/>
        <v>2.0445420170103574E-3</v>
      </c>
    </row>
    <row r="219" spans="1:18">
      <c r="A219" s="75"/>
      <c r="B219" s="75"/>
      <c r="C219" s="75"/>
      <c r="D219" s="76">
        <f t="shared" si="44"/>
        <v>0</v>
      </c>
      <c r="E219" s="76">
        <f t="shared" si="44"/>
        <v>0</v>
      </c>
      <c r="F219" s="69">
        <f t="shared" si="45"/>
        <v>0</v>
      </c>
      <c r="G219" s="69">
        <f t="shared" si="45"/>
        <v>0</v>
      </c>
      <c r="H219" s="69">
        <f t="shared" si="46"/>
        <v>0</v>
      </c>
      <c r="I219" s="69">
        <f t="shared" si="47"/>
        <v>0</v>
      </c>
      <c r="J219" s="69">
        <f t="shared" si="48"/>
        <v>0</v>
      </c>
      <c r="K219" s="69">
        <f t="shared" si="49"/>
        <v>0</v>
      </c>
      <c r="L219" s="69">
        <f t="shared" si="50"/>
        <v>0</v>
      </c>
      <c r="M219" s="69">
        <f t="shared" ca="1" si="55"/>
        <v>-2.0445420170103574E-3</v>
      </c>
      <c r="N219" s="69">
        <f t="shared" ca="1" si="51"/>
        <v>0</v>
      </c>
      <c r="O219" s="79">
        <f t="shared" ca="1" si="52"/>
        <v>0</v>
      </c>
      <c r="P219" s="69">
        <f t="shared" ca="1" si="53"/>
        <v>0</v>
      </c>
      <c r="Q219" s="69">
        <f t="shared" ca="1" si="54"/>
        <v>0</v>
      </c>
      <c r="R219" s="44">
        <f t="shared" ca="1" si="43"/>
        <v>2.0445420170103574E-3</v>
      </c>
    </row>
    <row r="220" spans="1:18">
      <c r="A220" s="75"/>
      <c r="B220" s="75"/>
      <c r="C220" s="75"/>
      <c r="D220" s="76">
        <f t="shared" si="44"/>
        <v>0</v>
      </c>
      <c r="E220" s="76">
        <f t="shared" si="44"/>
        <v>0</v>
      </c>
      <c r="F220" s="69">
        <f t="shared" si="45"/>
        <v>0</v>
      </c>
      <c r="G220" s="69">
        <f t="shared" si="45"/>
        <v>0</v>
      </c>
      <c r="H220" s="69">
        <f t="shared" si="46"/>
        <v>0</v>
      </c>
      <c r="I220" s="69">
        <f t="shared" si="47"/>
        <v>0</v>
      </c>
      <c r="J220" s="69">
        <f t="shared" si="48"/>
        <v>0</v>
      </c>
      <c r="K220" s="69">
        <f t="shared" si="49"/>
        <v>0</v>
      </c>
      <c r="L220" s="69">
        <f t="shared" si="50"/>
        <v>0</v>
      </c>
      <c r="M220" s="69">
        <f t="shared" ca="1" si="55"/>
        <v>-2.0445420170103574E-3</v>
      </c>
      <c r="N220" s="69">
        <f t="shared" ca="1" si="51"/>
        <v>0</v>
      </c>
      <c r="O220" s="79">
        <f t="shared" ca="1" si="52"/>
        <v>0</v>
      </c>
      <c r="P220" s="69">
        <f t="shared" ca="1" si="53"/>
        <v>0</v>
      </c>
      <c r="Q220" s="69">
        <f t="shared" ca="1" si="54"/>
        <v>0</v>
      </c>
      <c r="R220" s="44">
        <f t="shared" ca="1" si="43"/>
        <v>2.0445420170103574E-3</v>
      </c>
    </row>
    <row r="221" spans="1:18">
      <c r="A221" s="75"/>
      <c r="B221" s="75"/>
      <c r="C221" s="75"/>
      <c r="D221" s="76">
        <f t="shared" si="44"/>
        <v>0</v>
      </c>
      <c r="E221" s="76">
        <f t="shared" si="44"/>
        <v>0</v>
      </c>
      <c r="F221" s="69">
        <f t="shared" si="45"/>
        <v>0</v>
      </c>
      <c r="G221" s="69">
        <f t="shared" si="45"/>
        <v>0</v>
      </c>
      <c r="H221" s="69">
        <f t="shared" si="46"/>
        <v>0</v>
      </c>
      <c r="I221" s="69">
        <f t="shared" si="47"/>
        <v>0</v>
      </c>
      <c r="J221" s="69">
        <f t="shared" si="48"/>
        <v>0</v>
      </c>
      <c r="K221" s="69">
        <f t="shared" si="49"/>
        <v>0</v>
      </c>
      <c r="L221" s="69">
        <f t="shared" si="50"/>
        <v>0</v>
      </c>
      <c r="M221" s="69">
        <f t="shared" ca="1" si="55"/>
        <v>-2.0445420170103574E-3</v>
      </c>
      <c r="N221" s="69">
        <f t="shared" ca="1" si="51"/>
        <v>0</v>
      </c>
      <c r="O221" s="79">
        <f t="shared" ca="1" si="52"/>
        <v>0</v>
      </c>
      <c r="P221" s="69">
        <f t="shared" ca="1" si="53"/>
        <v>0</v>
      </c>
      <c r="Q221" s="69">
        <f t="shared" ca="1" si="54"/>
        <v>0</v>
      </c>
      <c r="R221" s="44">
        <f t="shared" ca="1" si="43"/>
        <v>2.0445420170103574E-3</v>
      </c>
    </row>
    <row r="222" spans="1:18">
      <c r="A222" s="75"/>
      <c r="B222" s="75"/>
      <c r="C222" s="75"/>
      <c r="D222" s="76">
        <f t="shared" si="44"/>
        <v>0</v>
      </c>
      <c r="E222" s="76">
        <f t="shared" si="44"/>
        <v>0</v>
      </c>
      <c r="F222" s="69">
        <f t="shared" si="45"/>
        <v>0</v>
      </c>
      <c r="G222" s="69">
        <f t="shared" si="45"/>
        <v>0</v>
      </c>
      <c r="H222" s="69">
        <f t="shared" si="46"/>
        <v>0</v>
      </c>
      <c r="I222" s="69">
        <f t="shared" si="47"/>
        <v>0</v>
      </c>
      <c r="J222" s="69">
        <f t="shared" si="48"/>
        <v>0</v>
      </c>
      <c r="K222" s="69">
        <f t="shared" si="49"/>
        <v>0</v>
      </c>
      <c r="L222" s="69">
        <f t="shared" si="50"/>
        <v>0</v>
      </c>
      <c r="M222" s="69">
        <f t="shared" ca="1" si="55"/>
        <v>-2.0445420170103574E-3</v>
      </c>
      <c r="N222" s="69">
        <f t="shared" ca="1" si="51"/>
        <v>0</v>
      </c>
      <c r="O222" s="79">
        <f t="shared" ca="1" si="52"/>
        <v>0</v>
      </c>
      <c r="P222" s="69">
        <f t="shared" ca="1" si="53"/>
        <v>0</v>
      </c>
      <c r="Q222" s="69">
        <f t="shared" ca="1" si="54"/>
        <v>0</v>
      </c>
      <c r="R222" s="44">
        <f t="shared" ca="1" si="43"/>
        <v>2.0445420170103574E-3</v>
      </c>
    </row>
    <row r="223" spans="1:18">
      <c r="A223" s="75"/>
      <c r="B223" s="75"/>
      <c r="C223" s="75"/>
      <c r="D223" s="76">
        <f t="shared" si="44"/>
        <v>0</v>
      </c>
      <c r="E223" s="76">
        <f t="shared" si="44"/>
        <v>0</v>
      </c>
      <c r="F223" s="69">
        <f t="shared" si="45"/>
        <v>0</v>
      </c>
      <c r="G223" s="69">
        <f t="shared" si="45"/>
        <v>0</v>
      </c>
      <c r="H223" s="69">
        <f t="shared" si="46"/>
        <v>0</v>
      </c>
      <c r="I223" s="69">
        <f t="shared" si="47"/>
        <v>0</v>
      </c>
      <c r="J223" s="69">
        <f t="shared" si="48"/>
        <v>0</v>
      </c>
      <c r="K223" s="69">
        <f t="shared" si="49"/>
        <v>0</v>
      </c>
      <c r="L223" s="69">
        <f t="shared" si="50"/>
        <v>0</v>
      </c>
      <c r="M223" s="69">
        <f t="shared" ca="1" si="55"/>
        <v>-2.0445420170103574E-3</v>
      </c>
      <c r="N223" s="69">
        <f t="shared" ca="1" si="51"/>
        <v>0</v>
      </c>
      <c r="O223" s="79">
        <f t="shared" ca="1" si="52"/>
        <v>0</v>
      </c>
      <c r="P223" s="69">
        <f t="shared" ca="1" si="53"/>
        <v>0</v>
      </c>
      <c r="Q223" s="69">
        <f t="shared" ca="1" si="54"/>
        <v>0</v>
      </c>
      <c r="R223" s="44">
        <f t="shared" ca="1" si="43"/>
        <v>2.0445420170103574E-3</v>
      </c>
    </row>
    <row r="224" spans="1:18">
      <c r="A224" s="75"/>
      <c r="B224" s="75"/>
      <c r="C224" s="75"/>
      <c r="D224" s="76">
        <f t="shared" si="44"/>
        <v>0</v>
      </c>
      <c r="E224" s="76">
        <f t="shared" si="44"/>
        <v>0</v>
      </c>
      <c r="F224" s="69">
        <f t="shared" si="45"/>
        <v>0</v>
      </c>
      <c r="G224" s="69">
        <f t="shared" si="45"/>
        <v>0</v>
      </c>
      <c r="H224" s="69">
        <f t="shared" si="46"/>
        <v>0</v>
      </c>
      <c r="I224" s="69">
        <f t="shared" si="47"/>
        <v>0</v>
      </c>
      <c r="J224" s="69">
        <f t="shared" si="48"/>
        <v>0</v>
      </c>
      <c r="K224" s="69">
        <f t="shared" si="49"/>
        <v>0</v>
      </c>
      <c r="L224" s="69">
        <f t="shared" si="50"/>
        <v>0</v>
      </c>
      <c r="M224" s="69">
        <f t="shared" ca="1" si="55"/>
        <v>-2.0445420170103574E-3</v>
      </c>
      <c r="N224" s="69">
        <f t="shared" ca="1" si="51"/>
        <v>0</v>
      </c>
      <c r="O224" s="79">
        <f t="shared" ca="1" si="52"/>
        <v>0</v>
      </c>
      <c r="P224" s="69">
        <f t="shared" ca="1" si="53"/>
        <v>0</v>
      </c>
      <c r="Q224" s="69">
        <f t="shared" ca="1" si="54"/>
        <v>0</v>
      </c>
      <c r="R224" s="44">
        <f t="shared" ca="1" si="43"/>
        <v>2.0445420170103574E-3</v>
      </c>
    </row>
    <row r="225" spans="1:18">
      <c r="A225" s="75"/>
      <c r="B225" s="75"/>
      <c r="C225" s="75"/>
      <c r="D225" s="76">
        <f t="shared" si="44"/>
        <v>0</v>
      </c>
      <c r="E225" s="76">
        <f t="shared" si="44"/>
        <v>0</v>
      </c>
      <c r="F225" s="69">
        <f t="shared" si="45"/>
        <v>0</v>
      </c>
      <c r="G225" s="69">
        <f t="shared" si="45"/>
        <v>0</v>
      </c>
      <c r="H225" s="69">
        <f t="shared" si="46"/>
        <v>0</v>
      </c>
      <c r="I225" s="69">
        <f t="shared" si="47"/>
        <v>0</v>
      </c>
      <c r="J225" s="69">
        <f t="shared" si="48"/>
        <v>0</v>
      </c>
      <c r="K225" s="69">
        <f t="shared" si="49"/>
        <v>0</v>
      </c>
      <c r="L225" s="69">
        <f t="shared" si="50"/>
        <v>0</v>
      </c>
      <c r="M225" s="69">
        <f t="shared" ca="1" si="55"/>
        <v>-2.0445420170103574E-3</v>
      </c>
      <c r="N225" s="69">
        <f t="shared" ca="1" si="51"/>
        <v>0</v>
      </c>
      <c r="O225" s="79">
        <f t="shared" ca="1" si="52"/>
        <v>0</v>
      </c>
      <c r="P225" s="69">
        <f t="shared" ca="1" si="53"/>
        <v>0</v>
      </c>
      <c r="Q225" s="69">
        <f t="shared" ca="1" si="54"/>
        <v>0</v>
      </c>
      <c r="R225" s="44">
        <f t="shared" ca="1" si="43"/>
        <v>2.0445420170103574E-3</v>
      </c>
    </row>
    <row r="226" spans="1:18">
      <c r="A226" s="75"/>
      <c r="B226" s="75"/>
      <c r="C226" s="75"/>
      <c r="D226" s="76">
        <f t="shared" si="44"/>
        <v>0</v>
      </c>
      <c r="E226" s="76">
        <f t="shared" si="44"/>
        <v>0</v>
      </c>
      <c r="F226" s="69">
        <f t="shared" si="45"/>
        <v>0</v>
      </c>
      <c r="G226" s="69">
        <f t="shared" si="45"/>
        <v>0</v>
      </c>
      <c r="H226" s="69">
        <f t="shared" si="46"/>
        <v>0</v>
      </c>
      <c r="I226" s="69">
        <f t="shared" si="47"/>
        <v>0</v>
      </c>
      <c r="J226" s="69">
        <f t="shared" si="48"/>
        <v>0</v>
      </c>
      <c r="K226" s="69">
        <f t="shared" si="49"/>
        <v>0</v>
      </c>
      <c r="L226" s="69">
        <f t="shared" si="50"/>
        <v>0</v>
      </c>
      <c r="M226" s="69">
        <f t="shared" ca="1" si="55"/>
        <v>-2.0445420170103574E-3</v>
      </c>
      <c r="N226" s="69">
        <f t="shared" ca="1" si="51"/>
        <v>0</v>
      </c>
      <c r="O226" s="79">
        <f t="shared" ca="1" si="52"/>
        <v>0</v>
      </c>
      <c r="P226" s="69">
        <f t="shared" ca="1" si="53"/>
        <v>0</v>
      </c>
      <c r="Q226" s="69">
        <f t="shared" ca="1" si="54"/>
        <v>0</v>
      </c>
      <c r="R226" s="44">
        <f t="shared" ca="1" si="43"/>
        <v>2.0445420170103574E-3</v>
      </c>
    </row>
    <row r="227" spans="1:18">
      <c r="A227" s="75"/>
      <c r="B227" s="75"/>
      <c r="C227" s="75"/>
      <c r="D227" s="76">
        <f t="shared" si="44"/>
        <v>0</v>
      </c>
      <c r="E227" s="76">
        <f t="shared" si="44"/>
        <v>0</v>
      </c>
      <c r="F227" s="69">
        <f t="shared" si="45"/>
        <v>0</v>
      </c>
      <c r="G227" s="69">
        <f t="shared" si="45"/>
        <v>0</v>
      </c>
      <c r="H227" s="69">
        <f t="shared" si="46"/>
        <v>0</v>
      </c>
      <c r="I227" s="69">
        <f t="shared" si="47"/>
        <v>0</v>
      </c>
      <c r="J227" s="69">
        <f t="shared" si="48"/>
        <v>0</v>
      </c>
      <c r="K227" s="69">
        <f t="shared" si="49"/>
        <v>0</v>
      </c>
      <c r="L227" s="69">
        <f t="shared" si="50"/>
        <v>0</v>
      </c>
      <c r="M227" s="69">
        <f t="shared" ca="1" si="55"/>
        <v>-2.0445420170103574E-3</v>
      </c>
      <c r="N227" s="69">
        <f t="shared" ca="1" si="51"/>
        <v>0</v>
      </c>
      <c r="O227" s="79">
        <f t="shared" ca="1" si="52"/>
        <v>0</v>
      </c>
      <c r="P227" s="69">
        <f t="shared" ca="1" si="53"/>
        <v>0</v>
      </c>
      <c r="Q227" s="69">
        <f t="shared" ca="1" si="54"/>
        <v>0</v>
      </c>
      <c r="R227" s="44">
        <f t="shared" ca="1" si="43"/>
        <v>2.0445420170103574E-3</v>
      </c>
    </row>
    <row r="228" spans="1:18">
      <c r="A228" s="75"/>
      <c r="B228" s="75"/>
      <c r="C228" s="75"/>
      <c r="D228" s="76">
        <f t="shared" si="44"/>
        <v>0</v>
      </c>
      <c r="E228" s="76">
        <f t="shared" si="44"/>
        <v>0</v>
      </c>
      <c r="F228" s="69">
        <f t="shared" si="45"/>
        <v>0</v>
      </c>
      <c r="G228" s="69">
        <f t="shared" si="45"/>
        <v>0</v>
      </c>
      <c r="H228" s="69">
        <f t="shared" si="46"/>
        <v>0</v>
      </c>
      <c r="I228" s="69">
        <f t="shared" si="47"/>
        <v>0</v>
      </c>
      <c r="J228" s="69">
        <f t="shared" si="48"/>
        <v>0</v>
      </c>
      <c r="K228" s="69">
        <f t="shared" si="49"/>
        <v>0</v>
      </c>
      <c r="L228" s="69">
        <f t="shared" si="50"/>
        <v>0</v>
      </c>
      <c r="M228" s="69">
        <f t="shared" ca="1" si="55"/>
        <v>-2.0445420170103574E-3</v>
      </c>
      <c r="N228" s="69">
        <f t="shared" ca="1" si="51"/>
        <v>0</v>
      </c>
      <c r="O228" s="79">
        <f t="shared" ca="1" si="52"/>
        <v>0</v>
      </c>
      <c r="P228" s="69">
        <f t="shared" ca="1" si="53"/>
        <v>0</v>
      </c>
      <c r="Q228" s="69">
        <f t="shared" ca="1" si="54"/>
        <v>0</v>
      </c>
      <c r="R228" s="44">
        <f t="shared" ca="1" si="43"/>
        <v>2.0445420170103574E-3</v>
      </c>
    </row>
    <row r="229" spans="1:18">
      <c r="A229" s="75"/>
      <c r="B229" s="75"/>
      <c r="C229" s="75"/>
      <c r="D229" s="76">
        <f t="shared" si="44"/>
        <v>0</v>
      </c>
      <c r="E229" s="76">
        <f t="shared" si="44"/>
        <v>0</v>
      </c>
      <c r="F229" s="69">
        <f t="shared" si="45"/>
        <v>0</v>
      </c>
      <c r="G229" s="69">
        <f t="shared" si="45"/>
        <v>0</v>
      </c>
      <c r="H229" s="69">
        <f t="shared" si="46"/>
        <v>0</v>
      </c>
      <c r="I229" s="69">
        <f t="shared" si="47"/>
        <v>0</v>
      </c>
      <c r="J229" s="69">
        <f t="shared" si="48"/>
        <v>0</v>
      </c>
      <c r="K229" s="69">
        <f t="shared" si="49"/>
        <v>0</v>
      </c>
      <c r="L229" s="69">
        <f t="shared" si="50"/>
        <v>0</v>
      </c>
      <c r="M229" s="69">
        <f t="shared" ca="1" si="55"/>
        <v>-2.0445420170103574E-3</v>
      </c>
      <c r="N229" s="69">
        <f t="shared" ca="1" si="51"/>
        <v>0</v>
      </c>
      <c r="O229" s="79">
        <f t="shared" ca="1" si="52"/>
        <v>0</v>
      </c>
      <c r="P229" s="69">
        <f t="shared" ca="1" si="53"/>
        <v>0</v>
      </c>
      <c r="Q229" s="69">
        <f t="shared" ca="1" si="54"/>
        <v>0</v>
      </c>
      <c r="R229" s="44">
        <f t="shared" ca="1" si="43"/>
        <v>2.0445420170103574E-3</v>
      </c>
    </row>
    <row r="230" spans="1:18">
      <c r="A230" s="75"/>
      <c r="B230" s="75"/>
      <c r="C230" s="75"/>
      <c r="D230" s="76">
        <f t="shared" si="44"/>
        <v>0</v>
      </c>
      <c r="E230" s="76">
        <f t="shared" si="44"/>
        <v>0</v>
      </c>
      <c r="F230" s="69">
        <f t="shared" si="45"/>
        <v>0</v>
      </c>
      <c r="G230" s="69">
        <f t="shared" si="45"/>
        <v>0</v>
      </c>
      <c r="H230" s="69">
        <f t="shared" si="46"/>
        <v>0</v>
      </c>
      <c r="I230" s="69">
        <f t="shared" si="47"/>
        <v>0</v>
      </c>
      <c r="J230" s="69">
        <f t="shared" si="48"/>
        <v>0</v>
      </c>
      <c r="K230" s="69">
        <f t="shared" si="49"/>
        <v>0</v>
      </c>
      <c r="L230" s="69">
        <f t="shared" si="50"/>
        <v>0</v>
      </c>
      <c r="M230" s="69">
        <f t="shared" ca="1" si="55"/>
        <v>-2.0445420170103574E-3</v>
      </c>
      <c r="N230" s="69">
        <f t="shared" ca="1" si="51"/>
        <v>0</v>
      </c>
      <c r="O230" s="79">
        <f t="shared" ca="1" si="52"/>
        <v>0</v>
      </c>
      <c r="P230" s="69">
        <f t="shared" ca="1" si="53"/>
        <v>0</v>
      </c>
      <c r="Q230" s="69">
        <f t="shared" ca="1" si="54"/>
        <v>0</v>
      </c>
      <c r="R230" s="44">
        <f t="shared" ca="1" si="43"/>
        <v>2.0445420170103574E-3</v>
      </c>
    </row>
    <row r="231" spans="1:18">
      <c r="A231" s="75"/>
      <c r="B231" s="75"/>
      <c r="C231" s="75"/>
      <c r="D231" s="76">
        <f t="shared" si="44"/>
        <v>0</v>
      </c>
      <c r="E231" s="76">
        <f t="shared" si="44"/>
        <v>0</v>
      </c>
      <c r="F231" s="69">
        <f t="shared" si="45"/>
        <v>0</v>
      </c>
      <c r="G231" s="69">
        <f t="shared" si="45"/>
        <v>0</v>
      </c>
      <c r="H231" s="69">
        <f t="shared" si="46"/>
        <v>0</v>
      </c>
      <c r="I231" s="69">
        <f t="shared" si="47"/>
        <v>0</v>
      </c>
      <c r="J231" s="69">
        <f t="shared" si="48"/>
        <v>0</v>
      </c>
      <c r="K231" s="69">
        <f t="shared" si="49"/>
        <v>0</v>
      </c>
      <c r="L231" s="69">
        <f t="shared" si="50"/>
        <v>0</v>
      </c>
      <c r="M231" s="69">
        <f t="shared" ca="1" si="55"/>
        <v>-2.0445420170103574E-3</v>
      </c>
      <c r="N231" s="69">
        <f t="shared" ca="1" si="51"/>
        <v>0</v>
      </c>
      <c r="O231" s="79">
        <f t="shared" ca="1" si="52"/>
        <v>0</v>
      </c>
      <c r="P231" s="69">
        <f t="shared" ca="1" si="53"/>
        <v>0</v>
      </c>
      <c r="Q231" s="69">
        <f t="shared" ca="1" si="54"/>
        <v>0</v>
      </c>
      <c r="R231" s="44">
        <f t="shared" ca="1" si="43"/>
        <v>2.0445420170103574E-3</v>
      </c>
    </row>
    <row r="232" spans="1:18">
      <c r="A232" s="75"/>
      <c r="B232" s="75"/>
      <c r="C232" s="75"/>
      <c r="D232" s="76">
        <f t="shared" si="44"/>
        <v>0</v>
      </c>
      <c r="E232" s="76">
        <f t="shared" si="44"/>
        <v>0</v>
      </c>
      <c r="F232" s="69">
        <f t="shared" si="45"/>
        <v>0</v>
      </c>
      <c r="G232" s="69">
        <f t="shared" si="45"/>
        <v>0</v>
      </c>
      <c r="H232" s="69">
        <f t="shared" si="46"/>
        <v>0</v>
      </c>
      <c r="I232" s="69">
        <f t="shared" si="47"/>
        <v>0</v>
      </c>
      <c r="J232" s="69">
        <f t="shared" si="48"/>
        <v>0</v>
      </c>
      <c r="K232" s="69">
        <f t="shared" si="49"/>
        <v>0</v>
      </c>
      <c r="L232" s="69">
        <f t="shared" si="50"/>
        <v>0</v>
      </c>
      <c r="M232" s="69">
        <f t="shared" ca="1" si="55"/>
        <v>-2.0445420170103574E-3</v>
      </c>
      <c r="N232" s="69">
        <f t="shared" ca="1" si="51"/>
        <v>0</v>
      </c>
      <c r="O232" s="79">
        <f t="shared" ca="1" si="52"/>
        <v>0</v>
      </c>
      <c r="P232" s="69">
        <f t="shared" ca="1" si="53"/>
        <v>0</v>
      </c>
      <c r="Q232" s="69">
        <f t="shared" ca="1" si="54"/>
        <v>0</v>
      </c>
      <c r="R232" s="44">
        <f t="shared" ca="1" si="43"/>
        <v>2.0445420170103574E-3</v>
      </c>
    </row>
    <row r="233" spans="1:18">
      <c r="A233" s="75"/>
      <c r="B233" s="75"/>
      <c r="C233" s="75"/>
      <c r="D233" s="76">
        <f t="shared" si="44"/>
        <v>0</v>
      </c>
      <c r="E233" s="76">
        <f t="shared" si="44"/>
        <v>0</v>
      </c>
      <c r="F233" s="69">
        <f t="shared" si="45"/>
        <v>0</v>
      </c>
      <c r="G233" s="69">
        <f t="shared" si="45"/>
        <v>0</v>
      </c>
      <c r="H233" s="69">
        <f t="shared" si="46"/>
        <v>0</v>
      </c>
      <c r="I233" s="69">
        <f t="shared" si="47"/>
        <v>0</v>
      </c>
      <c r="J233" s="69">
        <f t="shared" si="48"/>
        <v>0</v>
      </c>
      <c r="K233" s="69">
        <f t="shared" si="49"/>
        <v>0</v>
      </c>
      <c r="L233" s="69">
        <f t="shared" si="50"/>
        <v>0</v>
      </c>
      <c r="M233" s="69">
        <f t="shared" ca="1" si="55"/>
        <v>-2.0445420170103574E-3</v>
      </c>
      <c r="N233" s="69">
        <f t="shared" ca="1" si="51"/>
        <v>0</v>
      </c>
      <c r="O233" s="79">
        <f t="shared" ca="1" si="52"/>
        <v>0</v>
      </c>
      <c r="P233" s="69">
        <f t="shared" ca="1" si="53"/>
        <v>0</v>
      </c>
      <c r="Q233" s="69">
        <f t="shared" ca="1" si="54"/>
        <v>0</v>
      </c>
      <c r="R233" s="44">
        <f t="shared" ca="1" si="43"/>
        <v>2.0445420170103574E-3</v>
      </c>
    </row>
    <row r="234" spans="1:18">
      <c r="A234" s="75"/>
      <c r="B234" s="75"/>
      <c r="C234" s="75"/>
      <c r="D234" s="76">
        <f t="shared" si="44"/>
        <v>0</v>
      </c>
      <c r="E234" s="76">
        <f t="shared" si="44"/>
        <v>0</v>
      </c>
      <c r="F234" s="69">
        <f t="shared" si="45"/>
        <v>0</v>
      </c>
      <c r="G234" s="69">
        <f t="shared" si="45"/>
        <v>0</v>
      </c>
      <c r="H234" s="69">
        <f t="shared" si="46"/>
        <v>0</v>
      </c>
      <c r="I234" s="69">
        <f t="shared" si="47"/>
        <v>0</v>
      </c>
      <c r="J234" s="69">
        <f t="shared" si="48"/>
        <v>0</v>
      </c>
      <c r="K234" s="69">
        <f t="shared" si="49"/>
        <v>0</v>
      </c>
      <c r="L234" s="69">
        <f t="shared" si="50"/>
        <v>0</v>
      </c>
      <c r="M234" s="69">
        <f t="shared" ca="1" si="55"/>
        <v>-2.0445420170103574E-3</v>
      </c>
      <c r="N234" s="69">
        <f t="shared" ca="1" si="51"/>
        <v>0</v>
      </c>
      <c r="O234" s="79">
        <f t="shared" ca="1" si="52"/>
        <v>0</v>
      </c>
      <c r="P234" s="69">
        <f t="shared" ca="1" si="53"/>
        <v>0</v>
      </c>
      <c r="Q234" s="69">
        <f t="shared" ca="1" si="54"/>
        <v>0</v>
      </c>
      <c r="R234" s="44">
        <f t="shared" ca="1" si="43"/>
        <v>2.0445420170103574E-3</v>
      </c>
    </row>
    <row r="235" spans="1:18">
      <c r="A235" s="75"/>
      <c r="B235" s="75"/>
      <c r="C235" s="75"/>
      <c r="D235" s="76">
        <f t="shared" si="44"/>
        <v>0</v>
      </c>
      <c r="E235" s="76">
        <f t="shared" si="44"/>
        <v>0</v>
      </c>
      <c r="F235" s="69">
        <f t="shared" si="45"/>
        <v>0</v>
      </c>
      <c r="G235" s="69">
        <f t="shared" si="45"/>
        <v>0</v>
      </c>
      <c r="H235" s="69">
        <f t="shared" si="46"/>
        <v>0</v>
      </c>
      <c r="I235" s="69">
        <f t="shared" si="47"/>
        <v>0</v>
      </c>
      <c r="J235" s="69">
        <f t="shared" si="48"/>
        <v>0</v>
      </c>
      <c r="K235" s="69">
        <f t="shared" si="49"/>
        <v>0</v>
      </c>
      <c r="L235" s="69">
        <f t="shared" si="50"/>
        <v>0</v>
      </c>
      <c r="M235" s="69">
        <f t="shared" ca="1" si="55"/>
        <v>-2.0445420170103574E-3</v>
      </c>
      <c r="N235" s="69">
        <f t="shared" ca="1" si="51"/>
        <v>0</v>
      </c>
      <c r="O235" s="79">
        <f t="shared" ca="1" si="52"/>
        <v>0</v>
      </c>
      <c r="P235" s="69">
        <f t="shared" ca="1" si="53"/>
        <v>0</v>
      </c>
      <c r="Q235" s="69">
        <f t="shared" ca="1" si="54"/>
        <v>0</v>
      </c>
      <c r="R235" s="44">
        <f t="shared" ca="1" si="43"/>
        <v>2.0445420170103574E-3</v>
      </c>
    </row>
    <row r="236" spans="1:18">
      <c r="A236" s="75"/>
      <c r="B236" s="75"/>
      <c r="C236" s="75"/>
      <c r="D236" s="76">
        <f t="shared" si="44"/>
        <v>0</v>
      </c>
      <c r="E236" s="76">
        <f t="shared" si="44"/>
        <v>0</v>
      </c>
      <c r="F236" s="69">
        <f t="shared" si="45"/>
        <v>0</v>
      </c>
      <c r="G236" s="69">
        <f t="shared" si="45"/>
        <v>0</v>
      </c>
      <c r="H236" s="69">
        <f t="shared" si="46"/>
        <v>0</v>
      </c>
      <c r="I236" s="69">
        <f t="shared" si="47"/>
        <v>0</v>
      </c>
      <c r="J236" s="69">
        <f t="shared" si="48"/>
        <v>0</v>
      </c>
      <c r="K236" s="69">
        <f t="shared" si="49"/>
        <v>0</v>
      </c>
      <c r="L236" s="69">
        <f t="shared" si="50"/>
        <v>0</v>
      </c>
      <c r="M236" s="69">
        <f t="shared" ca="1" si="55"/>
        <v>-2.0445420170103574E-3</v>
      </c>
      <c r="N236" s="69">
        <f t="shared" ca="1" si="51"/>
        <v>0</v>
      </c>
      <c r="O236" s="79">
        <f t="shared" ca="1" si="52"/>
        <v>0</v>
      </c>
      <c r="P236" s="69">
        <f t="shared" ca="1" si="53"/>
        <v>0</v>
      </c>
      <c r="Q236" s="69">
        <f t="shared" ca="1" si="54"/>
        <v>0</v>
      </c>
      <c r="R236" s="44">
        <f t="shared" ca="1" si="43"/>
        <v>2.0445420170103574E-3</v>
      </c>
    </row>
    <row r="237" spans="1:18">
      <c r="A237" s="75"/>
      <c r="B237" s="75"/>
      <c r="C237" s="75"/>
      <c r="D237" s="76">
        <f t="shared" si="44"/>
        <v>0</v>
      </c>
      <c r="E237" s="76">
        <f t="shared" si="44"/>
        <v>0</v>
      </c>
      <c r="F237" s="69">
        <f t="shared" si="45"/>
        <v>0</v>
      </c>
      <c r="G237" s="69">
        <f t="shared" si="45"/>
        <v>0</v>
      </c>
      <c r="H237" s="69">
        <f t="shared" si="46"/>
        <v>0</v>
      </c>
      <c r="I237" s="69">
        <f t="shared" si="47"/>
        <v>0</v>
      </c>
      <c r="J237" s="69">
        <f t="shared" si="48"/>
        <v>0</v>
      </c>
      <c r="K237" s="69">
        <f t="shared" si="49"/>
        <v>0</v>
      </c>
      <c r="L237" s="69">
        <f t="shared" si="50"/>
        <v>0</v>
      </c>
      <c r="M237" s="69">
        <f t="shared" ca="1" si="55"/>
        <v>-2.0445420170103574E-3</v>
      </c>
      <c r="N237" s="69">
        <f t="shared" ca="1" si="51"/>
        <v>0</v>
      </c>
      <c r="O237" s="79">
        <f t="shared" ca="1" si="52"/>
        <v>0</v>
      </c>
      <c r="P237" s="69">
        <f t="shared" ca="1" si="53"/>
        <v>0</v>
      </c>
      <c r="Q237" s="69">
        <f t="shared" ca="1" si="54"/>
        <v>0</v>
      </c>
      <c r="R237" s="44">
        <f t="shared" ca="1" si="43"/>
        <v>2.0445420170103574E-3</v>
      </c>
    </row>
    <row r="238" spans="1:18">
      <c r="A238" s="75"/>
      <c r="B238" s="75"/>
      <c r="C238" s="75"/>
      <c r="D238" s="76">
        <f t="shared" si="44"/>
        <v>0</v>
      </c>
      <c r="E238" s="76">
        <f t="shared" si="44"/>
        <v>0</v>
      </c>
      <c r="F238" s="69">
        <f t="shared" si="45"/>
        <v>0</v>
      </c>
      <c r="G238" s="69">
        <f t="shared" si="45"/>
        <v>0</v>
      </c>
      <c r="H238" s="69">
        <f t="shared" si="46"/>
        <v>0</v>
      </c>
      <c r="I238" s="69">
        <f t="shared" si="47"/>
        <v>0</v>
      </c>
      <c r="J238" s="69">
        <f t="shared" si="48"/>
        <v>0</v>
      </c>
      <c r="K238" s="69">
        <f t="shared" si="49"/>
        <v>0</v>
      </c>
      <c r="L238" s="69">
        <f t="shared" si="50"/>
        <v>0</v>
      </c>
      <c r="M238" s="69">
        <f t="shared" ca="1" si="55"/>
        <v>-2.0445420170103574E-3</v>
      </c>
      <c r="N238" s="69">
        <f t="shared" ca="1" si="51"/>
        <v>0</v>
      </c>
      <c r="O238" s="79">
        <f t="shared" ca="1" si="52"/>
        <v>0</v>
      </c>
      <c r="P238" s="69">
        <f t="shared" ca="1" si="53"/>
        <v>0</v>
      </c>
      <c r="Q238" s="69">
        <f t="shared" ca="1" si="54"/>
        <v>0</v>
      </c>
      <c r="R238" s="44">
        <f t="shared" ca="1" si="43"/>
        <v>2.0445420170103574E-3</v>
      </c>
    </row>
    <row r="239" spans="1:18">
      <c r="A239" s="75"/>
      <c r="B239" s="75"/>
      <c r="C239" s="75"/>
      <c r="D239" s="76">
        <f t="shared" si="44"/>
        <v>0</v>
      </c>
      <c r="E239" s="76">
        <f t="shared" si="44"/>
        <v>0</v>
      </c>
      <c r="F239" s="69">
        <f t="shared" si="45"/>
        <v>0</v>
      </c>
      <c r="G239" s="69">
        <f t="shared" si="45"/>
        <v>0</v>
      </c>
      <c r="H239" s="69">
        <f t="shared" si="46"/>
        <v>0</v>
      </c>
      <c r="I239" s="69">
        <f t="shared" si="47"/>
        <v>0</v>
      </c>
      <c r="J239" s="69">
        <f t="shared" si="48"/>
        <v>0</v>
      </c>
      <c r="K239" s="69">
        <f t="shared" si="49"/>
        <v>0</v>
      </c>
      <c r="L239" s="69">
        <f t="shared" si="50"/>
        <v>0</v>
      </c>
      <c r="M239" s="69">
        <f t="shared" ca="1" si="55"/>
        <v>-2.0445420170103574E-3</v>
      </c>
      <c r="N239" s="69">
        <f t="shared" ca="1" si="51"/>
        <v>0</v>
      </c>
      <c r="O239" s="79">
        <f t="shared" ca="1" si="52"/>
        <v>0</v>
      </c>
      <c r="P239" s="69">
        <f t="shared" ca="1" si="53"/>
        <v>0</v>
      </c>
      <c r="Q239" s="69">
        <f t="shared" ca="1" si="54"/>
        <v>0</v>
      </c>
      <c r="R239" s="44">
        <f t="shared" ca="1" si="43"/>
        <v>2.0445420170103574E-3</v>
      </c>
    </row>
    <row r="240" spans="1:18">
      <c r="A240" s="75"/>
      <c r="B240" s="75"/>
      <c r="C240" s="75"/>
      <c r="D240" s="76">
        <f t="shared" si="44"/>
        <v>0</v>
      </c>
      <c r="E240" s="76">
        <f t="shared" si="44"/>
        <v>0</v>
      </c>
      <c r="F240" s="69">
        <f t="shared" si="45"/>
        <v>0</v>
      </c>
      <c r="G240" s="69">
        <f t="shared" si="45"/>
        <v>0</v>
      </c>
      <c r="H240" s="69">
        <f t="shared" si="46"/>
        <v>0</v>
      </c>
      <c r="I240" s="69">
        <f t="shared" si="47"/>
        <v>0</v>
      </c>
      <c r="J240" s="69">
        <f t="shared" si="48"/>
        <v>0</v>
      </c>
      <c r="K240" s="69">
        <f t="shared" si="49"/>
        <v>0</v>
      </c>
      <c r="L240" s="69">
        <f t="shared" si="50"/>
        <v>0</v>
      </c>
      <c r="M240" s="69">
        <f t="shared" ca="1" si="55"/>
        <v>-2.0445420170103574E-3</v>
      </c>
      <c r="N240" s="69">
        <f t="shared" ca="1" si="51"/>
        <v>0</v>
      </c>
      <c r="O240" s="79">
        <f t="shared" ca="1" si="52"/>
        <v>0</v>
      </c>
      <c r="P240" s="69">
        <f t="shared" ca="1" si="53"/>
        <v>0</v>
      </c>
      <c r="Q240" s="69">
        <f t="shared" ca="1" si="54"/>
        <v>0</v>
      </c>
      <c r="R240" s="44">
        <f t="shared" ca="1" si="43"/>
        <v>2.0445420170103574E-3</v>
      </c>
    </row>
    <row r="241" spans="1:18">
      <c r="A241" s="75"/>
      <c r="B241" s="75"/>
      <c r="C241" s="75"/>
      <c r="D241" s="76">
        <f t="shared" si="44"/>
        <v>0</v>
      </c>
      <c r="E241" s="76">
        <f t="shared" si="44"/>
        <v>0</v>
      </c>
      <c r="F241" s="69">
        <f t="shared" si="45"/>
        <v>0</v>
      </c>
      <c r="G241" s="69">
        <f t="shared" si="45"/>
        <v>0</v>
      </c>
      <c r="H241" s="69">
        <f t="shared" si="46"/>
        <v>0</v>
      </c>
      <c r="I241" s="69">
        <f t="shared" si="47"/>
        <v>0</v>
      </c>
      <c r="J241" s="69">
        <f t="shared" si="48"/>
        <v>0</v>
      </c>
      <c r="K241" s="69">
        <f t="shared" si="49"/>
        <v>0</v>
      </c>
      <c r="L241" s="69">
        <f t="shared" si="50"/>
        <v>0</v>
      </c>
      <c r="M241" s="69">
        <f t="shared" ca="1" si="55"/>
        <v>-2.0445420170103574E-3</v>
      </c>
      <c r="N241" s="69">
        <f t="shared" ca="1" si="51"/>
        <v>0</v>
      </c>
      <c r="O241" s="79">
        <f t="shared" ca="1" si="52"/>
        <v>0</v>
      </c>
      <c r="P241" s="69">
        <f t="shared" ca="1" si="53"/>
        <v>0</v>
      </c>
      <c r="Q241" s="69">
        <f t="shared" ca="1" si="54"/>
        <v>0</v>
      </c>
      <c r="R241" s="44">
        <f t="shared" ca="1" si="43"/>
        <v>2.0445420170103574E-3</v>
      </c>
    </row>
    <row r="242" spans="1:18">
      <c r="A242" s="75"/>
      <c r="B242" s="75"/>
      <c r="C242" s="75"/>
      <c r="D242" s="76">
        <f t="shared" si="44"/>
        <v>0</v>
      </c>
      <c r="E242" s="76">
        <f t="shared" si="44"/>
        <v>0</v>
      </c>
      <c r="F242" s="69">
        <f t="shared" si="45"/>
        <v>0</v>
      </c>
      <c r="G242" s="69">
        <f t="shared" si="45"/>
        <v>0</v>
      </c>
      <c r="H242" s="69">
        <f t="shared" si="46"/>
        <v>0</v>
      </c>
      <c r="I242" s="69">
        <f t="shared" si="47"/>
        <v>0</v>
      </c>
      <c r="J242" s="69">
        <f t="shared" si="48"/>
        <v>0</v>
      </c>
      <c r="K242" s="69">
        <f t="shared" si="49"/>
        <v>0</v>
      </c>
      <c r="L242" s="69">
        <f t="shared" si="50"/>
        <v>0</v>
      </c>
      <c r="M242" s="69">
        <f t="shared" ca="1" si="55"/>
        <v>-2.0445420170103574E-3</v>
      </c>
      <c r="N242" s="69">
        <f t="shared" ca="1" si="51"/>
        <v>0</v>
      </c>
      <c r="O242" s="79">
        <f t="shared" ca="1" si="52"/>
        <v>0</v>
      </c>
      <c r="P242" s="69">
        <f t="shared" ca="1" si="53"/>
        <v>0</v>
      </c>
      <c r="Q242" s="69">
        <f t="shared" ca="1" si="54"/>
        <v>0</v>
      </c>
      <c r="R242" s="44">
        <f t="shared" ca="1" si="43"/>
        <v>2.0445420170103574E-3</v>
      </c>
    </row>
    <row r="243" spans="1:18">
      <c r="A243" s="75"/>
      <c r="B243" s="75"/>
      <c r="C243" s="75"/>
      <c r="D243" s="76">
        <f t="shared" si="44"/>
        <v>0</v>
      </c>
      <c r="E243" s="76">
        <f t="shared" si="44"/>
        <v>0</v>
      </c>
      <c r="F243" s="69">
        <f t="shared" si="45"/>
        <v>0</v>
      </c>
      <c r="G243" s="69">
        <f t="shared" si="45"/>
        <v>0</v>
      </c>
      <c r="H243" s="69">
        <f t="shared" si="46"/>
        <v>0</v>
      </c>
      <c r="I243" s="69">
        <f t="shared" si="47"/>
        <v>0</v>
      </c>
      <c r="J243" s="69">
        <f t="shared" si="48"/>
        <v>0</v>
      </c>
      <c r="K243" s="69">
        <f t="shared" si="49"/>
        <v>0</v>
      </c>
      <c r="L243" s="69">
        <f t="shared" si="50"/>
        <v>0</v>
      </c>
      <c r="M243" s="69">
        <f t="shared" ca="1" si="55"/>
        <v>-2.0445420170103574E-3</v>
      </c>
      <c r="N243" s="69">
        <f t="shared" ca="1" si="51"/>
        <v>0</v>
      </c>
      <c r="O243" s="79">
        <f t="shared" ca="1" si="52"/>
        <v>0</v>
      </c>
      <c r="P243" s="69">
        <f t="shared" ca="1" si="53"/>
        <v>0</v>
      </c>
      <c r="Q243" s="69">
        <f t="shared" ca="1" si="54"/>
        <v>0</v>
      </c>
      <c r="R243" s="44">
        <f t="shared" ca="1" si="43"/>
        <v>2.0445420170103574E-3</v>
      </c>
    </row>
    <row r="244" spans="1:18">
      <c r="A244" s="75"/>
      <c r="B244" s="75"/>
      <c r="C244" s="75"/>
      <c r="D244" s="76">
        <f t="shared" si="44"/>
        <v>0</v>
      </c>
      <c r="E244" s="76">
        <f t="shared" si="44"/>
        <v>0</v>
      </c>
      <c r="F244" s="69">
        <f t="shared" si="45"/>
        <v>0</v>
      </c>
      <c r="G244" s="69">
        <f t="shared" si="45"/>
        <v>0</v>
      </c>
      <c r="H244" s="69">
        <f t="shared" si="46"/>
        <v>0</v>
      </c>
      <c r="I244" s="69">
        <f t="shared" si="47"/>
        <v>0</v>
      </c>
      <c r="J244" s="69">
        <f t="shared" si="48"/>
        <v>0</v>
      </c>
      <c r="K244" s="69">
        <f t="shared" si="49"/>
        <v>0</v>
      </c>
      <c r="L244" s="69">
        <f t="shared" si="50"/>
        <v>0</v>
      </c>
      <c r="M244" s="69">
        <f t="shared" ca="1" si="55"/>
        <v>-2.0445420170103574E-3</v>
      </c>
      <c r="N244" s="69">
        <f t="shared" ca="1" si="51"/>
        <v>0</v>
      </c>
      <c r="O244" s="79">
        <f t="shared" ca="1" si="52"/>
        <v>0</v>
      </c>
      <c r="P244" s="69">
        <f t="shared" ca="1" si="53"/>
        <v>0</v>
      </c>
      <c r="Q244" s="69">
        <f t="shared" ca="1" si="54"/>
        <v>0</v>
      </c>
      <c r="R244" s="44">
        <f t="shared" ca="1" si="43"/>
        <v>2.0445420170103574E-3</v>
      </c>
    </row>
    <row r="245" spans="1:18">
      <c r="A245" s="75"/>
      <c r="B245" s="75"/>
      <c r="C245" s="75"/>
      <c r="D245" s="76">
        <f t="shared" si="44"/>
        <v>0</v>
      </c>
      <c r="E245" s="76">
        <f t="shared" si="44"/>
        <v>0</v>
      </c>
      <c r="F245" s="69">
        <f t="shared" si="45"/>
        <v>0</v>
      </c>
      <c r="G245" s="69">
        <f t="shared" si="45"/>
        <v>0</v>
      </c>
      <c r="H245" s="69">
        <f t="shared" si="46"/>
        <v>0</v>
      </c>
      <c r="I245" s="69">
        <f t="shared" si="47"/>
        <v>0</v>
      </c>
      <c r="J245" s="69">
        <f t="shared" si="48"/>
        <v>0</v>
      </c>
      <c r="K245" s="69">
        <f t="shared" si="49"/>
        <v>0</v>
      </c>
      <c r="L245" s="69">
        <f t="shared" si="50"/>
        <v>0</v>
      </c>
      <c r="M245" s="69">
        <f t="shared" ca="1" si="55"/>
        <v>-2.0445420170103574E-3</v>
      </c>
      <c r="N245" s="69">
        <f t="shared" ca="1" si="51"/>
        <v>0</v>
      </c>
      <c r="O245" s="79">
        <f t="shared" ca="1" si="52"/>
        <v>0</v>
      </c>
      <c r="P245" s="69">
        <f t="shared" ca="1" si="53"/>
        <v>0</v>
      </c>
      <c r="Q245" s="69">
        <f t="shared" ca="1" si="54"/>
        <v>0</v>
      </c>
      <c r="R245" s="44">
        <f t="shared" ca="1" si="43"/>
        <v>2.0445420170103574E-3</v>
      </c>
    </row>
    <row r="246" spans="1:18">
      <c r="A246" s="75"/>
      <c r="B246" s="75"/>
      <c r="C246" s="75"/>
      <c r="D246" s="76">
        <f t="shared" si="44"/>
        <v>0</v>
      </c>
      <c r="E246" s="76">
        <f t="shared" si="44"/>
        <v>0</v>
      </c>
      <c r="F246" s="69">
        <f t="shared" si="45"/>
        <v>0</v>
      </c>
      <c r="G246" s="69">
        <f t="shared" si="45"/>
        <v>0</v>
      </c>
      <c r="H246" s="69">
        <f t="shared" si="46"/>
        <v>0</v>
      </c>
      <c r="I246" s="69">
        <f t="shared" si="47"/>
        <v>0</v>
      </c>
      <c r="J246" s="69">
        <f t="shared" si="48"/>
        <v>0</v>
      </c>
      <c r="K246" s="69">
        <f t="shared" si="49"/>
        <v>0</v>
      </c>
      <c r="L246" s="69">
        <f t="shared" si="50"/>
        <v>0</v>
      </c>
      <c r="M246" s="69">
        <f t="shared" ca="1" si="55"/>
        <v>-2.0445420170103574E-3</v>
      </c>
      <c r="N246" s="69">
        <f t="shared" ca="1" si="51"/>
        <v>0</v>
      </c>
      <c r="O246" s="79">
        <f t="shared" ca="1" si="52"/>
        <v>0</v>
      </c>
      <c r="P246" s="69">
        <f t="shared" ca="1" si="53"/>
        <v>0</v>
      </c>
      <c r="Q246" s="69">
        <f t="shared" ca="1" si="54"/>
        <v>0</v>
      </c>
      <c r="R246" s="44">
        <f t="shared" ca="1" si="43"/>
        <v>2.0445420170103574E-3</v>
      </c>
    </row>
    <row r="247" spans="1:18">
      <c r="A247" s="75"/>
      <c r="B247" s="75"/>
      <c r="C247" s="75"/>
      <c r="D247" s="76">
        <f t="shared" si="44"/>
        <v>0</v>
      </c>
      <c r="E247" s="76">
        <f t="shared" si="44"/>
        <v>0</v>
      </c>
      <c r="F247" s="69">
        <f t="shared" si="45"/>
        <v>0</v>
      </c>
      <c r="G247" s="69">
        <f t="shared" si="45"/>
        <v>0</v>
      </c>
      <c r="H247" s="69">
        <f t="shared" si="46"/>
        <v>0</v>
      </c>
      <c r="I247" s="69">
        <f t="shared" si="47"/>
        <v>0</v>
      </c>
      <c r="J247" s="69">
        <f t="shared" si="48"/>
        <v>0</v>
      </c>
      <c r="K247" s="69">
        <f t="shared" si="49"/>
        <v>0</v>
      </c>
      <c r="L247" s="69">
        <f t="shared" si="50"/>
        <v>0</v>
      </c>
      <c r="M247" s="69">
        <f t="shared" ca="1" si="55"/>
        <v>-2.0445420170103574E-3</v>
      </c>
      <c r="N247" s="69">
        <f t="shared" ca="1" si="51"/>
        <v>0</v>
      </c>
      <c r="O247" s="79">
        <f t="shared" ca="1" si="52"/>
        <v>0</v>
      </c>
      <c r="P247" s="69">
        <f t="shared" ca="1" si="53"/>
        <v>0</v>
      </c>
      <c r="Q247" s="69">
        <f t="shared" ca="1" si="54"/>
        <v>0</v>
      </c>
      <c r="R247" s="44">
        <f t="shared" ca="1" si="43"/>
        <v>2.0445420170103574E-3</v>
      </c>
    </row>
    <row r="248" spans="1:18">
      <c r="A248" s="75"/>
      <c r="B248" s="75"/>
      <c r="C248" s="75"/>
      <c r="D248" s="76">
        <f t="shared" si="44"/>
        <v>0</v>
      </c>
      <c r="E248" s="76">
        <f t="shared" si="44"/>
        <v>0</v>
      </c>
      <c r="F248" s="69">
        <f t="shared" si="45"/>
        <v>0</v>
      </c>
      <c r="G248" s="69">
        <f t="shared" si="45"/>
        <v>0</v>
      </c>
      <c r="H248" s="69">
        <f t="shared" si="46"/>
        <v>0</v>
      </c>
      <c r="I248" s="69">
        <f t="shared" si="47"/>
        <v>0</v>
      </c>
      <c r="J248" s="69">
        <f t="shared" si="48"/>
        <v>0</v>
      </c>
      <c r="K248" s="69">
        <f t="shared" si="49"/>
        <v>0</v>
      </c>
      <c r="L248" s="69">
        <f t="shared" si="50"/>
        <v>0</v>
      </c>
      <c r="M248" s="69">
        <f t="shared" ca="1" si="55"/>
        <v>-2.0445420170103574E-3</v>
      </c>
      <c r="N248" s="69">
        <f t="shared" ca="1" si="51"/>
        <v>0</v>
      </c>
      <c r="O248" s="79">
        <f t="shared" ca="1" si="52"/>
        <v>0</v>
      </c>
      <c r="P248" s="69">
        <f t="shared" ca="1" si="53"/>
        <v>0</v>
      </c>
      <c r="Q248" s="69">
        <f t="shared" ca="1" si="54"/>
        <v>0</v>
      </c>
      <c r="R248" s="44">
        <f t="shared" ca="1" si="43"/>
        <v>2.0445420170103574E-3</v>
      </c>
    </row>
    <row r="249" spans="1:18">
      <c r="A249" s="75"/>
      <c r="B249" s="75"/>
      <c r="C249" s="75"/>
      <c r="D249" s="76">
        <f t="shared" si="44"/>
        <v>0</v>
      </c>
      <c r="E249" s="76">
        <f t="shared" si="44"/>
        <v>0</v>
      </c>
      <c r="F249" s="69">
        <f t="shared" si="45"/>
        <v>0</v>
      </c>
      <c r="G249" s="69">
        <f t="shared" si="45"/>
        <v>0</v>
      </c>
      <c r="H249" s="69">
        <f t="shared" si="46"/>
        <v>0</v>
      </c>
      <c r="I249" s="69">
        <f t="shared" si="47"/>
        <v>0</v>
      </c>
      <c r="J249" s="69">
        <f t="shared" si="48"/>
        <v>0</v>
      </c>
      <c r="K249" s="69">
        <f t="shared" si="49"/>
        <v>0</v>
      </c>
      <c r="L249" s="69">
        <f t="shared" si="50"/>
        <v>0</v>
      </c>
      <c r="M249" s="69">
        <f t="shared" ca="1" si="55"/>
        <v>-2.0445420170103574E-3</v>
      </c>
      <c r="N249" s="69">
        <f t="shared" ca="1" si="51"/>
        <v>0</v>
      </c>
      <c r="O249" s="79">
        <f t="shared" ca="1" si="52"/>
        <v>0</v>
      </c>
      <c r="P249" s="69">
        <f t="shared" ca="1" si="53"/>
        <v>0</v>
      </c>
      <c r="Q249" s="69">
        <f t="shared" ca="1" si="54"/>
        <v>0</v>
      </c>
      <c r="R249" s="44">
        <f t="shared" ca="1" si="43"/>
        <v>2.0445420170103574E-3</v>
      </c>
    </row>
    <row r="250" spans="1:18">
      <c r="A250" s="75"/>
      <c r="B250" s="75"/>
      <c r="C250" s="75"/>
      <c r="D250" s="76">
        <f t="shared" si="44"/>
        <v>0</v>
      </c>
      <c r="E250" s="76">
        <f t="shared" si="44"/>
        <v>0</v>
      </c>
      <c r="F250" s="69">
        <f t="shared" si="45"/>
        <v>0</v>
      </c>
      <c r="G250" s="69">
        <f t="shared" si="45"/>
        <v>0</v>
      </c>
      <c r="H250" s="69">
        <f t="shared" si="46"/>
        <v>0</v>
      </c>
      <c r="I250" s="69">
        <f t="shared" si="47"/>
        <v>0</v>
      </c>
      <c r="J250" s="69">
        <f t="shared" si="48"/>
        <v>0</v>
      </c>
      <c r="K250" s="69">
        <f t="shared" si="49"/>
        <v>0</v>
      </c>
      <c r="L250" s="69">
        <f t="shared" si="50"/>
        <v>0</v>
      </c>
      <c r="M250" s="69">
        <f t="shared" ca="1" si="55"/>
        <v>-2.0445420170103574E-3</v>
      </c>
      <c r="N250" s="69">
        <f t="shared" ca="1" si="51"/>
        <v>0</v>
      </c>
      <c r="O250" s="79">
        <f t="shared" ca="1" si="52"/>
        <v>0</v>
      </c>
      <c r="P250" s="69">
        <f t="shared" ca="1" si="53"/>
        <v>0</v>
      </c>
      <c r="Q250" s="69">
        <f t="shared" ca="1" si="54"/>
        <v>0</v>
      </c>
      <c r="R250" s="44">
        <f t="shared" ca="1" si="43"/>
        <v>2.0445420170103574E-3</v>
      </c>
    </row>
    <row r="251" spans="1:18">
      <c r="A251" s="75"/>
      <c r="B251" s="75"/>
      <c r="C251" s="75"/>
      <c r="D251" s="76">
        <f t="shared" si="44"/>
        <v>0</v>
      </c>
      <c r="E251" s="76">
        <f t="shared" si="44"/>
        <v>0</v>
      </c>
      <c r="F251" s="69">
        <f t="shared" si="45"/>
        <v>0</v>
      </c>
      <c r="G251" s="69">
        <f t="shared" si="45"/>
        <v>0</v>
      </c>
      <c r="H251" s="69">
        <f t="shared" si="46"/>
        <v>0</v>
      </c>
      <c r="I251" s="69">
        <f t="shared" si="47"/>
        <v>0</v>
      </c>
      <c r="J251" s="69">
        <f t="shared" si="48"/>
        <v>0</v>
      </c>
      <c r="K251" s="69">
        <f t="shared" si="49"/>
        <v>0</v>
      </c>
      <c r="L251" s="69">
        <f t="shared" si="50"/>
        <v>0</v>
      </c>
      <c r="M251" s="69">
        <f t="shared" ca="1" si="55"/>
        <v>-2.0445420170103574E-3</v>
      </c>
      <c r="N251" s="69">
        <f t="shared" ca="1" si="51"/>
        <v>0</v>
      </c>
      <c r="O251" s="79">
        <f t="shared" ca="1" si="52"/>
        <v>0</v>
      </c>
      <c r="P251" s="69">
        <f t="shared" ca="1" si="53"/>
        <v>0</v>
      </c>
      <c r="Q251" s="69">
        <f t="shared" ca="1" si="54"/>
        <v>0</v>
      </c>
      <c r="R251" s="44">
        <f t="shared" ca="1" si="43"/>
        <v>2.0445420170103574E-3</v>
      </c>
    </row>
    <row r="252" spans="1:18">
      <c r="A252" s="75"/>
      <c r="B252" s="75"/>
      <c r="C252" s="75"/>
      <c r="D252" s="76">
        <f t="shared" si="44"/>
        <v>0</v>
      </c>
      <c r="E252" s="76">
        <f t="shared" si="44"/>
        <v>0</v>
      </c>
      <c r="F252" s="69">
        <f t="shared" si="45"/>
        <v>0</v>
      </c>
      <c r="G252" s="69">
        <f t="shared" si="45"/>
        <v>0</v>
      </c>
      <c r="H252" s="69">
        <f t="shared" si="46"/>
        <v>0</v>
      </c>
      <c r="I252" s="69">
        <f t="shared" si="47"/>
        <v>0</v>
      </c>
      <c r="J252" s="69">
        <f t="shared" si="48"/>
        <v>0</v>
      </c>
      <c r="K252" s="69">
        <f t="shared" si="49"/>
        <v>0</v>
      </c>
      <c r="L252" s="69">
        <f t="shared" si="50"/>
        <v>0</v>
      </c>
      <c r="M252" s="69">
        <f t="shared" ca="1" si="55"/>
        <v>-2.0445420170103574E-3</v>
      </c>
      <c r="N252" s="69">
        <f t="shared" ca="1" si="51"/>
        <v>0</v>
      </c>
      <c r="O252" s="79">
        <f t="shared" ca="1" si="52"/>
        <v>0</v>
      </c>
      <c r="P252" s="69">
        <f t="shared" ca="1" si="53"/>
        <v>0</v>
      </c>
      <c r="Q252" s="69">
        <f t="shared" ca="1" si="54"/>
        <v>0</v>
      </c>
      <c r="R252" s="44">
        <f t="shared" ca="1" si="43"/>
        <v>2.0445420170103574E-3</v>
      </c>
    </row>
    <row r="253" spans="1:18">
      <c r="A253" s="75"/>
      <c r="B253" s="75"/>
      <c r="C253" s="75"/>
      <c r="D253" s="76">
        <f t="shared" si="44"/>
        <v>0</v>
      </c>
      <c r="E253" s="76">
        <f t="shared" si="44"/>
        <v>0</v>
      </c>
      <c r="F253" s="69">
        <f t="shared" si="45"/>
        <v>0</v>
      </c>
      <c r="G253" s="69">
        <f t="shared" si="45"/>
        <v>0</v>
      </c>
      <c r="H253" s="69">
        <f t="shared" si="46"/>
        <v>0</v>
      </c>
      <c r="I253" s="69">
        <f t="shared" si="47"/>
        <v>0</v>
      </c>
      <c r="J253" s="69">
        <f t="shared" si="48"/>
        <v>0</v>
      </c>
      <c r="K253" s="69">
        <f t="shared" si="49"/>
        <v>0</v>
      </c>
      <c r="L253" s="69">
        <f t="shared" si="50"/>
        <v>0</v>
      </c>
      <c r="M253" s="69">
        <f t="shared" ca="1" si="55"/>
        <v>-2.0445420170103574E-3</v>
      </c>
      <c r="N253" s="69">
        <f t="shared" ca="1" si="51"/>
        <v>0</v>
      </c>
      <c r="O253" s="79">
        <f t="shared" ca="1" si="52"/>
        <v>0</v>
      </c>
      <c r="P253" s="69">
        <f t="shared" ca="1" si="53"/>
        <v>0</v>
      </c>
      <c r="Q253" s="69">
        <f t="shared" ca="1" si="54"/>
        <v>0</v>
      </c>
      <c r="R253" s="44">
        <f t="shared" ca="1" si="43"/>
        <v>2.0445420170103574E-3</v>
      </c>
    </row>
    <row r="254" spans="1:18">
      <c r="A254" s="75"/>
      <c r="B254" s="75"/>
      <c r="C254" s="75"/>
      <c r="D254" s="76">
        <f t="shared" si="44"/>
        <v>0</v>
      </c>
      <c r="E254" s="76">
        <f t="shared" si="44"/>
        <v>0</v>
      </c>
      <c r="F254" s="69">
        <f t="shared" si="45"/>
        <v>0</v>
      </c>
      <c r="G254" s="69">
        <f t="shared" si="45"/>
        <v>0</v>
      </c>
      <c r="H254" s="69">
        <f t="shared" si="46"/>
        <v>0</v>
      </c>
      <c r="I254" s="69">
        <f t="shared" si="47"/>
        <v>0</v>
      </c>
      <c r="J254" s="69">
        <f t="shared" si="48"/>
        <v>0</v>
      </c>
      <c r="K254" s="69">
        <f t="shared" si="49"/>
        <v>0</v>
      </c>
      <c r="L254" s="69">
        <f t="shared" si="50"/>
        <v>0</v>
      </c>
      <c r="M254" s="69">
        <f t="shared" ca="1" si="55"/>
        <v>-2.0445420170103574E-3</v>
      </c>
      <c r="N254" s="69">
        <f t="shared" ca="1" si="51"/>
        <v>0</v>
      </c>
      <c r="O254" s="79">
        <f t="shared" ca="1" si="52"/>
        <v>0</v>
      </c>
      <c r="P254" s="69">
        <f t="shared" ca="1" si="53"/>
        <v>0</v>
      </c>
      <c r="Q254" s="69">
        <f t="shared" ca="1" si="54"/>
        <v>0</v>
      </c>
      <c r="R254" s="44">
        <f t="shared" ca="1" si="43"/>
        <v>2.0445420170103574E-3</v>
      </c>
    </row>
    <row r="255" spans="1:18">
      <c r="A255" s="75"/>
      <c r="B255" s="75"/>
      <c r="C255" s="75"/>
      <c r="D255" s="76">
        <f t="shared" si="44"/>
        <v>0</v>
      </c>
      <c r="E255" s="76">
        <f t="shared" si="44"/>
        <v>0</v>
      </c>
      <c r="F255" s="69">
        <f t="shared" si="45"/>
        <v>0</v>
      </c>
      <c r="G255" s="69">
        <f t="shared" si="45"/>
        <v>0</v>
      </c>
      <c r="H255" s="69">
        <f t="shared" si="46"/>
        <v>0</v>
      </c>
      <c r="I255" s="69">
        <f t="shared" si="47"/>
        <v>0</v>
      </c>
      <c r="J255" s="69">
        <f t="shared" si="48"/>
        <v>0</v>
      </c>
      <c r="K255" s="69">
        <f t="shared" si="49"/>
        <v>0</v>
      </c>
      <c r="L255" s="69">
        <f t="shared" si="50"/>
        <v>0</v>
      </c>
      <c r="M255" s="69">
        <f t="shared" ca="1" si="55"/>
        <v>-2.0445420170103574E-3</v>
      </c>
      <c r="N255" s="69">
        <f t="shared" ca="1" si="51"/>
        <v>0</v>
      </c>
      <c r="O255" s="79">
        <f t="shared" ca="1" si="52"/>
        <v>0</v>
      </c>
      <c r="P255" s="69">
        <f t="shared" ca="1" si="53"/>
        <v>0</v>
      </c>
      <c r="Q255" s="69">
        <f t="shared" ca="1" si="54"/>
        <v>0</v>
      </c>
      <c r="R255" s="44">
        <f t="shared" ca="1" si="43"/>
        <v>2.0445420170103574E-3</v>
      </c>
    </row>
    <row r="256" spans="1:18">
      <c r="A256" s="75"/>
      <c r="B256" s="75"/>
      <c r="C256" s="75"/>
      <c r="D256" s="76">
        <f t="shared" si="44"/>
        <v>0</v>
      </c>
      <c r="E256" s="76">
        <f t="shared" si="44"/>
        <v>0</v>
      </c>
      <c r="F256" s="69">
        <f t="shared" si="45"/>
        <v>0</v>
      </c>
      <c r="G256" s="69">
        <f t="shared" si="45"/>
        <v>0</v>
      </c>
      <c r="H256" s="69">
        <f t="shared" si="46"/>
        <v>0</v>
      </c>
      <c r="I256" s="69">
        <f t="shared" si="47"/>
        <v>0</v>
      </c>
      <c r="J256" s="69">
        <f t="shared" si="48"/>
        <v>0</v>
      </c>
      <c r="K256" s="69">
        <f t="shared" si="49"/>
        <v>0</v>
      </c>
      <c r="L256" s="69">
        <f t="shared" si="50"/>
        <v>0</v>
      </c>
      <c r="M256" s="69">
        <f t="shared" ca="1" si="55"/>
        <v>-2.0445420170103574E-3</v>
      </c>
      <c r="N256" s="69">
        <f t="shared" ca="1" si="51"/>
        <v>0</v>
      </c>
      <c r="O256" s="79">
        <f t="shared" ca="1" si="52"/>
        <v>0</v>
      </c>
      <c r="P256" s="69">
        <f t="shared" ca="1" si="53"/>
        <v>0</v>
      </c>
      <c r="Q256" s="69">
        <f t="shared" ca="1" si="54"/>
        <v>0</v>
      </c>
      <c r="R256" s="44">
        <f t="shared" ca="1" si="43"/>
        <v>2.0445420170103574E-3</v>
      </c>
    </row>
    <row r="257" spans="1:18">
      <c r="A257" s="75"/>
      <c r="B257" s="75"/>
      <c r="C257" s="75"/>
      <c r="D257" s="76">
        <f t="shared" si="44"/>
        <v>0</v>
      </c>
      <c r="E257" s="76">
        <f t="shared" si="44"/>
        <v>0</v>
      </c>
      <c r="F257" s="69">
        <f t="shared" si="45"/>
        <v>0</v>
      </c>
      <c r="G257" s="69">
        <f t="shared" si="45"/>
        <v>0</v>
      </c>
      <c r="H257" s="69">
        <f t="shared" si="46"/>
        <v>0</v>
      </c>
      <c r="I257" s="69">
        <f t="shared" si="47"/>
        <v>0</v>
      </c>
      <c r="J257" s="69">
        <f t="shared" si="48"/>
        <v>0</v>
      </c>
      <c r="K257" s="69">
        <f t="shared" si="49"/>
        <v>0</v>
      </c>
      <c r="L257" s="69">
        <f t="shared" si="50"/>
        <v>0</v>
      </c>
      <c r="M257" s="69">
        <f t="shared" ca="1" si="55"/>
        <v>-2.0445420170103574E-3</v>
      </c>
      <c r="N257" s="69">
        <f t="shared" ca="1" si="51"/>
        <v>0</v>
      </c>
      <c r="O257" s="79">
        <f t="shared" ca="1" si="52"/>
        <v>0</v>
      </c>
      <c r="P257" s="69">
        <f t="shared" ca="1" si="53"/>
        <v>0</v>
      </c>
      <c r="Q257" s="69">
        <f t="shared" ca="1" si="54"/>
        <v>0</v>
      </c>
      <c r="R257" s="44">
        <f t="shared" ca="1" si="43"/>
        <v>2.0445420170103574E-3</v>
      </c>
    </row>
    <row r="258" spans="1:18">
      <c r="A258" s="75"/>
      <c r="B258" s="75"/>
      <c r="C258" s="75"/>
      <c r="D258" s="76">
        <f t="shared" si="44"/>
        <v>0</v>
      </c>
      <c r="E258" s="76">
        <f t="shared" si="44"/>
        <v>0</v>
      </c>
      <c r="F258" s="69">
        <f t="shared" si="45"/>
        <v>0</v>
      </c>
      <c r="G258" s="69">
        <f t="shared" si="45"/>
        <v>0</v>
      </c>
      <c r="H258" s="69">
        <f t="shared" si="46"/>
        <v>0</v>
      </c>
      <c r="I258" s="69">
        <f t="shared" si="47"/>
        <v>0</v>
      </c>
      <c r="J258" s="69">
        <f t="shared" si="48"/>
        <v>0</v>
      </c>
      <c r="K258" s="69">
        <f t="shared" si="49"/>
        <v>0</v>
      </c>
      <c r="L258" s="69">
        <f t="shared" si="50"/>
        <v>0</v>
      </c>
      <c r="M258" s="69">
        <f t="shared" ca="1" si="55"/>
        <v>-2.0445420170103574E-3</v>
      </c>
      <c r="N258" s="69">
        <f t="shared" ca="1" si="51"/>
        <v>0</v>
      </c>
      <c r="O258" s="79">
        <f t="shared" ca="1" si="52"/>
        <v>0</v>
      </c>
      <c r="P258" s="69">
        <f t="shared" ca="1" si="53"/>
        <v>0</v>
      </c>
      <c r="Q258" s="69">
        <f t="shared" ca="1" si="54"/>
        <v>0</v>
      </c>
      <c r="R258" s="44">
        <f t="shared" ca="1" si="43"/>
        <v>2.0445420170103574E-3</v>
      </c>
    </row>
    <row r="259" spans="1:18">
      <c r="A259" s="75"/>
      <c r="B259" s="75"/>
      <c r="C259" s="75"/>
      <c r="D259" s="76">
        <f t="shared" si="44"/>
        <v>0</v>
      </c>
      <c r="E259" s="76">
        <f t="shared" si="44"/>
        <v>0</v>
      </c>
      <c r="F259" s="69">
        <f t="shared" si="45"/>
        <v>0</v>
      </c>
      <c r="G259" s="69">
        <f t="shared" si="45"/>
        <v>0</v>
      </c>
      <c r="H259" s="69">
        <f t="shared" si="46"/>
        <v>0</v>
      </c>
      <c r="I259" s="69">
        <f t="shared" si="47"/>
        <v>0</v>
      </c>
      <c r="J259" s="69">
        <f t="shared" si="48"/>
        <v>0</v>
      </c>
      <c r="K259" s="69">
        <f t="shared" si="49"/>
        <v>0</v>
      </c>
      <c r="L259" s="69">
        <f t="shared" si="50"/>
        <v>0</v>
      </c>
      <c r="M259" s="69">
        <f t="shared" ca="1" si="55"/>
        <v>-2.0445420170103574E-3</v>
      </c>
      <c r="N259" s="69">
        <f t="shared" ca="1" si="51"/>
        <v>0</v>
      </c>
      <c r="O259" s="79">
        <f t="shared" ca="1" si="52"/>
        <v>0</v>
      </c>
      <c r="P259" s="69">
        <f t="shared" ca="1" si="53"/>
        <v>0</v>
      </c>
      <c r="Q259" s="69">
        <f t="shared" ca="1" si="54"/>
        <v>0</v>
      </c>
      <c r="R259" s="44">
        <f t="shared" ca="1" si="43"/>
        <v>2.0445420170103574E-3</v>
      </c>
    </row>
    <row r="260" spans="1:18">
      <c r="A260" s="75"/>
      <c r="B260" s="75"/>
      <c r="C260" s="75"/>
      <c r="D260" s="76">
        <f t="shared" si="44"/>
        <v>0</v>
      </c>
      <c r="E260" s="76">
        <f t="shared" si="44"/>
        <v>0</v>
      </c>
      <c r="F260" s="69">
        <f t="shared" si="45"/>
        <v>0</v>
      </c>
      <c r="G260" s="69">
        <f t="shared" si="45"/>
        <v>0</v>
      </c>
      <c r="H260" s="69">
        <f t="shared" si="46"/>
        <v>0</v>
      </c>
      <c r="I260" s="69">
        <f t="shared" si="47"/>
        <v>0</v>
      </c>
      <c r="J260" s="69">
        <f t="shared" si="48"/>
        <v>0</v>
      </c>
      <c r="K260" s="69">
        <f t="shared" si="49"/>
        <v>0</v>
      </c>
      <c r="L260" s="69">
        <f t="shared" si="50"/>
        <v>0</v>
      </c>
      <c r="M260" s="69">
        <f t="shared" ca="1" si="55"/>
        <v>-2.0445420170103574E-3</v>
      </c>
      <c r="N260" s="69">
        <f t="shared" ca="1" si="51"/>
        <v>0</v>
      </c>
      <c r="O260" s="79">
        <f t="shared" ca="1" si="52"/>
        <v>0</v>
      </c>
      <c r="P260" s="69">
        <f t="shared" ca="1" si="53"/>
        <v>0</v>
      </c>
      <c r="Q260" s="69">
        <f t="shared" ca="1" si="54"/>
        <v>0</v>
      </c>
      <c r="R260" s="44">
        <f t="shared" ca="1" si="43"/>
        <v>2.0445420170103574E-3</v>
      </c>
    </row>
    <row r="261" spans="1:18">
      <c r="A261" s="75"/>
      <c r="B261" s="75"/>
      <c r="C261" s="75"/>
      <c r="D261" s="76">
        <f t="shared" si="44"/>
        <v>0</v>
      </c>
      <c r="E261" s="76">
        <f t="shared" si="44"/>
        <v>0</v>
      </c>
      <c r="F261" s="69">
        <f t="shared" si="45"/>
        <v>0</v>
      </c>
      <c r="G261" s="69">
        <f t="shared" si="45"/>
        <v>0</v>
      </c>
      <c r="H261" s="69">
        <f t="shared" si="46"/>
        <v>0</v>
      </c>
      <c r="I261" s="69">
        <f t="shared" si="47"/>
        <v>0</v>
      </c>
      <c r="J261" s="69">
        <f t="shared" si="48"/>
        <v>0</v>
      </c>
      <c r="K261" s="69">
        <f t="shared" si="49"/>
        <v>0</v>
      </c>
      <c r="L261" s="69">
        <f t="shared" si="50"/>
        <v>0</v>
      </c>
      <c r="M261" s="69">
        <f t="shared" ca="1" si="55"/>
        <v>-2.0445420170103574E-3</v>
      </c>
      <c r="N261" s="69">
        <f t="shared" ca="1" si="51"/>
        <v>0</v>
      </c>
      <c r="O261" s="79">
        <f t="shared" ca="1" si="52"/>
        <v>0</v>
      </c>
      <c r="P261" s="69">
        <f t="shared" ca="1" si="53"/>
        <v>0</v>
      </c>
      <c r="Q261" s="69">
        <f t="shared" ca="1" si="54"/>
        <v>0</v>
      </c>
      <c r="R261" s="44">
        <f t="shared" ca="1" si="43"/>
        <v>2.0445420170103574E-3</v>
      </c>
    </row>
    <row r="262" spans="1:18">
      <c r="A262" s="75"/>
      <c r="B262" s="75"/>
      <c r="C262" s="75"/>
      <c r="D262" s="76">
        <f t="shared" si="44"/>
        <v>0</v>
      </c>
      <c r="E262" s="76">
        <f t="shared" si="44"/>
        <v>0</v>
      </c>
      <c r="F262" s="69">
        <f t="shared" si="45"/>
        <v>0</v>
      </c>
      <c r="G262" s="69">
        <f t="shared" si="45"/>
        <v>0</v>
      </c>
      <c r="H262" s="69">
        <f t="shared" si="46"/>
        <v>0</v>
      </c>
      <c r="I262" s="69">
        <f t="shared" si="47"/>
        <v>0</v>
      </c>
      <c r="J262" s="69">
        <f t="shared" si="48"/>
        <v>0</v>
      </c>
      <c r="K262" s="69">
        <f t="shared" si="49"/>
        <v>0</v>
      </c>
      <c r="L262" s="69">
        <f t="shared" si="50"/>
        <v>0</v>
      </c>
      <c r="M262" s="69">
        <f t="shared" ca="1" si="55"/>
        <v>-2.0445420170103574E-3</v>
      </c>
      <c r="N262" s="69">
        <f t="shared" ca="1" si="51"/>
        <v>0</v>
      </c>
      <c r="O262" s="79">
        <f t="shared" ca="1" si="52"/>
        <v>0</v>
      </c>
      <c r="P262" s="69">
        <f t="shared" ca="1" si="53"/>
        <v>0</v>
      </c>
      <c r="Q262" s="69">
        <f t="shared" ca="1" si="54"/>
        <v>0</v>
      </c>
      <c r="R262" s="44">
        <f t="shared" ca="1" si="43"/>
        <v>2.0445420170103574E-3</v>
      </c>
    </row>
    <row r="263" spans="1:18">
      <c r="A263" s="75"/>
      <c r="B263" s="75"/>
      <c r="C263" s="75"/>
      <c r="D263" s="76">
        <f t="shared" si="44"/>
        <v>0</v>
      </c>
      <c r="E263" s="76">
        <f t="shared" si="44"/>
        <v>0</v>
      </c>
      <c r="F263" s="69">
        <f t="shared" si="45"/>
        <v>0</v>
      </c>
      <c r="G263" s="69">
        <f t="shared" si="45"/>
        <v>0</v>
      </c>
      <c r="H263" s="69">
        <f t="shared" si="46"/>
        <v>0</v>
      </c>
      <c r="I263" s="69">
        <f t="shared" si="47"/>
        <v>0</v>
      </c>
      <c r="J263" s="69">
        <f t="shared" si="48"/>
        <v>0</v>
      </c>
      <c r="K263" s="69">
        <f t="shared" si="49"/>
        <v>0</v>
      </c>
      <c r="L263" s="69">
        <f t="shared" si="50"/>
        <v>0</v>
      </c>
      <c r="M263" s="69">
        <f t="shared" ca="1" si="55"/>
        <v>-2.0445420170103574E-3</v>
      </c>
      <c r="N263" s="69">
        <f t="shared" ca="1" si="51"/>
        <v>0</v>
      </c>
      <c r="O263" s="79">
        <f t="shared" ca="1" si="52"/>
        <v>0</v>
      </c>
      <c r="P263" s="69">
        <f t="shared" ca="1" si="53"/>
        <v>0</v>
      </c>
      <c r="Q263" s="69">
        <f t="shared" ca="1" si="54"/>
        <v>0</v>
      </c>
      <c r="R263" s="44">
        <f t="shared" ca="1" si="43"/>
        <v>2.0445420170103574E-3</v>
      </c>
    </row>
    <row r="264" spans="1:18">
      <c r="A264" s="75"/>
      <c r="B264" s="75"/>
      <c r="C264" s="75"/>
      <c r="D264" s="76">
        <f t="shared" si="44"/>
        <v>0</v>
      </c>
      <c r="E264" s="76">
        <f t="shared" si="44"/>
        <v>0</v>
      </c>
      <c r="F264" s="69">
        <f t="shared" si="45"/>
        <v>0</v>
      </c>
      <c r="G264" s="69">
        <f t="shared" si="45"/>
        <v>0</v>
      </c>
      <c r="H264" s="69">
        <f t="shared" si="46"/>
        <v>0</v>
      </c>
      <c r="I264" s="69">
        <f t="shared" si="47"/>
        <v>0</v>
      </c>
      <c r="J264" s="69">
        <f t="shared" si="48"/>
        <v>0</v>
      </c>
      <c r="K264" s="69">
        <f t="shared" si="49"/>
        <v>0</v>
      </c>
      <c r="L264" s="69">
        <f t="shared" si="50"/>
        <v>0</v>
      </c>
      <c r="M264" s="69">
        <f t="shared" ca="1" si="55"/>
        <v>-2.0445420170103574E-3</v>
      </c>
      <c r="N264" s="69">
        <f t="shared" ca="1" si="51"/>
        <v>0</v>
      </c>
      <c r="O264" s="79">
        <f t="shared" ca="1" si="52"/>
        <v>0</v>
      </c>
      <c r="P264" s="69">
        <f t="shared" ca="1" si="53"/>
        <v>0</v>
      </c>
      <c r="Q264" s="69">
        <f t="shared" ca="1" si="54"/>
        <v>0</v>
      </c>
      <c r="R264" s="44">
        <f t="shared" ca="1" si="43"/>
        <v>2.0445420170103574E-3</v>
      </c>
    </row>
    <row r="265" spans="1:18">
      <c r="A265" s="75"/>
      <c r="B265" s="75"/>
      <c r="C265" s="75"/>
      <c r="D265" s="76">
        <f t="shared" si="44"/>
        <v>0</v>
      </c>
      <c r="E265" s="76">
        <f t="shared" si="44"/>
        <v>0</v>
      </c>
      <c r="F265" s="69">
        <f t="shared" si="45"/>
        <v>0</v>
      </c>
      <c r="G265" s="69">
        <f t="shared" si="45"/>
        <v>0</v>
      </c>
      <c r="H265" s="69">
        <f t="shared" si="46"/>
        <v>0</v>
      </c>
      <c r="I265" s="69">
        <f t="shared" si="47"/>
        <v>0</v>
      </c>
      <c r="J265" s="69">
        <f t="shared" si="48"/>
        <v>0</v>
      </c>
      <c r="K265" s="69">
        <f t="shared" si="49"/>
        <v>0</v>
      </c>
      <c r="L265" s="69">
        <f t="shared" si="50"/>
        <v>0</v>
      </c>
      <c r="M265" s="69">
        <f t="shared" ca="1" si="55"/>
        <v>-2.0445420170103574E-3</v>
      </c>
      <c r="N265" s="69">
        <f t="shared" ca="1" si="51"/>
        <v>0</v>
      </c>
      <c r="O265" s="79">
        <f t="shared" ca="1" si="52"/>
        <v>0</v>
      </c>
      <c r="P265" s="69">
        <f t="shared" ca="1" si="53"/>
        <v>0</v>
      </c>
      <c r="Q265" s="69">
        <f t="shared" ca="1" si="54"/>
        <v>0</v>
      </c>
      <c r="R265" s="44">
        <f t="shared" ca="1" si="43"/>
        <v>2.0445420170103574E-3</v>
      </c>
    </row>
    <row r="266" spans="1:18">
      <c r="A266" s="75"/>
      <c r="B266" s="75"/>
      <c r="C266" s="75"/>
      <c r="D266" s="76">
        <f t="shared" si="44"/>
        <v>0</v>
      </c>
      <c r="E266" s="76">
        <f t="shared" si="44"/>
        <v>0</v>
      </c>
      <c r="F266" s="69">
        <f t="shared" si="45"/>
        <v>0</v>
      </c>
      <c r="G266" s="69">
        <f t="shared" si="45"/>
        <v>0</v>
      </c>
      <c r="H266" s="69">
        <f t="shared" si="46"/>
        <v>0</v>
      </c>
      <c r="I266" s="69">
        <f t="shared" si="47"/>
        <v>0</v>
      </c>
      <c r="J266" s="69">
        <f t="shared" si="48"/>
        <v>0</v>
      </c>
      <c r="K266" s="69">
        <f t="shared" si="49"/>
        <v>0</v>
      </c>
      <c r="L266" s="69">
        <f t="shared" si="50"/>
        <v>0</v>
      </c>
      <c r="M266" s="69">
        <f t="shared" ca="1" si="55"/>
        <v>-2.0445420170103574E-3</v>
      </c>
      <c r="N266" s="69">
        <f t="shared" ca="1" si="51"/>
        <v>0</v>
      </c>
      <c r="O266" s="79">
        <f t="shared" ca="1" si="52"/>
        <v>0</v>
      </c>
      <c r="P266" s="69">
        <f t="shared" ca="1" si="53"/>
        <v>0</v>
      </c>
      <c r="Q266" s="69">
        <f t="shared" ca="1" si="54"/>
        <v>0</v>
      </c>
      <c r="R266" s="44">
        <f t="shared" ca="1" si="43"/>
        <v>2.0445420170103574E-3</v>
      </c>
    </row>
    <row r="267" spans="1:18">
      <c r="A267" s="75"/>
      <c r="B267" s="75"/>
      <c r="C267" s="75"/>
      <c r="D267" s="76">
        <f t="shared" si="44"/>
        <v>0</v>
      </c>
      <c r="E267" s="76">
        <f t="shared" si="44"/>
        <v>0</v>
      </c>
      <c r="F267" s="69">
        <f t="shared" si="45"/>
        <v>0</v>
      </c>
      <c r="G267" s="69">
        <f t="shared" si="45"/>
        <v>0</v>
      </c>
      <c r="H267" s="69">
        <f t="shared" si="46"/>
        <v>0</v>
      </c>
      <c r="I267" s="69">
        <f t="shared" si="47"/>
        <v>0</v>
      </c>
      <c r="J267" s="69">
        <f t="shared" si="48"/>
        <v>0</v>
      </c>
      <c r="K267" s="69">
        <f t="shared" si="49"/>
        <v>0</v>
      </c>
      <c r="L267" s="69">
        <f t="shared" si="50"/>
        <v>0</v>
      </c>
      <c r="M267" s="69">
        <f t="shared" ca="1" si="55"/>
        <v>-2.0445420170103574E-3</v>
      </c>
      <c r="N267" s="69">
        <f t="shared" ca="1" si="51"/>
        <v>0</v>
      </c>
      <c r="O267" s="79">
        <f t="shared" ca="1" si="52"/>
        <v>0</v>
      </c>
      <c r="P267" s="69">
        <f t="shared" ca="1" si="53"/>
        <v>0</v>
      </c>
      <c r="Q267" s="69">
        <f t="shared" ca="1" si="54"/>
        <v>0</v>
      </c>
      <c r="R267" s="44">
        <f t="shared" ca="1" si="43"/>
        <v>2.0445420170103574E-3</v>
      </c>
    </row>
    <row r="268" spans="1:18">
      <c r="A268" s="75"/>
      <c r="B268" s="75"/>
      <c r="C268" s="75"/>
      <c r="D268" s="76">
        <f t="shared" si="44"/>
        <v>0</v>
      </c>
      <c r="E268" s="76">
        <f t="shared" si="44"/>
        <v>0</v>
      </c>
      <c r="F268" s="69">
        <f t="shared" si="45"/>
        <v>0</v>
      </c>
      <c r="G268" s="69">
        <f t="shared" si="45"/>
        <v>0</v>
      </c>
      <c r="H268" s="69">
        <f t="shared" si="46"/>
        <v>0</v>
      </c>
      <c r="I268" s="69">
        <f t="shared" si="47"/>
        <v>0</v>
      </c>
      <c r="J268" s="69">
        <f t="shared" si="48"/>
        <v>0</v>
      </c>
      <c r="K268" s="69">
        <f t="shared" si="49"/>
        <v>0</v>
      </c>
      <c r="L268" s="69">
        <f t="shared" si="50"/>
        <v>0</v>
      </c>
      <c r="M268" s="69">
        <f t="shared" ca="1" si="55"/>
        <v>-2.0445420170103574E-3</v>
      </c>
      <c r="N268" s="69">
        <f t="shared" ca="1" si="51"/>
        <v>0</v>
      </c>
      <c r="O268" s="79">
        <f t="shared" ca="1" si="52"/>
        <v>0</v>
      </c>
      <c r="P268" s="69">
        <f t="shared" ca="1" si="53"/>
        <v>0</v>
      </c>
      <c r="Q268" s="69">
        <f t="shared" ca="1" si="54"/>
        <v>0</v>
      </c>
      <c r="R268" s="44">
        <f t="shared" ca="1" si="43"/>
        <v>2.0445420170103574E-3</v>
      </c>
    </row>
    <row r="269" spans="1:18">
      <c r="A269" s="75"/>
      <c r="B269" s="75"/>
      <c r="C269" s="75"/>
      <c r="D269" s="76">
        <f t="shared" si="44"/>
        <v>0</v>
      </c>
      <c r="E269" s="76">
        <f t="shared" si="44"/>
        <v>0</v>
      </c>
      <c r="F269" s="69">
        <f t="shared" si="45"/>
        <v>0</v>
      </c>
      <c r="G269" s="69">
        <f t="shared" si="45"/>
        <v>0</v>
      </c>
      <c r="H269" s="69">
        <f t="shared" si="46"/>
        <v>0</v>
      </c>
      <c r="I269" s="69">
        <f t="shared" si="47"/>
        <v>0</v>
      </c>
      <c r="J269" s="69">
        <f t="shared" si="48"/>
        <v>0</v>
      </c>
      <c r="K269" s="69">
        <f t="shared" si="49"/>
        <v>0</v>
      </c>
      <c r="L269" s="69">
        <f t="shared" si="50"/>
        <v>0</v>
      </c>
      <c r="M269" s="69">
        <f t="shared" ca="1" si="55"/>
        <v>-2.0445420170103574E-3</v>
      </c>
      <c r="N269" s="69">
        <f t="shared" ca="1" si="51"/>
        <v>0</v>
      </c>
      <c r="O269" s="79">
        <f t="shared" ca="1" si="52"/>
        <v>0</v>
      </c>
      <c r="P269" s="69">
        <f t="shared" ca="1" si="53"/>
        <v>0</v>
      </c>
      <c r="Q269" s="69">
        <f t="shared" ca="1" si="54"/>
        <v>0</v>
      </c>
      <c r="R269" s="44">
        <f t="shared" ref="R269:R334" ca="1" si="56">+E269-M269</f>
        <v>2.0445420170103574E-3</v>
      </c>
    </row>
    <row r="270" spans="1:18">
      <c r="A270" s="75"/>
      <c r="B270" s="75"/>
      <c r="C270" s="75"/>
      <c r="D270" s="76">
        <f t="shared" ref="D270:E333" si="57">A270/A$18</f>
        <v>0</v>
      </c>
      <c r="E270" s="76">
        <f t="shared" si="57"/>
        <v>0</v>
      </c>
      <c r="F270" s="69">
        <f t="shared" ref="F270:G333" si="58">$C270*D270</f>
        <v>0</v>
      </c>
      <c r="G270" s="69">
        <f t="shared" si="58"/>
        <v>0</v>
      </c>
      <c r="H270" s="69">
        <f t="shared" ref="H270:H333" si="59">C270*D270*D270</f>
        <v>0</v>
      </c>
      <c r="I270" s="69">
        <f t="shared" ref="I270:I333" si="60">C270*D270*D270*D270</f>
        <v>0</v>
      </c>
      <c r="J270" s="69">
        <f t="shared" ref="J270:J333" si="61">C270*D270*D270*D270*D270</f>
        <v>0</v>
      </c>
      <c r="K270" s="69">
        <f t="shared" ref="K270:K333" si="62">C270*E270*D270</f>
        <v>0</v>
      </c>
      <c r="L270" s="69">
        <f t="shared" ref="L270:L333" si="63">C270*E270*D270*D270</f>
        <v>0</v>
      </c>
      <c r="M270" s="69">
        <f t="shared" ca="1" si="55"/>
        <v>-2.0445420170103574E-3</v>
      </c>
      <c r="N270" s="69">
        <f t="shared" ref="N270:N333" ca="1" si="64">C270*(M270-E270)^2</f>
        <v>0</v>
      </c>
      <c r="O270" s="79">
        <f t="shared" ref="O270:O333" ca="1" si="65">(C270*O$1-O$2*F270+O$3*H270)^2</f>
        <v>0</v>
      </c>
      <c r="P270" s="69">
        <f t="shared" ref="P270:P333" ca="1" si="66">(-C270*O$2+O$4*F270-O$5*H270)^2</f>
        <v>0</v>
      </c>
      <c r="Q270" s="69">
        <f t="shared" ref="Q270:Q333" ca="1" si="67">+(C270*O$3-F270*O$5+H270*O$6)^2</f>
        <v>0</v>
      </c>
      <c r="R270" s="44">
        <f t="shared" ca="1" si="56"/>
        <v>2.0445420170103574E-3</v>
      </c>
    </row>
    <row r="271" spans="1:18">
      <c r="A271" s="75"/>
      <c r="B271" s="75"/>
      <c r="C271" s="75"/>
      <c r="D271" s="76">
        <f t="shared" si="57"/>
        <v>0</v>
      </c>
      <c r="E271" s="76">
        <f t="shared" si="57"/>
        <v>0</v>
      </c>
      <c r="F271" s="69">
        <f t="shared" si="58"/>
        <v>0</v>
      </c>
      <c r="G271" s="69">
        <f t="shared" si="58"/>
        <v>0</v>
      </c>
      <c r="H271" s="69">
        <f t="shared" si="59"/>
        <v>0</v>
      </c>
      <c r="I271" s="69">
        <f t="shared" si="60"/>
        <v>0</v>
      </c>
      <c r="J271" s="69">
        <f t="shared" si="61"/>
        <v>0</v>
      </c>
      <c r="K271" s="69">
        <f t="shared" si="62"/>
        <v>0</v>
      </c>
      <c r="L271" s="69">
        <f t="shared" si="63"/>
        <v>0</v>
      </c>
      <c r="M271" s="69">
        <f t="shared" ca="1" si="55"/>
        <v>-2.0445420170103574E-3</v>
      </c>
      <c r="N271" s="69">
        <f t="shared" ca="1" si="64"/>
        <v>0</v>
      </c>
      <c r="O271" s="79">
        <f t="shared" ca="1" si="65"/>
        <v>0</v>
      </c>
      <c r="P271" s="69">
        <f t="shared" ca="1" si="66"/>
        <v>0</v>
      </c>
      <c r="Q271" s="69">
        <f t="shared" ca="1" si="67"/>
        <v>0</v>
      </c>
      <c r="R271" s="44">
        <f t="shared" ca="1" si="56"/>
        <v>2.0445420170103574E-3</v>
      </c>
    </row>
    <row r="272" spans="1:18">
      <c r="A272" s="75"/>
      <c r="B272" s="75"/>
      <c r="C272" s="75"/>
      <c r="D272" s="76">
        <f t="shared" si="57"/>
        <v>0</v>
      </c>
      <c r="E272" s="76">
        <f t="shared" si="57"/>
        <v>0</v>
      </c>
      <c r="F272" s="69">
        <f t="shared" si="58"/>
        <v>0</v>
      </c>
      <c r="G272" s="69">
        <f t="shared" si="58"/>
        <v>0</v>
      </c>
      <c r="H272" s="69">
        <f t="shared" si="59"/>
        <v>0</v>
      </c>
      <c r="I272" s="69">
        <f t="shared" si="60"/>
        <v>0</v>
      </c>
      <c r="J272" s="69">
        <f t="shared" si="61"/>
        <v>0</v>
      </c>
      <c r="K272" s="69">
        <f t="shared" si="62"/>
        <v>0</v>
      </c>
      <c r="L272" s="69">
        <f t="shared" si="63"/>
        <v>0</v>
      </c>
      <c r="M272" s="69">
        <f t="shared" ca="1" si="55"/>
        <v>-2.0445420170103574E-3</v>
      </c>
      <c r="N272" s="69">
        <f t="shared" ca="1" si="64"/>
        <v>0</v>
      </c>
      <c r="O272" s="79">
        <f t="shared" ca="1" si="65"/>
        <v>0</v>
      </c>
      <c r="P272" s="69">
        <f t="shared" ca="1" si="66"/>
        <v>0</v>
      </c>
      <c r="Q272" s="69">
        <f t="shared" ca="1" si="67"/>
        <v>0</v>
      </c>
      <c r="R272" s="44">
        <f t="shared" ca="1" si="56"/>
        <v>2.0445420170103574E-3</v>
      </c>
    </row>
    <row r="273" spans="1:18">
      <c r="A273" s="75"/>
      <c r="B273" s="75"/>
      <c r="C273" s="75"/>
      <c r="D273" s="76">
        <f t="shared" si="57"/>
        <v>0</v>
      </c>
      <c r="E273" s="76">
        <f t="shared" si="57"/>
        <v>0</v>
      </c>
      <c r="F273" s="69">
        <f t="shared" si="58"/>
        <v>0</v>
      </c>
      <c r="G273" s="69">
        <f t="shared" si="58"/>
        <v>0</v>
      </c>
      <c r="H273" s="69">
        <f t="shared" si="59"/>
        <v>0</v>
      </c>
      <c r="I273" s="69">
        <f t="shared" si="60"/>
        <v>0</v>
      </c>
      <c r="J273" s="69">
        <f t="shared" si="61"/>
        <v>0</v>
      </c>
      <c r="K273" s="69">
        <f t="shared" si="62"/>
        <v>0</v>
      </c>
      <c r="L273" s="69">
        <f t="shared" si="63"/>
        <v>0</v>
      </c>
      <c r="M273" s="69">
        <f t="shared" ca="1" si="55"/>
        <v>-2.0445420170103574E-3</v>
      </c>
      <c r="N273" s="69">
        <f t="shared" ca="1" si="64"/>
        <v>0</v>
      </c>
      <c r="O273" s="79">
        <f t="shared" ca="1" si="65"/>
        <v>0</v>
      </c>
      <c r="P273" s="69">
        <f t="shared" ca="1" si="66"/>
        <v>0</v>
      </c>
      <c r="Q273" s="69">
        <f t="shared" ca="1" si="67"/>
        <v>0</v>
      </c>
      <c r="R273" s="44">
        <f t="shared" ca="1" si="56"/>
        <v>2.0445420170103574E-3</v>
      </c>
    </row>
    <row r="274" spans="1:18">
      <c r="A274" s="75"/>
      <c r="B274" s="75"/>
      <c r="C274" s="75"/>
      <c r="D274" s="76">
        <f t="shared" si="57"/>
        <v>0</v>
      </c>
      <c r="E274" s="76">
        <f t="shared" si="57"/>
        <v>0</v>
      </c>
      <c r="F274" s="69">
        <f t="shared" si="58"/>
        <v>0</v>
      </c>
      <c r="G274" s="69">
        <f t="shared" si="58"/>
        <v>0</v>
      </c>
      <c r="H274" s="69">
        <f t="shared" si="59"/>
        <v>0</v>
      </c>
      <c r="I274" s="69">
        <f t="shared" si="60"/>
        <v>0</v>
      </c>
      <c r="J274" s="69">
        <f t="shared" si="61"/>
        <v>0</v>
      </c>
      <c r="K274" s="69">
        <f t="shared" si="62"/>
        <v>0</v>
      </c>
      <c r="L274" s="69">
        <f t="shared" si="63"/>
        <v>0</v>
      </c>
      <c r="M274" s="69">
        <f t="shared" ca="1" si="55"/>
        <v>-2.0445420170103574E-3</v>
      </c>
      <c r="N274" s="69">
        <f t="shared" ca="1" si="64"/>
        <v>0</v>
      </c>
      <c r="O274" s="79">
        <f t="shared" ca="1" si="65"/>
        <v>0</v>
      </c>
      <c r="P274" s="69">
        <f t="shared" ca="1" si="66"/>
        <v>0</v>
      </c>
      <c r="Q274" s="69">
        <f t="shared" ca="1" si="67"/>
        <v>0</v>
      </c>
      <c r="R274" s="44">
        <f t="shared" ca="1" si="56"/>
        <v>2.0445420170103574E-3</v>
      </c>
    </row>
    <row r="275" spans="1:18">
      <c r="A275" s="75"/>
      <c r="B275" s="75"/>
      <c r="C275" s="75"/>
      <c r="D275" s="76">
        <f t="shared" si="57"/>
        <v>0</v>
      </c>
      <c r="E275" s="76">
        <f t="shared" si="57"/>
        <v>0</v>
      </c>
      <c r="F275" s="69">
        <f t="shared" si="58"/>
        <v>0</v>
      </c>
      <c r="G275" s="69">
        <f t="shared" si="58"/>
        <v>0</v>
      </c>
      <c r="H275" s="69">
        <f t="shared" si="59"/>
        <v>0</v>
      </c>
      <c r="I275" s="69">
        <f t="shared" si="60"/>
        <v>0</v>
      </c>
      <c r="J275" s="69">
        <f t="shared" si="61"/>
        <v>0</v>
      </c>
      <c r="K275" s="69">
        <f t="shared" si="62"/>
        <v>0</v>
      </c>
      <c r="L275" s="69">
        <f t="shared" si="63"/>
        <v>0</v>
      </c>
      <c r="M275" s="69">
        <f t="shared" ref="M275:M334" ca="1" si="68">+E$4+E$5*D275+E$6*D275^2</f>
        <v>-2.0445420170103574E-3</v>
      </c>
      <c r="N275" s="69">
        <f t="shared" ca="1" si="64"/>
        <v>0</v>
      </c>
      <c r="O275" s="79">
        <f t="shared" ca="1" si="65"/>
        <v>0</v>
      </c>
      <c r="P275" s="69">
        <f t="shared" ca="1" si="66"/>
        <v>0</v>
      </c>
      <c r="Q275" s="69">
        <f t="shared" ca="1" si="67"/>
        <v>0</v>
      </c>
      <c r="R275" s="44">
        <f t="shared" ca="1" si="56"/>
        <v>2.0445420170103574E-3</v>
      </c>
    </row>
    <row r="276" spans="1:18">
      <c r="A276" s="75"/>
      <c r="B276" s="75"/>
      <c r="C276" s="75"/>
      <c r="D276" s="76">
        <f t="shared" si="57"/>
        <v>0</v>
      </c>
      <c r="E276" s="76">
        <f t="shared" si="57"/>
        <v>0</v>
      </c>
      <c r="F276" s="69">
        <f t="shared" si="58"/>
        <v>0</v>
      </c>
      <c r="G276" s="69">
        <f t="shared" si="58"/>
        <v>0</v>
      </c>
      <c r="H276" s="69">
        <f t="shared" si="59"/>
        <v>0</v>
      </c>
      <c r="I276" s="69">
        <f t="shared" si="60"/>
        <v>0</v>
      </c>
      <c r="J276" s="69">
        <f t="shared" si="61"/>
        <v>0</v>
      </c>
      <c r="K276" s="69">
        <f t="shared" si="62"/>
        <v>0</v>
      </c>
      <c r="L276" s="69">
        <f t="shared" si="63"/>
        <v>0</v>
      </c>
      <c r="M276" s="69">
        <f t="shared" ca="1" si="68"/>
        <v>-2.0445420170103574E-3</v>
      </c>
      <c r="N276" s="69">
        <f t="shared" ca="1" si="64"/>
        <v>0</v>
      </c>
      <c r="O276" s="79">
        <f t="shared" ca="1" si="65"/>
        <v>0</v>
      </c>
      <c r="P276" s="69">
        <f t="shared" ca="1" si="66"/>
        <v>0</v>
      </c>
      <c r="Q276" s="69">
        <f t="shared" ca="1" si="67"/>
        <v>0</v>
      </c>
      <c r="R276" s="44">
        <f t="shared" ca="1" si="56"/>
        <v>2.0445420170103574E-3</v>
      </c>
    </row>
    <row r="277" spans="1:18">
      <c r="A277" s="75"/>
      <c r="B277" s="75"/>
      <c r="C277" s="75"/>
      <c r="D277" s="76">
        <f t="shared" si="57"/>
        <v>0</v>
      </c>
      <c r="E277" s="76">
        <f t="shared" si="57"/>
        <v>0</v>
      </c>
      <c r="F277" s="69">
        <f t="shared" si="58"/>
        <v>0</v>
      </c>
      <c r="G277" s="69">
        <f t="shared" si="58"/>
        <v>0</v>
      </c>
      <c r="H277" s="69">
        <f t="shared" si="59"/>
        <v>0</v>
      </c>
      <c r="I277" s="69">
        <f t="shared" si="60"/>
        <v>0</v>
      </c>
      <c r="J277" s="69">
        <f t="shared" si="61"/>
        <v>0</v>
      </c>
      <c r="K277" s="69">
        <f t="shared" si="62"/>
        <v>0</v>
      </c>
      <c r="L277" s="69">
        <f t="shared" si="63"/>
        <v>0</v>
      </c>
      <c r="M277" s="69">
        <f t="shared" ca="1" si="68"/>
        <v>-2.0445420170103574E-3</v>
      </c>
      <c r="N277" s="69">
        <f t="shared" ca="1" si="64"/>
        <v>0</v>
      </c>
      <c r="O277" s="79">
        <f t="shared" ca="1" si="65"/>
        <v>0</v>
      </c>
      <c r="P277" s="69">
        <f t="shared" ca="1" si="66"/>
        <v>0</v>
      </c>
      <c r="Q277" s="69">
        <f t="shared" ca="1" si="67"/>
        <v>0</v>
      </c>
      <c r="R277" s="44">
        <f t="shared" ca="1" si="56"/>
        <v>2.0445420170103574E-3</v>
      </c>
    </row>
    <row r="278" spans="1:18">
      <c r="A278" s="75"/>
      <c r="B278" s="75"/>
      <c r="C278" s="75"/>
      <c r="D278" s="76">
        <f t="shared" si="57"/>
        <v>0</v>
      </c>
      <c r="E278" s="76">
        <f t="shared" si="57"/>
        <v>0</v>
      </c>
      <c r="F278" s="69">
        <f t="shared" si="58"/>
        <v>0</v>
      </c>
      <c r="G278" s="69">
        <f t="shared" si="58"/>
        <v>0</v>
      </c>
      <c r="H278" s="69">
        <f t="shared" si="59"/>
        <v>0</v>
      </c>
      <c r="I278" s="69">
        <f t="shared" si="60"/>
        <v>0</v>
      </c>
      <c r="J278" s="69">
        <f t="shared" si="61"/>
        <v>0</v>
      </c>
      <c r="K278" s="69">
        <f t="shared" si="62"/>
        <v>0</v>
      </c>
      <c r="L278" s="69">
        <f t="shared" si="63"/>
        <v>0</v>
      </c>
      <c r="M278" s="69">
        <f t="shared" ca="1" si="68"/>
        <v>-2.0445420170103574E-3</v>
      </c>
      <c r="N278" s="69">
        <f t="shared" ca="1" si="64"/>
        <v>0</v>
      </c>
      <c r="O278" s="79">
        <f t="shared" ca="1" si="65"/>
        <v>0</v>
      </c>
      <c r="P278" s="69">
        <f t="shared" ca="1" si="66"/>
        <v>0</v>
      </c>
      <c r="Q278" s="69">
        <f t="shared" ca="1" si="67"/>
        <v>0</v>
      </c>
      <c r="R278" s="44">
        <f t="shared" ca="1" si="56"/>
        <v>2.0445420170103574E-3</v>
      </c>
    </row>
    <row r="279" spans="1:18">
      <c r="A279" s="75"/>
      <c r="B279" s="75"/>
      <c r="C279" s="75"/>
      <c r="D279" s="76">
        <f t="shared" si="57"/>
        <v>0</v>
      </c>
      <c r="E279" s="76">
        <f t="shared" si="57"/>
        <v>0</v>
      </c>
      <c r="F279" s="69">
        <f t="shared" si="58"/>
        <v>0</v>
      </c>
      <c r="G279" s="69">
        <f t="shared" si="58"/>
        <v>0</v>
      </c>
      <c r="H279" s="69">
        <f t="shared" si="59"/>
        <v>0</v>
      </c>
      <c r="I279" s="69">
        <f t="shared" si="60"/>
        <v>0</v>
      </c>
      <c r="J279" s="69">
        <f t="shared" si="61"/>
        <v>0</v>
      </c>
      <c r="K279" s="69">
        <f t="shared" si="62"/>
        <v>0</v>
      </c>
      <c r="L279" s="69">
        <f t="shared" si="63"/>
        <v>0</v>
      </c>
      <c r="M279" s="69">
        <f t="shared" ca="1" si="68"/>
        <v>-2.0445420170103574E-3</v>
      </c>
      <c r="N279" s="69">
        <f t="shared" ca="1" si="64"/>
        <v>0</v>
      </c>
      <c r="O279" s="79">
        <f t="shared" ca="1" si="65"/>
        <v>0</v>
      </c>
      <c r="P279" s="69">
        <f t="shared" ca="1" si="66"/>
        <v>0</v>
      </c>
      <c r="Q279" s="69">
        <f t="shared" ca="1" si="67"/>
        <v>0</v>
      </c>
      <c r="R279" s="44">
        <f t="shared" ca="1" si="56"/>
        <v>2.0445420170103574E-3</v>
      </c>
    </row>
    <row r="280" spans="1:18">
      <c r="A280" s="75"/>
      <c r="B280" s="75"/>
      <c r="C280" s="75"/>
      <c r="D280" s="76">
        <f t="shared" si="57"/>
        <v>0</v>
      </c>
      <c r="E280" s="76">
        <f t="shared" si="57"/>
        <v>0</v>
      </c>
      <c r="F280" s="69">
        <f t="shared" si="58"/>
        <v>0</v>
      </c>
      <c r="G280" s="69">
        <f t="shared" si="58"/>
        <v>0</v>
      </c>
      <c r="H280" s="69">
        <f t="shared" si="59"/>
        <v>0</v>
      </c>
      <c r="I280" s="69">
        <f t="shared" si="60"/>
        <v>0</v>
      </c>
      <c r="J280" s="69">
        <f t="shared" si="61"/>
        <v>0</v>
      </c>
      <c r="K280" s="69">
        <f t="shared" si="62"/>
        <v>0</v>
      </c>
      <c r="L280" s="69">
        <f t="shared" si="63"/>
        <v>0</v>
      </c>
      <c r="M280" s="69">
        <f t="shared" ca="1" si="68"/>
        <v>-2.0445420170103574E-3</v>
      </c>
      <c r="N280" s="69">
        <f t="shared" ca="1" si="64"/>
        <v>0</v>
      </c>
      <c r="O280" s="79">
        <f t="shared" ca="1" si="65"/>
        <v>0</v>
      </c>
      <c r="P280" s="69">
        <f t="shared" ca="1" si="66"/>
        <v>0</v>
      </c>
      <c r="Q280" s="69">
        <f t="shared" ca="1" si="67"/>
        <v>0</v>
      </c>
      <c r="R280" s="44">
        <f t="shared" ca="1" si="56"/>
        <v>2.0445420170103574E-3</v>
      </c>
    </row>
    <row r="281" spans="1:18">
      <c r="A281" s="75"/>
      <c r="B281" s="75"/>
      <c r="C281" s="75"/>
      <c r="D281" s="76">
        <f t="shared" si="57"/>
        <v>0</v>
      </c>
      <c r="E281" s="76">
        <f t="shared" si="57"/>
        <v>0</v>
      </c>
      <c r="F281" s="69">
        <f t="shared" si="58"/>
        <v>0</v>
      </c>
      <c r="G281" s="69">
        <f t="shared" si="58"/>
        <v>0</v>
      </c>
      <c r="H281" s="69">
        <f t="shared" si="59"/>
        <v>0</v>
      </c>
      <c r="I281" s="69">
        <f t="shared" si="60"/>
        <v>0</v>
      </c>
      <c r="J281" s="69">
        <f t="shared" si="61"/>
        <v>0</v>
      </c>
      <c r="K281" s="69">
        <f t="shared" si="62"/>
        <v>0</v>
      </c>
      <c r="L281" s="69">
        <f t="shared" si="63"/>
        <v>0</v>
      </c>
      <c r="M281" s="69">
        <f t="shared" ca="1" si="68"/>
        <v>-2.0445420170103574E-3</v>
      </c>
      <c r="N281" s="69">
        <f t="shared" ca="1" si="64"/>
        <v>0</v>
      </c>
      <c r="O281" s="79">
        <f t="shared" ca="1" si="65"/>
        <v>0</v>
      </c>
      <c r="P281" s="69">
        <f t="shared" ca="1" si="66"/>
        <v>0</v>
      </c>
      <c r="Q281" s="69">
        <f t="shared" ca="1" si="67"/>
        <v>0</v>
      </c>
      <c r="R281" s="44">
        <f t="shared" ca="1" si="56"/>
        <v>2.0445420170103574E-3</v>
      </c>
    </row>
    <row r="282" spans="1:18">
      <c r="A282" s="75"/>
      <c r="B282" s="75"/>
      <c r="C282" s="75"/>
      <c r="D282" s="76">
        <f t="shared" si="57"/>
        <v>0</v>
      </c>
      <c r="E282" s="76">
        <f t="shared" si="57"/>
        <v>0</v>
      </c>
      <c r="F282" s="69">
        <f t="shared" si="58"/>
        <v>0</v>
      </c>
      <c r="G282" s="69">
        <f t="shared" si="58"/>
        <v>0</v>
      </c>
      <c r="H282" s="69">
        <f t="shared" si="59"/>
        <v>0</v>
      </c>
      <c r="I282" s="69">
        <f t="shared" si="60"/>
        <v>0</v>
      </c>
      <c r="J282" s="69">
        <f t="shared" si="61"/>
        <v>0</v>
      </c>
      <c r="K282" s="69">
        <f t="shared" si="62"/>
        <v>0</v>
      </c>
      <c r="L282" s="69">
        <f t="shared" si="63"/>
        <v>0</v>
      </c>
      <c r="M282" s="69">
        <f t="shared" ca="1" si="68"/>
        <v>-2.0445420170103574E-3</v>
      </c>
      <c r="N282" s="69">
        <f t="shared" ca="1" si="64"/>
        <v>0</v>
      </c>
      <c r="O282" s="79">
        <f t="shared" ca="1" si="65"/>
        <v>0</v>
      </c>
      <c r="P282" s="69">
        <f t="shared" ca="1" si="66"/>
        <v>0</v>
      </c>
      <c r="Q282" s="69">
        <f t="shared" ca="1" si="67"/>
        <v>0</v>
      </c>
      <c r="R282" s="44">
        <f t="shared" ca="1" si="56"/>
        <v>2.0445420170103574E-3</v>
      </c>
    </row>
    <row r="283" spans="1:18">
      <c r="A283" s="75"/>
      <c r="B283" s="75"/>
      <c r="C283" s="75"/>
      <c r="D283" s="76">
        <f t="shared" si="57"/>
        <v>0</v>
      </c>
      <c r="E283" s="76">
        <f t="shared" si="57"/>
        <v>0</v>
      </c>
      <c r="F283" s="69">
        <f t="shared" si="58"/>
        <v>0</v>
      </c>
      <c r="G283" s="69">
        <f t="shared" si="58"/>
        <v>0</v>
      </c>
      <c r="H283" s="69">
        <f t="shared" si="59"/>
        <v>0</v>
      </c>
      <c r="I283" s="69">
        <f t="shared" si="60"/>
        <v>0</v>
      </c>
      <c r="J283" s="69">
        <f t="shared" si="61"/>
        <v>0</v>
      </c>
      <c r="K283" s="69">
        <f t="shared" si="62"/>
        <v>0</v>
      </c>
      <c r="L283" s="69">
        <f t="shared" si="63"/>
        <v>0</v>
      </c>
      <c r="M283" s="69">
        <f t="shared" ca="1" si="68"/>
        <v>-2.0445420170103574E-3</v>
      </c>
      <c r="N283" s="69">
        <f t="shared" ca="1" si="64"/>
        <v>0</v>
      </c>
      <c r="O283" s="79">
        <f t="shared" ca="1" si="65"/>
        <v>0</v>
      </c>
      <c r="P283" s="69">
        <f t="shared" ca="1" si="66"/>
        <v>0</v>
      </c>
      <c r="Q283" s="69">
        <f t="shared" ca="1" si="67"/>
        <v>0</v>
      </c>
      <c r="R283" s="44">
        <f t="shared" ca="1" si="56"/>
        <v>2.0445420170103574E-3</v>
      </c>
    </row>
    <row r="284" spans="1:18">
      <c r="A284" s="75"/>
      <c r="B284" s="75"/>
      <c r="C284" s="75"/>
      <c r="D284" s="76">
        <f t="shared" si="57"/>
        <v>0</v>
      </c>
      <c r="E284" s="76">
        <f t="shared" si="57"/>
        <v>0</v>
      </c>
      <c r="F284" s="69">
        <f t="shared" si="58"/>
        <v>0</v>
      </c>
      <c r="G284" s="69">
        <f t="shared" si="58"/>
        <v>0</v>
      </c>
      <c r="H284" s="69">
        <f t="shared" si="59"/>
        <v>0</v>
      </c>
      <c r="I284" s="69">
        <f t="shared" si="60"/>
        <v>0</v>
      </c>
      <c r="J284" s="69">
        <f t="shared" si="61"/>
        <v>0</v>
      </c>
      <c r="K284" s="69">
        <f t="shared" si="62"/>
        <v>0</v>
      </c>
      <c r="L284" s="69">
        <f t="shared" si="63"/>
        <v>0</v>
      </c>
      <c r="M284" s="69">
        <f t="shared" ca="1" si="68"/>
        <v>-2.0445420170103574E-3</v>
      </c>
      <c r="N284" s="69">
        <f t="shared" ca="1" si="64"/>
        <v>0</v>
      </c>
      <c r="O284" s="79">
        <f t="shared" ca="1" si="65"/>
        <v>0</v>
      </c>
      <c r="P284" s="69">
        <f t="shared" ca="1" si="66"/>
        <v>0</v>
      </c>
      <c r="Q284" s="69">
        <f t="shared" ca="1" si="67"/>
        <v>0</v>
      </c>
      <c r="R284" s="44">
        <f t="shared" ca="1" si="56"/>
        <v>2.0445420170103574E-3</v>
      </c>
    </row>
    <row r="285" spans="1:18">
      <c r="A285" s="75"/>
      <c r="B285" s="75"/>
      <c r="C285" s="75"/>
      <c r="D285" s="76">
        <f t="shared" si="57"/>
        <v>0</v>
      </c>
      <c r="E285" s="76">
        <f t="shared" si="57"/>
        <v>0</v>
      </c>
      <c r="F285" s="69">
        <f t="shared" si="58"/>
        <v>0</v>
      </c>
      <c r="G285" s="69">
        <f t="shared" si="58"/>
        <v>0</v>
      </c>
      <c r="H285" s="69">
        <f t="shared" si="59"/>
        <v>0</v>
      </c>
      <c r="I285" s="69">
        <f t="shared" si="60"/>
        <v>0</v>
      </c>
      <c r="J285" s="69">
        <f t="shared" si="61"/>
        <v>0</v>
      </c>
      <c r="K285" s="69">
        <f t="shared" si="62"/>
        <v>0</v>
      </c>
      <c r="L285" s="69">
        <f t="shared" si="63"/>
        <v>0</v>
      </c>
      <c r="M285" s="69">
        <f t="shared" ca="1" si="68"/>
        <v>-2.0445420170103574E-3</v>
      </c>
      <c r="N285" s="69">
        <f t="shared" ca="1" si="64"/>
        <v>0</v>
      </c>
      <c r="O285" s="79">
        <f t="shared" ca="1" si="65"/>
        <v>0</v>
      </c>
      <c r="P285" s="69">
        <f t="shared" ca="1" si="66"/>
        <v>0</v>
      </c>
      <c r="Q285" s="69">
        <f t="shared" ca="1" si="67"/>
        <v>0</v>
      </c>
      <c r="R285" s="44">
        <f t="shared" ca="1" si="56"/>
        <v>2.0445420170103574E-3</v>
      </c>
    </row>
    <row r="286" spans="1:18">
      <c r="A286" s="75"/>
      <c r="B286" s="75"/>
      <c r="C286" s="75"/>
      <c r="D286" s="76">
        <f t="shared" si="57"/>
        <v>0</v>
      </c>
      <c r="E286" s="76">
        <f t="shared" si="57"/>
        <v>0</v>
      </c>
      <c r="F286" s="69">
        <f t="shared" si="58"/>
        <v>0</v>
      </c>
      <c r="G286" s="69">
        <f t="shared" si="58"/>
        <v>0</v>
      </c>
      <c r="H286" s="69">
        <f t="shared" si="59"/>
        <v>0</v>
      </c>
      <c r="I286" s="69">
        <f t="shared" si="60"/>
        <v>0</v>
      </c>
      <c r="J286" s="69">
        <f t="shared" si="61"/>
        <v>0</v>
      </c>
      <c r="K286" s="69">
        <f t="shared" si="62"/>
        <v>0</v>
      </c>
      <c r="L286" s="69">
        <f t="shared" si="63"/>
        <v>0</v>
      </c>
      <c r="M286" s="69">
        <f t="shared" ca="1" si="68"/>
        <v>-2.0445420170103574E-3</v>
      </c>
      <c r="N286" s="69">
        <f t="shared" ca="1" si="64"/>
        <v>0</v>
      </c>
      <c r="O286" s="79">
        <f t="shared" ca="1" si="65"/>
        <v>0</v>
      </c>
      <c r="P286" s="69">
        <f t="shared" ca="1" si="66"/>
        <v>0</v>
      </c>
      <c r="Q286" s="69">
        <f t="shared" ca="1" si="67"/>
        <v>0</v>
      </c>
      <c r="R286" s="44">
        <f t="shared" ca="1" si="56"/>
        <v>2.0445420170103574E-3</v>
      </c>
    </row>
    <row r="287" spans="1:18">
      <c r="A287" s="75"/>
      <c r="B287" s="75"/>
      <c r="C287" s="75"/>
      <c r="D287" s="76">
        <f t="shared" si="57"/>
        <v>0</v>
      </c>
      <c r="E287" s="76">
        <f t="shared" si="57"/>
        <v>0</v>
      </c>
      <c r="F287" s="69">
        <f t="shared" si="58"/>
        <v>0</v>
      </c>
      <c r="G287" s="69">
        <f t="shared" si="58"/>
        <v>0</v>
      </c>
      <c r="H287" s="69">
        <f t="shared" si="59"/>
        <v>0</v>
      </c>
      <c r="I287" s="69">
        <f t="shared" si="60"/>
        <v>0</v>
      </c>
      <c r="J287" s="69">
        <f t="shared" si="61"/>
        <v>0</v>
      </c>
      <c r="K287" s="69">
        <f t="shared" si="62"/>
        <v>0</v>
      </c>
      <c r="L287" s="69">
        <f t="shared" si="63"/>
        <v>0</v>
      </c>
      <c r="M287" s="69">
        <f t="shared" ca="1" si="68"/>
        <v>-2.0445420170103574E-3</v>
      </c>
      <c r="N287" s="69">
        <f t="shared" ca="1" si="64"/>
        <v>0</v>
      </c>
      <c r="O287" s="79">
        <f t="shared" ca="1" si="65"/>
        <v>0</v>
      </c>
      <c r="P287" s="69">
        <f t="shared" ca="1" si="66"/>
        <v>0</v>
      </c>
      <c r="Q287" s="69">
        <f t="shared" ca="1" si="67"/>
        <v>0</v>
      </c>
      <c r="R287" s="44">
        <f t="shared" ca="1" si="56"/>
        <v>2.0445420170103574E-3</v>
      </c>
    </row>
    <row r="288" spans="1:18">
      <c r="A288" s="75"/>
      <c r="B288" s="75"/>
      <c r="C288" s="75"/>
      <c r="D288" s="76">
        <f t="shared" si="57"/>
        <v>0</v>
      </c>
      <c r="E288" s="76">
        <f t="shared" si="57"/>
        <v>0</v>
      </c>
      <c r="F288" s="69">
        <f t="shared" si="58"/>
        <v>0</v>
      </c>
      <c r="G288" s="69">
        <f t="shared" si="58"/>
        <v>0</v>
      </c>
      <c r="H288" s="69">
        <f t="shared" si="59"/>
        <v>0</v>
      </c>
      <c r="I288" s="69">
        <f t="shared" si="60"/>
        <v>0</v>
      </c>
      <c r="J288" s="69">
        <f t="shared" si="61"/>
        <v>0</v>
      </c>
      <c r="K288" s="69">
        <f t="shared" si="62"/>
        <v>0</v>
      </c>
      <c r="L288" s="69">
        <f t="shared" si="63"/>
        <v>0</v>
      </c>
      <c r="M288" s="69">
        <f t="shared" ca="1" si="68"/>
        <v>-2.0445420170103574E-3</v>
      </c>
      <c r="N288" s="69">
        <f t="shared" ca="1" si="64"/>
        <v>0</v>
      </c>
      <c r="O288" s="79">
        <f t="shared" ca="1" si="65"/>
        <v>0</v>
      </c>
      <c r="P288" s="69">
        <f t="shared" ca="1" si="66"/>
        <v>0</v>
      </c>
      <c r="Q288" s="69">
        <f t="shared" ca="1" si="67"/>
        <v>0</v>
      </c>
      <c r="R288" s="44">
        <f t="shared" ca="1" si="56"/>
        <v>2.0445420170103574E-3</v>
      </c>
    </row>
    <row r="289" spans="1:18">
      <c r="A289" s="75"/>
      <c r="B289" s="75"/>
      <c r="C289" s="75"/>
      <c r="D289" s="76">
        <f t="shared" si="57"/>
        <v>0</v>
      </c>
      <c r="E289" s="76">
        <f t="shared" si="57"/>
        <v>0</v>
      </c>
      <c r="F289" s="69">
        <f t="shared" si="58"/>
        <v>0</v>
      </c>
      <c r="G289" s="69">
        <f t="shared" si="58"/>
        <v>0</v>
      </c>
      <c r="H289" s="69">
        <f t="shared" si="59"/>
        <v>0</v>
      </c>
      <c r="I289" s="69">
        <f t="shared" si="60"/>
        <v>0</v>
      </c>
      <c r="J289" s="69">
        <f t="shared" si="61"/>
        <v>0</v>
      </c>
      <c r="K289" s="69">
        <f t="shared" si="62"/>
        <v>0</v>
      </c>
      <c r="L289" s="69">
        <f t="shared" si="63"/>
        <v>0</v>
      </c>
      <c r="M289" s="69">
        <f t="shared" ca="1" si="68"/>
        <v>-2.0445420170103574E-3</v>
      </c>
      <c r="N289" s="69">
        <f t="shared" ca="1" si="64"/>
        <v>0</v>
      </c>
      <c r="O289" s="79">
        <f t="shared" ca="1" si="65"/>
        <v>0</v>
      </c>
      <c r="P289" s="69">
        <f t="shared" ca="1" si="66"/>
        <v>0</v>
      </c>
      <c r="Q289" s="69">
        <f t="shared" ca="1" si="67"/>
        <v>0</v>
      </c>
      <c r="R289" s="44">
        <f t="shared" ca="1" si="56"/>
        <v>2.0445420170103574E-3</v>
      </c>
    </row>
    <row r="290" spans="1:18">
      <c r="A290" s="75"/>
      <c r="B290" s="75"/>
      <c r="C290" s="75"/>
      <c r="D290" s="76">
        <f t="shared" si="57"/>
        <v>0</v>
      </c>
      <c r="E290" s="76">
        <f t="shared" si="57"/>
        <v>0</v>
      </c>
      <c r="F290" s="69">
        <f t="shared" si="58"/>
        <v>0</v>
      </c>
      <c r="G290" s="69">
        <f t="shared" si="58"/>
        <v>0</v>
      </c>
      <c r="H290" s="69">
        <f t="shared" si="59"/>
        <v>0</v>
      </c>
      <c r="I290" s="69">
        <f t="shared" si="60"/>
        <v>0</v>
      </c>
      <c r="J290" s="69">
        <f t="shared" si="61"/>
        <v>0</v>
      </c>
      <c r="K290" s="69">
        <f t="shared" si="62"/>
        <v>0</v>
      </c>
      <c r="L290" s="69">
        <f t="shared" si="63"/>
        <v>0</v>
      </c>
      <c r="M290" s="69">
        <f t="shared" ca="1" si="68"/>
        <v>-2.0445420170103574E-3</v>
      </c>
      <c r="N290" s="69">
        <f t="shared" ca="1" si="64"/>
        <v>0</v>
      </c>
      <c r="O290" s="79">
        <f t="shared" ca="1" si="65"/>
        <v>0</v>
      </c>
      <c r="P290" s="69">
        <f t="shared" ca="1" si="66"/>
        <v>0</v>
      </c>
      <c r="Q290" s="69">
        <f t="shared" ca="1" si="67"/>
        <v>0</v>
      </c>
      <c r="R290" s="44">
        <f t="shared" ca="1" si="56"/>
        <v>2.0445420170103574E-3</v>
      </c>
    </row>
    <row r="291" spans="1:18">
      <c r="A291" s="75"/>
      <c r="B291" s="75"/>
      <c r="C291" s="75"/>
      <c r="D291" s="76">
        <f t="shared" si="57"/>
        <v>0</v>
      </c>
      <c r="E291" s="76">
        <f t="shared" si="57"/>
        <v>0</v>
      </c>
      <c r="F291" s="69">
        <f t="shared" si="58"/>
        <v>0</v>
      </c>
      <c r="G291" s="69">
        <f t="shared" si="58"/>
        <v>0</v>
      </c>
      <c r="H291" s="69">
        <f t="shared" si="59"/>
        <v>0</v>
      </c>
      <c r="I291" s="69">
        <f t="shared" si="60"/>
        <v>0</v>
      </c>
      <c r="J291" s="69">
        <f t="shared" si="61"/>
        <v>0</v>
      </c>
      <c r="K291" s="69">
        <f t="shared" si="62"/>
        <v>0</v>
      </c>
      <c r="L291" s="69">
        <f t="shared" si="63"/>
        <v>0</v>
      </c>
      <c r="M291" s="69">
        <f t="shared" ca="1" si="68"/>
        <v>-2.0445420170103574E-3</v>
      </c>
      <c r="N291" s="69">
        <f t="shared" ca="1" si="64"/>
        <v>0</v>
      </c>
      <c r="O291" s="79">
        <f t="shared" ca="1" si="65"/>
        <v>0</v>
      </c>
      <c r="P291" s="69">
        <f t="shared" ca="1" si="66"/>
        <v>0</v>
      </c>
      <c r="Q291" s="69">
        <f t="shared" ca="1" si="67"/>
        <v>0</v>
      </c>
      <c r="R291" s="44">
        <f t="shared" ca="1" si="56"/>
        <v>2.0445420170103574E-3</v>
      </c>
    </row>
    <row r="292" spans="1:18">
      <c r="A292" s="75"/>
      <c r="B292" s="75"/>
      <c r="C292" s="75"/>
      <c r="D292" s="76">
        <f t="shared" si="57"/>
        <v>0</v>
      </c>
      <c r="E292" s="76">
        <f t="shared" si="57"/>
        <v>0</v>
      </c>
      <c r="F292" s="69">
        <f t="shared" si="58"/>
        <v>0</v>
      </c>
      <c r="G292" s="69">
        <f t="shared" si="58"/>
        <v>0</v>
      </c>
      <c r="H292" s="69">
        <f t="shared" si="59"/>
        <v>0</v>
      </c>
      <c r="I292" s="69">
        <f t="shared" si="60"/>
        <v>0</v>
      </c>
      <c r="J292" s="69">
        <f t="shared" si="61"/>
        <v>0</v>
      </c>
      <c r="K292" s="69">
        <f t="shared" si="62"/>
        <v>0</v>
      </c>
      <c r="L292" s="69">
        <f t="shared" si="63"/>
        <v>0</v>
      </c>
      <c r="M292" s="69">
        <f t="shared" ca="1" si="68"/>
        <v>-2.0445420170103574E-3</v>
      </c>
      <c r="N292" s="69">
        <f t="shared" ca="1" si="64"/>
        <v>0</v>
      </c>
      <c r="O292" s="79">
        <f t="shared" ca="1" si="65"/>
        <v>0</v>
      </c>
      <c r="P292" s="69">
        <f t="shared" ca="1" si="66"/>
        <v>0</v>
      </c>
      <c r="Q292" s="69">
        <f t="shared" ca="1" si="67"/>
        <v>0</v>
      </c>
      <c r="R292" s="44">
        <f t="shared" ca="1" si="56"/>
        <v>2.0445420170103574E-3</v>
      </c>
    </row>
    <row r="293" spans="1:18">
      <c r="A293" s="75"/>
      <c r="B293" s="75"/>
      <c r="C293" s="75"/>
      <c r="D293" s="76">
        <f t="shared" si="57"/>
        <v>0</v>
      </c>
      <c r="E293" s="76">
        <f t="shared" si="57"/>
        <v>0</v>
      </c>
      <c r="F293" s="69">
        <f t="shared" si="58"/>
        <v>0</v>
      </c>
      <c r="G293" s="69">
        <f t="shared" si="58"/>
        <v>0</v>
      </c>
      <c r="H293" s="69">
        <f t="shared" si="59"/>
        <v>0</v>
      </c>
      <c r="I293" s="69">
        <f t="shared" si="60"/>
        <v>0</v>
      </c>
      <c r="J293" s="69">
        <f t="shared" si="61"/>
        <v>0</v>
      </c>
      <c r="K293" s="69">
        <f t="shared" si="62"/>
        <v>0</v>
      </c>
      <c r="L293" s="69">
        <f t="shared" si="63"/>
        <v>0</v>
      </c>
      <c r="M293" s="69">
        <f t="shared" ca="1" si="68"/>
        <v>-2.0445420170103574E-3</v>
      </c>
      <c r="N293" s="69">
        <f t="shared" ca="1" si="64"/>
        <v>0</v>
      </c>
      <c r="O293" s="79">
        <f t="shared" ca="1" si="65"/>
        <v>0</v>
      </c>
      <c r="P293" s="69">
        <f t="shared" ca="1" si="66"/>
        <v>0</v>
      </c>
      <c r="Q293" s="69">
        <f t="shared" ca="1" si="67"/>
        <v>0</v>
      </c>
      <c r="R293" s="44">
        <f t="shared" ca="1" si="56"/>
        <v>2.0445420170103574E-3</v>
      </c>
    </row>
    <row r="294" spans="1:18">
      <c r="A294" s="75"/>
      <c r="B294" s="75"/>
      <c r="C294" s="75"/>
      <c r="D294" s="76">
        <f t="shared" si="57"/>
        <v>0</v>
      </c>
      <c r="E294" s="76">
        <f t="shared" si="57"/>
        <v>0</v>
      </c>
      <c r="F294" s="69">
        <f t="shared" si="58"/>
        <v>0</v>
      </c>
      <c r="G294" s="69">
        <f t="shared" si="58"/>
        <v>0</v>
      </c>
      <c r="H294" s="69">
        <f t="shared" si="59"/>
        <v>0</v>
      </c>
      <c r="I294" s="69">
        <f t="shared" si="60"/>
        <v>0</v>
      </c>
      <c r="J294" s="69">
        <f t="shared" si="61"/>
        <v>0</v>
      </c>
      <c r="K294" s="69">
        <f t="shared" si="62"/>
        <v>0</v>
      </c>
      <c r="L294" s="69">
        <f t="shared" si="63"/>
        <v>0</v>
      </c>
      <c r="M294" s="69">
        <f t="shared" ca="1" si="68"/>
        <v>-2.0445420170103574E-3</v>
      </c>
      <c r="N294" s="69">
        <f t="shared" ca="1" si="64"/>
        <v>0</v>
      </c>
      <c r="O294" s="79">
        <f t="shared" ca="1" si="65"/>
        <v>0</v>
      </c>
      <c r="P294" s="69">
        <f t="shared" ca="1" si="66"/>
        <v>0</v>
      </c>
      <c r="Q294" s="69">
        <f t="shared" ca="1" si="67"/>
        <v>0</v>
      </c>
      <c r="R294" s="44">
        <f t="shared" ca="1" si="56"/>
        <v>2.0445420170103574E-3</v>
      </c>
    </row>
    <row r="295" spans="1:18">
      <c r="A295" s="75"/>
      <c r="B295" s="75"/>
      <c r="C295" s="75"/>
      <c r="D295" s="76">
        <f t="shared" si="57"/>
        <v>0</v>
      </c>
      <c r="E295" s="76">
        <f t="shared" si="57"/>
        <v>0</v>
      </c>
      <c r="F295" s="69">
        <f t="shared" si="58"/>
        <v>0</v>
      </c>
      <c r="G295" s="69">
        <f t="shared" si="58"/>
        <v>0</v>
      </c>
      <c r="H295" s="69">
        <f t="shared" si="59"/>
        <v>0</v>
      </c>
      <c r="I295" s="69">
        <f t="shared" si="60"/>
        <v>0</v>
      </c>
      <c r="J295" s="69">
        <f t="shared" si="61"/>
        <v>0</v>
      </c>
      <c r="K295" s="69">
        <f t="shared" si="62"/>
        <v>0</v>
      </c>
      <c r="L295" s="69">
        <f t="shared" si="63"/>
        <v>0</v>
      </c>
      <c r="M295" s="69">
        <f t="shared" ca="1" si="68"/>
        <v>-2.0445420170103574E-3</v>
      </c>
      <c r="N295" s="69">
        <f t="shared" ca="1" si="64"/>
        <v>0</v>
      </c>
      <c r="O295" s="79">
        <f t="shared" ca="1" si="65"/>
        <v>0</v>
      </c>
      <c r="P295" s="69">
        <f t="shared" ca="1" si="66"/>
        <v>0</v>
      </c>
      <c r="Q295" s="69">
        <f t="shared" ca="1" si="67"/>
        <v>0</v>
      </c>
      <c r="R295" s="44">
        <f t="shared" ca="1" si="56"/>
        <v>2.0445420170103574E-3</v>
      </c>
    </row>
    <row r="296" spans="1:18">
      <c r="A296" s="75"/>
      <c r="B296" s="75"/>
      <c r="C296" s="75"/>
      <c r="D296" s="76">
        <f t="shared" si="57"/>
        <v>0</v>
      </c>
      <c r="E296" s="76">
        <f t="shared" si="57"/>
        <v>0</v>
      </c>
      <c r="F296" s="69">
        <f t="shared" si="58"/>
        <v>0</v>
      </c>
      <c r="G296" s="69">
        <f t="shared" si="58"/>
        <v>0</v>
      </c>
      <c r="H296" s="69">
        <f t="shared" si="59"/>
        <v>0</v>
      </c>
      <c r="I296" s="69">
        <f t="shared" si="60"/>
        <v>0</v>
      </c>
      <c r="J296" s="69">
        <f t="shared" si="61"/>
        <v>0</v>
      </c>
      <c r="K296" s="69">
        <f t="shared" si="62"/>
        <v>0</v>
      </c>
      <c r="L296" s="69">
        <f t="shared" si="63"/>
        <v>0</v>
      </c>
      <c r="M296" s="69">
        <f t="shared" ca="1" si="68"/>
        <v>-2.0445420170103574E-3</v>
      </c>
      <c r="N296" s="69">
        <f t="shared" ca="1" si="64"/>
        <v>0</v>
      </c>
      <c r="O296" s="79">
        <f t="shared" ca="1" si="65"/>
        <v>0</v>
      </c>
      <c r="P296" s="69">
        <f t="shared" ca="1" si="66"/>
        <v>0</v>
      </c>
      <c r="Q296" s="69">
        <f t="shared" ca="1" si="67"/>
        <v>0</v>
      </c>
      <c r="R296" s="44">
        <f t="shared" ca="1" si="56"/>
        <v>2.0445420170103574E-3</v>
      </c>
    </row>
    <row r="297" spans="1:18">
      <c r="A297" s="75"/>
      <c r="B297" s="75"/>
      <c r="C297" s="75"/>
      <c r="D297" s="76">
        <f t="shared" si="57"/>
        <v>0</v>
      </c>
      <c r="E297" s="76">
        <f t="shared" si="57"/>
        <v>0</v>
      </c>
      <c r="F297" s="69">
        <f t="shared" si="58"/>
        <v>0</v>
      </c>
      <c r="G297" s="69">
        <f t="shared" si="58"/>
        <v>0</v>
      </c>
      <c r="H297" s="69">
        <f t="shared" si="59"/>
        <v>0</v>
      </c>
      <c r="I297" s="69">
        <f t="shared" si="60"/>
        <v>0</v>
      </c>
      <c r="J297" s="69">
        <f t="shared" si="61"/>
        <v>0</v>
      </c>
      <c r="K297" s="69">
        <f t="shared" si="62"/>
        <v>0</v>
      </c>
      <c r="L297" s="69">
        <f t="shared" si="63"/>
        <v>0</v>
      </c>
      <c r="M297" s="69">
        <f t="shared" ca="1" si="68"/>
        <v>-2.0445420170103574E-3</v>
      </c>
      <c r="N297" s="69">
        <f t="shared" ca="1" si="64"/>
        <v>0</v>
      </c>
      <c r="O297" s="79">
        <f t="shared" ca="1" si="65"/>
        <v>0</v>
      </c>
      <c r="P297" s="69">
        <f t="shared" ca="1" si="66"/>
        <v>0</v>
      </c>
      <c r="Q297" s="69">
        <f t="shared" ca="1" si="67"/>
        <v>0</v>
      </c>
      <c r="R297" s="44">
        <f t="shared" ca="1" si="56"/>
        <v>2.0445420170103574E-3</v>
      </c>
    </row>
    <row r="298" spans="1:18">
      <c r="A298" s="75"/>
      <c r="B298" s="75"/>
      <c r="C298" s="75"/>
      <c r="D298" s="76">
        <f t="shared" si="57"/>
        <v>0</v>
      </c>
      <c r="E298" s="76">
        <f t="shared" si="57"/>
        <v>0</v>
      </c>
      <c r="F298" s="69">
        <f t="shared" si="58"/>
        <v>0</v>
      </c>
      <c r="G298" s="69">
        <f t="shared" si="58"/>
        <v>0</v>
      </c>
      <c r="H298" s="69">
        <f t="shared" si="59"/>
        <v>0</v>
      </c>
      <c r="I298" s="69">
        <f t="shared" si="60"/>
        <v>0</v>
      </c>
      <c r="J298" s="69">
        <f t="shared" si="61"/>
        <v>0</v>
      </c>
      <c r="K298" s="69">
        <f t="shared" si="62"/>
        <v>0</v>
      </c>
      <c r="L298" s="69">
        <f t="shared" si="63"/>
        <v>0</v>
      </c>
      <c r="M298" s="69">
        <f t="shared" ca="1" si="68"/>
        <v>-2.0445420170103574E-3</v>
      </c>
      <c r="N298" s="69">
        <f t="shared" ca="1" si="64"/>
        <v>0</v>
      </c>
      <c r="O298" s="79">
        <f t="shared" ca="1" si="65"/>
        <v>0</v>
      </c>
      <c r="P298" s="69">
        <f t="shared" ca="1" si="66"/>
        <v>0</v>
      </c>
      <c r="Q298" s="69">
        <f t="shared" ca="1" si="67"/>
        <v>0</v>
      </c>
      <c r="R298" s="44">
        <f t="shared" ca="1" si="56"/>
        <v>2.0445420170103574E-3</v>
      </c>
    </row>
    <row r="299" spans="1:18">
      <c r="A299" s="75"/>
      <c r="B299" s="75"/>
      <c r="C299" s="75"/>
      <c r="D299" s="76">
        <f t="shared" si="57"/>
        <v>0</v>
      </c>
      <c r="E299" s="76">
        <f t="shared" si="57"/>
        <v>0</v>
      </c>
      <c r="F299" s="69">
        <f t="shared" si="58"/>
        <v>0</v>
      </c>
      <c r="G299" s="69">
        <f t="shared" si="58"/>
        <v>0</v>
      </c>
      <c r="H299" s="69">
        <f t="shared" si="59"/>
        <v>0</v>
      </c>
      <c r="I299" s="69">
        <f t="shared" si="60"/>
        <v>0</v>
      </c>
      <c r="J299" s="69">
        <f t="shared" si="61"/>
        <v>0</v>
      </c>
      <c r="K299" s="69">
        <f t="shared" si="62"/>
        <v>0</v>
      </c>
      <c r="L299" s="69">
        <f t="shared" si="63"/>
        <v>0</v>
      </c>
      <c r="M299" s="69">
        <f t="shared" ca="1" si="68"/>
        <v>-2.0445420170103574E-3</v>
      </c>
      <c r="N299" s="69">
        <f t="shared" ca="1" si="64"/>
        <v>0</v>
      </c>
      <c r="O299" s="79">
        <f t="shared" ca="1" si="65"/>
        <v>0</v>
      </c>
      <c r="P299" s="69">
        <f t="shared" ca="1" si="66"/>
        <v>0</v>
      </c>
      <c r="Q299" s="69">
        <f t="shared" ca="1" si="67"/>
        <v>0</v>
      </c>
      <c r="R299" s="44">
        <f t="shared" ca="1" si="56"/>
        <v>2.0445420170103574E-3</v>
      </c>
    </row>
    <row r="300" spans="1:18">
      <c r="A300" s="75"/>
      <c r="B300" s="75"/>
      <c r="C300" s="75"/>
      <c r="D300" s="76">
        <f t="shared" si="57"/>
        <v>0</v>
      </c>
      <c r="E300" s="76">
        <f t="shared" si="57"/>
        <v>0</v>
      </c>
      <c r="F300" s="69">
        <f t="shared" si="58"/>
        <v>0</v>
      </c>
      <c r="G300" s="69">
        <f t="shared" si="58"/>
        <v>0</v>
      </c>
      <c r="H300" s="69">
        <f t="shared" si="59"/>
        <v>0</v>
      </c>
      <c r="I300" s="69">
        <f t="shared" si="60"/>
        <v>0</v>
      </c>
      <c r="J300" s="69">
        <f t="shared" si="61"/>
        <v>0</v>
      </c>
      <c r="K300" s="69">
        <f t="shared" si="62"/>
        <v>0</v>
      </c>
      <c r="L300" s="69">
        <f t="shared" si="63"/>
        <v>0</v>
      </c>
      <c r="M300" s="69">
        <f t="shared" ca="1" si="68"/>
        <v>-2.0445420170103574E-3</v>
      </c>
      <c r="N300" s="69">
        <f t="shared" ca="1" si="64"/>
        <v>0</v>
      </c>
      <c r="O300" s="79">
        <f t="shared" ca="1" si="65"/>
        <v>0</v>
      </c>
      <c r="P300" s="69">
        <f t="shared" ca="1" si="66"/>
        <v>0</v>
      </c>
      <c r="Q300" s="69">
        <f t="shared" ca="1" si="67"/>
        <v>0</v>
      </c>
      <c r="R300" s="44">
        <f t="shared" ca="1" si="56"/>
        <v>2.0445420170103574E-3</v>
      </c>
    </row>
    <row r="301" spans="1:18">
      <c r="A301" s="75"/>
      <c r="B301" s="75"/>
      <c r="C301" s="75"/>
      <c r="D301" s="76">
        <f t="shared" si="57"/>
        <v>0</v>
      </c>
      <c r="E301" s="76">
        <f t="shared" si="57"/>
        <v>0</v>
      </c>
      <c r="F301" s="69">
        <f t="shared" si="58"/>
        <v>0</v>
      </c>
      <c r="G301" s="69">
        <f t="shared" si="58"/>
        <v>0</v>
      </c>
      <c r="H301" s="69">
        <f t="shared" si="59"/>
        <v>0</v>
      </c>
      <c r="I301" s="69">
        <f t="shared" si="60"/>
        <v>0</v>
      </c>
      <c r="J301" s="69">
        <f t="shared" si="61"/>
        <v>0</v>
      </c>
      <c r="K301" s="69">
        <f t="shared" si="62"/>
        <v>0</v>
      </c>
      <c r="L301" s="69">
        <f t="shared" si="63"/>
        <v>0</v>
      </c>
      <c r="M301" s="69">
        <f t="shared" ca="1" si="68"/>
        <v>-2.0445420170103574E-3</v>
      </c>
      <c r="N301" s="69">
        <f t="shared" ca="1" si="64"/>
        <v>0</v>
      </c>
      <c r="O301" s="79">
        <f t="shared" ca="1" si="65"/>
        <v>0</v>
      </c>
      <c r="P301" s="69">
        <f t="shared" ca="1" si="66"/>
        <v>0</v>
      </c>
      <c r="Q301" s="69">
        <f t="shared" ca="1" si="67"/>
        <v>0</v>
      </c>
      <c r="R301" s="44">
        <f t="shared" ca="1" si="56"/>
        <v>2.0445420170103574E-3</v>
      </c>
    </row>
    <row r="302" spans="1:18">
      <c r="A302" s="75"/>
      <c r="B302" s="75"/>
      <c r="C302" s="75"/>
      <c r="D302" s="76">
        <f t="shared" si="57"/>
        <v>0</v>
      </c>
      <c r="E302" s="76">
        <f t="shared" si="57"/>
        <v>0</v>
      </c>
      <c r="F302" s="69">
        <f t="shared" si="58"/>
        <v>0</v>
      </c>
      <c r="G302" s="69">
        <f t="shared" si="58"/>
        <v>0</v>
      </c>
      <c r="H302" s="69">
        <f t="shared" si="59"/>
        <v>0</v>
      </c>
      <c r="I302" s="69">
        <f t="shared" si="60"/>
        <v>0</v>
      </c>
      <c r="J302" s="69">
        <f t="shared" si="61"/>
        <v>0</v>
      </c>
      <c r="K302" s="69">
        <f t="shared" si="62"/>
        <v>0</v>
      </c>
      <c r="L302" s="69">
        <f t="shared" si="63"/>
        <v>0</v>
      </c>
      <c r="M302" s="69">
        <f t="shared" ca="1" si="68"/>
        <v>-2.0445420170103574E-3</v>
      </c>
      <c r="N302" s="69">
        <f t="shared" ca="1" si="64"/>
        <v>0</v>
      </c>
      <c r="O302" s="79">
        <f t="shared" ca="1" si="65"/>
        <v>0</v>
      </c>
      <c r="P302" s="69">
        <f t="shared" ca="1" si="66"/>
        <v>0</v>
      </c>
      <c r="Q302" s="69">
        <f t="shared" ca="1" si="67"/>
        <v>0</v>
      </c>
      <c r="R302" s="44">
        <f t="shared" ca="1" si="56"/>
        <v>2.0445420170103574E-3</v>
      </c>
    </row>
    <row r="303" spans="1:18">
      <c r="A303" s="75"/>
      <c r="B303" s="75"/>
      <c r="C303" s="75"/>
      <c r="D303" s="76">
        <f t="shared" si="57"/>
        <v>0</v>
      </c>
      <c r="E303" s="76">
        <f t="shared" si="57"/>
        <v>0</v>
      </c>
      <c r="F303" s="69">
        <f t="shared" si="58"/>
        <v>0</v>
      </c>
      <c r="G303" s="69">
        <f t="shared" si="58"/>
        <v>0</v>
      </c>
      <c r="H303" s="69">
        <f t="shared" si="59"/>
        <v>0</v>
      </c>
      <c r="I303" s="69">
        <f t="shared" si="60"/>
        <v>0</v>
      </c>
      <c r="J303" s="69">
        <f t="shared" si="61"/>
        <v>0</v>
      </c>
      <c r="K303" s="69">
        <f t="shared" si="62"/>
        <v>0</v>
      </c>
      <c r="L303" s="69">
        <f t="shared" si="63"/>
        <v>0</v>
      </c>
      <c r="M303" s="69">
        <f t="shared" ca="1" si="68"/>
        <v>-2.0445420170103574E-3</v>
      </c>
      <c r="N303" s="69">
        <f t="shared" ca="1" si="64"/>
        <v>0</v>
      </c>
      <c r="O303" s="79">
        <f t="shared" ca="1" si="65"/>
        <v>0</v>
      </c>
      <c r="P303" s="69">
        <f t="shared" ca="1" si="66"/>
        <v>0</v>
      </c>
      <c r="Q303" s="69">
        <f t="shared" ca="1" si="67"/>
        <v>0</v>
      </c>
      <c r="R303" s="44">
        <f t="shared" ca="1" si="56"/>
        <v>2.0445420170103574E-3</v>
      </c>
    </row>
    <row r="304" spans="1:18">
      <c r="A304" s="75"/>
      <c r="B304" s="75"/>
      <c r="C304" s="75"/>
      <c r="D304" s="76">
        <f t="shared" si="57"/>
        <v>0</v>
      </c>
      <c r="E304" s="76">
        <f t="shared" si="57"/>
        <v>0</v>
      </c>
      <c r="F304" s="69">
        <f t="shared" si="58"/>
        <v>0</v>
      </c>
      <c r="G304" s="69">
        <f t="shared" si="58"/>
        <v>0</v>
      </c>
      <c r="H304" s="69">
        <f t="shared" si="59"/>
        <v>0</v>
      </c>
      <c r="I304" s="69">
        <f t="shared" si="60"/>
        <v>0</v>
      </c>
      <c r="J304" s="69">
        <f t="shared" si="61"/>
        <v>0</v>
      </c>
      <c r="K304" s="69">
        <f t="shared" si="62"/>
        <v>0</v>
      </c>
      <c r="L304" s="69">
        <f t="shared" si="63"/>
        <v>0</v>
      </c>
      <c r="M304" s="69">
        <f t="shared" ca="1" si="68"/>
        <v>-2.0445420170103574E-3</v>
      </c>
      <c r="N304" s="69">
        <f t="shared" ca="1" si="64"/>
        <v>0</v>
      </c>
      <c r="O304" s="79">
        <f t="shared" ca="1" si="65"/>
        <v>0</v>
      </c>
      <c r="P304" s="69">
        <f t="shared" ca="1" si="66"/>
        <v>0</v>
      </c>
      <c r="Q304" s="69">
        <f t="shared" ca="1" si="67"/>
        <v>0</v>
      </c>
      <c r="R304" s="44">
        <f t="shared" ca="1" si="56"/>
        <v>2.0445420170103574E-3</v>
      </c>
    </row>
    <row r="305" spans="1:18">
      <c r="A305" s="75"/>
      <c r="B305" s="75"/>
      <c r="C305" s="75"/>
      <c r="D305" s="76">
        <f t="shared" si="57"/>
        <v>0</v>
      </c>
      <c r="E305" s="76">
        <f t="shared" si="57"/>
        <v>0</v>
      </c>
      <c r="F305" s="69">
        <f t="shared" si="58"/>
        <v>0</v>
      </c>
      <c r="G305" s="69">
        <f t="shared" si="58"/>
        <v>0</v>
      </c>
      <c r="H305" s="69">
        <f t="shared" si="59"/>
        <v>0</v>
      </c>
      <c r="I305" s="69">
        <f t="shared" si="60"/>
        <v>0</v>
      </c>
      <c r="J305" s="69">
        <f t="shared" si="61"/>
        <v>0</v>
      </c>
      <c r="K305" s="69">
        <f t="shared" si="62"/>
        <v>0</v>
      </c>
      <c r="L305" s="69">
        <f t="shared" si="63"/>
        <v>0</v>
      </c>
      <c r="M305" s="69">
        <f t="shared" ca="1" si="68"/>
        <v>-2.0445420170103574E-3</v>
      </c>
      <c r="N305" s="69">
        <f t="shared" ca="1" si="64"/>
        <v>0</v>
      </c>
      <c r="O305" s="79">
        <f t="shared" ca="1" si="65"/>
        <v>0</v>
      </c>
      <c r="P305" s="69">
        <f t="shared" ca="1" si="66"/>
        <v>0</v>
      </c>
      <c r="Q305" s="69">
        <f t="shared" ca="1" si="67"/>
        <v>0</v>
      </c>
      <c r="R305" s="44">
        <f t="shared" ca="1" si="56"/>
        <v>2.0445420170103574E-3</v>
      </c>
    </row>
    <row r="306" spans="1:18">
      <c r="A306" s="75"/>
      <c r="B306" s="75"/>
      <c r="C306" s="75"/>
      <c r="D306" s="76">
        <f t="shared" si="57"/>
        <v>0</v>
      </c>
      <c r="E306" s="76">
        <f t="shared" si="57"/>
        <v>0</v>
      </c>
      <c r="F306" s="69">
        <f t="shared" si="58"/>
        <v>0</v>
      </c>
      <c r="G306" s="69">
        <f t="shared" si="58"/>
        <v>0</v>
      </c>
      <c r="H306" s="69">
        <f t="shared" si="59"/>
        <v>0</v>
      </c>
      <c r="I306" s="69">
        <f t="shared" si="60"/>
        <v>0</v>
      </c>
      <c r="J306" s="69">
        <f t="shared" si="61"/>
        <v>0</v>
      </c>
      <c r="K306" s="69">
        <f t="shared" si="62"/>
        <v>0</v>
      </c>
      <c r="L306" s="69">
        <f t="shared" si="63"/>
        <v>0</v>
      </c>
      <c r="M306" s="69">
        <f t="shared" ca="1" si="68"/>
        <v>-2.0445420170103574E-3</v>
      </c>
      <c r="N306" s="69">
        <f t="shared" ca="1" si="64"/>
        <v>0</v>
      </c>
      <c r="O306" s="79">
        <f t="shared" ca="1" si="65"/>
        <v>0</v>
      </c>
      <c r="P306" s="69">
        <f t="shared" ca="1" si="66"/>
        <v>0</v>
      </c>
      <c r="Q306" s="69">
        <f t="shared" ca="1" si="67"/>
        <v>0</v>
      </c>
      <c r="R306" s="44">
        <f t="shared" ca="1" si="56"/>
        <v>2.0445420170103574E-3</v>
      </c>
    </row>
    <row r="307" spans="1:18">
      <c r="A307" s="75"/>
      <c r="B307" s="75"/>
      <c r="C307" s="75"/>
      <c r="D307" s="76">
        <f t="shared" si="57"/>
        <v>0</v>
      </c>
      <c r="E307" s="76">
        <f t="shared" si="57"/>
        <v>0</v>
      </c>
      <c r="F307" s="69">
        <f t="shared" si="58"/>
        <v>0</v>
      </c>
      <c r="G307" s="69">
        <f t="shared" si="58"/>
        <v>0</v>
      </c>
      <c r="H307" s="69">
        <f t="shared" si="59"/>
        <v>0</v>
      </c>
      <c r="I307" s="69">
        <f t="shared" si="60"/>
        <v>0</v>
      </c>
      <c r="J307" s="69">
        <f t="shared" si="61"/>
        <v>0</v>
      </c>
      <c r="K307" s="69">
        <f t="shared" si="62"/>
        <v>0</v>
      </c>
      <c r="L307" s="69">
        <f t="shared" si="63"/>
        <v>0</v>
      </c>
      <c r="M307" s="69">
        <f t="shared" ca="1" si="68"/>
        <v>-2.0445420170103574E-3</v>
      </c>
      <c r="N307" s="69">
        <f t="shared" ca="1" si="64"/>
        <v>0</v>
      </c>
      <c r="O307" s="79">
        <f t="shared" ca="1" si="65"/>
        <v>0</v>
      </c>
      <c r="P307" s="69">
        <f t="shared" ca="1" si="66"/>
        <v>0</v>
      </c>
      <c r="Q307" s="69">
        <f t="shared" ca="1" si="67"/>
        <v>0</v>
      </c>
      <c r="R307" s="44">
        <f t="shared" ca="1" si="56"/>
        <v>2.0445420170103574E-3</v>
      </c>
    </row>
    <row r="308" spans="1:18">
      <c r="A308" s="75"/>
      <c r="B308" s="75"/>
      <c r="C308" s="75"/>
      <c r="D308" s="76">
        <f t="shared" si="57"/>
        <v>0</v>
      </c>
      <c r="E308" s="76">
        <f t="shared" si="57"/>
        <v>0</v>
      </c>
      <c r="F308" s="69">
        <f t="shared" si="58"/>
        <v>0</v>
      </c>
      <c r="G308" s="69">
        <f t="shared" si="58"/>
        <v>0</v>
      </c>
      <c r="H308" s="69">
        <f t="shared" si="59"/>
        <v>0</v>
      </c>
      <c r="I308" s="69">
        <f t="shared" si="60"/>
        <v>0</v>
      </c>
      <c r="J308" s="69">
        <f t="shared" si="61"/>
        <v>0</v>
      </c>
      <c r="K308" s="69">
        <f t="shared" si="62"/>
        <v>0</v>
      </c>
      <c r="L308" s="69">
        <f t="shared" si="63"/>
        <v>0</v>
      </c>
      <c r="M308" s="69">
        <f t="shared" ca="1" si="68"/>
        <v>-2.0445420170103574E-3</v>
      </c>
      <c r="N308" s="69">
        <f t="shared" ca="1" si="64"/>
        <v>0</v>
      </c>
      <c r="O308" s="79">
        <f t="shared" ca="1" si="65"/>
        <v>0</v>
      </c>
      <c r="P308" s="69">
        <f t="shared" ca="1" si="66"/>
        <v>0</v>
      </c>
      <c r="Q308" s="69">
        <f t="shared" ca="1" si="67"/>
        <v>0</v>
      </c>
      <c r="R308" s="44">
        <f t="shared" ca="1" si="56"/>
        <v>2.0445420170103574E-3</v>
      </c>
    </row>
    <row r="309" spans="1:18">
      <c r="A309" s="75"/>
      <c r="B309" s="75"/>
      <c r="C309" s="75"/>
      <c r="D309" s="76">
        <f t="shared" si="57"/>
        <v>0</v>
      </c>
      <c r="E309" s="76">
        <f t="shared" si="57"/>
        <v>0</v>
      </c>
      <c r="F309" s="69">
        <f t="shared" si="58"/>
        <v>0</v>
      </c>
      <c r="G309" s="69">
        <f t="shared" si="58"/>
        <v>0</v>
      </c>
      <c r="H309" s="69">
        <f t="shared" si="59"/>
        <v>0</v>
      </c>
      <c r="I309" s="69">
        <f t="shared" si="60"/>
        <v>0</v>
      </c>
      <c r="J309" s="69">
        <f t="shared" si="61"/>
        <v>0</v>
      </c>
      <c r="K309" s="69">
        <f t="shared" si="62"/>
        <v>0</v>
      </c>
      <c r="L309" s="69">
        <f t="shared" si="63"/>
        <v>0</v>
      </c>
      <c r="M309" s="69">
        <f t="shared" ca="1" si="68"/>
        <v>-2.0445420170103574E-3</v>
      </c>
      <c r="N309" s="69">
        <f t="shared" ca="1" si="64"/>
        <v>0</v>
      </c>
      <c r="O309" s="79">
        <f t="shared" ca="1" si="65"/>
        <v>0</v>
      </c>
      <c r="P309" s="69">
        <f t="shared" ca="1" si="66"/>
        <v>0</v>
      </c>
      <c r="Q309" s="69">
        <f t="shared" ca="1" si="67"/>
        <v>0</v>
      </c>
      <c r="R309" s="44">
        <f t="shared" ca="1" si="56"/>
        <v>2.0445420170103574E-3</v>
      </c>
    </row>
    <row r="310" spans="1:18">
      <c r="A310" s="75"/>
      <c r="B310" s="75"/>
      <c r="C310" s="75"/>
      <c r="D310" s="76">
        <f t="shared" si="57"/>
        <v>0</v>
      </c>
      <c r="E310" s="76">
        <f t="shared" si="57"/>
        <v>0</v>
      </c>
      <c r="F310" s="69">
        <f t="shared" si="58"/>
        <v>0</v>
      </c>
      <c r="G310" s="69">
        <f t="shared" si="58"/>
        <v>0</v>
      </c>
      <c r="H310" s="69">
        <f t="shared" si="59"/>
        <v>0</v>
      </c>
      <c r="I310" s="69">
        <f t="shared" si="60"/>
        <v>0</v>
      </c>
      <c r="J310" s="69">
        <f t="shared" si="61"/>
        <v>0</v>
      </c>
      <c r="K310" s="69">
        <f t="shared" si="62"/>
        <v>0</v>
      </c>
      <c r="L310" s="69">
        <f t="shared" si="63"/>
        <v>0</v>
      </c>
      <c r="M310" s="69">
        <f t="shared" ca="1" si="68"/>
        <v>-2.0445420170103574E-3</v>
      </c>
      <c r="N310" s="69">
        <f t="shared" ca="1" si="64"/>
        <v>0</v>
      </c>
      <c r="O310" s="79">
        <f t="shared" ca="1" si="65"/>
        <v>0</v>
      </c>
      <c r="P310" s="69">
        <f t="shared" ca="1" si="66"/>
        <v>0</v>
      </c>
      <c r="Q310" s="69">
        <f t="shared" ca="1" si="67"/>
        <v>0</v>
      </c>
      <c r="R310" s="44">
        <f t="shared" ca="1" si="56"/>
        <v>2.0445420170103574E-3</v>
      </c>
    </row>
    <row r="311" spans="1:18">
      <c r="A311" s="75"/>
      <c r="B311" s="75"/>
      <c r="C311" s="75"/>
      <c r="D311" s="76">
        <f t="shared" si="57"/>
        <v>0</v>
      </c>
      <c r="E311" s="76">
        <f t="shared" si="57"/>
        <v>0</v>
      </c>
      <c r="F311" s="69">
        <f t="shared" si="58"/>
        <v>0</v>
      </c>
      <c r="G311" s="69">
        <f t="shared" si="58"/>
        <v>0</v>
      </c>
      <c r="H311" s="69">
        <f t="shared" si="59"/>
        <v>0</v>
      </c>
      <c r="I311" s="69">
        <f t="shared" si="60"/>
        <v>0</v>
      </c>
      <c r="J311" s="69">
        <f t="shared" si="61"/>
        <v>0</v>
      </c>
      <c r="K311" s="69">
        <f t="shared" si="62"/>
        <v>0</v>
      </c>
      <c r="L311" s="69">
        <f t="shared" si="63"/>
        <v>0</v>
      </c>
      <c r="M311" s="69">
        <f t="shared" ca="1" si="68"/>
        <v>-2.0445420170103574E-3</v>
      </c>
      <c r="N311" s="69">
        <f t="shared" ca="1" si="64"/>
        <v>0</v>
      </c>
      <c r="O311" s="79">
        <f t="shared" ca="1" si="65"/>
        <v>0</v>
      </c>
      <c r="P311" s="69">
        <f t="shared" ca="1" si="66"/>
        <v>0</v>
      </c>
      <c r="Q311" s="69">
        <f t="shared" ca="1" si="67"/>
        <v>0</v>
      </c>
      <c r="R311" s="44">
        <f t="shared" ca="1" si="56"/>
        <v>2.0445420170103574E-3</v>
      </c>
    </row>
    <row r="312" spans="1:18">
      <c r="A312" s="75"/>
      <c r="B312" s="75"/>
      <c r="C312" s="75"/>
      <c r="D312" s="76">
        <f t="shared" si="57"/>
        <v>0</v>
      </c>
      <c r="E312" s="76">
        <f t="shared" si="57"/>
        <v>0</v>
      </c>
      <c r="F312" s="69">
        <f t="shared" si="58"/>
        <v>0</v>
      </c>
      <c r="G312" s="69">
        <f t="shared" si="58"/>
        <v>0</v>
      </c>
      <c r="H312" s="69">
        <f t="shared" si="59"/>
        <v>0</v>
      </c>
      <c r="I312" s="69">
        <f t="shared" si="60"/>
        <v>0</v>
      </c>
      <c r="J312" s="69">
        <f t="shared" si="61"/>
        <v>0</v>
      </c>
      <c r="K312" s="69">
        <f t="shared" si="62"/>
        <v>0</v>
      </c>
      <c r="L312" s="69">
        <f t="shared" si="63"/>
        <v>0</v>
      </c>
      <c r="M312" s="69">
        <f t="shared" ca="1" si="68"/>
        <v>-2.0445420170103574E-3</v>
      </c>
      <c r="N312" s="69">
        <f t="shared" ca="1" si="64"/>
        <v>0</v>
      </c>
      <c r="O312" s="79">
        <f t="shared" ca="1" si="65"/>
        <v>0</v>
      </c>
      <c r="P312" s="69">
        <f t="shared" ca="1" si="66"/>
        <v>0</v>
      </c>
      <c r="Q312" s="69">
        <f t="shared" ca="1" si="67"/>
        <v>0</v>
      </c>
      <c r="R312" s="44">
        <f t="shared" ca="1" si="56"/>
        <v>2.0445420170103574E-3</v>
      </c>
    </row>
    <row r="313" spans="1:18">
      <c r="A313" s="75"/>
      <c r="B313" s="75"/>
      <c r="C313" s="75"/>
      <c r="D313" s="76">
        <f t="shared" si="57"/>
        <v>0</v>
      </c>
      <c r="E313" s="76">
        <f t="shared" si="57"/>
        <v>0</v>
      </c>
      <c r="F313" s="69">
        <f t="shared" si="58"/>
        <v>0</v>
      </c>
      <c r="G313" s="69">
        <f t="shared" si="58"/>
        <v>0</v>
      </c>
      <c r="H313" s="69">
        <f t="shared" si="59"/>
        <v>0</v>
      </c>
      <c r="I313" s="69">
        <f t="shared" si="60"/>
        <v>0</v>
      </c>
      <c r="J313" s="69">
        <f t="shared" si="61"/>
        <v>0</v>
      </c>
      <c r="K313" s="69">
        <f t="shared" si="62"/>
        <v>0</v>
      </c>
      <c r="L313" s="69">
        <f t="shared" si="63"/>
        <v>0</v>
      </c>
      <c r="M313" s="69">
        <f t="shared" ca="1" si="68"/>
        <v>-2.0445420170103574E-3</v>
      </c>
      <c r="N313" s="69">
        <f t="shared" ca="1" si="64"/>
        <v>0</v>
      </c>
      <c r="O313" s="79">
        <f t="shared" ca="1" si="65"/>
        <v>0</v>
      </c>
      <c r="P313" s="69">
        <f t="shared" ca="1" si="66"/>
        <v>0</v>
      </c>
      <c r="Q313" s="69">
        <f t="shared" ca="1" si="67"/>
        <v>0</v>
      </c>
      <c r="R313" s="44">
        <f t="shared" ca="1" si="56"/>
        <v>2.0445420170103574E-3</v>
      </c>
    </row>
    <row r="314" spans="1:18">
      <c r="A314" s="75"/>
      <c r="B314" s="75"/>
      <c r="C314" s="75"/>
      <c r="D314" s="76">
        <f t="shared" si="57"/>
        <v>0</v>
      </c>
      <c r="E314" s="76">
        <f t="shared" si="57"/>
        <v>0</v>
      </c>
      <c r="F314" s="69">
        <f t="shared" si="58"/>
        <v>0</v>
      </c>
      <c r="G314" s="69">
        <f t="shared" si="58"/>
        <v>0</v>
      </c>
      <c r="H314" s="69">
        <f t="shared" si="59"/>
        <v>0</v>
      </c>
      <c r="I314" s="69">
        <f t="shared" si="60"/>
        <v>0</v>
      </c>
      <c r="J314" s="69">
        <f t="shared" si="61"/>
        <v>0</v>
      </c>
      <c r="K314" s="69">
        <f t="shared" si="62"/>
        <v>0</v>
      </c>
      <c r="L314" s="69">
        <f t="shared" si="63"/>
        <v>0</v>
      </c>
      <c r="M314" s="69">
        <f t="shared" ca="1" si="68"/>
        <v>-2.0445420170103574E-3</v>
      </c>
      <c r="N314" s="69">
        <f t="shared" ca="1" si="64"/>
        <v>0</v>
      </c>
      <c r="O314" s="79">
        <f t="shared" ca="1" si="65"/>
        <v>0</v>
      </c>
      <c r="P314" s="69">
        <f t="shared" ca="1" si="66"/>
        <v>0</v>
      </c>
      <c r="Q314" s="69">
        <f t="shared" ca="1" si="67"/>
        <v>0</v>
      </c>
      <c r="R314" s="44">
        <f t="shared" ca="1" si="56"/>
        <v>2.0445420170103574E-3</v>
      </c>
    </row>
    <row r="315" spans="1:18">
      <c r="A315" s="75"/>
      <c r="B315" s="75"/>
      <c r="C315" s="75"/>
      <c r="D315" s="76">
        <f t="shared" si="57"/>
        <v>0</v>
      </c>
      <c r="E315" s="76">
        <f t="shared" si="57"/>
        <v>0</v>
      </c>
      <c r="F315" s="69">
        <f t="shared" si="58"/>
        <v>0</v>
      </c>
      <c r="G315" s="69">
        <f t="shared" si="58"/>
        <v>0</v>
      </c>
      <c r="H315" s="69">
        <f t="shared" si="59"/>
        <v>0</v>
      </c>
      <c r="I315" s="69">
        <f t="shared" si="60"/>
        <v>0</v>
      </c>
      <c r="J315" s="69">
        <f t="shared" si="61"/>
        <v>0</v>
      </c>
      <c r="K315" s="69">
        <f t="shared" si="62"/>
        <v>0</v>
      </c>
      <c r="L315" s="69">
        <f t="shared" si="63"/>
        <v>0</v>
      </c>
      <c r="M315" s="69">
        <f t="shared" ca="1" si="68"/>
        <v>-2.0445420170103574E-3</v>
      </c>
      <c r="N315" s="69">
        <f t="shared" ca="1" si="64"/>
        <v>0</v>
      </c>
      <c r="O315" s="79">
        <f t="shared" ca="1" si="65"/>
        <v>0</v>
      </c>
      <c r="P315" s="69">
        <f t="shared" ca="1" si="66"/>
        <v>0</v>
      </c>
      <c r="Q315" s="69">
        <f t="shared" ca="1" si="67"/>
        <v>0</v>
      </c>
      <c r="R315" s="44">
        <f t="shared" ca="1" si="56"/>
        <v>2.0445420170103574E-3</v>
      </c>
    </row>
    <row r="316" spans="1:18">
      <c r="A316" s="75"/>
      <c r="B316" s="75"/>
      <c r="C316" s="75"/>
      <c r="D316" s="76">
        <f t="shared" si="57"/>
        <v>0</v>
      </c>
      <c r="E316" s="76">
        <f t="shared" si="57"/>
        <v>0</v>
      </c>
      <c r="F316" s="69">
        <f t="shared" si="58"/>
        <v>0</v>
      </c>
      <c r="G316" s="69">
        <f t="shared" si="58"/>
        <v>0</v>
      </c>
      <c r="H316" s="69">
        <f t="shared" si="59"/>
        <v>0</v>
      </c>
      <c r="I316" s="69">
        <f t="shared" si="60"/>
        <v>0</v>
      </c>
      <c r="J316" s="69">
        <f t="shared" si="61"/>
        <v>0</v>
      </c>
      <c r="K316" s="69">
        <f t="shared" si="62"/>
        <v>0</v>
      </c>
      <c r="L316" s="69">
        <f t="shared" si="63"/>
        <v>0</v>
      </c>
      <c r="M316" s="69">
        <f t="shared" ca="1" si="68"/>
        <v>-2.0445420170103574E-3</v>
      </c>
      <c r="N316" s="69">
        <f t="shared" ca="1" si="64"/>
        <v>0</v>
      </c>
      <c r="O316" s="79">
        <f t="shared" ca="1" si="65"/>
        <v>0</v>
      </c>
      <c r="P316" s="69">
        <f t="shared" ca="1" si="66"/>
        <v>0</v>
      </c>
      <c r="Q316" s="69">
        <f t="shared" ca="1" si="67"/>
        <v>0</v>
      </c>
      <c r="R316" s="44">
        <f t="shared" ca="1" si="56"/>
        <v>2.0445420170103574E-3</v>
      </c>
    </row>
    <row r="317" spans="1:18">
      <c r="A317" s="75"/>
      <c r="B317" s="75"/>
      <c r="C317" s="75"/>
      <c r="D317" s="76">
        <f t="shared" si="57"/>
        <v>0</v>
      </c>
      <c r="E317" s="76">
        <f t="shared" si="57"/>
        <v>0</v>
      </c>
      <c r="F317" s="69">
        <f t="shared" si="58"/>
        <v>0</v>
      </c>
      <c r="G317" s="69">
        <f t="shared" si="58"/>
        <v>0</v>
      </c>
      <c r="H317" s="69">
        <f t="shared" si="59"/>
        <v>0</v>
      </c>
      <c r="I317" s="69">
        <f t="shared" si="60"/>
        <v>0</v>
      </c>
      <c r="J317" s="69">
        <f t="shared" si="61"/>
        <v>0</v>
      </c>
      <c r="K317" s="69">
        <f t="shared" si="62"/>
        <v>0</v>
      </c>
      <c r="L317" s="69">
        <f t="shared" si="63"/>
        <v>0</v>
      </c>
      <c r="M317" s="69">
        <f t="shared" ca="1" si="68"/>
        <v>-2.0445420170103574E-3</v>
      </c>
      <c r="N317" s="69">
        <f t="shared" ca="1" si="64"/>
        <v>0</v>
      </c>
      <c r="O317" s="79">
        <f t="shared" ca="1" si="65"/>
        <v>0</v>
      </c>
      <c r="P317" s="69">
        <f t="shared" ca="1" si="66"/>
        <v>0</v>
      </c>
      <c r="Q317" s="69">
        <f t="shared" ca="1" si="67"/>
        <v>0</v>
      </c>
      <c r="R317" s="44">
        <f t="shared" ca="1" si="56"/>
        <v>2.0445420170103574E-3</v>
      </c>
    </row>
    <row r="318" spans="1:18">
      <c r="A318" s="75"/>
      <c r="B318" s="75"/>
      <c r="C318" s="75"/>
      <c r="D318" s="76">
        <f t="shared" si="57"/>
        <v>0</v>
      </c>
      <c r="E318" s="76">
        <f t="shared" si="57"/>
        <v>0</v>
      </c>
      <c r="F318" s="69">
        <f t="shared" si="58"/>
        <v>0</v>
      </c>
      <c r="G318" s="69">
        <f t="shared" si="58"/>
        <v>0</v>
      </c>
      <c r="H318" s="69">
        <f t="shared" si="59"/>
        <v>0</v>
      </c>
      <c r="I318" s="69">
        <f t="shared" si="60"/>
        <v>0</v>
      </c>
      <c r="J318" s="69">
        <f t="shared" si="61"/>
        <v>0</v>
      </c>
      <c r="K318" s="69">
        <f t="shared" si="62"/>
        <v>0</v>
      </c>
      <c r="L318" s="69">
        <f t="shared" si="63"/>
        <v>0</v>
      </c>
      <c r="M318" s="69">
        <f t="shared" ca="1" si="68"/>
        <v>-2.0445420170103574E-3</v>
      </c>
      <c r="N318" s="69">
        <f t="shared" ca="1" si="64"/>
        <v>0</v>
      </c>
      <c r="O318" s="79">
        <f t="shared" ca="1" si="65"/>
        <v>0</v>
      </c>
      <c r="P318" s="69">
        <f t="shared" ca="1" si="66"/>
        <v>0</v>
      </c>
      <c r="Q318" s="69">
        <f t="shared" ca="1" si="67"/>
        <v>0</v>
      </c>
      <c r="R318" s="44">
        <f t="shared" ca="1" si="56"/>
        <v>2.0445420170103574E-3</v>
      </c>
    </row>
    <row r="319" spans="1:18">
      <c r="A319" s="75"/>
      <c r="B319" s="75"/>
      <c r="C319" s="75"/>
      <c r="D319" s="76">
        <f t="shared" si="57"/>
        <v>0</v>
      </c>
      <c r="E319" s="76">
        <f t="shared" si="57"/>
        <v>0</v>
      </c>
      <c r="F319" s="69">
        <f t="shared" si="58"/>
        <v>0</v>
      </c>
      <c r="G319" s="69">
        <f t="shared" si="58"/>
        <v>0</v>
      </c>
      <c r="H319" s="69">
        <f t="shared" si="59"/>
        <v>0</v>
      </c>
      <c r="I319" s="69">
        <f t="shared" si="60"/>
        <v>0</v>
      </c>
      <c r="J319" s="69">
        <f t="shared" si="61"/>
        <v>0</v>
      </c>
      <c r="K319" s="69">
        <f t="shared" si="62"/>
        <v>0</v>
      </c>
      <c r="L319" s="69">
        <f t="shared" si="63"/>
        <v>0</v>
      </c>
      <c r="M319" s="69">
        <f t="shared" ca="1" si="68"/>
        <v>-2.0445420170103574E-3</v>
      </c>
      <c r="N319" s="69">
        <f t="shared" ca="1" si="64"/>
        <v>0</v>
      </c>
      <c r="O319" s="79">
        <f t="shared" ca="1" si="65"/>
        <v>0</v>
      </c>
      <c r="P319" s="69">
        <f t="shared" ca="1" si="66"/>
        <v>0</v>
      </c>
      <c r="Q319" s="69">
        <f t="shared" ca="1" si="67"/>
        <v>0</v>
      </c>
      <c r="R319" s="44">
        <f t="shared" ca="1" si="56"/>
        <v>2.0445420170103574E-3</v>
      </c>
    </row>
    <row r="320" spans="1:18">
      <c r="A320" s="75"/>
      <c r="B320" s="75"/>
      <c r="C320" s="75"/>
      <c r="D320" s="76">
        <f t="shared" si="57"/>
        <v>0</v>
      </c>
      <c r="E320" s="76">
        <f t="shared" si="57"/>
        <v>0</v>
      </c>
      <c r="F320" s="69">
        <f t="shared" si="58"/>
        <v>0</v>
      </c>
      <c r="G320" s="69">
        <f t="shared" si="58"/>
        <v>0</v>
      </c>
      <c r="H320" s="69">
        <f t="shared" si="59"/>
        <v>0</v>
      </c>
      <c r="I320" s="69">
        <f t="shared" si="60"/>
        <v>0</v>
      </c>
      <c r="J320" s="69">
        <f t="shared" si="61"/>
        <v>0</v>
      </c>
      <c r="K320" s="69">
        <f t="shared" si="62"/>
        <v>0</v>
      </c>
      <c r="L320" s="69">
        <f t="shared" si="63"/>
        <v>0</v>
      </c>
      <c r="M320" s="69">
        <f t="shared" ca="1" si="68"/>
        <v>-2.0445420170103574E-3</v>
      </c>
      <c r="N320" s="69">
        <f t="shared" ca="1" si="64"/>
        <v>0</v>
      </c>
      <c r="O320" s="79">
        <f t="shared" ca="1" si="65"/>
        <v>0</v>
      </c>
      <c r="P320" s="69">
        <f t="shared" ca="1" si="66"/>
        <v>0</v>
      </c>
      <c r="Q320" s="69">
        <f t="shared" ca="1" si="67"/>
        <v>0</v>
      </c>
      <c r="R320" s="44">
        <f t="shared" ca="1" si="56"/>
        <v>2.0445420170103574E-3</v>
      </c>
    </row>
    <row r="321" spans="1:18">
      <c r="A321" s="75"/>
      <c r="B321" s="75"/>
      <c r="C321" s="75"/>
      <c r="D321" s="76">
        <f t="shared" si="57"/>
        <v>0</v>
      </c>
      <c r="E321" s="76">
        <f t="shared" si="57"/>
        <v>0</v>
      </c>
      <c r="F321" s="69">
        <f t="shared" si="58"/>
        <v>0</v>
      </c>
      <c r="G321" s="69">
        <f t="shared" si="58"/>
        <v>0</v>
      </c>
      <c r="H321" s="69">
        <f t="shared" si="59"/>
        <v>0</v>
      </c>
      <c r="I321" s="69">
        <f t="shared" si="60"/>
        <v>0</v>
      </c>
      <c r="J321" s="69">
        <f t="shared" si="61"/>
        <v>0</v>
      </c>
      <c r="K321" s="69">
        <f t="shared" si="62"/>
        <v>0</v>
      </c>
      <c r="L321" s="69">
        <f t="shared" si="63"/>
        <v>0</v>
      </c>
      <c r="M321" s="69">
        <f t="shared" ca="1" si="68"/>
        <v>-2.0445420170103574E-3</v>
      </c>
      <c r="N321" s="69">
        <f t="shared" ca="1" si="64"/>
        <v>0</v>
      </c>
      <c r="O321" s="79">
        <f t="shared" ca="1" si="65"/>
        <v>0</v>
      </c>
      <c r="P321" s="69">
        <f t="shared" ca="1" si="66"/>
        <v>0</v>
      </c>
      <c r="Q321" s="69">
        <f t="shared" ca="1" si="67"/>
        <v>0</v>
      </c>
      <c r="R321" s="44">
        <f t="shared" ca="1" si="56"/>
        <v>2.0445420170103574E-3</v>
      </c>
    </row>
    <row r="322" spans="1:18">
      <c r="A322" s="75"/>
      <c r="B322" s="75"/>
      <c r="C322" s="75"/>
      <c r="D322" s="76">
        <f t="shared" si="57"/>
        <v>0</v>
      </c>
      <c r="E322" s="76">
        <f t="shared" si="57"/>
        <v>0</v>
      </c>
      <c r="F322" s="69">
        <f t="shared" si="58"/>
        <v>0</v>
      </c>
      <c r="G322" s="69">
        <f t="shared" si="58"/>
        <v>0</v>
      </c>
      <c r="H322" s="69">
        <f t="shared" si="59"/>
        <v>0</v>
      </c>
      <c r="I322" s="69">
        <f t="shared" si="60"/>
        <v>0</v>
      </c>
      <c r="J322" s="69">
        <f t="shared" si="61"/>
        <v>0</v>
      </c>
      <c r="K322" s="69">
        <f t="shared" si="62"/>
        <v>0</v>
      </c>
      <c r="L322" s="69">
        <f t="shared" si="63"/>
        <v>0</v>
      </c>
      <c r="M322" s="69">
        <f t="shared" ca="1" si="68"/>
        <v>-2.0445420170103574E-3</v>
      </c>
      <c r="N322" s="69">
        <f t="shared" ca="1" si="64"/>
        <v>0</v>
      </c>
      <c r="O322" s="79">
        <f t="shared" ca="1" si="65"/>
        <v>0</v>
      </c>
      <c r="P322" s="69">
        <f t="shared" ca="1" si="66"/>
        <v>0</v>
      </c>
      <c r="Q322" s="69">
        <f t="shared" ca="1" si="67"/>
        <v>0</v>
      </c>
      <c r="R322" s="44">
        <f t="shared" ca="1" si="56"/>
        <v>2.0445420170103574E-3</v>
      </c>
    </row>
    <row r="323" spans="1:18">
      <c r="A323" s="75"/>
      <c r="B323" s="75"/>
      <c r="C323" s="75"/>
      <c r="D323" s="76">
        <f t="shared" si="57"/>
        <v>0</v>
      </c>
      <c r="E323" s="76">
        <f t="shared" si="57"/>
        <v>0</v>
      </c>
      <c r="F323" s="69">
        <f t="shared" si="58"/>
        <v>0</v>
      </c>
      <c r="G323" s="69">
        <f t="shared" si="58"/>
        <v>0</v>
      </c>
      <c r="H323" s="69">
        <f t="shared" si="59"/>
        <v>0</v>
      </c>
      <c r="I323" s="69">
        <f t="shared" si="60"/>
        <v>0</v>
      </c>
      <c r="J323" s="69">
        <f t="shared" si="61"/>
        <v>0</v>
      </c>
      <c r="K323" s="69">
        <f t="shared" si="62"/>
        <v>0</v>
      </c>
      <c r="L323" s="69">
        <f t="shared" si="63"/>
        <v>0</v>
      </c>
      <c r="M323" s="69">
        <f t="shared" ca="1" si="68"/>
        <v>-2.0445420170103574E-3</v>
      </c>
      <c r="N323" s="69">
        <f t="shared" ca="1" si="64"/>
        <v>0</v>
      </c>
      <c r="O323" s="79">
        <f t="shared" ca="1" si="65"/>
        <v>0</v>
      </c>
      <c r="P323" s="69">
        <f t="shared" ca="1" si="66"/>
        <v>0</v>
      </c>
      <c r="Q323" s="69">
        <f t="shared" ca="1" si="67"/>
        <v>0</v>
      </c>
      <c r="R323" s="44">
        <f t="shared" ca="1" si="56"/>
        <v>2.0445420170103574E-3</v>
      </c>
    </row>
    <row r="324" spans="1:18">
      <c r="A324" s="75"/>
      <c r="B324" s="75"/>
      <c r="C324" s="75"/>
      <c r="D324" s="76">
        <f t="shared" si="57"/>
        <v>0</v>
      </c>
      <c r="E324" s="76">
        <f t="shared" si="57"/>
        <v>0</v>
      </c>
      <c r="F324" s="69">
        <f t="shared" si="58"/>
        <v>0</v>
      </c>
      <c r="G324" s="69">
        <f t="shared" si="58"/>
        <v>0</v>
      </c>
      <c r="H324" s="69">
        <f t="shared" si="59"/>
        <v>0</v>
      </c>
      <c r="I324" s="69">
        <f t="shared" si="60"/>
        <v>0</v>
      </c>
      <c r="J324" s="69">
        <f t="shared" si="61"/>
        <v>0</v>
      </c>
      <c r="K324" s="69">
        <f t="shared" si="62"/>
        <v>0</v>
      </c>
      <c r="L324" s="69">
        <f t="shared" si="63"/>
        <v>0</v>
      </c>
      <c r="M324" s="69">
        <f t="shared" ca="1" si="68"/>
        <v>-2.0445420170103574E-3</v>
      </c>
      <c r="N324" s="69">
        <f t="shared" ca="1" si="64"/>
        <v>0</v>
      </c>
      <c r="O324" s="79">
        <f t="shared" ca="1" si="65"/>
        <v>0</v>
      </c>
      <c r="P324" s="69">
        <f t="shared" ca="1" si="66"/>
        <v>0</v>
      </c>
      <c r="Q324" s="69">
        <f t="shared" ca="1" si="67"/>
        <v>0</v>
      </c>
      <c r="R324" s="44">
        <f t="shared" ca="1" si="56"/>
        <v>2.0445420170103574E-3</v>
      </c>
    </row>
    <row r="325" spans="1:18">
      <c r="A325" s="75"/>
      <c r="B325" s="75"/>
      <c r="C325" s="75"/>
      <c r="D325" s="76">
        <f t="shared" si="57"/>
        <v>0</v>
      </c>
      <c r="E325" s="76">
        <f t="shared" si="57"/>
        <v>0</v>
      </c>
      <c r="F325" s="69">
        <f t="shared" si="58"/>
        <v>0</v>
      </c>
      <c r="G325" s="69">
        <f t="shared" si="58"/>
        <v>0</v>
      </c>
      <c r="H325" s="69">
        <f t="shared" si="59"/>
        <v>0</v>
      </c>
      <c r="I325" s="69">
        <f t="shared" si="60"/>
        <v>0</v>
      </c>
      <c r="J325" s="69">
        <f t="shared" si="61"/>
        <v>0</v>
      </c>
      <c r="K325" s="69">
        <f t="shared" si="62"/>
        <v>0</v>
      </c>
      <c r="L325" s="69">
        <f t="shared" si="63"/>
        <v>0</v>
      </c>
      <c r="M325" s="69">
        <f t="shared" ca="1" si="68"/>
        <v>-2.0445420170103574E-3</v>
      </c>
      <c r="N325" s="69">
        <f t="shared" ca="1" si="64"/>
        <v>0</v>
      </c>
      <c r="O325" s="79">
        <f t="shared" ca="1" si="65"/>
        <v>0</v>
      </c>
      <c r="P325" s="69">
        <f t="shared" ca="1" si="66"/>
        <v>0</v>
      </c>
      <c r="Q325" s="69">
        <f t="shared" ca="1" si="67"/>
        <v>0</v>
      </c>
      <c r="R325" s="44">
        <f t="shared" ca="1" si="56"/>
        <v>2.0445420170103574E-3</v>
      </c>
    </row>
    <row r="326" spans="1:18">
      <c r="A326" s="75"/>
      <c r="B326" s="75"/>
      <c r="C326" s="75"/>
      <c r="D326" s="76">
        <f t="shared" si="57"/>
        <v>0</v>
      </c>
      <c r="E326" s="76">
        <f t="shared" si="57"/>
        <v>0</v>
      </c>
      <c r="F326" s="69">
        <f t="shared" si="58"/>
        <v>0</v>
      </c>
      <c r="G326" s="69">
        <f t="shared" si="58"/>
        <v>0</v>
      </c>
      <c r="H326" s="69">
        <f t="shared" si="59"/>
        <v>0</v>
      </c>
      <c r="I326" s="69">
        <f t="shared" si="60"/>
        <v>0</v>
      </c>
      <c r="J326" s="69">
        <f t="shared" si="61"/>
        <v>0</v>
      </c>
      <c r="K326" s="69">
        <f t="shared" si="62"/>
        <v>0</v>
      </c>
      <c r="L326" s="69">
        <f t="shared" si="63"/>
        <v>0</v>
      </c>
      <c r="M326" s="69">
        <f t="shared" ca="1" si="68"/>
        <v>-2.0445420170103574E-3</v>
      </c>
      <c r="N326" s="69">
        <f t="shared" ca="1" si="64"/>
        <v>0</v>
      </c>
      <c r="O326" s="79">
        <f t="shared" ca="1" si="65"/>
        <v>0</v>
      </c>
      <c r="P326" s="69">
        <f t="shared" ca="1" si="66"/>
        <v>0</v>
      </c>
      <c r="Q326" s="69">
        <f t="shared" ca="1" si="67"/>
        <v>0</v>
      </c>
      <c r="R326" s="44">
        <f t="shared" ca="1" si="56"/>
        <v>2.0445420170103574E-3</v>
      </c>
    </row>
    <row r="327" spans="1:18">
      <c r="A327" s="75"/>
      <c r="B327" s="75"/>
      <c r="C327" s="75"/>
      <c r="D327" s="76">
        <f t="shared" si="57"/>
        <v>0</v>
      </c>
      <c r="E327" s="76">
        <f t="shared" si="57"/>
        <v>0</v>
      </c>
      <c r="F327" s="69">
        <f t="shared" si="58"/>
        <v>0</v>
      </c>
      <c r="G327" s="69">
        <f t="shared" si="58"/>
        <v>0</v>
      </c>
      <c r="H327" s="69">
        <f t="shared" si="59"/>
        <v>0</v>
      </c>
      <c r="I327" s="69">
        <f t="shared" si="60"/>
        <v>0</v>
      </c>
      <c r="J327" s="69">
        <f t="shared" si="61"/>
        <v>0</v>
      </c>
      <c r="K327" s="69">
        <f t="shared" si="62"/>
        <v>0</v>
      </c>
      <c r="L327" s="69">
        <f t="shared" si="63"/>
        <v>0</v>
      </c>
      <c r="M327" s="69">
        <f t="shared" ca="1" si="68"/>
        <v>-2.0445420170103574E-3</v>
      </c>
      <c r="N327" s="69">
        <f t="shared" ca="1" si="64"/>
        <v>0</v>
      </c>
      <c r="O327" s="79">
        <f t="shared" ca="1" si="65"/>
        <v>0</v>
      </c>
      <c r="P327" s="69">
        <f t="shared" ca="1" si="66"/>
        <v>0</v>
      </c>
      <c r="Q327" s="69">
        <f t="shared" ca="1" si="67"/>
        <v>0</v>
      </c>
      <c r="R327" s="44">
        <f t="shared" ca="1" si="56"/>
        <v>2.0445420170103574E-3</v>
      </c>
    </row>
    <row r="328" spans="1:18">
      <c r="A328" s="75"/>
      <c r="B328" s="75"/>
      <c r="C328" s="75"/>
      <c r="D328" s="76">
        <f t="shared" si="57"/>
        <v>0</v>
      </c>
      <c r="E328" s="76">
        <f t="shared" si="57"/>
        <v>0</v>
      </c>
      <c r="F328" s="69">
        <f t="shared" si="58"/>
        <v>0</v>
      </c>
      <c r="G328" s="69">
        <f t="shared" si="58"/>
        <v>0</v>
      </c>
      <c r="H328" s="69">
        <f t="shared" si="59"/>
        <v>0</v>
      </c>
      <c r="I328" s="69">
        <f t="shared" si="60"/>
        <v>0</v>
      </c>
      <c r="J328" s="69">
        <f t="shared" si="61"/>
        <v>0</v>
      </c>
      <c r="K328" s="69">
        <f t="shared" si="62"/>
        <v>0</v>
      </c>
      <c r="L328" s="69">
        <f t="shared" si="63"/>
        <v>0</v>
      </c>
      <c r="M328" s="69">
        <f t="shared" ca="1" si="68"/>
        <v>-2.0445420170103574E-3</v>
      </c>
      <c r="N328" s="69">
        <f t="shared" ca="1" si="64"/>
        <v>0</v>
      </c>
      <c r="O328" s="79">
        <f t="shared" ca="1" si="65"/>
        <v>0</v>
      </c>
      <c r="P328" s="69">
        <f t="shared" ca="1" si="66"/>
        <v>0</v>
      </c>
      <c r="Q328" s="69">
        <f t="shared" ca="1" si="67"/>
        <v>0</v>
      </c>
      <c r="R328" s="44">
        <f t="shared" ca="1" si="56"/>
        <v>2.0445420170103574E-3</v>
      </c>
    </row>
    <row r="329" spans="1:18">
      <c r="A329" s="75"/>
      <c r="B329" s="75"/>
      <c r="C329" s="75"/>
      <c r="D329" s="76">
        <f t="shared" si="57"/>
        <v>0</v>
      </c>
      <c r="E329" s="76">
        <f t="shared" si="57"/>
        <v>0</v>
      </c>
      <c r="F329" s="69">
        <f t="shared" si="58"/>
        <v>0</v>
      </c>
      <c r="G329" s="69">
        <f t="shared" si="58"/>
        <v>0</v>
      </c>
      <c r="H329" s="69">
        <f t="shared" si="59"/>
        <v>0</v>
      </c>
      <c r="I329" s="69">
        <f t="shared" si="60"/>
        <v>0</v>
      </c>
      <c r="J329" s="69">
        <f t="shared" si="61"/>
        <v>0</v>
      </c>
      <c r="K329" s="69">
        <f t="shared" si="62"/>
        <v>0</v>
      </c>
      <c r="L329" s="69">
        <f t="shared" si="63"/>
        <v>0</v>
      </c>
      <c r="M329" s="69">
        <f t="shared" ca="1" si="68"/>
        <v>-2.0445420170103574E-3</v>
      </c>
      <c r="N329" s="69">
        <f t="shared" ca="1" si="64"/>
        <v>0</v>
      </c>
      <c r="O329" s="79">
        <f t="shared" ca="1" si="65"/>
        <v>0</v>
      </c>
      <c r="P329" s="69">
        <f t="shared" ca="1" si="66"/>
        <v>0</v>
      </c>
      <c r="Q329" s="69">
        <f t="shared" ca="1" si="67"/>
        <v>0</v>
      </c>
      <c r="R329" s="44">
        <f t="shared" ca="1" si="56"/>
        <v>2.0445420170103574E-3</v>
      </c>
    </row>
    <row r="330" spans="1:18">
      <c r="A330" s="75"/>
      <c r="B330" s="75"/>
      <c r="C330" s="75"/>
      <c r="D330" s="76">
        <f t="shared" si="57"/>
        <v>0</v>
      </c>
      <c r="E330" s="76">
        <f t="shared" si="57"/>
        <v>0</v>
      </c>
      <c r="F330" s="69">
        <f t="shared" si="58"/>
        <v>0</v>
      </c>
      <c r="G330" s="69">
        <f t="shared" si="58"/>
        <v>0</v>
      </c>
      <c r="H330" s="69">
        <f t="shared" si="59"/>
        <v>0</v>
      </c>
      <c r="I330" s="69">
        <f t="shared" si="60"/>
        <v>0</v>
      </c>
      <c r="J330" s="69">
        <f t="shared" si="61"/>
        <v>0</v>
      </c>
      <c r="K330" s="69">
        <f t="shared" si="62"/>
        <v>0</v>
      </c>
      <c r="L330" s="69">
        <f t="shared" si="63"/>
        <v>0</v>
      </c>
      <c r="M330" s="69">
        <f t="shared" ca="1" si="68"/>
        <v>-2.0445420170103574E-3</v>
      </c>
      <c r="N330" s="69">
        <f t="shared" ca="1" si="64"/>
        <v>0</v>
      </c>
      <c r="O330" s="79">
        <f t="shared" ca="1" si="65"/>
        <v>0</v>
      </c>
      <c r="P330" s="69">
        <f t="shared" ca="1" si="66"/>
        <v>0</v>
      </c>
      <c r="Q330" s="69">
        <f t="shared" ca="1" si="67"/>
        <v>0</v>
      </c>
      <c r="R330" s="44">
        <f t="shared" ca="1" si="56"/>
        <v>2.0445420170103574E-3</v>
      </c>
    </row>
    <row r="331" spans="1:18">
      <c r="A331" s="75"/>
      <c r="B331" s="75"/>
      <c r="C331" s="75"/>
      <c r="D331" s="76">
        <f t="shared" si="57"/>
        <v>0</v>
      </c>
      <c r="E331" s="76">
        <f t="shared" si="57"/>
        <v>0</v>
      </c>
      <c r="F331" s="69">
        <f t="shared" si="58"/>
        <v>0</v>
      </c>
      <c r="G331" s="69">
        <f t="shared" si="58"/>
        <v>0</v>
      </c>
      <c r="H331" s="69">
        <f t="shared" si="59"/>
        <v>0</v>
      </c>
      <c r="I331" s="69">
        <f t="shared" si="60"/>
        <v>0</v>
      </c>
      <c r="J331" s="69">
        <f t="shared" si="61"/>
        <v>0</v>
      </c>
      <c r="K331" s="69">
        <f t="shared" si="62"/>
        <v>0</v>
      </c>
      <c r="L331" s="69">
        <f t="shared" si="63"/>
        <v>0</v>
      </c>
      <c r="M331" s="69">
        <f t="shared" ca="1" si="68"/>
        <v>-2.0445420170103574E-3</v>
      </c>
      <c r="N331" s="69">
        <f t="shared" ca="1" si="64"/>
        <v>0</v>
      </c>
      <c r="O331" s="79">
        <f t="shared" ca="1" si="65"/>
        <v>0</v>
      </c>
      <c r="P331" s="69">
        <f t="shared" ca="1" si="66"/>
        <v>0</v>
      </c>
      <c r="Q331" s="69">
        <f t="shared" ca="1" si="67"/>
        <v>0</v>
      </c>
      <c r="R331" s="44">
        <f t="shared" ca="1" si="56"/>
        <v>2.0445420170103574E-3</v>
      </c>
    </row>
    <row r="332" spans="1:18">
      <c r="A332" s="75"/>
      <c r="B332" s="75"/>
      <c r="C332" s="75"/>
      <c r="D332" s="76">
        <f t="shared" si="57"/>
        <v>0</v>
      </c>
      <c r="E332" s="76">
        <f t="shared" si="57"/>
        <v>0</v>
      </c>
      <c r="F332" s="69">
        <f t="shared" si="58"/>
        <v>0</v>
      </c>
      <c r="G332" s="69">
        <f t="shared" si="58"/>
        <v>0</v>
      </c>
      <c r="H332" s="69">
        <f t="shared" si="59"/>
        <v>0</v>
      </c>
      <c r="I332" s="69">
        <f t="shared" si="60"/>
        <v>0</v>
      </c>
      <c r="J332" s="69">
        <f t="shared" si="61"/>
        <v>0</v>
      </c>
      <c r="K332" s="69">
        <f t="shared" si="62"/>
        <v>0</v>
      </c>
      <c r="L332" s="69">
        <f t="shared" si="63"/>
        <v>0</v>
      </c>
      <c r="M332" s="69">
        <f t="shared" ca="1" si="68"/>
        <v>-2.0445420170103574E-3</v>
      </c>
      <c r="N332" s="69">
        <f t="shared" ca="1" si="64"/>
        <v>0</v>
      </c>
      <c r="O332" s="79">
        <f t="shared" ca="1" si="65"/>
        <v>0</v>
      </c>
      <c r="P332" s="69">
        <f t="shared" ca="1" si="66"/>
        <v>0</v>
      </c>
      <c r="Q332" s="69">
        <f t="shared" ca="1" si="67"/>
        <v>0</v>
      </c>
      <c r="R332" s="44">
        <f t="shared" ca="1" si="56"/>
        <v>2.0445420170103574E-3</v>
      </c>
    </row>
    <row r="333" spans="1:18">
      <c r="A333" s="75"/>
      <c r="B333" s="75"/>
      <c r="C333" s="75"/>
      <c r="D333" s="76">
        <f t="shared" si="57"/>
        <v>0</v>
      </c>
      <c r="E333" s="76">
        <f t="shared" si="57"/>
        <v>0</v>
      </c>
      <c r="F333" s="69">
        <f t="shared" si="58"/>
        <v>0</v>
      </c>
      <c r="G333" s="69">
        <f t="shared" si="58"/>
        <v>0</v>
      </c>
      <c r="H333" s="69">
        <f t="shared" si="59"/>
        <v>0</v>
      </c>
      <c r="I333" s="69">
        <f t="shared" si="60"/>
        <v>0</v>
      </c>
      <c r="J333" s="69">
        <f t="shared" si="61"/>
        <v>0</v>
      </c>
      <c r="K333" s="69">
        <f t="shared" si="62"/>
        <v>0</v>
      </c>
      <c r="L333" s="69">
        <f t="shared" si="63"/>
        <v>0</v>
      </c>
      <c r="M333" s="69">
        <f t="shared" ca="1" si="68"/>
        <v>-2.0445420170103574E-3</v>
      </c>
      <c r="N333" s="69">
        <f t="shared" ca="1" si="64"/>
        <v>0</v>
      </c>
      <c r="O333" s="79">
        <f t="shared" ca="1" si="65"/>
        <v>0</v>
      </c>
      <c r="P333" s="69">
        <f t="shared" ca="1" si="66"/>
        <v>0</v>
      </c>
      <c r="Q333" s="69">
        <f t="shared" ca="1" si="67"/>
        <v>0</v>
      </c>
      <c r="R333" s="44">
        <f t="shared" ca="1" si="56"/>
        <v>2.0445420170103574E-3</v>
      </c>
    </row>
    <row r="334" spans="1:18">
      <c r="A334" s="75"/>
      <c r="B334" s="75"/>
      <c r="C334" s="75"/>
      <c r="D334" s="76">
        <f>A334/A$18</f>
        <v>0</v>
      </c>
      <c r="E334" s="76">
        <f>B334/B$18</f>
        <v>0</v>
      </c>
      <c r="F334" s="69">
        <f>$C334*D334</f>
        <v>0</v>
      </c>
      <c r="G334" s="69">
        <f>$C334*E334</f>
        <v>0</v>
      </c>
      <c r="H334" s="69">
        <f>C334*D334*D334</f>
        <v>0</v>
      </c>
      <c r="I334" s="69">
        <f>C334*D334*D334*D334</f>
        <v>0</v>
      </c>
      <c r="J334" s="69">
        <f>C334*D334*D334*D334*D334</f>
        <v>0</v>
      </c>
      <c r="K334" s="69">
        <f>C334*E334*D334</f>
        <v>0</v>
      </c>
      <c r="L334" s="69">
        <f>C334*E334*D334*D334</f>
        <v>0</v>
      </c>
      <c r="M334" s="69">
        <f t="shared" ca="1" si="68"/>
        <v>-2.0445420170103574E-3</v>
      </c>
      <c r="N334" s="69">
        <f ca="1">C334*(M334-E334)^2</f>
        <v>0</v>
      </c>
      <c r="O334" s="79">
        <f ca="1">(C334*O$1-O$2*F334+O$3*H334)^2</f>
        <v>0</v>
      </c>
      <c r="P334" s="69">
        <f ca="1">(-C334*O$2+O$4*F334-O$5*H334)^2</f>
        <v>0</v>
      </c>
      <c r="Q334" s="69">
        <f ca="1">+(C334*O$3-F334*O$5+H334*O$6)^2</f>
        <v>0</v>
      </c>
      <c r="R334" s="44">
        <f t="shared" ca="1" si="56"/>
        <v>2.0445420170103574E-3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W376"/>
  <sheetViews>
    <sheetView workbookViewId="0">
      <selection activeCell="E14" sqref="E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49</v>
      </c>
      <c r="E1" t="s">
        <v>160</v>
      </c>
      <c r="F1">
        <f>2*D13*365.24/C8</f>
        <v>2.3988480763717955E-7</v>
      </c>
      <c r="V1" s="5" t="s">
        <v>14</v>
      </c>
      <c r="W1" s="7" t="s">
        <v>25</v>
      </c>
    </row>
    <row r="2" spans="1:23">
      <c r="A2" t="s">
        <v>28</v>
      </c>
      <c r="B2" s="9" t="s">
        <v>32</v>
      </c>
      <c r="V2">
        <v>-2000</v>
      </c>
      <c r="W2">
        <f t="shared" ref="W2:W19" si="0">+D$11+D$12*V2+D$13*V2^2</f>
        <v>7.7071270075016627E-3</v>
      </c>
    </row>
    <row r="3" spans="1:23" ht="13.5" thickBot="1">
      <c r="A3" s="30" t="s">
        <v>181</v>
      </c>
      <c r="C3" s="19"/>
      <c r="V3">
        <v>-1000</v>
      </c>
      <c r="W3">
        <f t="shared" si="0"/>
        <v>6.4105405497784599E-3</v>
      </c>
    </row>
    <row r="4" spans="1:23" ht="13.5" thickBot="1">
      <c r="A4" s="6" t="s">
        <v>4</v>
      </c>
      <c r="C4" s="17" t="s">
        <v>44</v>
      </c>
      <c r="D4" s="18" t="s">
        <v>44</v>
      </c>
      <c r="V4">
        <v>0</v>
      </c>
      <c r="W4">
        <f t="shared" si="0"/>
        <v>5.4538147880209033E-3</v>
      </c>
    </row>
    <row r="5" spans="1:23">
      <c r="V5">
        <v>1000</v>
      </c>
      <c r="W5">
        <f t="shared" si="0"/>
        <v>4.8369497222289937E-3</v>
      </c>
    </row>
    <row r="6" spans="1:23">
      <c r="A6" s="6" t="s">
        <v>5</v>
      </c>
      <c r="C6" s="12">
        <v>47624.553999999996</v>
      </c>
      <c r="D6" s="139"/>
      <c r="E6" s="139"/>
      <c r="F6" s="139"/>
      <c r="G6" s="139"/>
      <c r="V6">
        <v>2000</v>
      </c>
      <c r="W6">
        <f t="shared" si="0"/>
        <v>4.5599453524027287E-3</v>
      </c>
    </row>
    <row r="7" spans="1:23">
      <c r="A7" t="s">
        <v>6</v>
      </c>
      <c r="C7" s="144">
        <f>+C6-B8*C8</f>
        <v>46900.110419999997</v>
      </c>
      <c r="D7" s="145" t="s">
        <v>182</v>
      </c>
      <c r="E7" s="145"/>
      <c r="F7" s="145"/>
      <c r="V7">
        <v>3000</v>
      </c>
      <c r="W7">
        <f t="shared" si="0"/>
        <v>4.6228016785421107E-3</v>
      </c>
    </row>
    <row r="8" spans="1:23">
      <c r="A8" t="s">
        <v>7</v>
      </c>
      <c r="B8" s="37">
        <v>1400</v>
      </c>
      <c r="C8" s="130">
        <v>0.51745969999999997</v>
      </c>
      <c r="E8" s="34"/>
      <c r="V8">
        <v>4000</v>
      </c>
      <c r="W8">
        <f t="shared" si="0"/>
        <v>5.0255187006471389E-3</v>
      </c>
    </row>
    <row r="9" spans="1:23">
      <c r="C9" s="90"/>
      <c r="D9" s="90"/>
      <c r="V9">
        <v>5000</v>
      </c>
      <c r="W9">
        <f t="shared" si="0"/>
        <v>5.7680964187178134E-3</v>
      </c>
    </row>
    <row r="10" spans="1:23" ht="13.5" thickBot="1">
      <c r="A10" s="34" t="s">
        <v>59</v>
      </c>
      <c r="B10">
        <v>40</v>
      </c>
      <c r="C10" s="5" t="s">
        <v>23</v>
      </c>
      <c r="D10" s="5" t="s">
        <v>24</v>
      </c>
      <c r="E10" s="78"/>
      <c r="G10" s="30" t="str">
        <f>"F"&amp;B10</f>
        <v>F40</v>
      </c>
      <c r="H10" s="30" t="str">
        <f>"G"&amp;B10</f>
        <v>G40</v>
      </c>
      <c r="V10">
        <v>6000</v>
      </c>
      <c r="W10">
        <f t="shared" si="0"/>
        <v>6.850534832754134E-3</v>
      </c>
    </row>
    <row r="11" spans="1:23">
      <c r="A11" t="s">
        <v>19</v>
      </c>
      <c r="C11">
        <f ca="1">INTERCEPT(INDIRECT($H$10):G347,INDIRECT($G$10):$F347)</f>
        <v>-5.0762041108269387E-3</v>
      </c>
      <c r="D11" s="4">
        <f>+E11*F11</f>
        <v>5.4538147880209033E-3</v>
      </c>
      <c r="E11" s="84">
        <v>5.4538147880209033E-3</v>
      </c>
      <c r="F11">
        <v>1</v>
      </c>
      <c r="V11">
        <v>7000</v>
      </c>
      <c r="W11">
        <f t="shared" si="0"/>
        <v>8.2728339427561026E-3</v>
      </c>
    </row>
    <row r="12" spans="1:23">
      <c r="A12" t="s">
        <v>20</v>
      </c>
      <c r="C12">
        <f ca="1">SLOPE(INDIRECT($H$10):G347,INDIRECT($G$10):$F347)</f>
        <v>2.0809705811436466E-6</v>
      </c>
      <c r="D12" s="4">
        <f>+E12*F12</f>
        <v>-7.8679541377473351E-7</v>
      </c>
      <c r="E12" s="85">
        <v>-7.8679541377473343E-3</v>
      </c>
      <c r="F12" s="77">
        <v>1E-4</v>
      </c>
      <c r="V12">
        <v>8000</v>
      </c>
      <c r="W12">
        <f t="shared" si="0"/>
        <v>1.0034993748723714E-2</v>
      </c>
    </row>
    <row r="13" spans="1:23" ht="13.5" thickBot="1">
      <c r="A13" t="s">
        <v>22</v>
      </c>
      <c r="C13" s="4"/>
      <c r="D13" s="4">
        <f>+E13*F13</f>
        <v>1.699303479828231E-10</v>
      </c>
      <c r="E13" s="86">
        <v>1.6993034798282309E-2</v>
      </c>
      <c r="F13" s="77">
        <v>1E-8</v>
      </c>
      <c r="V13">
        <v>9000</v>
      </c>
      <c r="W13">
        <f t="shared" si="0"/>
        <v>1.2137014250656972E-2</v>
      </c>
    </row>
    <row r="14" spans="1:23">
      <c r="A14" t="s">
        <v>27</v>
      </c>
      <c r="E14">
        <f>SUM(T21:T60)</f>
        <v>2.8340933399457314E-4</v>
      </c>
      <c r="V14">
        <v>10000</v>
      </c>
      <c r="W14">
        <f t="shared" si="0"/>
        <v>1.4578895448555878E-2</v>
      </c>
    </row>
    <row r="15" spans="1:23">
      <c r="A15" s="3" t="s">
        <v>21</v>
      </c>
      <c r="C15" s="28">
        <f ca="1">(C7+C11)+(C8+C12)*INT(MAX(F21:F2898))</f>
        <v>53476.009656370028</v>
      </c>
      <c r="D15" s="30">
        <f>+C7+INT(MAX(F21:F953))*C8+D11+D12*INT(MAX(F21:F3388))+D13*INT(MAX(F21:F3415)^2)</f>
        <v>53476.011187584692</v>
      </c>
      <c r="V15">
        <v>11000</v>
      </c>
      <c r="W15">
        <f t="shared" si="0"/>
        <v>1.736063734242043E-2</v>
      </c>
    </row>
    <row r="16" spans="1:23">
      <c r="A16" s="6" t="s">
        <v>8</v>
      </c>
      <c r="C16" s="29">
        <f ca="1">+C8+C12</f>
        <v>0.51746178097058115</v>
      </c>
      <c r="D16" s="79">
        <f>+C8+D12+2*D13*MAX(F21:F31)</f>
        <v>0.51745967857087349</v>
      </c>
      <c r="V16">
        <v>12000</v>
      </c>
      <c r="W16">
        <f t="shared" si="0"/>
        <v>2.048223993225063E-2</v>
      </c>
    </row>
    <row r="17" spans="1:23" ht="13.5" thickBot="1">
      <c r="A17" s="34" t="s">
        <v>54</v>
      </c>
      <c r="C17">
        <f>COUNT(C21:C1556)</f>
        <v>40</v>
      </c>
      <c r="V17">
        <v>13000</v>
      </c>
      <c r="W17">
        <f t="shared" si="0"/>
        <v>2.3943703218046473E-2</v>
      </c>
    </row>
    <row r="18" spans="1:23" ht="14.25" thickTop="1" thickBot="1">
      <c r="A18" s="6" t="s">
        <v>9</v>
      </c>
      <c r="C18" s="31">
        <f ca="1">+C15</f>
        <v>53476.009656370028</v>
      </c>
      <c r="D18" s="32">
        <f ca="1">C16</f>
        <v>0.51746178097058115</v>
      </c>
      <c r="E18" s="33" t="s">
        <v>23</v>
      </c>
      <c r="V18">
        <v>14000</v>
      </c>
      <c r="W18">
        <f t="shared" si="0"/>
        <v>2.7745027199807967E-2</v>
      </c>
    </row>
    <row r="19" spans="1:23" ht="13.5" thickBot="1">
      <c r="A19" s="6" t="s">
        <v>52</v>
      </c>
      <c r="C19" s="93">
        <f>+D15</f>
        <v>53476.011187584692</v>
      </c>
      <c r="D19" s="94">
        <f>+D16</f>
        <v>0.51745967857087349</v>
      </c>
      <c r="E19" s="37" t="s">
        <v>53</v>
      </c>
      <c r="V19">
        <v>15000</v>
      </c>
      <c r="W19">
        <f t="shared" si="0"/>
        <v>3.1886211877535098E-2</v>
      </c>
    </row>
    <row r="20" spans="1:23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46</v>
      </c>
      <c r="J20" s="8" t="s">
        <v>55</v>
      </c>
      <c r="K20" s="8" t="s">
        <v>29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  <c r="S20" s="7" t="s">
        <v>138</v>
      </c>
      <c r="T20" s="23" t="s">
        <v>47</v>
      </c>
    </row>
    <row r="21" spans="1:23">
      <c r="A21" s="90" t="s">
        <v>159</v>
      </c>
      <c r="B21" s="88" t="s">
        <v>33</v>
      </c>
      <c r="C21" s="87">
        <v>46895.455000000002</v>
      </c>
      <c r="D21" s="89" t="s">
        <v>157</v>
      </c>
      <c r="E21">
        <f>(C21-C$7)/C$8</f>
        <v>-8.996681287442291</v>
      </c>
      <c r="F21">
        <f>ROUND(2*E21,0)/2</f>
        <v>-9</v>
      </c>
      <c r="G21">
        <f>+C21-(C$7+F21*C$8)</f>
        <v>1.7173000014736317E-3</v>
      </c>
      <c r="N21">
        <f t="shared" ref="N21:N27" si="1">G21</f>
        <v>1.7173000014736317E-3</v>
      </c>
      <c r="P21">
        <f>+D$11+D$12*F21+D$13*F21^2</f>
        <v>5.4609097111030618E-3</v>
      </c>
      <c r="Q21" s="2">
        <f>C21-15018.5</f>
        <v>31876.955000000002</v>
      </c>
      <c r="R21">
        <f>+(P21-G21)^2</f>
        <v>1.4014613658031745E-5</v>
      </c>
      <c r="S21">
        <v>1</v>
      </c>
      <c r="T21">
        <f>S21*R21</f>
        <v>1.4014613658031745E-5</v>
      </c>
    </row>
    <row r="22" spans="1:23">
      <c r="A22" s="90" t="s">
        <v>163</v>
      </c>
      <c r="B22" s="88" t="s">
        <v>33</v>
      </c>
      <c r="C22" s="87">
        <v>47624.553999999996</v>
      </c>
      <c r="D22" s="89" t="s">
        <v>157</v>
      </c>
      <c r="E22">
        <f>(C22-C$7)/C$8</f>
        <v>1399.9999999999986</v>
      </c>
      <c r="F22">
        <f>ROUND(2*E22,0)/2</f>
        <v>1400</v>
      </c>
      <c r="G22">
        <f>+C22-(C$7+F22*C$8)</f>
        <v>0</v>
      </c>
      <c r="N22">
        <f t="shared" si="1"/>
        <v>0</v>
      </c>
      <c r="P22">
        <f>+D$11+D$12*F22+D$13*F22^2</f>
        <v>4.6853646907826091E-3</v>
      </c>
      <c r="Q22" s="2">
        <f>C22-15018.5</f>
        <v>32606.053999999996</v>
      </c>
      <c r="R22">
        <f>+(P22-G22)^2</f>
        <v>2.1952642285632414E-5</v>
      </c>
      <c r="S22">
        <v>1</v>
      </c>
      <c r="T22">
        <f>S22*R22</f>
        <v>2.1952642285632414E-5</v>
      </c>
      <c r="W22">
        <v>0.1</v>
      </c>
    </row>
    <row r="23" spans="1:23">
      <c r="A23" s="90" t="s">
        <v>163</v>
      </c>
      <c r="B23" s="88" t="s">
        <v>33</v>
      </c>
      <c r="C23" s="87">
        <v>47624.555</v>
      </c>
      <c r="D23" s="89" t="s">
        <v>157</v>
      </c>
      <c r="E23">
        <f t="shared" ref="E23:E53" si="2">(C23-C$7)/C$8</f>
        <v>1400.0019325176493</v>
      </c>
      <c r="F23">
        <f t="shared" ref="F23:F53" si="3">ROUND(2*E23,0)/2</f>
        <v>1400</v>
      </c>
      <c r="G23">
        <f t="shared" ref="G23:G53" si="4">+C23-(C$7+F23*C$8)</f>
        <v>1.0000000038417056E-3</v>
      </c>
      <c r="N23">
        <f t="shared" si="1"/>
        <v>1.0000000038417056E-3</v>
      </c>
      <c r="P23">
        <f t="shared" ref="P23:P53" si="5">+D$11+D$12*F23+D$13*F23^2</f>
        <v>4.6853646907826091E-3</v>
      </c>
      <c r="Q23" s="2">
        <f t="shared" ref="Q23:Q53" si="6">C23-15018.5</f>
        <v>32606.055</v>
      </c>
      <c r="R23">
        <f t="shared" ref="R23:R60" si="7">+(P23-G23)^2</f>
        <v>1.3581912875751024E-5</v>
      </c>
      <c r="S23">
        <v>1</v>
      </c>
      <c r="T23">
        <f t="shared" ref="T23:T60" si="8">S23*R23</f>
        <v>1.3581912875751024E-5</v>
      </c>
      <c r="W23">
        <v>0.1</v>
      </c>
    </row>
    <row r="24" spans="1:23">
      <c r="A24" s="90" t="s">
        <v>163</v>
      </c>
      <c r="B24" s="88" t="s">
        <v>33</v>
      </c>
      <c r="C24" s="87">
        <v>47626.63</v>
      </c>
      <c r="D24" s="89" t="s">
        <v>157</v>
      </c>
      <c r="E24">
        <f t="shared" si="2"/>
        <v>1404.0119066277048</v>
      </c>
      <c r="F24">
        <f t="shared" si="3"/>
        <v>1404</v>
      </c>
      <c r="G24">
        <f t="shared" si="4"/>
        <v>6.1611999990418553E-3</v>
      </c>
      <c r="N24">
        <f t="shared" si="1"/>
        <v>6.1611999990418553E-3</v>
      </c>
      <c r="P24">
        <f t="shared" si="5"/>
        <v>4.6841234479104866E-3</v>
      </c>
      <c r="Q24" s="2">
        <f t="shared" si="6"/>
        <v>32608.129999999997</v>
      </c>
      <c r="R24">
        <f t="shared" si="7"/>
        <v>2.181755137902139E-6</v>
      </c>
      <c r="S24">
        <v>1</v>
      </c>
      <c r="T24">
        <f t="shared" si="8"/>
        <v>2.181755137902139E-6</v>
      </c>
      <c r="W24">
        <v>0.1</v>
      </c>
    </row>
    <row r="25" spans="1:23">
      <c r="A25" s="90" t="s">
        <v>163</v>
      </c>
      <c r="B25" s="88" t="s">
        <v>33</v>
      </c>
      <c r="C25" s="87">
        <v>47626.637999999999</v>
      </c>
      <c r="D25" s="89" t="s">
        <v>157</v>
      </c>
      <c r="E25">
        <f t="shared" si="2"/>
        <v>1404.0273667688552</v>
      </c>
      <c r="F25">
        <f t="shared" si="3"/>
        <v>1404</v>
      </c>
      <c r="G25">
        <f t="shared" si="4"/>
        <v>1.416120000067167E-2</v>
      </c>
      <c r="N25">
        <f t="shared" si="1"/>
        <v>1.416120000067167E-2</v>
      </c>
      <c r="P25">
        <f t="shared" si="5"/>
        <v>4.6841234479104866E-3</v>
      </c>
      <c r="Q25" s="2">
        <f t="shared" si="6"/>
        <v>32608.137999999999</v>
      </c>
      <c r="R25">
        <f t="shared" si="7"/>
        <v>8.9814979986895796E-5</v>
      </c>
      <c r="S25">
        <v>1</v>
      </c>
      <c r="T25">
        <f t="shared" si="8"/>
        <v>8.9814979986895796E-5</v>
      </c>
      <c r="W25">
        <v>0.1</v>
      </c>
    </row>
    <row r="26" spans="1:23">
      <c r="A26" s="90" t="s">
        <v>163</v>
      </c>
      <c r="B26" s="88" t="s">
        <v>33</v>
      </c>
      <c r="C26" s="87">
        <v>47651.468399999998</v>
      </c>
      <c r="D26" s="89" t="s">
        <v>157</v>
      </c>
      <c r="E26">
        <f t="shared" si="2"/>
        <v>1452.0125528616059</v>
      </c>
      <c r="F26">
        <f t="shared" si="3"/>
        <v>1452</v>
      </c>
      <c r="G26">
        <f t="shared" si="4"/>
        <v>6.4955999987432733E-3</v>
      </c>
      <c r="N26">
        <f t="shared" si="1"/>
        <v>6.4955999987432733E-3</v>
      </c>
      <c r="P26">
        <f t="shared" si="5"/>
        <v>4.6696526795935679E-3</v>
      </c>
      <c r="Q26" s="2">
        <f t="shared" si="6"/>
        <v>32632.968399999998</v>
      </c>
      <c r="R26">
        <f t="shared" si="7"/>
        <v>3.3340836123099961E-6</v>
      </c>
      <c r="S26">
        <v>1</v>
      </c>
      <c r="T26">
        <f t="shared" si="8"/>
        <v>3.3340836123099961E-6</v>
      </c>
      <c r="W26">
        <v>0.1</v>
      </c>
    </row>
    <row r="27" spans="1:23">
      <c r="A27" s="90" t="s">
        <v>163</v>
      </c>
      <c r="B27" s="88" t="s">
        <v>33</v>
      </c>
      <c r="C27" s="87">
        <v>47651.468999999997</v>
      </c>
      <c r="D27" s="89" t="s">
        <v>157</v>
      </c>
      <c r="E27">
        <f t="shared" si="2"/>
        <v>1452.0137123721909</v>
      </c>
      <c r="F27">
        <f t="shared" si="3"/>
        <v>1452</v>
      </c>
      <c r="G27">
        <f t="shared" si="4"/>
        <v>7.0955999981379136E-3</v>
      </c>
      <c r="N27">
        <f t="shared" si="1"/>
        <v>7.0955999981379136E-3</v>
      </c>
      <c r="P27">
        <f t="shared" si="5"/>
        <v>4.6696526795935679E-3</v>
      </c>
      <c r="Q27" s="2">
        <f t="shared" si="6"/>
        <v>32632.968999999997</v>
      </c>
      <c r="R27">
        <f t="shared" si="7"/>
        <v>5.8852203923525015E-6</v>
      </c>
      <c r="S27">
        <v>1</v>
      </c>
      <c r="T27">
        <f t="shared" si="8"/>
        <v>5.8852203923525015E-6</v>
      </c>
      <c r="W27">
        <v>0.1</v>
      </c>
    </row>
    <row r="28" spans="1:23">
      <c r="A28" s="10" t="s">
        <v>35</v>
      </c>
      <c r="B28" s="11" t="s">
        <v>36</v>
      </c>
      <c r="C28" s="10">
        <v>47673.4643</v>
      </c>
      <c r="D28" s="10">
        <v>2.2000000000000001E-3</v>
      </c>
      <c r="E28">
        <f t="shared" si="2"/>
        <v>1494.5200176941362</v>
      </c>
      <c r="F28">
        <f t="shared" si="3"/>
        <v>1494.5</v>
      </c>
      <c r="G28">
        <f t="shared" si="4"/>
        <v>1.0358350002206862E-2</v>
      </c>
      <c r="P28">
        <f t="shared" si="5"/>
        <v>4.6574936147472266E-3</v>
      </c>
      <c r="Q28" s="2">
        <f t="shared" si="6"/>
        <v>32654.9643</v>
      </c>
      <c r="R28">
        <f t="shared" si="7"/>
        <v>3.2499763550439321E-5</v>
      </c>
      <c r="S28">
        <v>1</v>
      </c>
      <c r="T28">
        <f t="shared" si="8"/>
        <v>3.2499763550439321E-5</v>
      </c>
      <c r="W28">
        <v>0.1</v>
      </c>
    </row>
    <row r="29" spans="1:23">
      <c r="A29" s="10" t="s">
        <v>35</v>
      </c>
      <c r="B29" s="11" t="s">
        <v>33</v>
      </c>
      <c r="C29" s="10">
        <v>47709.417999999998</v>
      </c>
      <c r="D29" s="10">
        <v>1E-3</v>
      </c>
      <c r="E29">
        <f t="shared" si="2"/>
        <v>1564.0011772897496</v>
      </c>
      <c r="F29">
        <f t="shared" si="3"/>
        <v>1564</v>
      </c>
      <c r="G29">
        <f t="shared" si="4"/>
        <v>6.092000039643608E-4</v>
      </c>
      <c r="P29">
        <f t="shared" si="5"/>
        <v>4.6389327053566118E-3</v>
      </c>
      <c r="Q29" s="2">
        <f t="shared" si="6"/>
        <v>32690.917999999998</v>
      </c>
      <c r="R29">
        <f t="shared" si="7"/>
        <v>1.6238745644670089E-5</v>
      </c>
      <c r="S29">
        <v>1</v>
      </c>
      <c r="T29">
        <f t="shared" si="8"/>
        <v>1.6238745644670089E-5</v>
      </c>
      <c r="U29" t="s">
        <v>162</v>
      </c>
      <c r="W29">
        <v>0.2</v>
      </c>
    </row>
    <row r="30" spans="1:23">
      <c r="A30" s="10" t="s">
        <v>35</v>
      </c>
      <c r="B30" s="11" t="s">
        <v>33</v>
      </c>
      <c r="C30" s="10">
        <v>48036.4588</v>
      </c>
      <c r="D30" s="10">
        <v>1.5E-3</v>
      </c>
      <c r="E30">
        <f t="shared" si="2"/>
        <v>2196.0132934023713</v>
      </c>
      <c r="F30">
        <f t="shared" si="3"/>
        <v>2196</v>
      </c>
      <c r="G30">
        <f t="shared" si="4"/>
        <v>6.878800006234087E-3</v>
      </c>
      <c r="P30">
        <f t="shared" si="5"/>
        <v>4.5454868883695217E-3</v>
      </c>
      <c r="Q30" s="2">
        <f t="shared" si="6"/>
        <v>33017.9588</v>
      </c>
      <c r="R30">
        <f t="shared" si="7"/>
        <v>5.444350105998859E-6</v>
      </c>
      <c r="S30">
        <v>1</v>
      </c>
      <c r="T30">
        <f t="shared" si="8"/>
        <v>5.444350105998859E-6</v>
      </c>
      <c r="W30">
        <v>0.2</v>
      </c>
    </row>
    <row r="31" spans="1:23">
      <c r="A31" s="10" t="s">
        <v>35</v>
      </c>
      <c r="B31" s="11" t="s">
        <v>33</v>
      </c>
      <c r="C31" s="10">
        <v>48065.432200000003</v>
      </c>
      <c r="D31" s="10">
        <v>1.1000000000000001E-3</v>
      </c>
      <c r="E31">
        <f t="shared" si="2"/>
        <v>2252.0049000917479</v>
      </c>
      <c r="F31">
        <f t="shared" si="3"/>
        <v>2252</v>
      </c>
      <c r="G31">
        <f t="shared" si="4"/>
        <v>2.5356000041938387E-3</v>
      </c>
      <c r="P31">
        <f t="shared" si="5"/>
        <v>4.5437539557164827E-3</v>
      </c>
      <c r="Q31" s="2">
        <f t="shared" si="6"/>
        <v>33046.932200000003</v>
      </c>
      <c r="R31">
        <f t="shared" si="7"/>
        <v>4.0326822930160102E-6</v>
      </c>
      <c r="S31">
        <v>1</v>
      </c>
      <c r="T31">
        <f t="shared" si="8"/>
        <v>4.0326822930160102E-6</v>
      </c>
      <c r="U31" t="s">
        <v>162</v>
      </c>
      <c r="W31">
        <v>0.2</v>
      </c>
    </row>
    <row r="32" spans="1:23">
      <c r="A32" s="10" t="s">
        <v>35</v>
      </c>
      <c r="B32" s="11" t="s">
        <v>36</v>
      </c>
      <c r="C32" s="10">
        <v>48071.384100000003</v>
      </c>
      <c r="D32" s="10">
        <v>1.6999999999999999E-3</v>
      </c>
      <c r="E32">
        <f t="shared" si="2"/>
        <v>2263.5070518535176</v>
      </c>
      <c r="F32">
        <f t="shared" si="3"/>
        <v>2263.5</v>
      </c>
      <c r="G32">
        <f t="shared" si="4"/>
        <v>3.6490500060608611E-3</v>
      </c>
      <c r="P32">
        <f t="shared" si="5"/>
        <v>4.5435299940507117E-3</v>
      </c>
      <c r="Q32" s="2">
        <f t="shared" si="6"/>
        <v>33052.884100000003</v>
      </c>
      <c r="R32">
        <f t="shared" si="7"/>
        <v>8.0009444891432331E-7</v>
      </c>
      <c r="S32">
        <v>1</v>
      </c>
      <c r="T32">
        <f t="shared" si="8"/>
        <v>8.0009444891432331E-7</v>
      </c>
      <c r="W32">
        <v>0.2</v>
      </c>
    </row>
    <row r="33" spans="1:23">
      <c r="A33" s="10" t="s">
        <v>35</v>
      </c>
      <c r="B33" s="96" t="s">
        <v>36</v>
      </c>
      <c r="C33" s="95">
        <v>48341.4974</v>
      </c>
      <c r="D33" s="95">
        <v>2.3E-3</v>
      </c>
      <c r="E33">
        <f t="shared" si="2"/>
        <v>2785.5057698213077</v>
      </c>
      <c r="F33">
        <f t="shared" si="3"/>
        <v>2785.5</v>
      </c>
      <c r="G33">
        <f t="shared" si="4"/>
        <v>2.9856500041205436E-3</v>
      </c>
      <c r="P33">
        <f t="shared" si="5"/>
        <v>4.5806874747361739E-3</v>
      </c>
      <c r="Q33" s="2">
        <f t="shared" si="6"/>
        <v>33322.9974</v>
      </c>
      <c r="R33">
        <f t="shared" si="7"/>
        <v>2.544144532667908E-6</v>
      </c>
      <c r="S33">
        <v>1</v>
      </c>
      <c r="T33">
        <f t="shared" si="8"/>
        <v>2.544144532667908E-6</v>
      </c>
      <c r="W33">
        <v>0.1</v>
      </c>
    </row>
    <row r="34" spans="1:23">
      <c r="A34" s="90" t="s">
        <v>163</v>
      </c>
      <c r="B34" s="88" t="s">
        <v>36</v>
      </c>
      <c r="C34" s="87">
        <v>48383.4156</v>
      </c>
      <c r="D34" s="92">
        <v>2.5999999999999999E-3</v>
      </c>
      <c r="E34">
        <f t="shared" si="2"/>
        <v>2866.5134309010018</v>
      </c>
      <c r="F34">
        <f t="shared" si="3"/>
        <v>2866.5</v>
      </c>
      <c r="G34">
        <f t="shared" si="4"/>
        <v>6.9499500023084693E-3</v>
      </c>
      <c r="N34">
        <f>G34</f>
        <v>6.9499500023084693E-3</v>
      </c>
      <c r="P34">
        <f t="shared" si="5"/>
        <v>4.594753198691133E-3</v>
      </c>
      <c r="Q34" s="2">
        <f t="shared" si="6"/>
        <v>33364.9156</v>
      </c>
      <c r="R34">
        <f t="shared" si="7"/>
        <v>5.5469519837693172E-6</v>
      </c>
      <c r="S34">
        <v>1</v>
      </c>
      <c r="T34">
        <f t="shared" si="8"/>
        <v>5.5469519837693172E-6</v>
      </c>
      <c r="W34">
        <v>0.1</v>
      </c>
    </row>
    <row r="35" spans="1:23">
      <c r="A35" s="10" t="s">
        <v>35</v>
      </c>
      <c r="B35" s="11" t="s">
        <v>33</v>
      </c>
      <c r="C35" s="10">
        <v>48419.379500000003</v>
      </c>
      <c r="D35" s="10">
        <v>2.3999999999999998E-3</v>
      </c>
      <c r="E35">
        <f t="shared" si="2"/>
        <v>2936.0143021765862</v>
      </c>
      <c r="F35">
        <f t="shared" si="3"/>
        <v>2936</v>
      </c>
      <c r="G35">
        <f t="shared" si="4"/>
        <v>7.4008000083267689E-3</v>
      </c>
      <c r="P35">
        <f t="shared" si="5"/>
        <v>4.6085993661036271E-3</v>
      </c>
      <c r="Q35" s="2">
        <f t="shared" si="6"/>
        <v>33400.879500000003</v>
      </c>
      <c r="R35">
        <f t="shared" si="7"/>
        <v>7.7963844264313258E-6</v>
      </c>
      <c r="S35">
        <v>1</v>
      </c>
      <c r="T35">
        <f t="shared" si="8"/>
        <v>7.7963844264313258E-6</v>
      </c>
      <c r="W35">
        <v>0.1</v>
      </c>
    </row>
    <row r="36" spans="1:23">
      <c r="A36" s="90" t="s">
        <v>163</v>
      </c>
      <c r="B36" s="88" t="s">
        <v>36</v>
      </c>
      <c r="C36" s="87">
        <v>48724.417800000003</v>
      </c>
      <c r="D36" s="92">
        <v>5.9999999999999995E-4</v>
      </c>
      <c r="E36">
        <f t="shared" si="2"/>
        <v>3525.5061988402299</v>
      </c>
      <c r="F36">
        <f t="shared" si="3"/>
        <v>3525.5</v>
      </c>
      <c r="G36">
        <f t="shared" si="4"/>
        <v>3.2076500065159053E-3</v>
      </c>
      <c r="N36">
        <f>G36</f>
        <v>3.2076500065159053E-3</v>
      </c>
      <c r="P36">
        <f t="shared" si="5"/>
        <v>4.7920573838713728E-3</v>
      </c>
      <c r="Q36" s="2">
        <f t="shared" si="6"/>
        <v>33705.917800000003</v>
      </c>
      <c r="R36">
        <f t="shared" si="7"/>
        <v>2.5103467374184308E-6</v>
      </c>
      <c r="S36">
        <v>1</v>
      </c>
      <c r="T36">
        <f t="shared" si="8"/>
        <v>2.5103467374184308E-6</v>
      </c>
      <c r="W36">
        <v>1</v>
      </c>
    </row>
    <row r="37" spans="1:23">
      <c r="A37" s="34" t="s">
        <v>161</v>
      </c>
      <c r="B37" s="88"/>
      <c r="C37" s="91">
        <v>48748.475899999998</v>
      </c>
      <c r="D37" s="92">
        <v>1.4E-3</v>
      </c>
      <c r="E37">
        <f t="shared" si="2"/>
        <v>3571.9989015569727</v>
      </c>
      <c r="F37">
        <f t="shared" si="3"/>
        <v>3572</v>
      </c>
      <c r="G37">
        <f t="shared" si="4"/>
        <v>-5.683999988832511E-4</v>
      </c>
      <c r="P37">
        <f t="shared" si="5"/>
        <v>4.8115541471144239E-3</v>
      </c>
      <c r="Q37" s="2">
        <f t="shared" si="6"/>
        <v>33729.975899999998</v>
      </c>
      <c r="R37">
        <f t="shared" si="7"/>
        <v>2.8943906613037574E-5</v>
      </c>
      <c r="S37">
        <v>1</v>
      </c>
      <c r="T37">
        <f t="shared" si="8"/>
        <v>2.8943906613037574E-5</v>
      </c>
      <c r="W37">
        <v>0.5</v>
      </c>
    </row>
    <row r="38" spans="1:23">
      <c r="A38" s="34" t="s">
        <v>161</v>
      </c>
      <c r="B38" s="88"/>
      <c r="C38" s="91">
        <v>48811.352800000001</v>
      </c>
      <c r="D38" s="92">
        <v>1.1999999999999999E-3</v>
      </c>
      <c r="E38">
        <f t="shared" si="2"/>
        <v>3693.5096201694614</v>
      </c>
      <c r="F38">
        <f t="shared" si="3"/>
        <v>3693.5</v>
      </c>
      <c r="G38">
        <f t="shared" si="4"/>
        <v>4.9780500048655085E-3</v>
      </c>
      <c r="P38">
        <f t="shared" si="5"/>
        <v>4.8659659209480018E-3</v>
      </c>
      <c r="Q38" s="2">
        <f t="shared" si="6"/>
        <v>33792.852800000001</v>
      </c>
      <c r="R38">
        <f t="shared" si="7"/>
        <v>1.2562841867626699E-8</v>
      </c>
      <c r="S38">
        <v>1</v>
      </c>
      <c r="T38">
        <f t="shared" si="8"/>
        <v>1.2562841867626699E-8</v>
      </c>
      <c r="W38">
        <v>0.5</v>
      </c>
    </row>
    <row r="39" spans="1:23">
      <c r="A39" s="34" t="s">
        <v>161</v>
      </c>
      <c r="B39" s="88"/>
      <c r="C39" s="91">
        <v>48812.388200000001</v>
      </c>
      <c r="D39" s="92">
        <v>2.5000000000000001E-3</v>
      </c>
      <c r="E39">
        <f t="shared" si="2"/>
        <v>3695.5105489374423</v>
      </c>
      <c r="F39">
        <f t="shared" si="3"/>
        <v>3695.5</v>
      </c>
      <c r="G39">
        <f t="shared" si="4"/>
        <v>5.4586500045843422E-3</v>
      </c>
      <c r="P39">
        <f t="shared" si="5"/>
        <v>4.8669035608029428E-3</v>
      </c>
      <c r="Q39" s="2">
        <f t="shared" si="6"/>
        <v>33793.888200000001</v>
      </c>
      <c r="R39">
        <f t="shared" si="7"/>
        <v>3.5016385372793292E-7</v>
      </c>
      <c r="S39">
        <v>1</v>
      </c>
      <c r="T39">
        <f t="shared" si="8"/>
        <v>3.5016385372793292E-7</v>
      </c>
      <c r="W39">
        <v>0.1</v>
      </c>
    </row>
    <row r="40" spans="1:23">
      <c r="A40" s="90" t="s">
        <v>163</v>
      </c>
      <c r="B40" s="88" t="s">
        <v>33</v>
      </c>
      <c r="C40" s="87">
        <v>49056.367899999997</v>
      </c>
      <c r="D40" s="92">
        <v>2.5000000000000001E-3</v>
      </c>
      <c r="E40">
        <f t="shared" si="2"/>
        <v>4167.0056238195948</v>
      </c>
      <c r="F40">
        <f t="shared" si="3"/>
        <v>4167</v>
      </c>
      <c r="G40">
        <f t="shared" si="4"/>
        <v>2.910100003646221E-3</v>
      </c>
      <c r="N40">
        <f>G40</f>
        <v>2.910100003646221E-3</v>
      </c>
      <c r="P40">
        <f t="shared" si="5"/>
        <v>5.1258899989267033E-3</v>
      </c>
      <c r="Q40" s="2">
        <f t="shared" si="6"/>
        <v>34037.867899999997</v>
      </c>
      <c r="R40">
        <f t="shared" si="7"/>
        <v>4.9097253031850798E-6</v>
      </c>
      <c r="S40">
        <v>1</v>
      </c>
      <c r="T40">
        <f t="shared" si="8"/>
        <v>4.9097253031850798E-6</v>
      </c>
      <c r="W40">
        <v>0.1</v>
      </c>
    </row>
    <row r="41" spans="1:23">
      <c r="A41" s="34" t="s">
        <v>161</v>
      </c>
      <c r="B41" s="88"/>
      <c r="C41" s="91">
        <v>49091.558199999999</v>
      </c>
      <c r="D41" s="92">
        <v>4.0000000000000001E-3</v>
      </c>
      <c r="E41">
        <f t="shared" si="2"/>
        <v>4235.0114994462419</v>
      </c>
      <c r="F41">
        <f t="shared" si="3"/>
        <v>4235</v>
      </c>
      <c r="G41">
        <f t="shared" si="4"/>
        <v>5.950500002654735E-3</v>
      </c>
      <c r="P41">
        <f t="shared" si="5"/>
        <v>5.1694752360851356E-3</v>
      </c>
      <c r="Q41" s="2">
        <f t="shared" si="6"/>
        <v>34073.058199999999</v>
      </c>
      <c r="R41">
        <f t="shared" si="7"/>
        <v>6.0999968599509728E-7</v>
      </c>
      <c r="S41">
        <v>1</v>
      </c>
      <c r="T41">
        <f t="shared" si="8"/>
        <v>6.0999968599509728E-7</v>
      </c>
      <c r="W41">
        <v>0.05</v>
      </c>
    </row>
    <row r="42" spans="1:23">
      <c r="A42" s="34" t="s">
        <v>161</v>
      </c>
      <c r="B42" s="88"/>
      <c r="C42" s="91">
        <v>49117.429499999998</v>
      </c>
      <c r="D42" s="92">
        <v>1.1000000000000001E-3</v>
      </c>
      <c r="E42">
        <f t="shared" si="2"/>
        <v>4285.0082431540104</v>
      </c>
      <c r="F42">
        <f t="shared" si="3"/>
        <v>4285</v>
      </c>
      <c r="G42">
        <f t="shared" si="4"/>
        <v>4.2654999997466803E-3</v>
      </c>
      <c r="P42">
        <f t="shared" si="5"/>
        <v>5.2025257936370809E-3</v>
      </c>
      <c r="Q42" s="2">
        <f t="shared" si="6"/>
        <v>34098.929499999998</v>
      </c>
      <c r="R42">
        <f t="shared" si="7"/>
        <v>8.7801733841593564E-7</v>
      </c>
      <c r="S42">
        <v>1</v>
      </c>
      <c r="T42">
        <f t="shared" si="8"/>
        <v>8.7801733841593564E-7</v>
      </c>
      <c r="W42">
        <v>0.2</v>
      </c>
    </row>
    <row r="43" spans="1:23">
      <c r="A43" s="34" t="s">
        <v>161</v>
      </c>
      <c r="B43" s="88"/>
      <c r="C43" s="91">
        <v>49167.3658</v>
      </c>
      <c r="D43" s="92">
        <v>1.1000000000000001E-3</v>
      </c>
      <c r="E43">
        <f t="shared" si="2"/>
        <v>4381.5110239502756</v>
      </c>
      <c r="F43">
        <f t="shared" si="3"/>
        <v>4381.5</v>
      </c>
      <c r="G43">
        <f t="shared" si="4"/>
        <v>5.7044499990297481E-3</v>
      </c>
      <c r="P43">
        <f t="shared" si="5"/>
        <v>5.2687157175243578E-3</v>
      </c>
      <c r="Q43" s="2">
        <f t="shared" si="6"/>
        <v>34148.8658</v>
      </c>
      <c r="R43">
        <f t="shared" si="7"/>
        <v>1.8986436407901871E-7</v>
      </c>
      <c r="S43">
        <v>1</v>
      </c>
      <c r="T43">
        <f t="shared" si="8"/>
        <v>1.8986436407901871E-7</v>
      </c>
      <c r="W43">
        <v>0.2</v>
      </c>
    </row>
    <row r="44" spans="1:23">
      <c r="A44" s="90" t="s">
        <v>163</v>
      </c>
      <c r="B44" s="88" t="s">
        <v>36</v>
      </c>
      <c r="C44" s="87">
        <v>49439.548000000003</v>
      </c>
      <c r="D44" s="92">
        <v>1.4E-3</v>
      </c>
      <c r="E44">
        <f t="shared" si="2"/>
        <v>4907.5079276705128</v>
      </c>
      <c r="F44">
        <f t="shared" si="3"/>
        <v>4907.5</v>
      </c>
      <c r="G44">
        <f t="shared" si="4"/>
        <v>4.1022500081453472E-3</v>
      </c>
      <c r="N44">
        <f>G44</f>
        <v>4.1022500081453472E-3</v>
      </c>
      <c r="P44">
        <f t="shared" si="5"/>
        <v>5.6851433891477931E-3</v>
      </c>
      <c r="Q44" s="2">
        <f t="shared" si="6"/>
        <v>34421.048000000003</v>
      </c>
      <c r="R44">
        <f t="shared" si="7"/>
        <v>2.5055514556213541E-6</v>
      </c>
      <c r="S44">
        <v>1</v>
      </c>
      <c r="T44">
        <f t="shared" si="8"/>
        <v>2.5055514556213541E-6</v>
      </c>
      <c r="W44">
        <v>0.2</v>
      </c>
    </row>
    <row r="45" spans="1:23">
      <c r="A45" s="90" t="s">
        <v>163</v>
      </c>
      <c r="B45" s="88" t="s">
        <v>36</v>
      </c>
      <c r="C45" s="87">
        <v>49465.422200000001</v>
      </c>
      <c r="D45" s="92">
        <v>4.0000000000000002E-4</v>
      </c>
      <c r="E45">
        <f t="shared" si="2"/>
        <v>4957.5102756794467</v>
      </c>
      <c r="F45">
        <f t="shared" si="3"/>
        <v>4957.5</v>
      </c>
      <c r="G45">
        <f t="shared" si="4"/>
        <v>5.3172500047367066E-3</v>
      </c>
      <c r="N45">
        <f>G45</f>
        <v>5.3172500047367066E-3</v>
      </c>
      <c r="P45">
        <f t="shared" si="5"/>
        <v>5.7296217626015833E-3</v>
      </c>
      <c r="Q45" s="2">
        <f t="shared" si="6"/>
        <v>34446.922200000001</v>
      </c>
      <c r="R45">
        <f t="shared" si="7"/>
        <v>1.7005046668456847E-7</v>
      </c>
      <c r="S45">
        <v>1</v>
      </c>
      <c r="T45">
        <f t="shared" si="8"/>
        <v>1.7005046668456847E-7</v>
      </c>
      <c r="W45">
        <v>1</v>
      </c>
    </row>
    <row r="46" spans="1:23">
      <c r="A46" s="90" t="s">
        <v>163</v>
      </c>
      <c r="B46" s="88" t="s">
        <v>33</v>
      </c>
      <c r="C46" s="87">
        <v>49503.455499999996</v>
      </c>
      <c r="D46" s="92">
        <v>1E-4</v>
      </c>
      <c r="E46">
        <f t="shared" si="2"/>
        <v>5031.0102989662755</v>
      </c>
      <c r="F46">
        <f t="shared" si="3"/>
        <v>5031</v>
      </c>
      <c r="G46">
        <f t="shared" si="4"/>
        <v>5.3293000019039027E-3</v>
      </c>
      <c r="N46">
        <f>G46</f>
        <v>5.3293000019039027E-3</v>
      </c>
      <c r="P46">
        <f t="shared" si="5"/>
        <v>5.7965474718298833E-3</v>
      </c>
      <c r="Q46" s="2">
        <f t="shared" si="6"/>
        <v>34484.955499999996</v>
      </c>
      <c r="R46">
        <f t="shared" si="7"/>
        <v>2.1832019815223013E-7</v>
      </c>
      <c r="S46">
        <v>1</v>
      </c>
      <c r="T46">
        <f t="shared" si="8"/>
        <v>2.1832019815223013E-7</v>
      </c>
      <c r="W46">
        <v>1</v>
      </c>
    </row>
    <row r="47" spans="1:23">
      <c r="A47" s="13" t="s">
        <v>37</v>
      </c>
      <c r="B47" s="14"/>
      <c r="C47" s="13">
        <v>49763.48</v>
      </c>
      <c r="D47" s="13">
        <v>5.0000000000000001E-4</v>
      </c>
      <c r="E47">
        <f t="shared" si="2"/>
        <v>5533.5122329333208</v>
      </c>
      <c r="F47">
        <f t="shared" si="3"/>
        <v>5533.5</v>
      </c>
      <c r="G47">
        <f t="shared" si="4"/>
        <v>6.3300500041805208E-3</v>
      </c>
      <c r="I47">
        <f>G47</f>
        <v>6.3300500041805208E-3</v>
      </c>
      <c r="P47">
        <f t="shared" si="5"/>
        <v>6.3032854299435084E-3</v>
      </c>
      <c r="Q47" s="2">
        <f t="shared" si="6"/>
        <v>34744.980000000003</v>
      </c>
      <c r="R47">
        <f t="shared" si="7"/>
        <v>7.1634243408854842E-10</v>
      </c>
      <c r="S47">
        <v>1</v>
      </c>
      <c r="T47">
        <f t="shared" si="8"/>
        <v>7.1634243408854842E-10</v>
      </c>
      <c r="U47" t="s">
        <v>162</v>
      </c>
      <c r="W47">
        <v>1</v>
      </c>
    </row>
    <row r="48" spans="1:23">
      <c r="A48" s="10" t="s">
        <v>38</v>
      </c>
      <c r="B48" s="14"/>
      <c r="C48" s="10">
        <v>50570.460500000001</v>
      </c>
      <c r="D48" s="10">
        <v>4.0000000000000002E-4</v>
      </c>
      <c r="E48">
        <f t="shared" si="2"/>
        <v>7093.0162870654549</v>
      </c>
      <c r="F48">
        <f t="shared" si="3"/>
        <v>7093</v>
      </c>
      <c r="G48">
        <f t="shared" si="4"/>
        <v>8.4279000002425164E-3</v>
      </c>
      <c r="I48">
        <f>G48</f>
        <v>8.4279000002425164E-3</v>
      </c>
      <c r="P48">
        <f t="shared" si="5"/>
        <v>8.4223810099283893E-3</v>
      </c>
      <c r="Q48" s="2">
        <f t="shared" si="6"/>
        <v>35551.960500000001</v>
      </c>
      <c r="R48">
        <f t="shared" si="7"/>
        <v>3.0459254087428447E-11</v>
      </c>
      <c r="S48">
        <v>1</v>
      </c>
      <c r="T48">
        <f t="shared" si="8"/>
        <v>3.0459254087428447E-11</v>
      </c>
      <c r="W48">
        <v>1</v>
      </c>
    </row>
    <row r="49" spans="1:23">
      <c r="A49" s="10" t="s">
        <v>39</v>
      </c>
      <c r="B49" s="14"/>
      <c r="C49" s="10">
        <v>51271.362999999998</v>
      </c>
      <c r="D49" s="10">
        <v>4.0000000000000001E-3</v>
      </c>
      <c r="E49">
        <f t="shared" si="2"/>
        <v>8447.5227346206884</v>
      </c>
      <c r="F49">
        <f t="shared" si="3"/>
        <v>8447.5</v>
      </c>
      <c r="G49">
        <f t="shared" si="4"/>
        <v>1.1764249997213483E-2</v>
      </c>
      <c r="P49">
        <f t="shared" si="5"/>
        <v>1.093363370686477E-2</v>
      </c>
      <c r="Q49" s="2">
        <f t="shared" si="6"/>
        <v>36252.862999999998</v>
      </c>
      <c r="R49">
        <f t="shared" si="7"/>
        <v>6.8992342179265766E-7</v>
      </c>
      <c r="S49">
        <v>1</v>
      </c>
      <c r="T49">
        <f t="shared" si="8"/>
        <v>6.8992342179265766E-7</v>
      </c>
      <c r="W49">
        <v>0.1</v>
      </c>
    </row>
    <row r="50" spans="1:23">
      <c r="A50" s="10" t="s">
        <v>39</v>
      </c>
      <c r="B50" s="14"/>
      <c r="C50" s="10">
        <v>51295.425199999998</v>
      </c>
      <c r="D50" s="10">
        <v>4.0000000000000002E-4</v>
      </c>
      <c r="E50">
        <f t="shared" si="2"/>
        <v>8494.0233606597794</v>
      </c>
      <c r="F50">
        <f t="shared" si="3"/>
        <v>8494</v>
      </c>
      <c r="G50">
        <f t="shared" si="4"/>
        <v>1.2088200004654936E-2</v>
      </c>
      <c r="I50">
        <f>G50</f>
        <v>1.2088200004654936E-2</v>
      </c>
      <c r="P50">
        <f t="shared" si="5"/>
        <v>1.1030915407175566E-2</v>
      </c>
      <c r="Q50" s="2">
        <f t="shared" si="6"/>
        <v>36276.925199999998</v>
      </c>
      <c r="R50">
        <f t="shared" si="7"/>
        <v>1.1178507200671137E-6</v>
      </c>
      <c r="S50">
        <v>1</v>
      </c>
      <c r="T50">
        <f t="shared" si="8"/>
        <v>1.1178507200671137E-6</v>
      </c>
      <c r="W50">
        <v>1</v>
      </c>
    </row>
    <row r="51" spans="1:23">
      <c r="A51" s="15" t="s">
        <v>40</v>
      </c>
      <c r="B51" s="14"/>
      <c r="C51" s="10">
        <v>51362.436000000002</v>
      </c>
      <c r="D51" s="10">
        <v>5.0000000000000001E-4</v>
      </c>
      <c r="E51">
        <f t="shared" si="2"/>
        <v>8623.5229139583316</v>
      </c>
      <c r="F51">
        <f t="shared" si="3"/>
        <v>8623.5</v>
      </c>
      <c r="G51">
        <f t="shared" si="4"/>
        <v>1.1857050005346537E-2</v>
      </c>
      <c r="I51">
        <f>G51</f>
        <v>1.1857050005346537E-2</v>
      </c>
      <c r="P51">
        <f t="shared" si="5"/>
        <v>1.1305712764833416E-2</v>
      </c>
      <c r="Q51" s="2">
        <f t="shared" si="6"/>
        <v>36343.936000000002</v>
      </c>
      <c r="R51">
        <f t="shared" si="7"/>
        <v>3.039727527766225E-7</v>
      </c>
      <c r="S51">
        <v>1</v>
      </c>
      <c r="T51">
        <f t="shared" si="8"/>
        <v>3.039727527766225E-7</v>
      </c>
      <c r="U51" t="s">
        <v>162</v>
      </c>
      <c r="W51">
        <v>1</v>
      </c>
    </row>
    <row r="52" spans="1:23">
      <c r="A52" s="34" t="s">
        <v>161</v>
      </c>
      <c r="B52" s="14"/>
      <c r="C52" s="10">
        <v>51645.4882</v>
      </c>
      <c r="D52" s="10">
        <v>2.9999999999999997E-4</v>
      </c>
      <c r="E52">
        <f t="shared" si="2"/>
        <v>9170.5262844623503</v>
      </c>
      <c r="F52">
        <f t="shared" si="3"/>
        <v>9170.5</v>
      </c>
      <c r="G52">
        <f t="shared" si="4"/>
        <v>1.360114999988582E-2</v>
      </c>
      <c r="I52">
        <f>G52</f>
        <v>1.360114999988582E-2</v>
      </c>
      <c r="P52">
        <f t="shared" si="5"/>
        <v>1.2529321788266113E-2</v>
      </c>
      <c r="Q52" s="2">
        <f t="shared" si="6"/>
        <v>36626.9882</v>
      </c>
      <c r="R52">
        <f t="shared" si="7"/>
        <v>1.1488157152238984E-6</v>
      </c>
      <c r="S52">
        <v>1</v>
      </c>
      <c r="T52">
        <f t="shared" si="8"/>
        <v>1.1488157152238984E-6</v>
      </c>
      <c r="W52">
        <v>1</v>
      </c>
    </row>
    <row r="53" spans="1:23">
      <c r="A53" s="142" t="s">
        <v>41</v>
      </c>
      <c r="B53" s="108" t="s">
        <v>36</v>
      </c>
      <c r="C53" s="143">
        <v>52070.323100000001</v>
      </c>
      <c r="D53" s="111">
        <v>2.0000000000000001E-4</v>
      </c>
      <c r="E53" s="107">
        <f t="shared" si="2"/>
        <v>9991.5272242456849</v>
      </c>
      <c r="F53" s="112">
        <f t="shared" si="3"/>
        <v>9991.5</v>
      </c>
      <c r="G53" s="112">
        <f t="shared" si="4"/>
        <v>1.4087450006627478E-2</v>
      </c>
      <c r="H53" s="107"/>
      <c r="I53" s="107">
        <f>G53</f>
        <v>1.4087450006627478E-2</v>
      </c>
      <c r="J53" s="107"/>
      <c r="K53" s="107"/>
      <c r="L53" s="107"/>
      <c r="M53" s="107"/>
      <c r="N53" s="107"/>
      <c r="O53" s="107"/>
      <c r="P53" s="107">
        <f t="shared" si="5"/>
        <v>1.4556707327883524E-2</v>
      </c>
      <c r="Q53" s="109">
        <f t="shared" si="6"/>
        <v>37051.823100000001</v>
      </c>
      <c r="R53">
        <f t="shared" si="7"/>
        <v>2.2020243355240067E-7</v>
      </c>
      <c r="S53">
        <v>1</v>
      </c>
      <c r="T53">
        <f t="shared" si="8"/>
        <v>2.2020243355240067E-7</v>
      </c>
    </row>
    <row r="54" spans="1:23">
      <c r="A54" s="142" t="s">
        <v>41</v>
      </c>
      <c r="B54" s="108" t="s">
        <v>33</v>
      </c>
      <c r="C54" s="143">
        <v>52375.367700000003</v>
      </c>
      <c r="D54" s="111">
        <v>2.0000000000000001E-4</v>
      </c>
      <c r="E54" s="107">
        <f t="shared" ref="E54:E60" si="9">(C54-C$7)/C$8</f>
        <v>10581.031295770483</v>
      </c>
      <c r="F54" s="112">
        <f t="shared" ref="F54:F60" si="10">ROUND(2*E54,0)/2</f>
        <v>10581</v>
      </c>
      <c r="G54" s="112">
        <f t="shared" ref="G54:G60" si="11">+C54-(C$7+F54*C$8)</f>
        <v>1.6194300005736295E-2</v>
      </c>
      <c r="H54" s="107"/>
      <c r="I54" s="107">
        <f>G54</f>
        <v>1.6194300005736295E-2</v>
      </c>
      <c r="J54" s="107"/>
      <c r="K54" s="107"/>
      <c r="L54" s="107"/>
      <c r="M54" s="107"/>
      <c r="N54" s="107"/>
      <c r="O54" s="107"/>
      <c r="P54" s="107">
        <f t="shared" ref="P54:P60" si="12">+D$11+D$12*F54+D$13*F54^2</f>
        <v>1.6153719814908592E-2</v>
      </c>
      <c r="Q54" s="109">
        <f t="shared" ref="Q54:Q60" si="13">C54-15018.5</f>
        <v>37356.867700000003</v>
      </c>
      <c r="R54">
        <f t="shared" si="7"/>
        <v>1.6467518876127686E-9</v>
      </c>
      <c r="S54">
        <v>1</v>
      </c>
      <c r="T54">
        <f t="shared" si="8"/>
        <v>1.6467518876127686E-9</v>
      </c>
    </row>
    <row r="55" spans="1:23">
      <c r="A55" s="142" t="s">
        <v>42</v>
      </c>
      <c r="B55" s="108" t="s">
        <v>36</v>
      </c>
      <c r="C55" s="143">
        <v>52740.4401</v>
      </c>
      <c r="D55" s="111">
        <v>1.1000000000000001E-3</v>
      </c>
      <c r="E55" s="107">
        <f t="shared" si="9"/>
        <v>11286.540149889939</v>
      </c>
      <c r="F55" s="107">
        <f t="shared" si="10"/>
        <v>11286.5</v>
      </c>
      <c r="G55" s="107">
        <f t="shared" si="11"/>
        <v>2.0775950004463084E-2</v>
      </c>
      <c r="H55" s="107"/>
      <c r="I55" s="107"/>
      <c r="J55" s="107"/>
      <c r="K55" s="107"/>
      <c r="L55" s="107"/>
      <c r="M55" s="107"/>
      <c r="N55" s="107"/>
      <c r="O55" s="107"/>
      <c r="P55" s="107">
        <f t="shared" si="12"/>
        <v>1.8220239705015413E-2</v>
      </c>
      <c r="Q55" s="109">
        <f t="shared" si="13"/>
        <v>37721.9401</v>
      </c>
      <c r="R55">
        <f t="shared" si="7"/>
        <v>6.5316551347029033E-6</v>
      </c>
      <c r="S55">
        <v>1</v>
      </c>
      <c r="T55">
        <f t="shared" si="8"/>
        <v>6.5316551347029033E-6</v>
      </c>
    </row>
    <row r="56" spans="1:23">
      <c r="A56" s="142" t="s">
        <v>43</v>
      </c>
      <c r="B56" s="108" t="s">
        <v>36</v>
      </c>
      <c r="C56" s="143">
        <v>52757.514199999998</v>
      </c>
      <c r="D56" s="111">
        <v>2.0000000000000001E-4</v>
      </c>
      <c r="E56" s="107">
        <f t="shared" si="9"/>
        <v>11319.536149385161</v>
      </c>
      <c r="F56" s="112">
        <f t="shared" si="10"/>
        <v>11319.5</v>
      </c>
      <c r="G56" s="112">
        <f t="shared" si="11"/>
        <v>1.8705850001424551E-2</v>
      </c>
      <c r="H56" s="107"/>
      <c r="I56" s="107">
        <f>G56</f>
        <v>1.8705850001424551E-2</v>
      </c>
      <c r="J56" s="107"/>
      <c r="K56" s="107"/>
      <c r="L56" s="107"/>
      <c r="M56" s="107"/>
      <c r="N56" s="107"/>
      <c r="O56" s="107"/>
      <c r="P56" s="107">
        <f t="shared" si="12"/>
        <v>1.832104315609534E-2</v>
      </c>
      <c r="Q56" s="109">
        <f t="shared" si="13"/>
        <v>37739.014199999998</v>
      </c>
      <c r="R56">
        <f t="shared" si="7"/>
        <v>1.480763082122192E-7</v>
      </c>
      <c r="S56">
        <v>1</v>
      </c>
      <c r="T56">
        <f t="shared" si="8"/>
        <v>1.480763082122192E-7</v>
      </c>
    </row>
    <row r="57" spans="1:23">
      <c r="A57" s="142" t="s">
        <v>43</v>
      </c>
      <c r="B57" s="108" t="s">
        <v>36</v>
      </c>
      <c r="C57" s="143">
        <v>52813.3986</v>
      </c>
      <c r="D57" s="111">
        <v>5.1999999999999998E-3</v>
      </c>
      <c r="E57" s="107">
        <f t="shared" si="9"/>
        <v>11427.533738376154</v>
      </c>
      <c r="F57" s="107">
        <f t="shared" si="10"/>
        <v>11427.5</v>
      </c>
      <c r="G57" s="107">
        <f t="shared" si="11"/>
        <v>1.7458250003983267E-2</v>
      </c>
      <c r="H57" s="107"/>
      <c r="I57" s="107"/>
      <c r="J57" s="107"/>
      <c r="K57" s="107"/>
      <c r="L57" s="107"/>
      <c r="M57" s="107"/>
      <c r="N57" s="107"/>
      <c r="O57" s="107"/>
      <c r="P57" s="107">
        <f t="shared" si="12"/>
        <v>1.8653533058968719E-2</v>
      </c>
      <c r="Q57" s="109">
        <f t="shared" si="13"/>
        <v>37794.8986</v>
      </c>
      <c r="R57">
        <f t="shared" si="7"/>
        <v>1.4287015815353552E-6</v>
      </c>
      <c r="S57">
        <v>1</v>
      </c>
      <c r="T57">
        <f t="shared" si="8"/>
        <v>1.4287015815353552E-6</v>
      </c>
    </row>
    <row r="58" spans="1:23">
      <c r="A58" s="142" t="s">
        <v>136</v>
      </c>
      <c r="B58" s="116"/>
      <c r="C58" s="79">
        <v>53413.398999999998</v>
      </c>
      <c r="D58" s="42">
        <v>4.0000000000000002E-4</v>
      </c>
      <c r="E58" s="107">
        <f t="shared" si="9"/>
        <v>12587.04509742498</v>
      </c>
      <c r="F58" s="112">
        <f t="shared" si="10"/>
        <v>12587</v>
      </c>
      <c r="G58" s="112">
        <f t="shared" si="11"/>
        <v>2.3336099999141879E-2</v>
      </c>
      <c r="H58" s="107"/>
      <c r="I58" s="107"/>
      <c r="J58" s="107"/>
      <c r="K58" s="107"/>
      <c r="L58" s="107"/>
      <c r="M58" s="107"/>
      <c r="N58" s="107">
        <f>G58</f>
        <v>2.3336099999141879E-2</v>
      </c>
      <c r="O58" s="107"/>
      <c r="P58" s="107">
        <f t="shared" si="12"/>
        <v>2.2472922496820962E-2</v>
      </c>
      <c r="Q58" s="109">
        <f t="shared" si="13"/>
        <v>38394.898999999998</v>
      </c>
      <c r="R58">
        <f t="shared" si="7"/>
        <v>7.4507540051297701E-7</v>
      </c>
      <c r="S58">
        <v>1</v>
      </c>
      <c r="T58">
        <f t="shared" si="8"/>
        <v>7.4507540051297701E-7</v>
      </c>
    </row>
    <row r="59" spans="1:23">
      <c r="A59" s="142" t="s">
        <v>136</v>
      </c>
      <c r="B59" s="41" t="s">
        <v>36</v>
      </c>
      <c r="C59" s="79">
        <v>53475.2333</v>
      </c>
      <c r="D59" s="111">
        <v>4.0000000000000002E-4</v>
      </c>
      <c r="E59" s="107">
        <f t="shared" si="9"/>
        <v>12706.540973142455</v>
      </c>
      <c r="F59" s="112">
        <f t="shared" si="10"/>
        <v>12706.5</v>
      </c>
      <c r="G59" s="112">
        <f t="shared" si="11"/>
        <v>2.1201950003160164E-2</v>
      </c>
      <c r="H59" s="107"/>
      <c r="I59" s="107"/>
      <c r="J59" s="107"/>
      <c r="K59" s="107"/>
      <c r="L59" s="107"/>
      <c r="M59" s="107"/>
      <c r="N59" s="107">
        <f>G59</f>
        <v>2.1201950003160164E-2</v>
      </c>
      <c r="O59" s="107"/>
      <c r="P59" s="107">
        <f t="shared" si="12"/>
        <v>2.2892527369050952E-2</v>
      </c>
      <c r="Q59" s="109">
        <f t="shared" si="13"/>
        <v>38456.7333</v>
      </c>
      <c r="R59">
        <f t="shared" si="7"/>
        <v>2.8580518300622372E-6</v>
      </c>
      <c r="S59">
        <v>1</v>
      </c>
      <c r="T59">
        <f t="shared" si="8"/>
        <v>2.8580518300622372E-6</v>
      </c>
    </row>
    <row r="60" spans="1:23">
      <c r="A60" s="142" t="s">
        <v>136</v>
      </c>
      <c r="B60" s="41" t="s">
        <v>36</v>
      </c>
      <c r="C60" s="79">
        <v>53476.268799999998</v>
      </c>
      <c r="D60" s="42">
        <v>5.0000000000000001E-4</v>
      </c>
      <c r="E60" s="107">
        <f t="shared" si="9"/>
        <v>12708.542095162196</v>
      </c>
      <c r="F60" s="112">
        <f t="shared" si="10"/>
        <v>12708.5</v>
      </c>
      <c r="G60" s="112">
        <f t="shared" si="11"/>
        <v>2.1782550000352785E-2</v>
      </c>
      <c r="H60" s="107"/>
      <c r="I60" s="107"/>
      <c r="J60" s="107"/>
      <c r="K60" s="107"/>
      <c r="L60" s="107"/>
      <c r="M60" s="107"/>
      <c r="N60" s="107">
        <f>G60</f>
        <v>2.1782550000352785E-2</v>
      </c>
      <c r="O60" s="107"/>
      <c r="P60" s="107">
        <f t="shared" si="12"/>
        <v>2.2899591337811373E-2</v>
      </c>
      <c r="Q60" s="109">
        <f t="shared" si="13"/>
        <v>38457.768799999998</v>
      </c>
      <c r="R60">
        <f t="shared" si="7"/>
        <v>1.2477813495912711E-6</v>
      </c>
      <c r="S60">
        <v>1</v>
      </c>
      <c r="T60">
        <f t="shared" si="8"/>
        <v>1.2477813495912711E-6</v>
      </c>
    </row>
    <row r="61" spans="1:23">
      <c r="A61" s="107"/>
      <c r="B61" s="113"/>
      <c r="C61" s="114"/>
      <c r="D61" s="115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9"/>
    </row>
    <row r="62" spans="1:23">
      <c r="A62" s="107"/>
      <c r="B62" s="113"/>
      <c r="C62" s="114"/>
      <c r="D62" s="115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9"/>
    </row>
    <row r="63" spans="1:23">
      <c r="A63" s="107"/>
      <c r="B63" s="113"/>
      <c r="C63" s="114"/>
      <c r="D63" s="115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9"/>
    </row>
    <row r="64" spans="1:23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1:17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1:17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1:17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1:17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1:17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1:17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1:17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1:17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1:17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1:17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1:17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1:17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1:17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1:17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1:17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1:17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1:17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1:17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1:17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1:17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1:17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1:17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1:17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1:17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1:17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1:17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1:17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1:17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1:17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1:17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1:17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1:17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1:17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1:17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1:17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1:17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1:17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1:17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1:17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1:17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1:17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1:17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1:17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1:17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1:17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1:17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1:17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1:17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1:17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1:17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1:17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1:17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1:17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1:17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1:17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1:17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1:17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1:17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1:17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1:17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1:17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1:17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1:17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1:17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1:17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1:17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1:17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1:17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1:17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1:17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1:17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1:17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1:17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1:17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1:17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1:17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1:17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1:17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1:17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1:17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1:17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1:17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1:17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1:17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1:17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1:17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1:17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1:17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1:17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1:17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1:17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1:17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1:17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1:17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1:17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1:17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1:17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1:17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1:17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1:17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1:17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1:17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1:17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1:17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1:17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1:17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1:17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1:17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1:17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1:17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1:17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1:17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1:17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1:17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1:17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B336"/>
  <sheetViews>
    <sheetView topLeftCell="A16" workbookViewId="0">
      <selection activeCell="F10" sqref="F10"/>
    </sheetView>
  </sheetViews>
  <sheetFormatPr defaultRowHeight="12.75"/>
  <cols>
    <col min="1" max="1" width="9.140625" style="44"/>
    <col min="2" max="2" width="10.7109375" style="44" customWidth="1"/>
    <col min="3" max="4" width="9.140625" style="44"/>
    <col min="5" max="5" width="10.140625" style="44" customWidth="1"/>
    <col min="6" max="6" width="11.42578125" style="44" bestFit="1" customWidth="1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26.524652973689342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M2" s="46" t="s">
        <v>67</v>
      </c>
      <c r="N2" s="44" t="s">
        <v>68</v>
      </c>
      <c r="O2" s="44">
        <f ca="1">+F18*J18-H18*I18</f>
        <v>95.043077570617697</v>
      </c>
      <c r="P2" s="44" t="s">
        <v>147</v>
      </c>
      <c r="U2" s="44">
        <v>0</v>
      </c>
      <c r="V2" s="44">
        <f t="shared" ref="V2:V28" ca="1" si="0">+E$4+E$5*U2+E$6*U2^2</f>
        <v>5.4540379887346793E-3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63.465528216636301</v>
      </c>
      <c r="P3" s="44" t="s">
        <v>148</v>
      </c>
      <c r="U3" s="44">
        <v>0.05</v>
      </c>
      <c r="V3" s="44">
        <f t="shared" ca="1" si="0"/>
        <v>5.1030866912731296E-3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5.4540379887346793E-3</v>
      </c>
      <c r="F4" s="50">
        <f ca="1">+E7/O7*O18</f>
        <v>1.2792737177792356E-3</v>
      </c>
      <c r="G4" s="51">
        <f>+B18</f>
        <v>1</v>
      </c>
      <c r="H4" s="52">
        <f ca="1">ABS(F4/E4)</f>
        <v>0.23455533687546304</v>
      </c>
      <c r="M4" s="46" t="s">
        <v>82</v>
      </c>
      <c r="N4" s="44" t="s">
        <v>83</v>
      </c>
      <c r="O4" s="44">
        <f ca="1">+C18*J18-H18*H18</f>
        <v>424.79459558317291</v>
      </c>
      <c r="P4" s="44" t="s">
        <v>149</v>
      </c>
      <c r="U4" s="44">
        <v>0.1</v>
      </c>
      <c r="V4" s="44">
        <f t="shared" ca="1" si="0"/>
        <v>4.8371032802682059E-3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-7.8687048137972525E-3</v>
      </c>
      <c r="F5" s="56">
        <f ca="1">P18*E7/O7</f>
        <v>5.1195066756135419E-3</v>
      </c>
      <c r="G5" s="57">
        <f>+B18/A18</f>
        <v>1E-4</v>
      </c>
      <c r="H5" s="52">
        <f ca="1">ABS(F5/E5)</f>
        <v>0.650616181031067</v>
      </c>
      <c r="M5" s="46" t="s">
        <v>87</v>
      </c>
      <c r="N5" s="44" t="s">
        <v>88</v>
      </c>
      <c r="O5" s="44">
        <f ca="1">+C18*I18-F18*H18</f>
        <v>306.09802498891816</v>
      </c>
      <c r="P5" s="44" t="s">
        <v>150</v>
      </c>
      <c r="U5" s="44">
        <v>0.15</v>
      </c>
      <c r="V5" s="44">
        <f t="shared" ca="1" si="0"/>
        <v>4.6560877557199074E-3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1.6993577291325158E-2</v>
      </c>
      <c r="F6" s="60">
        <f ca="1">Q18*E7/O7</f>
        <v>3.785504787202978E-3</v>
      </c>
      <c r="G6" s="61">
        <f>+B18/A18^2</f>
        <v>1E-8</v>
      </c>
      <c r="H6" s="52">
        <f ca="1">ABS(F6/E6)</f>
        <v>0.22276091268525278</v>
      </c>
      <c r="M6" s="62" t="s">
        <v>91</v>
      </c>
      <c r="N6" s="63" t="s">
        <v>92</v>
      </c>
      <c r="O6" s="63">
        <f ca="1">+C18*H18-F18*F18</f>
        <v>232.25782515999992</v>
      </c>
      <c r="P6" s="44" t="s">
        <v>151</v>
      </c>
      <c r="U6" s="44">
        <v>0.2</v>
      </c>
      <c r="V6" s="44">
        <f t="shared" ca="1" si="0"/>
        <v>4.5600401176282349E-3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2.7676184205469344E-3</v>
      </c>
      <c r="G7" s="65">
        <f>+B22</f>
        <v>1.7173000014736317E-3</v>
      </c>
      <c r="M7" s="46" t="s">
        <v>95</v>
      </c>
      <c r="N7" s="44" t="s">
        <v>96</v>
      </c>
      <c r="O7" s="44">
        <f ca="1">+C18*O1-F18*O2+H18*O3</f>
        <v>124.14670019382925</v>
      </c>
      <c r="U7" s="44">
        <v>0.25</v>
      </c>
      <c r="V7" s="44">
        <f t="shared" ca="1" si="0"/>
        <v>4.5489603659931883E-3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0.9108245869973487</v>
      </c>
      <c r="G8" s="64"/>
      <c r="K8" s="65"/>
      <c r="U8" s="44">
        <v>0.3</v>
      </c>
      <c r="V8" s="44">
        <f t="shared" ca="1" si="0"/>
        <v>4.6228485008147678E-3</v>
      </c>
      <c r="AA8" s="44">
        <v>8</v>
      </c>
      <c r="AB8" s="44" t="s">
        <v>99</v>
      </c>
    </row>
    <row r="9" spans="1:28">
      <c r="A9" s="69">
        <f>20+COUNT(A21:A1443)</f>
        <v>60</v>
      </c>
      <c r="B9" s="44" t="s">
        <v>104</v>
      </c>
      <c r="C9" s="80">
        <f>A9</f>
        <v>60</v>
      </c>
      <c r="E9" s="66">
        <f ca="1">E6*G6</f>
        <v>1.6993577291325157E-10</v>
      </c>
      <c r="F9" s="67">
        <f ca="1">H6</f>
        <v>0.22276091268525278</v>
      </c>
      <c r="G9" s="68">
        <f ca="1">F8</f>
        <v>0.9108245869973487</v>
      </c>
      <c r="K9" s="65"/>
      <c r="U9" s="44">
        <v>0.35</v>
      </c>
      <c r="V9" s="44">
        <f t="shared" ca="1" si="0"/>
        <v>4.7817045220929725E-3</v>
      </c>
      <c r="AA9" s="44">
        <v>9</v>
      </c>
      <c r="AB9" s="44" t="s">
        <v>33</v>
      </c>
    </row>
    <row r="10" spans="1:28">
      <c r="A10" s="40" t="s">
        <v>7</v>
      </c>
      <c r="B10" s="42">
        <f>Active!C8</f>
        <v>0.51745969999999997</v>
      </c>
      <c r="D10" s="44" t="s">
        <v>140</v>
      </c>
      <c r="E10" s="44">
        <f ca="1">2*E9*365.2422/B10</f>
        <v>2.3989391080131038E-7</v>
      </c>
      <c r="F10" s="44">
        <f ca="1">+F9*E10</f>
        <v>5.3438986517734518E-8</v>
      </c>
      <c r="G10" s="44" t="s">
        <v>141</v>
      </c>
      <c r="U10" s="44">
        <v>0.4</v>
      </c>
      <c r="V10" s="44">
        <f t="shared" ca="1" si="0"/>
        <v>5.025528429827804E-3</v>
      </c>
      <c r="AA10" s="44">
        <v>10</v>
      </c>
      <c r="AB10" s="44" t="s">
        <v>100</v>
      </c>
    </row>
    <row r="11" spans="1:28">
      <c r="U11" s="44">
        <v>0.45</v>
      </c>
      <c r="V11" s="44">
        <f t="shared" ca="1" si="0"/>
        <v>5.3543202240192607E-3</v>
      </c>
      <c r="AA11" s="44">
        <v>11</v>
      </c>
      <c r="AB11" s="44" t="s">
        <v>101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0.5</v>
      </c>
      <c r="V12" s="44">
        <f t="shared" ca="1" si="0"/>
        <v>5.7680799046673425E-3</v>
      </c>
      <c r="AA12" s="44">
        <v>12</v>
      </c>
      <c r="AB12" s="44" t="s">
        <v>103</v>
      </c>
    </row>
    <row r="13" spans="1:28">
      <c r="C13" s="4" t="str">
        <f t="shared" si="1"/>
        <v>C60</v>
      </c>
      <c r="D13" s="4" t="str">
        <f t="shared" si="1"/>
        <v>D60</v>
      </c>
      <c r="E13" s="4" t="str">
        <f t="shared" si="1"/>
        <v>E60</v>
      </c>
      <c r="F13" s="4" t="str">
        <f t="shared" si="1"/>
        <v>F60</v>
      </c>
      <c r="G13" s="4" t="str">
        <f t="shared" ref="G13:Q13" si="3">G$15&amp;$C9</f>
        <v>G60</v>
      </c>
      <c r="H13" s="4" t="str">
        <f t="shared" si="3"/>
        <v>H60</v>
      </c>
      <c r="I13" s="4" t="str">
        <f t="shared" si="3"/>
        <v>I60</v>
      </c>
      <c r="J13" s="4" t="str">
        <f t="shared" si="3"/>
        <v>J60</v>
      </c>
      <c r="K13" s="4" t="str">
        <f t="shared" si="3"/>
        <v>K60</v>
      </c>
      <c r="L13" s="4" t="str">
        <f t="shared" si="3"/>
        <v>L60</v>
      </c>
      <c r="M13" s="4" t="str">
        <f t="shared" si="3"/>
        <v>M60</v>
      </c>
      <c r="N13" s="4" t="str">
        <f t="shared" si="3"/>
        <v>N60</v>
      </c>
      <c r="O13" s="4" t="str">
        <f t="shared" si="3"/>
        <v>O60</v>
      </c>
      <c r="P13" s="4" t="str">
        <f t="shared" si="3"/>
        <v>P60</v>
      </c>
      <c r="Q13" s="4" t="str">
        <f t="shared" si="3"/>
        <v>Q60</v>
      </c>
      <c r="U13" s="44">
        <v>0.55000000000000004</v>
      </c>
      <c r="V13" s="44">
        <f t="shared" ca="1" si="0"/>
        <v>6.2668074717720512E-3</v>
      </c>
      <c r="AA13" s="44">
        <v>13</v>
      </c>
      <c r="AB13" s="44" t="s">
        <v>105</v>
      </c>
    </row>
    <row r="14" spans="1:28">
      <c r="U14" s="44">
        <v>0.6</v>
      </c>
      <c r="V14" s="44">
        <f t="shared" ca="1" si="0"/>
        <v>6.8505029253333842E-3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40</v>
      </c>
      <c r="C15" s="4" t="str">
        <f t="shared" ref="C15:Q15" si="4">VLOOKUP(C16,$AA1:$AB24,2,FALSE)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0.65</v>
      </c>
      <c r="V15" s="44">
        <f t="shared" ca="1" si="0"/>
        <v>7.5191662653513449E-3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0.7</v>
      </c>
      <c r="V16" s="44">
        <f t="shared" ca="1" si="0"/>
        <v>8.2727974918259291E-3</v>
      </c>
      <c r="AA16" s="44">
        <v>16</v>
      </c>
      <c r="AB16" s="44" t="s">
        <v>108</v>
      </c>
    </row>
    <row r="17" spans="1:28">
      <c r="A17" s="45" t="s">
        <v>109</v>
      </c>
      <c r="U17" s="44">
        <v>0.75</v>
      </c>
      <c r="V17" s="44">
        <f t="shared" ca="1" si="0"/>
        <v>9.111396604757141E-3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40</v>
      </c>
      <c r="D18" s="82">
        <f ca="1">SUM(INDIRECT(D12):INDIRECT(D13))</f>
        <v>21.328199999999999</v>
      </c>
      <c r="E18" s="82">
        <f ca="1">SUM(INDIRECT(E12):INDIRECT(E13))</f>
        <v>0.342264600112685</v>
      </c>
      <c r="F18" s="45">
        <f ca="1">SUM(INDIRECT(F12):INDIRECT(F13))</f>
        <v>21.328199999999999</v>
      </c>
      <c r="G18" s="45">
        <f ca="1">SUM(INDIRECT(G12):INDIRECT(G13))</f>
        <v>0.342264600112685</v>
      </c>
      <c r="H18" s="45">
        <f ca="1">SUM(INDIRECT(H12):INDIRECT(H13))</f>
        <v>17.178748509999998</v>
      </c>
      <c r="I18" s="45">
        <f ca="1">SUM(INDIRECT(I12):INDIRECT(I13))</f>
        <v>16.8122452239975</v>
      </c>
      <c r="J18" s="45">
        <f ca="1">SUM(INDIRECT(J12):INDIRECT(J13))</f>
        <v>17.997599898825001</v>
      </c>
      <c r="K18" s="45">
        <f ca="1">SUM(INDIRECT(K12):INDIRECT(K13))</f>
        <v>0.2668505005904015</v>
      </c>
      <c r="L18" s="45">
        <f ca="1">SUM(INDIRECT(L12):INDIRECT(L13))</f>
        <v>0.2672465569866852</v>
      </c>
      <c r="N18" s="44">
        <f ca="1">SUM(INDIRECT(N12):INDIRECT(N13))</f>
        <v>2.8340933370477614E-4</v>
      </c>
      <c r="O18" s="44">
        <f ca="1">SQRT(SUM(INDIRECT(O12):INDIRECT(O13)))</f>
        <v>57.384215081065506</v>
      </c>
      <c r="P18" s="44">
        <f ca="1">SQRT(SUM(INDIRECT(P12):INDIRECT(P13)))</f>
        <v>229.64504632546166</v>
      </c>
      <c r="Q18" s="44">
        <f ca="1">SQRT(SUM(INDIRECT(Q12):INDIRECT(Q13)))</f>
        <v>169.80589679928522</v>
      </c>
      <c r="U18" s="44">
        <v>0.8</v>
      </c>
      <c r="V18" s="44">
        <f t="shared" ca="1" si="0"/>
        <v>1.0034963604144981E-2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0.85</v>
      </c>
      <c r="V19" s="44">
        <f t="shared" ca="1" si="0"/>
        <v>1.104349848998944E-2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0.9</v>
      </c>
      <c r="V20" s="44">
        <f t="shared" ca="1" si="0"/>
        <v>1.2137001262290531E-2</v>
      </c>
      <c r="AA20" s="44">
        <v>20</v>
      </c>
      <c r="AB20" s="44" t="s">
        <v>130</v>
      </c>
    </row>
    <row r="21" spans="1:28">
      <c r="A21" s="75">
        <v>1400</v>
      </c>
      <c r="B21" s="75">
        <v>0</v>
      </c>
      <c r="C21" s="83">
        <v>1</v>
      </c>
      <c r="D21" s="76">
        <f t="shared" ref="D21:D84" si="5">A21/A$18</f>
        <v>0.14000000000000001</v>
      </c>
      <c r="E21" s="76">
        <f t="shared" ref="E21:E84" si="6">B21/B$18</f>
        <v>0</v>
      </c>
      <c r="F21" s="69">
        <f t="shared" ref="F21:F84" si="7">$C21*D21</f>
        <v>0.14000000000000001</v>
      </c>
      <c r="G21" s="69">
        <f t="shared" ref="G21:G84" si="8">$C21*E21</f>
        <v>0</v>
      </c>
      <c r="H21" s="69">
        <f t="shared" ref="H21:H84" si="9">C21*D21*D21</f>
        <v>1.9600000000000003E-2</v>
      </c>
      <c r="I21" s="69">
        <f t="shared" ref="I21:I84" si="10">C21*D21*D21*D21</f>
        <v>2.7440000000000008E-3</v>
      </c>
      <c r="J21" s="69">
        <f t="shared" ref="J21:J84" si="11">C21*D21*D21*D21*D21</f>
        <v>3.8416000000000014E-4</v>
      </c>
      <c r="K21" s="69">
        <f t="shared" ref="K21:K84" si="12">C21*E21*D21</f>
        <v>0</v>
      </c>
      <c r="L21" s="69">
        <f t="shared" ref="L21:L84" si="13">C21*E21*D21*D21</f>
        <v>0</v>
      </c>
      <c r="M21" s="69">
        <f t="shared" ref="M21:M84" ca="1" si="14">+E$4+E$5*D21+E$6*D21^2</f>
        <v>4.6854934297130366E-3</v>
      </c>
      <c r="N21" s="69">
        <f t="shared" ref="N21:N84" ca="1" si="15">C21*(M21-E21)^2</f>
        <v>2.1953848679884034E-5</v>
      </c>
      <c r="O21" s="79">
        <f t="shared" ref="O21:O84" ca="1" si="16">(C21*O$1-O$2*F21+O$3*H21)^2</f>
        <v>209.16525030576463</v>
      </c>
      <c r="P21" s="69">
        <f t="shared" ref="P21:P84" ca="1" si="17">(-C21*O$2+O$4*F21-O$5*H21)^2</f>
        <v>1728.1775963411199</v>
      </c>
      <c r="Q21" s="69">
        <f t="shared" ref="Q21:Q84" ca="1" si="18">+(C21*O$3-F21*O$5+H21*O$6)^2</f>
        <v>633.22981962351639</v>
      </c>
      <c r="R21" s="44">
        <f t="shared" ref="R21:R84" ca="1" si="19">+E21-M21</f>
        <v>-4.6854934297130366E-3</v>
      </c>
      <c r="U21" s="44">
        <v>0.95</v>
      </c>
      <c r="V21" s="44">
        <f t="shared" ca="1" si="0"/>
        <v>1.3315471921048243E-2</v>
      </c>
      <c r="AA21" s="44">
        <v>21</v>
      </c>
      <c r="AB21" s="44" t="s">
        <v>131</v>
      </c>
    </row>
    <row r="22" spans="1:28">
      <c r="A22" s="75">
        <v>-9</v>
      </c>
      <c r="B22" s="75">
        <v>1.7173000014736317E-3</v>
      </c>
      <c r="C22" s="75">
        <v>1</v>
      </c>
      <c r="D22" s="76">
        <f t="shared" si="5"/>
        <v>-8.9999999999999998E-4</v>
      </c>
      <c r="E22" s="76">
        <f t="shared" si="6"/>
        <v>1.7173000014736317E-3</v>
      </c>
      <c r="F22" s="69">
        <f t="shared" si="7"/>
        <v>-8.9999999999999998E-4</v>
      </c>
      <c r="G22" s="69">
        <f t="shared" si="8"/>
        <v>1.7173000014736317E-3</v>
      </c>
      <c r="H22" s="69">
        <f t="shared" si="9"/>
        <v>8.0999999999999997E-7</v>
      </c>
      <c r="I22" s="69">
        <f t="shared" si="10"/>
        <v>-7.2899999999999996E-10</v>
      </c>
      <c r="J22" s="69">
        <f t="shared" si="11"/>
        <v>6.560999999999999E-13</v>
      </c>
      <c r="K22" s="69">
        <f t="shared" si="12"/>
        <v>-1.5455700013262684E-6</v>
      </c>
      <c r="L22" s="69">
        <f t="shared" si="13"/>
        <v>1.3910130011936415E-9</v>
      </c>
      <c r="M22" s="69">
        <f t="shared" ca="1" si="14"/>
        <v>5.4611335878647022E-3</v>
      </c>
      <c r="N22" s="69">
        <f t="shared" ca="1" si="15"/>
        <v>1.4016289922589824E-5</v>
      </c>
      <c r="O22" s="79">
        <f t="shared" ca="1" si="16"/>
        <v>708.10504053302986</v>
      </c>
      <c r="P22" s="69">
        <f t="shared" ca="1" si="17"/>
        <v>9106.0528927076939</v>
      </c>
      <c r="Q22" s="69">
        <f t="shared" ca="1" si="18"/>
        <v>4062.941159775125</v>
      </c>
      <c r="R22" s="44">
        <f t="shared" ca="1" si="19"/>
        <v>-3.7438335863910705E-3</v>
      </c>
      <c r="U22" s="44">
        <v>1</v>
      </c>
      <c r="V22" s="44">
        <f t="shared" ca="1" si="0"/>
        <v>1.4578910466262585E-2</v>
      </c>
      <c r="AA22" s="44">
        <v>22</v>
      </c>
      <c r="AB22" s="44" t="s">
        <v>132</v>
      </c>
    </row>
    <row r="23" spans="1:28">
      <c r="A23" s="75">
        <v>1400</v>
      </c>
      <c r="B23" s="75">
        <v>1.0000000038417056E-3</v>
      </c>
      <c r="C23" s="75">
        <v>1</v>
      </c>
      <c r="D23" s="76">
        <f t="shared" si="5"/>
        <v>0.14000000000000001</v>
      </c>
      <c r="E23" s="76">
        <f t="shared" si="6"/>
        <v>1.0000000038417056E-3</v>
      </c>
      <c r="F23" s="69">
        <f t="shared" si="7"/>
        <v>0.14000000000000001</v>
      </c>
      <c r="G23" s="69">
        <f t="shared" si="8"/>
        <v>1.0000000038417056E-3</v>
      </c>
      <c r="H23" s="69">
        <f t="shared" si="9"/>
        <v>1.9600000000000003E-2</v>
      </c>
      <c r="I23" s="69">
        <f t="shared" si="10"/>
        <v>2.7440000000000008E-3</v>
      </c>
      <c r="J23" s="69">
        <f t="shared" si="11"/>
        <v>3.8416000000000014E-4</v>
      </c>
      <c r="K23" s="69">
        <f t="shared" si="12"/>
        <v>1.400000005378388E-4</v>
      </c>
      <c r="L23" s="69">
        <f t="shared" si="13"/>
        <v>1.9600000075297433E-5</v>
      </c>
      <c r="M23" s="69">
        <f t="shared" ca="1" si="14"/>
        <v>4.6854934297130366E-3</v>
      </c>
      <c r="N23" s="69">
        <f t="shared" ca="1" si="15"/>
        <v>1.3582861792140799E-5</v>
      </c>
      <c r="O23" s="79">
        <f t="shared" ca="1" si="16"/>
        <v>209.16525030576463</v>
      </c>
      <c r="P23" s="69">
        <f t="shared" ca="1" si="17"/>
        <v>1728.1775963411199</v>
      </c>
      <c r="Q23" s="69">
        <f t="shared" ca="1" si="18"/>
        <v>633.22981962351639</v>
      </c>
      <c r="R23" s="44">
        <f t="shared" ca="1" si="19"/>
        <v>-3.685493425871331E-3</v>
      </c>
      <c r="U23" s="44">
        <v>1.05</v>
      </c>
      <c r="V23" s="44">
        <f t="shared" ca="1" si="0"/>
        <v>1.5927316897933551E-2</v>
      </c>
      <c r="AA23" s="44">
        <v>23</v>
      </c>
      <c r="AB23" s="44" t="s">
        <v>133</v>
      </c>
    </row>
    <row r="24" spans="1:28">
      <c r="A24" s="75">
        <v>1404</v>
      </c>
      <c r="B24" s="75">
        <v>6.1611999990418553E-3</v>
      </c>
      <c r="C24" s="75">
        <v>1</v>
      </c>
      <c r="D24" s="76">
        <f t="shared" si="5"/>
        <v>0.1404</v>
      </c>
      <c r="E24" s="76">
        <f t="shared" si="6"/>
        <v>6.1611999990418553E-3</v>
      </c>
      <c r="F24" s="69">
        <f t="shared" si="7"/>
        <v>0.1404</v>
      </c>
      <c r="G24" s="69">
        <f t="shared" si="8"/>
        <v>6.1611999990418553E-3</v>
      </c>
      <c r="H24" s="69">
        <f t="shared" si="9"/>
        <v>1.9712159999999999E-2</v>
      </c>
      <c r="I24" s="69">
        <f t="shared" si="10"/>
        <v>2.767587264E-3</v>
      </c>
      <c r="J24" s="69">
        <f t="shared" si="11"/>
        <v>3.885692518656E-4</v>
      </c>
      <c r="K24" s="69">
        <f t="shared" si="12"/>
        <v>8.6503247986547652E-4</v>
      </c>
      <c r="L24" s="69">
        <f t="shared" si="13"/>
        <v>1.214505601731129E-4</v>
      </c>
      <c r="M24" s="69">
        <f t="shared" ca="1" si="14"/>
        <v>4.6842519474165128E-3</v>
      </c>
      <c r="N24" s="69">
        <f t="shared" ca="1" si="15"/>
        <v>2.1813755471998954E-6</v>
      </c>
      <c r="O24" s="79">
        <f t="shared" ca="1" si="16"/>
        <v>208.27245041472676</v>
      </c>
      <c r="P24" s="69">
        <f t="shared" ca="1" si="17"/>
        <v>1716.923001930405</v>
      </c>
      <c r="Q24" s="69">
        <f t="shared" ca="1" si="18"/>
        <v>628.3880250325052</v>
      </c>
      <c r="R24" s="44">
        <f t="shared" ca="1" si="19"/>
        <v>1.4769480516253425E-3</v>
      </c>
      <c r="U24" s="44">
        <v>1.1000000000000001</v>
      </c>
      <c r="V24" s="44">
        <f t="shared" ca="1" si="0"/>
        <v>1.7360691216061146E-2</v>
      </c>
      <c r="AA24" s="44">
        <v>26</v>
      </c>
      <c r="AB24" s="44" t="s">
        <v>134</v>
      </c>
    </row>
    <row r="25" spans="1:28">
      <c r="A25" s="75">
        <v>1404</v>
      </c>
      <c r="B25" s="75">
        <v>1.416120000067167E-2</v>
      </c>
      <c r="C25" s="75">
        <v>1</v>
      </c>
      <c r="D25" s="76">
        <f t="shared" si="5"/>
        <v>0.1404</v>
      </c>
      <c r="E25" s="76">
        <f t="shared" si="6"/>
        <v>1.416120000067167E-2</v>
      </c>
      <c r="F25" s="69">
        <f t="shared" si="7"/>
        <v>0.1404</v>
      </c>
      <c r="G25" s="69">
        <f t="shared" si="8"/>
        <v>1.416120000067167E-2</v>
      </c>
      <c r="H25" s="69">
        <f t="shared" si="9"/>
        <v>1.9712159999999999E-2</v>
      </c>
      <c r="I25" s="69">
        <f t="shared" si="10"/>
        <v>2.767587264E-3</v>
      </c>
      <c r="J25" s="69">
        <f t="shared" si="11"/>
        <v>3.885692518656E-4</v>
      </c>
      <c r="K25" s="69">
        <f t="shared" si="12"/>
        <v>1.9882324800943024E-3</v>
      </c>
      <c r="L25" s="69">
        <f t="shared" si="13"/>
        <v>2.7914784020524006E-4</v>
      </c>
      <c r="M25" s="69">
        <f t="shared" ca="1" si="14"/>
        <v>4.6842519474165128E-3</v>
      </c>
      <c r="N25" s="69">
        <f t="shared" ca="1" si="15"/>
        <v>8.98125444040967E-5</v>
      </c>
      <c r="O25" s="79">
        <f t="shared" ca="1" si="16"/>
        <v>208.27245041472676</v>
      </c>
      <c r="P25" s="69">
        <f t="shared" ca="1" si="17"/>
        <v>1716.923001930405</v>
      </c>
      <c r="Q25" s="69">
        <f t="shared" ca="1" si="18"/>
        <v>628.3880250325052</v>
      </c>
      <c r="R25" s="44">
        <f t="shared" ca="1" si="19"/>
        <v>9.4769480532551562E-3</v>
      </c>
      <c r="U25" s="44">
        <v>1.1499999999999999</v>
      </c>
      <c r="V25" s="44">
        <f t="shared" ca="1" si="0"/>
        <v>1.8879033420645355E-2</v>
      </c>
    </row>
    <row r="26" spans="1:28">
      <c r="A26" s="75">
        <v>1452</v>
      </c>
      <c r="B26" s="75">
        <v>6.4955999987432733E-3</v>
      </c>
      <c r="C26" s="75">
        <v>1</v>
      </c>
      <c r="D26" s="76">
        <f t="shared" si="5"/>
        <v>0.1452</v>
      </c>
      <c r="E26" s="76">
        <f t="shared" si="6"/>
        <v>6.4955999987432733E-3</v>
      </c>
      <c r="F26" s="69">
        <f t="shared" si="7"/>
        <v>0.1452</v>
      </c>
      <c r="G26" s="69">
        <f t="shared" si="8"/>
        <v>6.4955999987432733E-3</v>
      </c>
      <c r="H26" s="69">
        <f t="shared" si="9"/>
        <v>2.1083039999999997E-2</v>
      </c>
      <c r="I26" s="69">
        <f t="shared" si="10"/>
        <v>3.0612574079999996E-3</v>
      </c>
      <c r="J26" s="69">
        <f t="shared" si="11"/>
        <v>4.4449457564159996E-4</v>
      </c>
      <c r="K26" s="69">
        <f t="shared" si="12"/>
        <v>9.4316111981752329E-4</v>
      </c>
      <c r="L26" s="69">
        <f t="shared" si="13"/>
        <v>1.3694699459750439E-4</v>
      </c>
      <c r="M26" s="69">
        <f t="shared" ca="1" si="14"/>
        <v>4.6697783195474183E-3</v>
      </c>
      <c r="N26" s="69">
        <f t="shared" ca="1" si="15"/>
        <v>3.3336248042215715E-6</v>
      </c>
      <c r="O26" s="79">
        <f t="shared" ca="1" si="16"/>
        <v>197.752341953197</v>
      </c>
      <c r="P26" s="69">
        <f t="shared" ca="1" si="17"/>
        <v>1585.3440523356714</v>
      </c>
      <c r="Q26" s="69">
        <f t="shared" ca="1" si="18"/>
        <v>572.01313121206988</v>
      </c>
      <c r="R26" s="44">
        <f t="shared" ca="1" si="19"/>
        <v>1.825821679195855E-3</v>
      </c>
      <c r="U26" s="44">
        <v>1.2</v>
      </c>
      <c r="V26" s="44">
        <f t="shared" ca="1" si="0"/>
        <v>2.04823435116862E-2</v>
      </c>
    </row>
    <row r="27" spans="1:28">
      <c r="A27" s="75">
        <v>1452</v>
      </c>
      <c r="B27" s="75">
        <v>7.0955999981379136E-3</v>
      </c>
      <c r="C27" s="75">
        <v>1</v>
      </c>
      <c r="D27" s="76">
        <f t="shared" si="5"/>
        <v>0.1452</v>
      </c>
      <c r="E27" s="76">
        <f t="shared" si="6"/>
        <v>7.0955999981379136E-3</v>
      </c>
      <c r="F27" s="69">
        <f t="shared" si="7"/>
        <v>0.1452</v>
      </c>
      <c r="G27" s="69">
        <f t="shared" si="8"/>
        <v>7.0955999981379136E-3</v>
      </c>
      <c r="H27" s="69">
        <f t="shared" si="9"/>
        <v>2.1083039999999997E-2</v>
      </c>
      <c r="I27" s="69">
        <f t="shared" si="10"/>
        <v>3.0612574079999996E-3</v>
      </c>
      <c r="J27" s="69">
        <f t="shared" si="11"/>
        <v>4.4449457564159996E-4</v>
      </c>
      <c r="K27" s="69">
        <f t="shared" si="12"/>
        <v>1.0302811197296249E-3</v>
      </c>
      <c r="L27" s="69">
        <f t="shared" si="13"/>
        <v>1.4959681858474154E-4</v>
      </c>
      <c r="M27" s="69">
        <f t="shared" ca="1" si="14"/>
        <v>4.6697783195474183E-3</v>
      </c>
      <c r="N27" s="69">
        <f t="shared" ca="1" si="15"/>
        <v>5.8846108163196082E-6</v>
      </c>
      <c r="O27" s="79">
        <f t="shared" ca="1" si="16"/>
        <v>197.752341953197</v>
      </c>
      <c r="P27" s="69">
        <f t="shared" ca="1" si="17"/>
        <v>1585.3440523356714</v>
      </c>
      <c r="Q27" s="69">
        <f t="shared" ca="1" si="18"/>
        <v>572.01313121206988</v>
      </c>
      <c r="R27" s="44">
        <f t="shared" ca="1" si="19"/>
        <v>2.4258216785904953E-3</v>
      </c>
      <c r="U27" s="44">
        <v>1.25</v>
      </c>
      <c r="V27" s="44">
        <f t="shared" ca="1" si="0"/>
        <v>2.2170621489183671E-2</v>
      </c>
    </row>
    <row r="28" spans="1:28">
      <c r="A28" s="75">
        <v>1494.5</v>
      </c>
      <c r="B28" s="75">
        <v>1.0358350002206862E-2</v>
      </c>
      <c r="C28" s="75">
        <v>1</v>
      </c>
      <c r="D28" s="76">
        <f t="shared" si="5"/>
        <v>0.14945</v>
      </c>
      <c r="E28" s="76">
        <f t="shared" si="6"/>
        <v>1.0358350002206862E-2</v>
      </c>
      <c r="F28" s="69">
        <f t="shared" si="7"/>
        <v>0.14945</v>
      </c>
      <c r="G28" s="69">
        <f t="shared" si="8"/>
        <v>1.0358350002206862E-2</v>
      </c>
      <c r="H28" s="69">
        <f t="shared" si="9"/>
        <v>2.2335302500000001E-2</v>
      </c>
      <c r="I28" s="69">
        <f t="shared" si="10"/>
        <v>3.3380109586250003E-3</v>
      </c>
      <c r="J28" s="69">
        <f t="shared" si="11"/>
        <v>4.9886573776650634E-4</v>
      </c>
      <c r="K28" s="69">
        <f t="shared" si="12"/>
        <v>1.5480554078298155E-3</v>
      </c>
      <c r="L28" s="69">
        <f t="shared" si="13"/>
        <v>2.3135688070016592E-4</v>
      </c>
      <c r="M28" s="69">
        <f t="shared" ca="1" si="14"/>
        <v>4.6576167436715573E-3</v>
      </c>
      <c r="N28" s="69">
        <f t="shared" ca="1" si="15"/>
        <v>3.2498359684970555E-5</v>
      </c>
      <c r="O28" s="79">
        <f t="shared" ca="1" si="16"/>
        <v>188.73228136646901</v>
      </c>
      <c r="P28" s="69">
        <f t="shared" ca="1" si="17"/>
        <v>1474.12359659395</v>
      </c>
      <c r="Q28" s="69">
        <f t="shared" ca="1" si="18"/>
        <v>524.71814941097909</v>
      </c>
      <c r="R28" s="44">
        <f t="shared" ca="1" si="19"/>
        <v>5.7007332585353046E-3</v>
      </c>
      <c r="U28" s="44">
        <v>1.3</v>
      </c>
      <c r="V28" s="44">
        <f t="shared" ca="1" si="0"/>
        <v>2.394386735313777E-2</v>
      </c>
    </row>
    <row r="29" spans="1:28">
      <c r="A29" s="75">
        <v>1564</v>
      </c>
      <c r="B29" s="75">
        <v>6.092000039643608E-4</v>
      </c>
      <c r="C29" s="75">
        <v>1</v>
      </c>
      <c r="D29" s="76">
        <f t="shared" si="5"/>
        <v>0.15640000000000001</v>
      </c>
      <c r="E29" s="76">
        <f t="shared" si="6"/>
        <v>6.092000039643608E-4</v>
      </c>
      <c r="F29" s="69">
        <f t="shared" si="7"/>
        <v>0.15640000000000001</v>
      </c>
      <c r="G29" s="69">
        <f t="shared" si="8"/>
        <v>6.092000039643608E-4</v>
      </c>
      <c r="H29" s="69">
        <f t="shared" si="9"/>
        <v>2.4460960000000004E-2</v>
      </c>
      <c r="I29" s="69">
        <f t="shared" si="10"/>
        <v>3.8256941440000009E-3</v>
      </c>
      <c r="J29" s="69">
        <f t="shared" si="11"/>
        <v>5.9833856412160014E-4</v>
      </c>
      <c r="K29" s="69">
        <f t="shared" si="12"/>
        <v>9.5278880620026043E-5</v>
      </c>
      <c r="L29" s="69">
        <f t="shared" si="13"/>
        <v>1.4901616928972074E-5</v>
      </c>
      <c r="M29" s="69">
        <f t="shared" ca="1" si="14"/>
        <v>4.6390517702368022E-3</v>
      </c>
      <c r="N29" s="69">
        <f t="shared" ca="1" si="15"/>
        <v>1.6239705258129117E-5</v>
      </c>
      <c r="O29" s="79">
        <f t="shared" ca="1" si="16"/>
        <v>174.56601782173706</v>
      </c>
      <c r="P29" s="69">
        <f t="shared" ca="1" si="17"/>
        <v>1302.6796992371278</v>
      </c>
      <c r="Q29" s="69">
        <f t="shared" ca="1" si="18"/>
        <v>452.54250651025603</v>
      </c>
      <c r="R29" s="44">
        <f t="shared" ca="1" si="19"/>
        <v>-4.0298517662724414E-3</v>
      </c>
    </row>
    <row r="30" spans="1:28">
      <c r="A30" s="75">
        <v>2196</v>
      </c>
      <c r="B30" s="75">
        <v>6.878800006234087E-3</v>
      </c>
      <c r="C30" s="75">
        <v>1</v>
      </c>
      <c r="D30" s="76">
        <f t="shared" si="5"/>
        <v>0.21959999999999999</v>
      </c>
      <c r="E30" s="76">
        <f t="shared" si="6"/>
        <v>6.878800006234087E-3</v>
      </c>
      <c r="F30" s="69">
        <f t="shared" si="7"/>
        <v>0.21959999999999999</v>
      </c>
      <c r="G30" s="69">
        <f t="shared" si="8"/>
        <v>6.878800006234087E-3</v>
      </c>
      <c r="H30" s="69">
        <f t="shared" si="9"/>
        <v>4.8224159999999995E-2</v>
      </c>
      <c r="I30" s="69">
        <f t="shared" si="10"/>
        <v>1.0590025535999999E-2</v>
      </c>
      <c r="J30" s="69">
        <f t="shared" si="11"/>
        <v>2.3255696077055998E-3</v>
      </c>
      <c r="K30" s="69">
        <f t="shared" si="12"/>
        <v>1.5105844813690053E-3</v>
      </c>
      <c r="L30" s="69">
        <f t="shared" si="13"/>
        <v>3.3172435210863357E-4</v>
      </c>
      <c r="M30" s="69">
        <f t="shared" ca="1" si="14"/>
        <v>4.5455714018940337E-3</v>
      </c>
      <c r="N30" s="69">
        <f t="shared" ca="1" si="15"/>
        <v>5.4439557201106337E-6</v>
      </c>
      <c r="O30" s="79">
        <f t="shared" ca="1" si="16"/>
        <v>75.929699192302252</v>
      </c>
      <c r="P30" s="69">
        <f t="shared" ca="1" si="17"/>
        <v>272.89402936502228</v>
      </c>
      <c r="Q30" s="69">
        <f t="shared" ca="1" si="18"/>
        <v>55.455432700233189</v>
      </c>
      <c r="R30" s="44">
        <f t="shared" ca="1" si="19"/>
        <v>2.3332286043400534E-3</v>
      </c>
    </row>
    <row r="31" spans="1:28">
      <c r="A31" s="75">
        <v>2252</v>
      </c>
      <c r="B31" s="75">
        <v>2.5356000041938387E-3</v>
      </c>
      <c r="C31" s="75">
        <v>1</v>
      </c>
      <c r="D31" s="76">
        <f t="shared" si="5"/>
        <v>0.22520000000000001</v>
      </c>
      <c r="E31" s="76">
        <f t="shared" si="6"/>
        <v>2.5356000041938387E-3</v>
      </c>
      <c r="F31" s="69">
        <f t="shared" si="7"/>
        <v>0.22520000000000001</v>
      </c>
      <c r="G31" s="69">
        <f t="shared" si="8"/>
        <v>2.5356000041938387E-3</v>
      </c>
      <c r="H31" s="69">
        <f t="shared" si="9"/>
        <v>5.0715040000000003E-2</v>
      </c>
      <c r="I31" s="69">
        <f t="shared" si="10"/>
        <v>1.1421027008000002E-2</v>
      </c>
      <c r="J31" s="69">
        <f t="shared" si="11"/>
        <v>2.5720152822016006E-3</v>
      </c>
      <c r="K31" s="69">
        <f t="shared" si="12"/>
        <v>5.7101712094445253E-4</v>
      </c>
      <c r="L31" s="69">
        <f t="shared" si="13"/>
        <v>1.2859305563669071E-4</v>
      </c>
      <c r="M31" s="69">
        <f t="shared" ca="1" si="14"/>
        <v>4.5438356167401854E-3</v>
      </c>
      <c r="N31" s="69">
        <f t="shared" ca="1" si="15"/>
        <v>4.0330102754993999E-6</v>
      </c>
      <c r="O31" s="79">
        <f t="shared" ca="1" si="16"/>
        <v>69.549073384437037</v>
      </c>
      <c r="P31" s="69">
        <f t="shared" ca="1" si="17"/>
        <v>222.10263481140217</v>
      </c>
      <c r="Q31" s="69">
        <f t="shared" ca="1" si="18"/>
        <v>39.831471159558951</v>
      </c>
      <c r="R31" s="44">
        <f t="shared" ca="1" si="19"/>
        <v>-2.0082356125463467E-3</v>
      </c>
    </row>
    <row r="32" spans="1:28">
      <c r="A32" s="75">
        <v>2263.5</v>
      </c>
      <c r="B32" s="75">
        <v>3.6490500060608611E-3</v>
      </c>
      <c r="C32" s="75">
        <v>1</v>
      </c>
      <c r="D32" s="76">
        <f t="shared" si="5"/>
        <v>0.22635</v>
      </c>
      <c r="E32" s="76">
        <f t="shared" si="6"/>
        <v>3.6490500060608611E-3</v>
      </c>
      <c r="F32" s="69">
        <f t="shared" si="7"/>
        <v>0.22635</v>
      </c>
      <c r="G32" s="69">
        <f t="shared" si="8"/>
        <v>3.6490500060608611E-3</v>
      </c>
      <c r="H32" s="69">
        <f t="shared" si="9"/>
        <v>5.1234322499999999E-2</v>
      </c>
      <c r="I32" s="69">
        <f t="shared" si="10"/>
        <v>1.1596888897875E-2</v>
      </c>
      <c r="J32" s="69">
        <f t="shared" si="11"/>
        <v>2.624955802034006E-3</v>
      </c>
      <c r="K32" s="69">
        <f t="shared" si="12"/>
        <v>8.2596246887187586E-4</v>
      </c>
      <c r="L32" s="69">
        <f t="shared" si="13"/>
        <v>1.8695660482914909E-4</v>
      </c>
      <c r="M32" s="69">
        <f t="shared" ca="1" si="14"/>
        <v>4.5436110735041007E-3</v>
      </c>
      <c r="N32" s="69">
        <f t="shared" ca="1" si="15"/>
        <v>8.0023950338518836E-7</v>
      </c>
      <c r="O32" s="79">
        <f t="shared" ca="1" si="16"/>
        <v>68.28156012570841</v>
      </c>
      <c r="P32" s="69">
        <f t="shared" ca="1" si="17"/>
        <v>212.3882368717106</v>
      </c>
      <c r="Q32" s="69">
        <f t="shared" ca="1" si="18"/>
        <v>36.964120981062401</v>
      </c>
      <c r="R32" s="44">
        <f t="shared" ca="1" si="19"/>
        <v>-8.9456106744323968E-4</v>
      </c>
    </row>
    <row r="33" spans="1:18">
      <c r="A33" s="75">
        <v>2785.5</v>
      </c>
      <c r="B33" s="75">
        <v>2.9856500041205436E-3</v>
      </c>
      <c r="C33" s="75">
        <v>1</v>
      </c>
      <c r="D33" s="76">
        <f t="shared" si="5"/>
        <v>0.27855000000000002</v>
      </c>
      <c r="E33" s="76">
        <f t="shared" si="6"/>
        <v>2.9856500041205436E-3</v>
      </c>
      <c r="F33" s="69">
        <f t="shared" si="7"/>
        <v>0.27855000000000002</v>
      </c>
      <c r="G33" s="69">
        <f t="shared" si="8"/>
        <v>2.9856500041205436E-3</v>
      </c>
      <c r="H33" s="69">
        <f t="shared" si="9"/>
        <v>7.7590102500000008E-2</v>
      </c>
      <c r="I33" s="69">
        <f t="shared" si="10"/>
        <v>2.1612723051375005E-2</v>
      </c>
      <c r="J33" s="69">
        <f t="shared" si="11"/>
        <v>6.0202240059605084E-3</v>
      </c>
      <c r="K33" s="69">
        <f t="shared" si="12"/>
        <v>8.3165280864777743E-4</v>
      </c>
      <c r="L33" s="69">
        <f t="shared" si="13"/>
        <v>2.3165688984883842E-4</v>
      </c>
      <c r="M33" s="69">
        <f t="shared" ca="1" si="14"/>
        <v>4.5807436667270459E-3</v>
      </c>
      <c r="N33" s="69">
        <f t="shared" ca="1" si="15"/>
        <v>2.5443237924874262E-6</v>
      </c>
      <c r="O33" s="79">
        <f t="shared" ca="1" si="16"/>
        <v>24.74764562126213</v>
      </c>
      <c r="P33" s="69">
        <f t="shared" ca="1" si="17"/>
        <v>0.21782765628295547</v>
      </c>
      <c r="Q33" s="69">
        <f t="shared" ca="1" si="18"/>
        <v>14.266999485956598</v>
      </c>
      <c r="R33" s="44">
        <f t="shared" ca="1" si="19"/>
        <v>-1.5950936626065023E-3</v>
      </c>
    </row>
    <row r="34" spans="1:18">
      <c r="A34" s="75">
        <v>2866.5</v>
      </c>
      <c r="B34" s="75">
        <v>6.9499500023084693E-3</v>
      </c>
      <c r="C34" s="75">
        <v>1</v>
      </c>
      <c r="D34" s="76">
        <f t="shared" si="5"/>
        <v>0.28665000000000002</v>
      </c>
      <c r="E34" s="76">
        <f t="shared" si="6"/>
        <v>6.9499500023084693E-3</v>
      </c>
      <c r="F34" s="69">
        <f t="shared" si="7"/>
        <v>0.28665000000000002</v>
      </c>
      <c r="G34" s="69">
        <f t="shared" si="8"/>
        <v>6.9499500023084693E-3</v>
      </c>
      <c r="H34" s="69">
        <f t="shared" si="9"/>
        <v>8.2168222500000013E-2</v>
      </c>
      <c r="I34" s="69">
        <f t="shared" si="10"/>
        <v>2.3553520979625004E-2</v>
      </c>
      <c r="J34" s="69">
        <f t="shared" si="11"/>
        <v>6.7516167888095075E-3</v>
      </c>
      <c r="K34" s="69">
        <f t="shared" si="12"/>
        <v>1.9922031681617229E-3</v>
      </c>
      <c r="L34" s="69">
        <f t="shared" si="13"/>
        <v>5.7106503815355794E-4</v>
      </c>
      <c r="M34" s="69">
        <f t="shared" ca="1" si="14"/>
        <v>4.5948057938042502E-3</v>
      </c>
      <c r="N34" s="69">
        <f t="shared" ca="1" si="15"/>
        <v>5.5467042428509646E-6</v>
      </c>
      <c r="O34" s="79">
        <f t="shared" ca="1" si="16"/>
        <v>20.208661004155818</v>
      </c>
      <c r="P34" s="69">
        <f t="shared" ca="1" si="17"/>
        <v>2.47358228780443</v>
      </c>
      <c r="Q34" s="69">
        <f t="shared" ca="1" si="18"/>
        <v>26.969928564451841</v>
      </c>
      <c r="R34" s="44">
        <f t="shared" ca="1" si="19"/>
        <v>2.3551442085042191E-3</v>
      </c>
    </row>
    <row r="35" spans="1:18">
      <c r="A35" s="75">
        <v>2936</v>
      </c>
      <c r="B35" s="75">
        <v>7.4008000083267689E-3</v>
      </c>
      <c r="C35" s="75">
        <v>1</v>
      </c>
      <c r="D35" s="76">
        <f t="shared" si="5"/>
        <v>0.29360000000000003</v>
      </c>
      <c r="E35" s="76">
        <f t="shared" si="6"/>
        <v>7.4008000083267689E-3</v>
      </c>
      <c r="F35" s="69">
        <f t="shared" si="7"/>
        <v>0.29360000000000003</v>
      </c>
      <c r="G35" s="69">
        <f t="shared" si="8"/>
        <v>7.4008000083267689E-3</v>
      </c>
      <c r="H35" s="69">
        <f t="shared" si="9"/>
        <v>8.6200960000000021E-2</v>
      </c>
      <c r="I35" s="69">
        <f t="shared" si="10"/>
        <v>2.5308601856000007E-2</v>
      </c>
      <c r="J35" s="69">
        <f t="shared" si="11"/>
        <v>7.4306055049216026E-3</v>
      </c>
      <c r="K35" s="69">
        <f t="shared" si="12"/>
        <v>2.1728748824447397E-3</v>
      </c>
      <c r="L35" s="69">
        <f t="shared" si="13"/>
        <v>6.3795606548577562E-4</v>
      </c>
      <c r="M35" s="69">
        <f t="shared" ca="1" si="14"/>
        <v>4.6086489317502342E-3</v>
      </c>
      <c r="N35" s="69">
        <f t="shared" ca="1" si="15"/>
        <v>7.7961076344275019E-6</v>
      </c>
      <c r="O35" s="79">
        <f t="shared" ca="1" si="16"/>
        <v>16.734602571361101</v>
      </c>
      <c r="P35" s="69">
        <f t="shared" ca="1" si="17"/>
        <v>10.82852276739921</v>
      </c>
      <c r="Q35" s="69">
        <f t="shared" ca="1" si="18"/>
        <v>40.75551248317359</v>
      </c>
      <c r="R35" s="44">
        <f t="shared" ca="1" si="19"/>
        <v>2.7921510765765347E-3</v>
      </c>
    </row>
    <row r="36" spans="1:18">
      <c r="A36" s="75">
        <v>3525.5</v>
      </c>
      <c r="B36" s="75">
        <v>3.2076500065159053E-3</v>
      </c>
      <c r="C36" s="75">
        <v>1</v>
      </c>
      <c r="D36" s="76">
        <f t="shared" si="5"/>
        <v>0.35254999999999997</v>
      </c>
      <c r="E36" s="76">
        <f t="shared" si="6"/>
        <v>3.2076500065159053E-3</v>
      </c>
      <c r="F36" s="69">
        <f t="shared" si="7"/>
        <v>0.35254999999999997</v>
      </c>
      <c r="G36" s="69">
        <f t="shared" si="8"/>
        <v>3.2076500065159053E-3</v>
      </c>
      <c r="H36" s="69">
        <f t="shared" si="9"/>
        <v>0.12429150249999998</v>
      </c>
      <c r="I36" s="69">
        <f t="shared" si="10"/>
        <v>4.3818969206374993E-2</v>
      </c>
      <c r="J36" s="69">
        <f t="shared" si="11"/>
        <v>1.5448377593707503E-2</v>
      </c>
      <c r="K36" s="69">
        <f t="shared" si="12"/>
        <v>1.1308570097971822E-3</v>
      </c>
      <c r="L36" s="69">
        <f t="shared" si="13"/>
        <v>3.9868363880399656E-4</v>
      </c>
      <c r="M36" s="69">
        <f t="shared" ca="1" si="14"/>
        <v>4.7920833610191416E-3</v>
      </c>
      <c r="N36" s="69">
        <f t="shared" ca="1" si="15"/>
        <v>2.5104290548623781E-6</v>
      </c>
      <c r="O36" s="79">
        <f t="shared" ca="1" si="16"/>
        <v>0.81982491687591685</v>
      </c>
      <c r="P36" s="69">
        <f t="shared" ca="1" si="17"/>
        <v>277.98471621819641</v>
      </c>
      <c r="Q36" s="69">
        <f t="shared" ca="1" si="18"/>
        <v>242.78801731098358</v>
      </c>
      <c r="R36" s="44">
        <f t="shared" ca="1" si="19"/>
        <v>-1.5844333545032363E-3</v>
      </c>
    </row>
    <row r="37" spans="1:18">
      <c r="A37" s="75">
        <v>3572</v>
      </c>
      <c r="B37" s="75">
        <v>-5.683999988832511E-4</v>
      </c>
      <c r="C37" s="75">
        <v>1</v>
      </c>
      <c r="D37" s="76">
        <f t="shared" si="5"/>
        <v>0.35720000000000002</v>
      </c>
      <c r="E37" s="76">
        <f t="shared" si="6"/>
        <v>-5.683999988832511E-4</v>
      </c>
      <c r="F37" s="69">
        <f t="shared" si="7"/>
        <v>0.35720000000000002</v>
      </c>
      <c r="G37" s="69">
        <f t="shared" si="8"/>
        <v>-5.683999988832511E-4</v>
      </c>
      <c r="H37" s="69">
        <f t="shared" si="9"/>
        <v>0.12759184000000001</v>
      </c>
      <c r="I37" s="69">
        <f t="shared" si="10"/>
        <v>4.5575805248000006E-2</v>
      </c>
      <c r="J37" s="69">
        <f t="shared" si="11"/>
        <v>1.6279677634585602E-2</v>
      </c>
      <c r="K37" s="69">
        <f t="shared" si="12"/>
        <v>-2.030324796010973E-4</v>
      </c>
      <c r="L37" s="69">
        <f t="shared" si="13"/>
        <v>-7.2523201713511952E-5</v>
      </c>
      <c r="M37" s="69">
        <f t="shared" ca="1" si="14"/>
        <v>4.8115784240286936E-3</v>
      </c>
      <c r="N37" s="69">
        <f t="shared" ca="1" si="15"/>
        <v>2.8944167830998095E-5</v>
      </c>
      <c r="O37" s="79">
        <f t="shared" ca="1" si="16"/>
        <v>0.45286060854943067</v>
      </c>
      <c r="P37" s="69">
        <f t="shared" ca="1" si="17"/>
        <v>311.09698892909591</v>
      </c>
      <c r="Q37" s="69">
        <f t="shared" ca="1" si="18"/>
        <v>263.68833153268605</v>
      </c>
      <c r="R37" s="44">
        <f t="shared" ca="1" si="19"/>
        <v>-5.3799784229119447E-3</v>
      </c>
    </row>
    <row r="38" spans="1:18">
      <c r="A38" s="75">
        <v>3693.5</v>
      </c>
      <c r="B38" s="75">
        <v>4.9780500048655085E-3</v>
      </c>
      <c r="C38" s="75">
        <v>1</v>
      </c>
      <c r="D38" s="76">
        <f t="shared" si="5"/>
        <v>0.36935000000000001</v>
      </c>
      <c r="E38" s="76">
        <f t="shared" si="6"/>
        <v>4.9780500048655085E-3</v>
      </c>
      <c r="F38" s="69">
        <f t="shared" si="7"/>
        <v>0.36935000000000001</v>
      </c>
      <c r="G38" s="69">
        <f t="shared" si="8"/>
        <v>4.9780500048655085E-3</v>
      </c>
      <c r="H38" s="69">
        <f t="shared" si="9"/>
        <v>0.1364194225</v>
      </c>
      <c r="I38" s="69">
        <f t="shared" si="10"/>
        <v>5.0386513700375002E-2</v>
      </c>
      <c r="J38" s="69">
        <f t="shared" si="11"/>
        <v>1.8610258835233508E-2</v>
      </c>
      <c r="K38" s="69">
        <f t="shared" si="12"/>
        <v>1.8386427692970756E-3</v>
      </c>
      <c r="L38" s="69">
        <f t="shared" si="13"/>
        <v>6.7910270683987494E-4</v>
      </c>
      <c r="M38" s="69">
        <f t="shared" ca="1" si="14"/>
        <v>4.8659858660503562E-3</v>
      </c>
      <c r="N38" s="69">
        <f t="shared" ca="1" si="15"/>
        <v>1.2558371208381733E-8</v>
      </c>
      <c r="O38" s="79">
        <f t="shared" ca="1" si="16"/>
        <v>6.1501639415036738E-3</v>
      </c>
      <c r="P38" s="69">
        <f t="shared" ca="1" si="17"/>
        <v>403.89304699319479</v>
      </c>
      <c r="Q38" s="69">
        <f t="shared" ca="1" si="18"/>
        <v>320.6713550968629</v>
      </c>
      <c r="R38" s="44">
        <f t="shared" ca="1" si="19"/>
        <v>1.1206413881515234E-4</v>
      </c>
    </row>
    <row r="39" spans="1:18">
      <c r="A39" s="75">
        <v>3695.5</v>
      </c>
      <c r="B39" s="75">
        <v>5.4586500045843422E-3</v>
      </c>
      <c r="C39" s="75">
        <v>1</v>
      </c>
      <c r="D39" s="76">
        <f t="shared" si="5"/>
        <v>0.36954999999999999</v>
      </c>
      <c r="E39" s="76">
        <f t="shared" si="6"/>
        <v>5.4586500045843422E-3</v>
      </c>
      <c r="F39" s="69">
        <f t="shared" si="7"/>
        <v>0.36954999999999999</v>
      </c>
      <c r="G39" s="69">
        <f t="shared" si="8"/>
        <v>5.4586500045843422E-3</v>
      </c>
      <c r="H39" s="69">
        <f t="shared" si="9"/>
        <v>0.13656720249999998</v>
      </c>
      <c r="I39" s="69">
        <f t="shared" si="10"/>
        <v>5.046840968387499E-2</v>
      </c>
      <c r="J39" s="69">
        <f t="shared" si="11"/>
        <v>1.8650600798676004E-2</v>
      </c>
      <c r="K39" s="69">
        <f t="shared" si="12"/>
        <v>2.0172441091941438E-3</v>
      </c>
      <c r="L39" s="69">
        <f t="shared" si="13"/>
        <v>7.4547256055269579E-4</v>
      </c>
      <c r="M39" s="69">
        <f t="shared" ca="1" si="14"/>
        <v>4.8669234359397084E-3</v>
      </c>
      <c r="N39" s="69">
        <f t="shared" ca="1" si="15"/>
        <v>3.5014033203995261E-7</v>
      </c>
      <c r="O39" s="79">
        <f t="shared" ca="1" si="16"/>
        <v>4.7325182897746216E-3</v>
      </c>
      <c r="P39" s="69">
        <f t="shared" ca="1" si="17"/>
        <v>405.49128868802165</v>
      </c>
      <c r="Q39" s="69">
        <f t="shared" ca="1" si="18"/>
        <v>321.63536741381483</v>
      </c>
      <c r="R39" s="44">
        <f t="shared" ca="1" si="19"/>
        <v>5.9172656864463387E-4</v>
      </c>
    </row>
    <row r="40" spans="1:18">
      <c r="A40" s="75">
        <v>4167</v>
      </c>
      <c r="B40" s="75">
        <v>2.910100003646221E-3</v>
      </c>
      <c r="C40" s="75">
        <v>1</v>
      </c>
      <c r="D40" s="76">
        <f t="shared" si="5"/>
        <v>0.41670000000000001</v>
      </c>
      <c r="E40" s="76">
        <f t="shared" si="6"/>
        <v>2.910100003646221E-3</v>
      </c>
      <c r="F40" s="69">
        <f t="shared" si="7"/>
        <v>0.41670000000000001</v>
      </c>
      <c r="G40" s="69">
        <f t="shared" si="8"/>
        <v>2.910100003646221E-3</v>
      </c>
      <c r="H40" s="69">
        <f t="shared" si="9"/>
        <v>0.17363889000000002</v>
      </c>
      <c r="I40" s="69">
        <f t="shared" si="10"/>
        <v>7.2355325463000011E-2</v>
      </c>
      <c r="J40" s="69">
        <f t="shared" si="11"/>
        <v>3.0150464120432107E-2</v>
      </c>
      <c r="K40" s="69">
        <f t="shared" si="12"/>
        <v>1.2126386715193803E-3</v>
      </c>
      <c r="L40" s="69">
        <f t="shared" si="13"/>
        <v>5.0530653442212576E-4</v>
      </c>
      <c r="M40" s="69">
        <f t="shared" ca="1" si="14"/>
        <v>5.1258945908202718E-3</v>
      </c>
      <c r="N40" s="69">
        <f t="shared" ca="1" si="15"/>
        <v>4.9097456525498224E-6</v>
      </c>
      <c r="O40" s="79">
        <f t="shared" ca="1" si="16"/>
        <v>4.2424200200470148</v>
      </c>
      <c r="P40" s="69">
        <f t="shared" ca="1" si="17"/>
        <v>830.49494045647714</v>
      </c>
      <c r="Q40" s="69">
        <f t="shared" ca="1" si="18"/>
        <v>564.37261509106452</v>
      </c>
      <c r="R40" s="44">
        <f t="shared" ca="1" si="19"/>
        <v>-2.2157945871740508E-3</v>
      </c>
    </row>
    <row r="41" spans="1:18">
      <c r="A41" s="75">
        <v>4235</v>
      </c>
      <c r="B41" s="75">
        <v>5.950500002654735E-3</v>
      </c>
      <c r="C41" s="75">
        <v>1</v>
      </c>
      <c r="D41" s="76">
        <f t="shared" si="5"/>
        <v>0.42349999999999999</v>
      </c>
      <c r="E41" s="76">
        <f t="shared" si="6"/>
        <v>5.950500002654735E-3</v>
      </c>
      <c r="F41" s="69">
        <f t="shared" si="7"/>
        <v>0.42349999999999999</v>
      </c>
      <c r="G41" s="69">
        <f t="shared" si="8"/>
        <v>5.950500002654735E-3</v>
      </c>
      <c r="H41" s="69">
        <f t="shared" si="9"/>
        <v>0.17935224999999999</v>
      </c>
      <c r="I41" s="69">
        <f t="shared" si="10"/>
        <v>7.5955677874999988E-2</v>
      </c>
      <c r="J41" s="69">
        <f t="shared" si="11"/>
        <v>3.2167229580062497E-2</v>
      </c>
      <c r="K41" s="69">
        <f t="shared" si="12"/>
        <v>2.5200367511242802E-3</v>
      </c>
      <c r="L41" s="69">
        <f t="shared" si="13"/>
        <v>1.0672355641011327E-3</v>
      </c>
      <c r="M41" s="69">
        <f t="shared" ca="1" si="14"/>
        <v>5.1694778228396155E-3</v>
      </c>
      <c r="N41" s="69">
        <f t="shared" ca="1" si="15"/>
        <v>6.0999564536316089E-7</v>
      </c>
      <c r="O41" s="79">
        <f t="shared" ca="1" si="16"/>
        <v>5.4915474363429064</v>
      </c>
      <c r="P41" s="69">
        <f t="shared" ca="1" si="17"/>
        <v>897.48560800720691</v>
      </c>
      <c r="Q41" s="69">
        <f t="shared" ca="1" si="18"/>
        <v>600.79019181831575</v>
      </c>
      <c r="R41" s="44">
        <f t="shared" ca="1" si="19"/>
        <v>7.8102217981511953E-4</v>
      </c>
    </row>
    <row r="42" spans="1:18">
      <c r="A42" s="75">
        <v>4285</v>
      </c>
      <c r="B42" s="75">
        <v>4.2654999997466803E-3</v>
      </c>
      <c r="C42" s="75">
        <v>1</v>
      </c>
      <c r="D42" s="76">
        <f t="shared" si="5"/>
        <v>0.42849999999999999</v>
      </c>
      <c r="E42" s="76">
        <f t="shared" si="6"/>
        <v>4.2654999997466803E-3</v>
      </c>
      <c r="F42" s="69">
        <f t="shared" si="7"/>
        <v>0.42849999999999999</v>
      </c>
      <c r="G42" s="69">
        <f t="shared" si="8"/>
        <v>4.2654999997466803E-3</v>
      </c>
      <c r="H42" s="69">
        <f t="shared" si="9"/>
        <v>0.18361225</v>
      </c>
      <c r="I42" s="69">
        <f t="shared" si="10"/>
        <v>7.8677849125000004E-2</v>
      </c>
      <c r="J42" s="69">
        <f t="shared" si="11"/>
        <v>3.3713458350062502E-2</v>
      </c>
      <c r="K42" s="69">
        <f t="shared" si="12"/>
        <v>1.8277667498914525E-3</v>
      </c>
      <c r="L42" s="69">
        <f t="shared" si="13"/>
        <v>7.8319805232848739E-4</v>
      </c>
      <c r="M42" s="69">
        <f t="shared" ca="1" si="14"/>
        <v>5.2025269380316739E-3</v>
      </c>
      <c r="N42" s="69">
        <f t="shared" ca="1" si="15"/>
        <v>8.7801948307174925E-7</v>
      </c>
      <c r="O42" s="79">
        <f t="shared" ca="1" si="16"/>
        <v>6.4936154302205153</v>
      </c>
      <c r="P42" s="69">
        <f t="shared" ca="1" si="17"/>
        <v>947.28894954025816</v>
      </c>
      <c r="Q42" s="69">
        <f t="shared" ca="1" si="18"/>
        <v>627.60739541568444</v>
      </c>
      <c r="R42" s="44">
        <f t="shared" ca="1" si="19"/>
        <v>-9.3702693828499363E-4</v>
      </c>
    </row>
    <row r="43" spans="1:18">
      <c r="A43" s="75">
        <v>4381.5</v>
      </c>
      <c r="B43" s="75">
        <v>5.7044499990297481E-3</v>
      </c>
      <c r="C43" s="75">
        <v>1</v>
      </c>
      <c r="D43" s="76">
        <f t="shared" si="5"/>
        <v>0.43814999999999998</v>
      </c>
      <c r="E43" s="76">
        <f t="shared" si="6"/>
        <v>5.7044499990297481E-3</v>
      </c>
      <c r="F43" s="69">
        <f t="shared" si="7"/>
        <v>0.43814999999999998</v>
      </c>
      <c r="G43" s="69">
        <f t="shared" si="8"/>
        <v>5.7044499990297481E-3</v>
      </c>
      <c r="H43" s="69">
        <f t="shared" si="9"/>
        <v>0.19197542249999999</v>
      </c>
      <c r="I43" s="69">
        <f t="shared" si="10"/>
        <v>8.4114031368374989E-2</v>
      </c>
      <c r="J43" s="69">
        <f t="shared" si="11"/>
        <v>3.6854562844053501E-2</v>
      </c>
      <c r="K43" s="69">
        <f t="shared" si="12"/>
        <v>2.4994047670748839E-3</v>
      </c>
      <c r="L43" s="69">
        <f t="shared" si="13"/>
        <v>1.0951141986938603E-3</v>
      </c>
      <c r="M43" s="69">
        <f t="shared" ca="1" si="14"/>
        <v>5.2687141548579657E-3</v>
      </c>
      <c r="N43" s="69">
        <f t="shared" ca="1" si="15"/>
        <v>1.8986572589609584E-7</v>
      </c>
      <c r="O43" s="79">
        <f t="shared" ca="1" si="16"/>
        <v>8.6121698612657536</v>
      </c>
      <c r="P43" s="69">
        <f t="shared" ca="1" si="17"/>
        <v>1044.4128439109638</v>
      </c>
      <c r="Q43" s="69">
        <f t="shared" ca="1" si="18"/>
        <v>679.30745626843782</v>
      </c>
      <c r="R43" s="44">
        <f t="shared" ca="1" si="19"/>
        <v>4.3573584417178242E-4</v>
      </c>
    </row>
    <row r="44" spans="1:18">
      <c r="A44" s="75">
        <v>4907.5</v>
      </c>
      <c r="B44" s="75">
        <v>4.1022500081453472E-3</v>
      </c>
      <c r="C44" s="75">
        <v>1</v>
      </c>
      <c r="D44" s="76">
        <f t="shared" si="5"/>
        <v>0.49075000000000002</v>
      </c>
      <c r="E44" s="76">
        <f t="shared" si="6"/>
        <v>4.1022500081453472E-3</v>
      </c>
      <c r="F44" s="69">
        <f t="shared" si="7"/>
        <v>0.49075000000000002</v>
      </c>
      <c r="G44" s="69">
        <f t="shared" si="8"/>
        <v>4.1022500081453472E-3</v>
      </c>
      <c r="H44" s="69">
        <f t="shared" si="9"/>
        <v>0.24083556250000002</v>
      </c>
      <c r="I44" s="69">
        <f t="shared" si="10"/>
        <v>0.11819005229687501</v>
      </c>
      <c r="J44" s="69">
        <f t="shared" si="11"/>
        <v>5.8001768164691415E-2</v>
      </c>
      <c r="K44" s="69">
        <f t="shared" si="12"/>
        <v>2.0131791914973292E-3</v>
      </c>
      <c r="L44" s="69">
        <f t="shared" si="13"/>
        <v>9.879676882273143E-4</v>
      </c>
      <c r="M44" s="69">
        <f t="shared" ca="1" si="14"/>
        <v>5.6851288472071987E-3</v>
      </c>
      <c r="N44" s="69">
        <f t="shared" ca="1" si="15"/>
        <v>2.5055054191497947E-6</v>
      </c>
      <c r="O44" s="79">
        <f t="shared" ca="1" si="16"/>
        <v>23.357706860805294</v>
      </c>
      <c r="P44" s="69">
        <f t="shared" ca="1" si="17"/>
        <v>1576.5330977066994</v>
      </c>
      <c r="Q44" s="69">
        <f t="shared" ca="1" si="18"/>
        <v>949.63408877356585</v>
      </c>
      <c r="R44" s="44">
        <f t="shared" ca="1" si="19"/>
        <v>-1.5828788390618515E-3</v>
      </c>
    </row>
    <row r="45" spans="1:18">
      <c r="A45" s="75">
        <v>4957.5</v>
      </c>
      <c r="B45" s="75">
        <v>5.3172500047367066E-3</v>
      </c>
      <c r="C45" s="75">
        <v>1</v>
      </c>
      <c r="D45" s="76">
        <f t="shared" si="5"/>
        <v>0.49575000000000002</v>
      </c>
      <c r="E45" s="76">
        <f t="shared" si="6"/>
        <v>5.3172500047367066E-3</v>
      </c>
      <c r="F45" s="69">
        <f t="shared" si="7"/>
        <v>0.49575000000000002</v>
      </c>
      <c r="G45" s="69">
        <f t="shared" si="8"/>
        <v>5.3172500047367066E-3</v>
      </c>
      <c r="H45" s="69">
        <f t="shared" si="9"/>
        <v>0.24576806250000002</v>
      </c>
      <c r="I45" s="69">
        <f t="shared" si="10"/>
        <v>0.12183951698437502</v>
      </c>
      <c r="J45" s="69">
        <f t="shared" si="11"/>
        <v>6.0401940545003918E-2</v>
      </c>
      <c r="K45" s="69">
        <f t="shared" si="12"/>
        <v>2.6360266898482225E-3</v>
      </c>
      <c r="L45" s="69">
        <f t="shared" si="13"/>
        <v>1.3068102314922564E-3</v>
      </c>
      <c r="M45" s="69">
        <f t="shared" ca="1" si="14"/>
        <v>5.7296061431276746E-3</v>
      </c>
      <c r="N45" s="69">
        <f t="shared" ca="1" si="15"/>
        <v>1.7003758486871112E-7</v>
      </c>
      <c r="O45" s="79">
        <f t="shared" ca="1" si="16"/>
        <v>24.951551761115951</v>
      </c>
      <c r="P45" s="69">
        <f t="shared" ca="1" si="17"/>
        <v>1625.6801961048043</v>
      </c>
      <c r="Q45" s="69">
        <f t="shared" ca="1" si="18"/>
        <v>973.50314867488282</v>
      </c>
      <c r="R45" s="44">
        <f t="shared" ca="1" si="19"/>
        <v>-4.1235613839096796E-4</v>
      </c>
    </row>
    <row r="46" spans="1:18">
      <c r="A46" s="75">
        <v>5031</v>
      </c>
      <c r="B46" s="75">
        <v>5.3293000019039027E-3</v>
      </c>
      <c r="C46" s="75">
        <v>1</v>
      </c>
      <c r="D46" s="76">
        <f t="shared" si="5"/>
        <v>0.50309999999999999</v>
      </c>
      <c r="E46" s="76">
        <f t="shared" si="6"/>
        <v>5.3293000019039027E-3</v>
      </c>
      <c r="F46" s="69">
        <f t="shared" si="7"/>
        <v>0.50309999999999999</v>
      </c>
      <c r="G46" s="69">
        <f t="shared" si="8"/>
        <v>5.3293000019039027E-3</v>
      </c>
      <c r="H46" s="69">
        <f t="shared" si="9"/>
        <v>0.25310960999999998</v>
      </c>
      <c r="I46" s="69">
        <f t="shared" si="10"/>
        <v>0.12733944479099998</v>
      </c>
      <c r="J46" s="69">
        <f t="shared" si="11"/>
        <v>6.4064474674352084E-2</v>
      </c>
      <c r="K46" s="69">
        <f t="shared" si="12"/>
        <v>2.6811708309578534E-3</v>
      </c>
      <c r="L46" s="69">
        <f t="shared" si="13"/>
        <v>1.348897045054896E-3</v>
      </c>
      <c r="M46" s="69">
        <f t="shared" ca="1" si="14"/>
        <v>5.7965303176254479E-3</v>
      </c>
      <c r="N46" s="69">
        <f t="shared" ca="1" si="15"/>
        <v>2.1830416792925477E-7</v>
      </c>
      <c r="O46" s="79">
        <f t="shared" ca="1" si="16"/>
        <v>27.329728234930908</v>
      </c>
      <c r="P46" s="69">
        <f t="shared" ca="1" si="17"/>
        <v>1697.0059231768059</v>
      </c>
      <c r="Q46" s="69">
        <f t="shared" ca="1" si="18"/>
        <v>1007.7895071938923</v>
      </c>
      <c r="R46" s="44">
        <f t="shared" ca="1" si="19"/>
        <v>-4.6723031572154516E-4</v>
      </c>
    </row>
    <row r="47" spans="1:18">
      <c r="A47" s="75">
        <v>5533.5</v>
      </c>
      <c r="B47" s="75">
        <v>6.3300500041805208E-3</v>
      </c>
      <c r="C47" s="75">
        <v>1</v>
      </c>
      <c r="D47" s="76">
        <f t="shared" si="5"/>
        <v>0.55335000000000001</v>
      </c>
      <c r="E47" s="76">
        <f t="shared" si="6"/>
        <v>6.3300500041805208E-3</v>
      </c>
      <c r="F47" s="69">
        <f t="shared" si="7"/>
        <v>0.55335000000000001</v>
      </c>
      <c r="G47" s="69">
        <f t="shared" si="8"/>
        <v>6.3300500041805208E-3</v>
      </c>
      <c r="H47" s="69">
        <f t="shared" si="9"/>
        <v>0.3061962225</v>
      </c>
      <c r="I47" s="69">
        <f t="shared" si="10"/>
        <v>0.16943367972037501</v>
      </c>
      <c r="J47" s="69">
        <f t="shared" si="11"/>
        <v>9.3756126673269519E-2</v>
      </c>
      <c r="K47" s="69">
        <f t="shared" si="12"/>
        <v>3.5027331698132911E-3</v>
      </c>
      <c r="L47" s="69">
        <f t="shared" si="13"/>
        <v>1.9382373995161847E-3</v>
      </c>
      <c r="M47" s="69">
        <f t="shared" ca="1" si="14"/>
        <v>6.3032593533855147E-3</v>
      </c>
      <c r="N47" s="69">
        <f t="shared" ca="1" si="15"/>
        <v>7.1773897001995843E-10</v>
      </c>
      <c r="O47" s="79">
        <f t="shared" ca="1" si="16"/>
        <v>44.016975066579832</v>
      </c>
      <c r="P47" s="69">
        <f t="shared" ca="1" si="17"/>
        <v>2142.8523230761607</v>
      </c>
      <c r="Q47" s="69">
        <f t="shared" ca="1" si="18"/>
        <v>1210.8552330322773</v>
      </c>
      <c r="R47" s="44">
        <f t="shared" ca="1" si="19"/>
        <v>2.6790650795006053E-5</v>
      </c>
    </row>
    <row r="48" spans="1:18">
      <c r="A48" s="75">
        <v>7093</v>
      </c>
      <c r="B48" s="75">
        <v>8.4279000002425164E-3</v>
      </c>
      <c r="C48" s="75">
        <v>1</v>
      </c>
      <c r="D48" s="76">
        <f t="shared" si="5"/>
        <v>0.70930000000000004</v>
      </c>
      <c r="E48" s="76">
        <f t="shared" si="6"/>
        <v>8.4279000002425164E-3</v>
      </c>
      <c r="F48" s="69">
        <f t="shared" si="7"/>
        <v>0.70930000000000004</v>
      </c>
      <c r="G48" s="69">
        <f t="shared" si="8"/>
        <v>8.4279000002425164E-3</v>
      </c>
      <c r="H48" s="69">
        <f t="shared" si="9"/>
        <v>0.50310649000000007</v>
      </c>
      <c r="I48" s="69">
        <f t="shared" si="10"/>
        <v>0.35685343335700009</v>
      </c>
      <c r="J48" s="69">
        <f t="shared" si="11"/>
        <v>0.25311614028012019</v>
      </c>
      <c r="K48" s="69">
        <f t="shared" si="12"/>
        <v>5.9779094701720176E-3</v>
      </c>
      <c r="L48" s="69">
        <f t="shared" si="13"/>
        <v>4.2401311871930122E-3</v>
      </c>
      <c r="M48" s="69">
        <f t="shared" ca="1" si="14"/>
        <v>8.4223446878905969E-3</v>
      </c>
      <c r="N48" s="69">
        <f t="shared" ca="1" si="15"/>
        <v>3.0861495327389059E-11</v>
      </c>
      <c r="O48" s="79">
        <f t="shared" ca="1" si="16"/>
        <v>80.272332224153786</v>
      </c>
      <c r="P48" s="69">
        <f t="shared" ca="1" si="17"/>
        <v>2731.5075215817133</v>
      </c>
      <c r="Q48" s="69">
        <f t="shared" ca="1" si="18"/>
        <v>1354.1944947330205</v>
      </c>
      <c r="R48" s="44">
        <f t="shared" ca="1" si="19"/>
        <v>5.5553123519194725E-6</v>
      </c>
    </row>
    <row r="49" spans="1:18">
      <c r="A49" s="75">
        <v>8447.5</v>
      </c>
      <c r="B49" s="75">
        <v>1.1764249997213483E-2</v>
      </c>
      <c r="C49" s="75">
        <v>1</v>
      </c>
      <c r="D49" s="76">
        <f t="shared" si="5"/>
        <v>0.84475</v>
      </c>
      <c r="E49" s="76">
        <f t="shared" si="6"/>
        <v>1.1764249997213483E-2</v>
      </c>
      <c r="F49" s="69">
        <f t="shared" si="7"/>
        <v>0.84475</v>
      </c>
      <c r="G49" s="69">
        <f t="shared" si="8"/>
        <v>1.1764249997213483E-2</v>
      </c>
      <c r="H49" s="69">
        <f t="shared" si="9"/>
        <v>0.71360256249999998</v>
      </c>
      <c r="I49" s="69">
        <f t="shared" si="10"/>
        <v>0.60281576467187503</v>
      </c>
      <c r="J49" s="69">
        <f t="shared" si="11"/>
        <v>0.50922861720656643</v>
      </c>
      <c r="K49" s="69">
        <f t="shared" si="12"/>
        <v>9.9378501851460892E-3</v>
      </c>
      <c r="L49" s="69">
        <f t="shared" si="13"/>
        <v>8.3949989439021586E-3</v>
      </c>
      <c r="M49" s="69">
        <f t="shared" ca="1" si="14"/>
        <v>1.0933609898410891E-2</v>
      </c>
      <c r="N49" s="69">
        <f t="shared" ca="1" si="15"/>
        <v>6.8996297373877918E-7</v>
      </c>
      <c r="O49" s="79">
        <f t="shared" ca="1" si="16"/>
        <v>71.805680273652158</v>
      </c>
      <c r="P49" s="69">
        <f t="shared" ca="1" si="17"/>
        <v>2058.4207519400502</v>
      </c>
      <c r="Q49" s="69">
        <f t="shared" ca="1" si="18"/>
        <v>862.65559388300767</v>
      </c>
      <c r="R49" s="44">
        <f t="shared" ca="1" si="19"/>
        <v>8.3064009880259165E-4</v>
      </c>
    </row>
    <row r="50" spans="1:18">
      <c r="A50" s="75">
        <v>8494</v>
      </c>
      <c r="B50" s="75">
        <v>1.2088200004654936E-2</v>
      </c>
      <c r="C50" s="75">
        <v>1</v>
      </c>
      <c r="D50" s="76">
        <f t="shared" si="5"/>
        <v>0.84940000000000004</v>
      </c>
      <c r="E50" s="76">
        <f t="shared" si="6"/>
        <v>1.2088200004654936E-2</v>
      </c>
      <c r="F50" s="69">
        <f t="shared" si="7"/>
        <v>0.84940000000000004</v>
      </c>
      <c r="G50" s="69">
        <f t="shared" si="8"/>
        <v>1.2088200004654936E-2</v>
      </c>
      <c r="H50" s="69">
        <f t="shared" si="9"/>
        <v>0.72148036000000004</v>
      </c>
      <c r="I50" s="69">
        <f t="shared" si="10"/>
        <v>0.61282541778400001</v>
      </c>
      <c r="J50" s="69">
        <f t="shared" si="11"/>
        <v>0.52053390986572967</v>
      </c>
      <c r="K50" s="69">
        <f t="shared" si="12"/>
        <v>1.0267717083953904E-2</v>
      </c>
      <c r="L50" s="69">
        <f t="shared" si="13"/>
        <v>8.7213988911104458E-3</v>
      </c>
      <c r="M50" s="69">
        <f t="shared" ca="1" si="14"/>
        <v>1.1030892381728392E-2</v>
      </c>
      <c r="N50" s="69">
        <f t="shared" ca="1" si="15"/>
        <v>1.117899409498579E-6</v>
      </c>
      <c r="O50" s="79">
        <f t="shared" ca="1" si="16"/>
        <v>70.825773284061995</v>
      </c>
      <c r="P50" s="69">
        <f t="shared" ca="1" si="17"/>
        <v>2019.0408693752599</v>
      </c>
      <c r="Q50" s="69">
        <f t="shared" ca="1" si="18"/>
        <v>838.95239204513587</v>
      </c>
      <c r="R50" s="44">
        <f t="shared" ca="1" si="19"/>
        <v>1.0573076229265441E-3</v>
      </c>
    </row>
    <row r="51" spans="1:18">
      <c r="A51" s="75">
        <v>8623.5</v>
      </c>
      <c r="B51" s="75">
        <v>1.1857050005346537E-2</v>
      </c>
      <c r="C51" s="75">
        <v>1</v>
      </c>
      <c r="D51" s="76">
        <f t="shared" si="5"/>
        <v>0.86234999999999995</v>
      </c>
      <c r="E51" s="76">
        <f t="shared" si="6"/>
        <v>1.1857050005346537E-2</v>
      </c>
      <c r="F51" s="69">
        <f t="shared" si="7"/>
        <v>0.86234999999999995</v>
      </c>
      <c r="G51" s="69">
        <f t="shared" si="8"/>
        <v>1.1857050005346537E-2</v>
      </c>
      <c r="H51" s="69">
        <f t="shared" si="9"/>
        <v>0.74364752249999988</v>
      </c>
      <c r="I51" s="69">
        <f t="shared" si="10"/>
        <v>0.64128444102787485</v>
      </c>
      <c r="J51" s="69">
        <f t="shared" si="11"/>
        <v>0.55301163772038786</v>
      </c>
      <c r="K51" s="69">
        <f t="shared" si="12"/>
        <v>1.0224927072110585E-2</v>
      </c>
      <c r="L51" s="69">
        <f t="shared" si="13"/>
        <v>8.8174658606345619E-3</v>
      </c>
      <c r="M51" s="69">
        <f t="shared" ca="1" si="14"/>
        <v>1.1305692043662833E-2</v>
      </c>
      <c r="N51" s="69">
        <f t="shared" ca="1" si="15"/>
        <v>3.0399560191200853E-7</v>
      </c>
      <c r="O51" s="79">
        <f t="shared" ca="1" si="16"/>
        <v>67.893680237113827</v>
      </c>
      <c r="P51" s="69">
        <f t="shared" ca="1" si="17"/>
        <v>1905.2791999156334</v>
      </c>
      <c r="Q51" s="69">
        <f t="shared" ca="1" si="18"/>
        <v>771.73658795921074</v>
      </c>
      <c r="R51" s="44">
        <f t="shared" ca="1" si="19"/>
        <v>5.5135796168370374E-4</v>
      </c>
    </row>
    <row r="52" spans="1:18">
      <c r="A52" s="75">
        <v>9170.5</v>
      </c>
      <c r="B52" s="75">
        <v>1.360114999988582E-2</v>
      </c>
      <c r="C52" s="75">
        <v>1</v>
      </c>
      <c r="D52" s="76">
        <f t="shared" si="5"/>
        <v>0.91705000000000003</v>
      </c>
      <c r="E52" s="76">
        <f t="shared" si="6"/>
        <v>1.360114999988582E-2</v>
      </c>
      <c r="F52" s="69">
        <f t="shared" si="7"/>
        <v>0.91705000000000003</v>
      </c>
      <c r="G52" s="69">
        <f t="shared" si="8"/>
        <v>1.360114999988582E-2</v>
      </c>
      <c r="H52" s="69">
        <f t="shared" si="9"/>
        <v>0.84098070250000001</v>
      </c>
      <c r="I52" s="69">
        <f t="shared" si="10"/>
        <v>0.77122135322762508</v>
      </c>
      <c r="J52" s="69">
        <f t="shared" si="11"/>
        <v>0.70724854197739362</v>
      </c>
      <c r="K52" s="69">
        <f t="shared" si="12"/>
        <v>1.2472934607395292E-2</v>
      </c>
      <c r="L52" s="69">
        <f t="shared" si="13"/>
        <v>1.1438304681711853E-2</v>
      </c>
      <c r="M52" s="69">
        <f t="shared" ca="1" si="14"/>
        <v>1.2529312807688587E-2</v>
      </c>
      <c r="N52" s="69">
        <f t="shared" ca="1" si="15"/>
        <v>1.148834966577248E-6</v>
      </c>
      <c r="O52" s="79">
        <f t="shared" ca="1" si="16"/>
        <v>52.726721790286007</v>
      </c>
      <c r="P52" s="69">
        <f t="shared" ca="1" si="17"/>
        <v>1375.8368068033762</v>
      </c>
      <c r="Q52" s="69">
        <f t="shared" ca="1" si="18"/>
        <v>480.3687684907789</v>
      </c>
      <c r="R52" s="44">
        <f t="shared" ca="1" si="19"/>
        <v>1.0718371921972329E-3</v>
      </c>
    </row>
    <row r="53" spans="1:18">
      <c r="A53" s="75">
        <v>9991.5</v>
      </c>
      <c r="B53" s="75">
        <v>1.4087450006627478E-2</v>
      </c>
      <c r="C53" s="75">
        <v>1</v>
      </c>
      <c r="D53" s="76">
        <f t="shared" si="5"/>
        <v>0.99914999999999998</v>
      </c>
      <c r="E53" s="76">
        <f t="shared" si="6"/>
        <v>1.4087450006627478E-2</v>
      </c>
      <c r="F53" s="69">
        <f t="shared" si="7"/>
        <v>0.99914999999999998</v>
      </c>
      <c r="G53" s="69">
        <f t="shared" si="8"/>
        <v>1.4087450006627478E-2</v>
      </c>
      <c r="H53" s="69">
        <f t="shared" si="9"/>
        <v>0.99830072250000002</v>
      </c>
      <c r="I53" s="69">
        <f t="shared" si="10"/>
        <v>0.99745216688587501</v>
      </c>
      <c r="J53" s="69">
        <f t="shared" si="11"/>
        <v>0.99660433254402203</v>
      </c>
      <c r="K53" s="69">
        <f t="shared" si="12"/>
        <v>1.4075475674121844E-2</v>
      </c>
      <c r="L53" s="69">
        <f t="shared" si="13"/>
        <v>1.406351151979884E-2</v>
      </c>
      <c r="M53" s="69">
        <f t="shared" ca="1" si="14"/>
        <v>1.4556722061818654E-2</v>
      </c>
      <c r="N53" s="69">
        <f t="shared" ca="1" si="15"/>
        <v>2.2021626178335016E-7</v>
      </c>
      <c r="O53" s="79">
        <f t="shared" ca="1" si="16"/>
        <v>25.805945936166069</v>
      </c>
      <c r="P53" s="69">
        <f t="shared" ca="1" si="17"/>
        <v>567.03816158433699</v>
      </c>
      <c r="Q53" s="69">
        <f t="shared" ca="1" si="18"/>
        <v>110.44241842161755</v>
      </c>
      <c r="R53" s="44">
        <f t="shared" ca="1" si="19"/>
        <v>-4.6927205519117603E-4</v>
      </c>
    </row>
    <row r="54" spans="1:18">
      <c r="A54" s="75">
        <v>10581</v>
      </c>
      <c r="B54" s="75">
        <v>1.6194300005736295E-2</v>
      </c>
      <c r="C54" s="75">
        <v>1</v>
      </c>
      <c r="D54" s="76">
        <f t="shared" si="5"/>
        <v>1.0581</v>
      </c>
      <c r="E54" s="76">
        <f t="shared" si="6"/>
        <v>1.6194300005736295E-2</v>
      </c>
      <c r="F54" s="69">
        <f t="shared" si="7"/>
        <v>1.0581</v>
      </c>
      <c r="G54" s="69">
        <f t="shared" si="8"/>
        <v>1.6194300005736295E-2</v>
      </c>
      <c r="H54" s="69">
        <f t="shared" si="9"/>
        <v>1.1195756100000001</v>
      </c>
      <c r="I54" s="69">
        <f t="shared" si="10"/>
        <v>1.1846229529410002</v>
      </c>
      <c r="J54" s="69">
        <f t="shared" si="11"/>
        <v>1.2534495465068722</v>
      </c>
      <c r="K54" s="69">
        <f t="shared" si="12"/>
        <v>1.7135188836069574E-2</v>
      </c>
      <c r="L54" s="69">
        <f t="shared" si="13"/>
        <v>1.8130743307445216E-2</v>
      </c>
      <c r="M54" s="69">
        <f t="shared" ca="1" si="14"/>
        <v>1.6153756087273319E-2</v>
      </c>
      <c r="N54" s="69">
        <f t="shared" ca="1" si="15"/>
        <v>1.6438093243324734E-9</v>
      </c>
      <c r="O54" s="79">
        <f t="shared" ca="1" si="16"/>
        <v>8.9160164626878107</v>
      </c>
      <c r="P54" s="69">
        <f t="shared" ca="1" si="17"/>
        <v>137.64453958109306</v>
      </c>
      <c r="Q54" s="69">
        <f t="shared" ca="1" si="18"/>
        <v>0.14945626878233836</v>
      </c>
      <c r="R54" s="44">
        <f t="shared" ca="1" si="19"/>
        <v>4.0543918462976336E-5</v>
      </c>
    </row>
    <row r="55" spans="1:18">
      <c r="A55" s="75">
        <v>11286.5</v>
      </c>
      <c r="B55" s="75">
        <v>2.0775950004463084E-2</v>
      </c>
      <c r="C55" s="75">
        <v>1</v>
      </c>
      <c r="D55" s="76">
        <f t="shared" si="5"/>
        <v>1.1286499999999999</v>
      </c>
      <c r="E55" s="76">
        <f t="shared" si="6"/>
        <v>2.0775950004463084E-2</v>
      </c>
      <c r="F55" s="69">
        <f t="shared" si="7"/>
        <v>1.1286499999999999</v>
      </c>
      <c r="G55" s="69">
        <f t="shared" si="8"/>
        <v>2.0775950004463084E-2</v>
      </c>
      <c r="H55" s="69">
        <f t="shared" si="9"/>
        <v>1.2738508224999998</v>
      </c>
      <c r="I55" s="69">
        <f t="shared" si="10"/>
        <v>1.4377317308146247</v>
      </c>
      <c r="J55" s="69">
        <f t="shared" si="11"/>
        <v>1.622695917983926</v>
      </c>
      <c r="K55" s="69">
        <f t="shared" si="12"/>
        <v>2.3448775972537257E-2</v>
      </c>
      <c r="L55" s="69">
        <f t="shared" si="13"/>
        <v>2.6465461001404175E-2</v>
      </c>
      <c r="M55" s="69">
        <f t="shared" ca="1" si="14"/>
        <v>1.8220306710414282E-2</v>
      </c>
      <c r="N55" s="69">
        <f t="shared" ca="1" si="15"/>
        <v>6.531312646416614E-6</v>
      </c>
      <c r="O55" s="79">
        <f t="shared" ca="1" si="16"/>
        <v>9.9797687970578624E-3</v>
      </c>
      <c r="P55" s="69">
        <f t="shared" ca="1" si="17"/>
        <v>30.491138451748309</v>
      </c>
      <c r="Q55" s="69">
        <f t="shared" ca="1" si="18"/>
        <v>191.81734575770272</v>
      </c>
      <c r="R55" s="44">
        <f t="shared" ca="1" si="19"/>
        <v>2.5556432940488025E-3</v>
      </c>
    </row>
    <row r="56" spans="1:18">
      <c r="A56" s="75">
        <v>11319.5</v>
      </c>
      <c r="B56" s="75">
        <v>1.8705850001424551E-2</v>
      </c>
      <c r="C56" s="75">
        <v>1</v>
      </c>
      <c r="D56" s="76">
        <f t="shared" si="5"/>
        <v>1.13195</v>
      </c>
      <c r="E56" s="76">
        <f t="shared" si="6"/>
        <v>1.8705850001424551E-2</v>
      </c>
      <c r="F56" s="69">
        <f t="shared" si="7"/>
        <v>1.13195</v>
      </c>
      <c r="G56" s="69">
        <f t="shared" si="8"/>
        <v>1.8705850001424551E-2</v>
      </c>
      <c r="H56" s="69">
        <f t="shared" si="9"/>
        <v>1.2813108025</v>
      </c>
      <c r="I56" s="69">
        <f t="shared" si="10"/>
        <v>1.4503797628898749</v>
      </c>
      <c r="J56" s="69">
        <f t="shared" si="11"/>
        <v>1.641757372603194</v>
      </c>
      <c r="K56" s="69">
        <f t="shared" si="12"/>
        <v>2.117408690911252E-2</v>
      </c>
      <c r="L56" s="69">
        <f t="shared" si="13"/>
        <v>2.3968007676769917E-2</v>
      </c>
      <c r="M56" s="69">
        <f t="shared" ca="1" si="14"/>
        <v>1.8321111731250492E-2</v>
      </c>
      <c r="N56" s="69">
        <f t="shared" ca="1" si="15"/>
        <v>1.4802353653652741E-7</v>
      </c>
      <c r="O56" s="79">
        <f t="shared" ca="1" si="16"/>
        <v>6.7448353288690255E-2</v>
      </c>
      <c r="P56" s="69">
        <f t="shared" ca="1" si="17"/>
        <v>41.005339163189205</v>
      </c>
      <c r="Q56" s="69">
        <f t="shared" ca="1" si="18"/>
        <v>212.352777529024</v>
      </c>
      <c r="R56" s="44">
        <f t="shared" ca="1" si="19"/>
        <v>3.8473827017405926E-4</v>
      </c>
    </row>
    <row r="57" spans="1:18">
      <c r="A57" s="75">
        <v>11427.5</v>
      </c>
      <c r="B57" s="75">
        <v>1.7458250003983267E-2</v>
      </c>
      <c r="C57" s="75">
        <v>1</v>
      </c>
      <c r="D57" s="76">
        <f t="shared" si="5"/>
        <v>1.1427499999999999</v>
      </c>
      <c r="E57" s="76">
        <f t="shared" si="6"/>
        <v>1.7458250003983267E-2</v>
      </c>
      <c r="F57" s="69">
        <f t="shared" si="7"/>
        <v>1.1427499999999999</v>
      </c>
      <c r="G57" s="69">
        <f t="shared" si="8"/>
        <v>1.7458250003983267E-2</v>
      </c>
      <c r="H57" s="69">
        <f t="shared" si="9"/>
        <v>1.3058775624999999</v>
      </c>
      <c r="I57" s="69">
        <f t="shared" si="10"/>
        <v>1.4922915845468747</v>
      </c>
      <c r="J57" s="69">
        <f t="shared" si="11"/>
        <v>1.705316208240941</v>
      </c>
      <c r="K57" s="69">
        <f t="shared" si="12"/>
        <v>1.9950415192051877E-2</v>
      </c>
      <c r="L57" s="69">
        <f t="shared" si="13"/>
        <v>2.2798336960717282E-2</v>
      </c>
      <c r="M57" s="69">
        <f t="shared" ca="1" si="14"/>
        <v>1.8653606854118918E-2</v>
      </c>
      <c r="N57" s="69">
        <f t="shared" ca="1" si="15"/>
        <v>1.428877999166225E-6</v>
      </c>
      <c r="O57" s="79">
        <f t="shared" ca="1" si="16"/>
        <v>0.62787457487840337</v>
      </c>
      <c r="P57" s="69">
        <f t="shared" ca="1" si="17"/>
        <v>87.15335690497551</v>
      </c>
      <c r="Q57" s="69">
        <f t="shared" ca="1" si="18"/>
        <v>288.05872126101531</v>
      </c>
      <c r="R57" s="44">
        <f t="shared" ca="1" si="19"/>
        <v>-1.195356850135651E-3</v>
      </c>
    </row>
    <row r="58" spans="1:18">
      <c r="A58" s="75">
        <v>12587</v>
      </c>
      <c r="B58" s="75">
        <v>2.3336099999141879E-2</v>
      </c>
      <c r="C58" s="75">
        <v>1</v>
      </c>
      <c r="D58" s="76">
        <f t="shared" si="5"/>
        <v>1.2586999999999999</v>
      </c>
      <c r="E58" s="76">
        <f t="shared" si="6"/>
        <v>2.3336099999141879E-2</v>
      </c>
      <c r="F58" s="69">
        <f t="shared" si="7"/>
        <v>1.2586999999999999</v>
      </c>
      <c r="G58" s="69">
        <f t="shared" si="8"/>
        <v>2.3336099999141879E-2</v>
      </c>
      <c r="H58" s="69">
        <f t="shared" si="9"/>
        <v>1.5843256899999998</v>
      </c>
      <c r="I58" s="69">
        <f t="shared" si="10"/>
        <v>1.9941907460029997</v>
      </c>
      <c r="J58" s="69">
        <f t="shared" si="11"/>
        <v>2.5100878919939755</v>
      </c>
      <c r="K58" s="69">
        <f t="shared" si="12"/>
        <v>2.9373149068919881E-2</v>
      </c>
      <c r="L58" s="69">
        <f t="shared" si="13"/>
        <v>3.6971982733049455E-2</v>
      </c>
      <c r="M58" s="69">
        <f t="shared" ca="1" si="14"/>
        <v>2.2473060307255134E-2</v>
      </c>
      <c r="N58" s="69">
        <f t="shared" ca="1" si="15"/>
        <v>7.4483750977196821E-7</v>
      </c>
      <c r="O58" s="79">
        <f t="shared" ca="1" si="16"/>
        <v>55.413106500766254</v>
      </c>
      <c r="P58" s="69">
        <f t="shared" ca="1" si="17"/>
        <v>2053.2756503113364</v>
      </c>
      <c r="Q58" s="69">
        <f t="shared" ca="1" si="18"/>
        <v>2130.0055595329432</v>
      </c>
      <c r="R58" s="44">
        <f t="shared" ca="1" si="19"/>
        <v>8.6303969188674529E-4</v>
      </c>
    </row>
    <row r="59" spans="1:18">
      <c r="A59" s="75">
        <v>12706.5</v>
      </c>
      <c r="B59" s="75">
        <v>2.1201950003160164E-2</v>
      </c>
      <c r="C59" s="75">
        <v>1</v>
      </c>
      <c r="D59" s="76">
        <f t="shared" si="5"/>
        <v>1.2706500000000001</v>
      </c>
      <c r="E59" s="76">
        <f t="shared" si="6"/>
        <v>2.1201950003160164E-2</v>
      </c>
      <c r="F59" s="69">
        <f t="shared" si="7"/>
        <v>1.2706500000000001</v>
      </c>
      <c r="G59" s="69">
        <f t="shared" si="8"/>
        <v>2.1201950003160164E-2</v>
      </c>
      <c r="H59" s="69">
        <f t="shared" si="9"/>
        <v>1.6145514225000002</v>
      </c>
      <c r="I59" s="69">
        <f t="shared" si="10"/>
        <v>2.0515297649996254</v>
      </c>
      <c r="J59" s="69">
        <f t="shared" si="11"/>
        <v>2.6067762958967742</v>
      </c>
      <c r="K59" s="69">
        <f t="shared" si="12"/>
        <v>2.6940257771515465E-2</v>
      </c>
      <c r="L59" s="69">
        <f t="shared" si="13"/>
        <v>3.4231638537376124E-2</v>
      </c>
      <c r="M59" s="69">
        <f t="shared" ca="1" si="14"/>
        <v>2.2892672606155934E-2</v>
      </c>
      <c r="N59" s="69">
        <f t="shared" ca="1" si="15"/>
        <v>2.8585429202807924E-6</v>
      </c>
      <c r="O59" s="79">
        <f t="shared" ca="1" si="16"/>
        <v>67.675718848301116</v>
      </c>
      <c r="P59" s="69">
        <f t="shared" ca="1" si="17"/>
        <v>2449.1439348027416</v>
      </c>
      <c r="Q59" s="69">
        <f t="shared" ca="1" si="18"/>
        <v>2451.6634053357329</v>
      </c>
      <c r="R59" s="44">
        <f t="shared" ca="1" si="19"/>
        <v>-1.69072260299577E-3</v>
      </c>
    </row>
    <row r="60" spans="1:18">
      <c r="A60" s="75">
        <v>12708.5</v>
      </c>
      <c r="B60" s="75">
        <v>2.1782550000352785E-2</v>
      </c>
      <c r="C60" s="75">
        <v>1</v>
      </c>
      <c r="D60" s="76">
        <f t="shared" si="5"/>
        <v>1.27085</v>
      </c>
      <c r="E60" s="76">
        <f t="shared" si="6"/>
        <v>2.1782550000352785E-2</v>
      </c>
      <c r="F60" s="69">
        <f t="shared" si="7"/>
        <v>1.27085</v>
      </c>
      <c r="G60" s="69">
        <f t="shared" si="8"/>
        <v>2.1782550000352785E-2</v>
      </c>
      <c r="H60" s="69">
        <f t="shared" si="9"/>
        <v>1.6150597225000001</v>
      </c>
      <c r="I60" s="69">
        <f t="shared" si="10"/>
        <v>2.052498648339125</v>
      </c>
      <c r="J60" s="69">
        <f t="shared" si="11"/>
        <v>2.608417907241777</v>
      </c>
      <c r="K60" s="69">
        <f t="shared" si="12"/>
        <v>2.7682353667948339E-2</v>
      </c>
      <c r="L60" s="69">
        <f t="shared" si="13"/>
        <v>3.518011915891215E-2</v>
      </c>
      <c r="M60" s="69">
        <f t="shared" ca="1" si="14"/>
        <v>2.2899736700530353E-2</v>
      </c>
      <c r="N60" s="69">
        <f t="shared" ca="1" si="15"/>
        <v>1.2481061230536429E-6</v>
      </c>
      <c r="O60" s="79">
        <f t="shared" ca="1" si="16"/>
        <v>67.893912369028087</v>
      </c>
      <c r="P60" s="69">
        <f t="shared" ca="1" si="17"/>
        <v>2456.13978508731</v>
      </c>
      <c r="Q60" s="69">
        <f t="shared" ca="1" si="18"/>
        <v>2457.295126162076</v>
      </c>
      <c r="R60" s="44">
        <f t="shared" ca="1" si="19"/>
        <v>-1.1171867001775679E-3</v>
      </c>
    </row>
    <row r="61" spans="1:18">
      <c r="A61" s="75"/>
      <c r="B61" s="75"/>
      <c r="C61" s="75"/>
      <c r="D61" s="76">
        <f t="shared" si="5"/>
        <v>0</v>
      </c>
      <c r="E61" s="76">
        <f t="shared" si="6"/>
        <v>0</v>
      </c>
      <c r="F61" s="69">
        <f t="shared" si="7"/>
        <v>0</v>
      </c>
      <c r="G61" s="69">
        <f t="shared" si="8"/>
        <v>0</v>
      </c>
      <c r="H61" s="69">
        <f t="shared" si="9"/>
        <v>0</v>
      </c>
      <c r="I61" s="69">
        <f t="shared" si="10"/>
        <v>0</v>
      </c>
      <c r="J61" s="69">
        <f t="shared" si="11"/>
        <v>0</v>
      </c>
      <c r="K61" s="69">
        <f t="shared" si="12"/>
        <v>0</v>
      </c>
      <c r="L61" s="69">
        <f t="shared" si="13"/>
        <v>0</v>
      </c>
      <c r="M61" s="69">
        <f t="shared" ca="1" si="14"/>
        <v>5.4540379887346793E-3</v>
      </c>
      <c r="N61" s="69">
        <f t="shared" ca="1" si="15"/>
        <v>0</v>
      </c>
      <c r="O61" s="79">
        <f t="shared" ca="1" si="16"/>
        <v>0</v>
      </c>
      <c r="P61" s="69">
        <f t="shared" ca="1" si="17"/>
        <v>0</v>
      </c>
      <c r="Q61" s="69">
        <f t="shared" ca="1" si="18"/>
        <v>0</v>
      </c>
      <c r="R61" s="44">
        <f t="shared" ca="1" si="19"/>
        <v>-5.4540379887346793E-3</v>
      </c>
    </row>
    <row r="62" spans="1:18">
      <c r="A62" s="75"/>
      <c r="B62" s="75"/>
      <c r="C62" s="75"/>
      <c r="D62" s="76">
        <f t="shared" si="5"/>
        <v>0</v>
      </c>
      <c r="E62" s="76">
        <f t="shared" si="6"/>
        <v>0</v>
      </c>
      <c r="F62" s="69">
        <f t="shared" si="7"/>
        <v>0</v>
      </c>
      <c r="G62" s="69">
        <f t="shared" si="8"/>
        <v>0</v>
      </c>
      <c r="H62" s="69">
        <f t="shared" si="9"/>
        <v>0</v>
      </c>
      <c r="I62" s="69">
        <f t="shared" si="10"/>
        <v>0</v>
      </c>
      <c r="J62" s="69">
        <f t="shared" si="11"/>
        <v>0</v>
      </c>
      <c r="K62" s="69">
        <f t="shared" si="12"/>
        <v>0</v>
      </c>
      <c r="L62" s="69">
        <f t="shared" si="13"/>
        <v>0</v>
      </c>
      <c r="M62" s="69">
        <f t="shared" ca="1" si="14"/>
        <v>5.4540379887346793E-3</v>
      </c>
      <c r="N62" s="69">
        <f t="shared" ca="1" si="15"/>
        <v>0</v>
      </c>
      <c r="O62" s="79">
        <f t="shared" ca="1" si="16"/>
        <v>0</v>
      </c>
      <c r="P62" s="69">
        <f t="shared" ca="1" si="17"/>
        <v>0</v>
      </c>
      <c r="Q62" s="69">
        <f t="shared" ca="1" si="18"/>
        <v>0</v>
      </c>
      <c r="R62" s="44">
        <f t="shared" ca="1" si="19"/>
        <v>-5.4540379887346793E-3</v>
      </c>
    </row>
    <row r="63" spans="1:18">
      <c r="A63" s="75"/>
      <c r="B63" s="75"/>
      <c r="C63" s="75"/>
      <c r="D63" s="76">
        <f t="shared" si="5"/>
        <v>0</v>
      </c>
      <c r="E63" s="76">
        <f t="shared" si="6"/>
        <v>0</v>
      </c>
      <c r="F63" s="69">
        <f t="shared" si="7"/>
        <v>0</v>
      </c>
      <c r="G63" s="69">
        <f t="shared" si="8"/>
        <v>0</v>
      </c>
      <c r="H63" s="69">
        <f t="shared" si="9"/>
        <v>0</v>
      </c>
      <c r="I63" s="69">
        <f t="shared" si="10"/>
        <v>0</v>
      </c>
      <c r="J63" s="69">
        <f t="shared" si="11"/>
        <v>0</v>
      </c>
      <c r="K63" s="69">
        <f t="shared" si="12"/>
        <v>0</v>
      </c>
      <c r="L63" s="69">
        <f t="shared" si="13"/>
        <v>0</v>
      </c>
      <c r="M63" s="69">
        <f t="shared" ca="1" si="14"/>
        <v>5.4540379887346793E-3</v>
      </c>
      <c r="N63" s="69">
        <f t="shared" ca="1" si="15"/>
        <v>0</v>
      </c>
      <c r="O63" s="79">
        <f t="shared" ca="1" si="16"/>
        <v>0</v>
      </c>
      <c r="P63" s="69">
        <f t="shared" ca="1" si="17"/>
        <v>0</v>
      </c>
      <c r="Q63" s="69">
        <f t="shared" ca="1" si="18"/>
        <v>0</v>
      </c>
      <c r="R63" s="44">
        <f t="shared" ca="1" si="19"/>
        <v>-5.4540379887346793E-3</v>
      </c>
    </row>
    <row r="64" spans="1:18">
      <c r="A64" s="75"/>
      <c r="B64" s="75"/>
      <c r="C64" s="75"/>
      <c r="D64" s="76">
        <f t="shared" si="5"/>
        <v>0</v>
      </c>
      <c r="E64" s="76">
        <f t="shared" si="6"/>
        <v>0</v>
      </c>
      <c r="F64" s="69">
        <f t="shared" si="7"/>
        <v>0</v>
      </c>
      <c r="G64" s="69">
        <f t="shared" si="8"/>
        <v>0</v>
      </c>
      <c r="H64" s="69">
        <f t="shared" si="9"/>
        <v>0</v>
      </c>
      <c r="I64" s="69">
        <f t="shared" si="10"/>
        <v>0</v>
      </c>
      <c r="J64" s="69">
        <f t="shared" si="11"/>
        <v>0</v>
      </c>
      <c r="K64" s="69">
        <f t="shared" si="12"/>
        <v>0</v>
      </c>
      <c r="L64" s="69">
        <f t="shared" si="13"/>
        <v>0</v>
      </c>
      <c r="M64" s="69">
        <f t="shared" ca="1" si="14"/>
        <v>5.4540379887346793E-3</v>
      </c>
      <c r="N64" s="69">
        <f t="shared" ca="1" si="15"/>
        <v>0</v>
      </c>
      <c r="O64" s="79">
        <f t="shared" ca="1" si="16"/>
        <v>0</v>
      </c>
      <c r="P64" s="69">
        <f t="shared" ca="1" si="17"/>
        <v>0</v>
      </c>
      <c r="Q64" s="69">
        <f t="shared" ca="1" si="18"/>
        <v>0</v>
      </c>
      <c r="R64" s="44">
        <f t="shared" ca="1" si="19"/>
        <v>-5.4540379887346793E-3</v>
      </c>
    </row>
    <row r="65" spans="1:18">
      <c r="A65" s="75"/>
      <c r="B65" s="75"/>
      <c r="C65" s="75"/>
      <c r="D65" s="76">
        <f t="shared" si="5"/>
        <v>0</v>
      </c>
      <c r="E65" s="76">
        <f t="shared" si="6"/>
        <v>0</v>
      </c>
      <c r="F65" s="69">
        <f t="shared" si="7"/>
        <v>0</v>
      </c>
      <c r="G65" s="69">
        <f t="shared" si="8"/>
        <v>0</v>
      </c>
      <c r="H65" s="69">
        <f t="shared" si="9"/>
        <v>0</v>
      </c>
      <c r="I65" s="69">
        <f t="shared" si="10"/>
        <v>0</v>
      </c>
      <c r="J65" s="69">
        <f t="shared" si="11"/>
        <v>0</v>
      </c>
      <c r="K65" s="69">
        <f t="shared" si="12"/>
        <v>0</v>
      </c>
      <c r="L65" s="69">
        <f t="shared" si="13"/>
        <v>0</v>
      </c>
      <c r="M65" s="69">
        <f t="shared" ca="1" si="14"/>
        <v>5.4540379887346793E-3</v>
      </c>
      <c r="N65" s="69">
        <f t="shared" ca="1" si="15"/>
        <v>0</v>
      </c>
      <c r="O65" s="79">
        <f t="shared" ca="1" si="16"/>
        <v>0</v>
      </c>
      <c r="P65" s="69">
        <f t="shared" ca="1" si="17"/>
        <v>0</v>
      </c>
      <c r="Q65" s="69">
        <f t="shared" ca="1" si="18"/>
        <v>0</v>
      </c>
      <c r="R65" s="44">
        <f t="shared" ca="1" si="19"/>
        <v>-5.4540379887346793E-3</v>
      </c>
    </row>
    <row r="66" spans="1:18">
      <c r="A66" s="75"/>
      <c r="B66" s="75"/>
      <c r="C66" s="75"/>
      <c r="D66" s="76">
        <f t="shared" si="5"/>
        <v>0</v>
      </c>
      <c r="E66" s="76">
        <f t="shared" si="6"/>
        <v>0</v>
      </c>
      <c r="F66" s="69">
        <f t="shared" si="7"/>
        <v>0</v>
      </c>
      <c r="G66" s="69">
        <f t="shared" si="8"/>
        <v>0</v>
      </c>
      <c r="H66" s="69">
        <f t="shared" si="9"/>
        <v>0</v>
      </c>
      <c r="I66" s="69">
        <f t="shared" si="10"/>
        <v>0</v>
      </c>
      <c r="J66" s="69">
        <f t="shared" si="11"/>
        <v>0</v>
      </c>
      <c r="K66" s="69">
        <f t="shared" si="12"/>
        <v>0</v>
      </c>
      <c r="L66" s="69">
        <f t="shared" si="13"/>
        <v>0</v>
      </c>
      <c r="M66" s="69">
        <f t="shared" ca="1" si="14"/>
        <v>5.4540379887346793E-3</v>
      </c>
      <c r="N66" s="69">
        <f t="shared" ca="1" si="15"/>
        <v>0</v>
      </c>
      <c r="O66" s="79">
        <f t="shared" ca="1" si="16"/>
        <v>0</v>
      </c>
      <c r="P66" s="69">
        <f t="shared" ca="1" si="17"/>
        <v>0</v>
      </c>
      <c r="Q66" s="69">
        <f t="shared" ca="1" si="18"/>
        <v>0</v>
      </c>
      <c r="R66" s="44">
        <f t="shared" ca="1" si="19"/>
        <v>-5.4540379887346793E-3</v>
      </c>
    </row>
    <row r="67" spans="1:18">
      <c r="A67" s="75"/>
      <c r="B67" s="75"/>
      <c r="C67" s="75"/>
      <c r="D67" s="76">
        <f t="shared" si="5"/>
        <v>0</v>
      </c>
      <c r="E67" s="76">
        <f t="shared" si="6"/>
        <v>0</v>
      </c>
      <c r="F67" s="69">
        <f t="shared" si="7"/>
        <v>0</v>
      </c>
      <c r="G67" s="69">
        <f t="shared" si="8"/>
        <v>0</v>
      </c>
      <c r="H67" s="69">
        <f t="shared" si="9"/>
        <v>0</v>
      </c>
      <c r="I67" s="69">
        <f t="shared" si="10"/>
        <v>0</v>
      </c>
      <c r="J67" s="69">
        <f t="shared" si="11"/>
        <v>0</v>
      </c>
      <c r="K67" s="69">
        <f t="shared" si="12"/>
        <v>0</v>
      </c>
      <c r="L67" s="69">
        <f t="shared" si="13"/>
        <v>0</v>
      </c>
      <c r="M67" s="69">
        <f t="shared" ca="1" si="14"/>
        <v>5.4540379887346793E-3</v>
      </c>
      <c r="N67" s="69">
        <f t="shared" ca="1" si="15"/>
        <v>0</v>
      </c>
      <c r="O67" s="79">
        <f t="shared" ca="1" si="16"/>
        <v>0</v>
      </c>
      <c r="P67" s="69">
        <f t="shared" ca="1" si="17"/>
        <v>0</v>
      </c>
      <c r="Q67" s="69">
        <f t="shared" ca="1" si="18"/>
        <v>0</v>
      </c>
      <c r="R67" s="44">
        <f t="shared" ca="1" si="19"/>
        <v>-5.4540379887346793E-3</v>
      </c>
    </row>
    <row r="68" spans="1:18">
      <c r="A68" s="75"/>
      <c r="B68" s="75"/>
      <c r="C68" s="75"/>
      <c r="D68" s="76">
        <f t="shared" si="5"/>
        <v>0</v>
      </c>
      <c r="E68" s="76">
        <f t="shared" si="6"/>
        <v>0</v>
      </c>
      <c r="F68" s="69">
        <f t="shared" si="7"/>
        <v>0</v>
      </c>
      <c r="G68" s="69">
        <f t="shared" si="8"/>
        <v>0</v>
      </c>
      <c r="H68" s="69">
        <f t="shared" si="9"/>
        <v>0</v>
      </c>
      <c r="I68" s="69">
        <f t="shared" si="10"/>
        <v>0</v>
      </c>
      <c r="J68" s="69">
        <f t="shared" si="11"/>
        <v>0</v>
      </c>
      <c r="K68" s="69">
        <f t="shared" si="12"/>
        <v>0</v>
      </c>
      <c r="L68" s="69">
        <f t="shared" si="13"/>
        <v>0</v>
      </c>
      <c r="M68" s="69">
        <f t="shared" ca="1" si="14"/>
        <v>5.4540379887346793E-3</v>
      </c>
      <c r="N68" s="69">
        <f t="shared" ca="1" si="15"/>
        <v>0</v>
      </c>
      <c r="O68" s="79">
        <f t="shared" ca="1" si="16"/>
        <v>0</v>
      </c>
      <c r="P68" s="69">
        <f t="shared" ca="1" si="17"/>
        <v>0</v>
      </c>
      <c r="Q68" s="69">
        <f t="shared" ca="1" si="18"/>
        <v>0</v>
      </c>
      <c r="R68" s="44">
        <f t="shared" ca="1" si="19"/>
        <v>-5.4540379887346793E-3</v>
      </c>
    </row>
    <row r="69" spans="1:18">
      <c r="A69" s="75"/>
      <c r="B69" s="75"/>
      <c r="C69" s="75"/>
      <c r="D69" s="76">
        <f t="shared" si="5"/>
        <v>0</v>
      </c>
      <c r="E69" s="76">
        <f t="shared" si="6"/>
        <v>0</v>
      </c>
      <c r="F69" s="69">
        <f t="shared" si="7"/>
        <v>0</v>
      </c>
      <c r="G69" s="69">
        <f t="shared" si="8"/>
        <v>0</v>
      </c>
      <c r="H69" s="69">
        <f t="shared" si="9"/>
        <v>0</v>
      </c>
      <c r="I69" s="69">
        <f t="shared" si="10"/>
        <v>0</v>
      </c>
      <c r="J69" s="69">
        <f t="shared" si="11"/>
        <v>0</v>
      </c>
      <c r="K69" s="69">
        <f t="shared" si="12"/>
        <v>0</v>
      </c>
      <c r="L69" s="69">
        <f t="shared" si="13"/>
        <v>0</v>
      </c>
      <c r="M69" s="69">
        <f t="shared" ca="1" si="14"/>
        <v>5.4540379887346793E-3</v>
      </c>
      <c r="N69" s="69">
        <f t="shared" ca="1" si="15"/>
        <v>0</v>
      </c>
      <c r="O69" s="79">
        <f t="shared" ca="1" si="16"/>
        <v>0</v>
      </c>
      <c r="P69" s="69">
        <f t="shared" ca="1" si="17"/>
        <v>0</v>
      </c>
      <c r="Q69" s="69">
        <f t="shared" ca="1" si="18"/>
        <v>0</v>
      </c>
      <c r="R69" s="44">
        <f t="shared" ca="1" si="19"/>
        <v>-5.4540379887346793E-3</v>
      </c>
    </row>
    <row r="70" spans="1:18">
      <c r="A70" s="75"/>
      <c r="B70" s="75"/>
      <c r="C70" s="75"/>
      <c r="D70" s="76">
        <f t="shared" si="5"/>
        <v>0</v>
      </c>
      <c r="E70" s="76">
        <f t="shared" si="6"/>
        <v>0</v>
      </c>
      <c r="F70" s="69">
        <f t="shared" si="7"/>
        <v>0</v>
      </c>
      <c r="G70" s="69">
        <f t="shared" si="8"/>
        <v>0</v>
      </c>
      <c r="H70" s="69">
        <f t="shared" si="9"/>
        <v>0</v>
      </c>
      <c r="I70" s="69">
        <f t="shared" si="10"/>
        <v>0</v>
      </c>
      <c r="J70" s="69">
        <f t="shared" si="11"/>
        <v>0</v>
      </c>
      <c r="K70" s="69">
        <f t="shared" si="12"/>
        <v>0</v>
      </c>
      <c r="L70" s="69">
        <f t="shared" si="13"/>
        <v>0</v>
      </c>
      <c r="M70" s="69">
        <f t="shared" ca="1" si="14"/>
        <v>5.4540379887346793E-3</v>
      </c>
      <c r="N70" s="69">
        <f t="shared" ca="1" si="15"/>
        <v>0</v>
      </c>
      <c r="O70" s="79">
        <f t="shared" ca="1" si="16"/>
        <v>0</v>
      </c>
      <c r="P70" s="69">
        <f t="shared" ca="1" si="17"/>
        <v>0</v>
      </c>
      <c r="Q70" s="69">
        <f t="shared" ca="1" si="18"/>
        <v>0</v>
      </c>
      <c r="R70" s="44">
        <f t="shared" ca="1" si="19"/>
        <v>-5.4540379887346793E-3</v>
      </c>
    </row>
    <row r="71" spans="1:18">
      <c r="A71" s="75"/>
      <c r="B71" s="75"/>
      <c r="C71" s="75"/>
      <c r="D71" s="76">
        <f t="shared" si="5"/>
        <v>0</v>
      </c>
      <c r="E71" s="76">
        <f t="shared" si="6"/>
        <v>0</v>
      </c>
      <c r="F71" s="69">
        <f t="shared" si="7"/>
        <v>0</v>
      </c>
      <c r="G71" s="69">
        <f t="shared" si="8"/>
        <v>0</v>
      </c>
      <c r="H71" s="69">
        <f t="shared" si="9"/>
        <v>0</v>
      </c>
      <c r="I71" s="69">
        <f t="shared" si="10"/>
        <v>0</v>
      </c>
      <c r="J71" s="69">
        <f t="shared" si="11"/>
        <v>0</v>
      </c>
      <c r="K71" s="69">
        <f t="shared" si="12"/>
        <v>0</v>
      </c>
      <c r="L71" s="69">
        <f t="shared" si="13"/>
        <v>0</v>
      </c>
      <c r="M71" s="69">
        <f t="shared" ca="1" si="14"/>
        <v>5.4540379887346793E-3</v>
      </c>
      <c r="N71" s="69">
        <f t="shared" ca="1" si="15"/>
        <v>0</v>
      </c>
      <c r="O71" s="79">
        <f t="shared" ca="1" si="16"/>
        <v>0</v>
      </c>
      <c r="P71" s="69">
        <f t="shared" ca="1" si="17"/>
        <v>0</v>
      </c>
      <c r="Q71" s="69">
        <f t="shared" ca="1" si="18"/>
        <v>0</v>
      </c>
      <c r="R71" s="44">
        <f t="shared" ca="1" si="19"/>
        <v>-5.4540379887346793E-3</v>
      </c>
    </row>
    <row r="72" spans="1:18">
      <c r="A72" s="75"/>
      <c r="B72" s="75"/>
      <c r="C72" s="75"/>
      <c r="D72" s="76">
        <f t="shared" si="5"/>
        <v>0</v>
      </c>
      <c r="E72" s="76">
        <f t="shared" si="6"/>
        <v>0</v>
      </c>
      <c r="F72" s="69">
        <f t="shared" si="7"/>
        <v>0</v>
      </c>
      <c r="G72" s="69">
        <f t="shared" si="8"/>
        <v>0</v>
      </c>
      <c r="H72" s="69">
        <f t="shared" si="9"/>
        <v>0</v>
      </c>
      <c r="I72" s="69">
        <f t="shared" si="10"/>
        <v>0</v>
      </c>
      <c r="J72" s="69">
        <f t="shared" si="11"/>
        <v>0</v>
      </c>
      <c r="K72" s="69">
        <f t="shared" si="12"/>
        <v>0</v>
      </c>
      <c r="L72" s="69">
        <f t="shared" si="13"/>
        <v>0</v>
      </c>
      <c r="M72" s="69">
        <f t="shared" ca="1" si="14"/>
        <v>5.4540379887346793E-3</v>
      </c>
      <c r="N72" s="69">
        <f t="shared" ca="1" si="15"/>
        <v>0</v>
      </c>
      <c r="O72" s="79">
        <f t="shared" ca="1" si="16"/>
        <v>0</v>
      </c>
      <c r="P72" s="69">
        <f t="shared" ca="1" si="17"/>
        <v>0</v>
      </c>
      <c r="Q72" s="69">
        <f t="shared" ca="1" si="18"/>
        <v>0</v>
      </c>
      <c r="R72" s="44">
        <f t="shared" ca="1" si="19"/>
        <v>-5.4540379887346793E-3</v>
      </c>
    </row>
    <row r="73" spans="1:18">
      <c r="A73" s="75"/>
      <c r="B73" s="75"/>
      <c r="C73" s="75"/>
      <c r="D73" s="76">
        <f t="shared" si="5"/>
        <v>0</v>
      </c>
      <c r="E73" s="76">
        <f t="shared" si="6"/>
        <v>0</v>
      </c>
      <c r="F73" s="69">
        <f t="shared" si="7"/>
        <v>0</v>
      </c>
      <c r="G73" s="69">
        <f t="shared" si="8"/>
        <v>0</v>
      </c>
      <c r="H73" s="69">
        <f t="shared" si="9"/>
        <v>0</v>
      </c>
      <c r="I73" s="69">
        <f t="shared" si="10"/>
        <v>0</v>
      </c>
      <c r="J73" s="69">
        <f t="shared" si="11"/>
        <v>0</v>
      </c>
      <c r="K73" s="69">
        <f t="shared" si="12"/>
        <v>0</v>
      </c>
      <c r="L73" s="69">
        <f t="shared" si="13"/>
        <v>0</v>
      </c>
      <c r="M73" s="69">
        <f t="shared" ca="1" si="14"/>
        <v>5.4540379887346793E-3</v>
      </c>
      <c r="N73" s="69">
        <f t="shared" ca="1" si="15"/>
        <v>0</v>
      </c>
      <c r="O73" s="79">
        <f t="shared" ca="1" si="16"/>
        <v>0</v>
      </c>
      <c r="P73" s="69">
        <f t="shared" ca="1" si="17"/>
        <v>0</v>
      </c>
      <c r="Q73" s="69">
        <f t="shared" ca="1" si="18"/>
        <v>0</v>
      </c>
      <c r="R73" s="44">
        <f t="shared" ca="1" si="19"/>
        <v>-5.4540379887346793E-3</v>
      </c>
    </row>
    <row r="74" spans="1:18">
      <c r="A74" s="75"/>
      <c r="B74" s="75"/>
      <c r="C74" s="75"/>
      <c r="D74" s="76">
        <f t="shared" si="5"/>
        <v>0</v>
      </c>
      <c r="E74" s="76">
        <f t="shared" si="6"/>
        <v>0</v>
      </c>
      <c r="F74" s="69">
        <f t="shared" si="7"/>
        <v>0</v>
      </c>
      <c r="G74" s="69">
        <f t="shared" si="8"/>
        <v>0</v>
      </c>
      <c r="H74" s="69">
        <f t="shared" si="9"/>
        <v>0</v>
      </c>
      <c r="I74" s="69">
        <f t="shared" si="10"/>
        <v>0</v>
      </c>
      <c r="J74" s="69">
        <f t="shared" si="11"/>
        <v>0</v>
      </c>
      <c r="K74" s="69">
        <f t="shared" si="12"/>
        <v>0</v>
      </c>
      <c r="L74" s="69">
        <f t="shared" si="13"/>
        <v>0</v>
      </c>
      <c r="M74" s="69">
        <f t="shared" ca="1" si="14"/>
        <v>5.4540379887346793E-3</v>
      </c>
      <c r="N74" s="69">
        <f t="shared" ca="1" si="15"/>
        <v>0</v>
      </c>
      <c r="O74" s="79">
        <f t="shared" ca="1" si="16"/>
        <v>0</v>
      </c>
      <c r="P74" s="69">
        <f t="shared" ca="1" si="17"/>
        <v>0</v>
      </c>
      <c r="Q74" s="69">
        <f t="shared" ca="1" si="18"/>
        <v>0</v>
      </c>
      <c r="R74" s="44">
        <f t="shared" ca="1" si="19"/>
        <v>-5.4540379887346793E-3</v>
      </c>
    </row>
    <row r="75" spans="1:18">
      <c r="A75" s="75"/>
      <c r="B75" s="75"/>
      <c r="C75" s="75"/>
      <c r="D75" s="76">
        <f t="shared" si="5"/>
        <v>0</v>
      </c>
      <c r="E75" s="76">
        <f t="shared" si="6"/>
        <v>0</v>
      </c>
      <c r="F75" s="69">
        <f t="shared" si="7"/>
        <v>0</v>
      </c>
      <c r="G75" s="69">
        <f t="shared" si="8"/>
        <v>0</v>
      </c>
      <c r="H75" s="69">
        <f t="shared" si="9"/>
        <v>0</v>
      </c>
      <c r="I75" s="69">
        <f t="shared" si="10"/>
        <v>0</v>
      </c>
      <c r="J75" s="69">
        <f t="shared" si="11"/>
        <v>0</v>
      </c>
      <c r="K75" s="69">
        <f t="shared" si="12"/>
        <v>0</v>
      </c>
      <c r="L75" s="69">
        <f t="shared" si="13"/>
        <v>0</v>
      </c>
      <c r="M75" s="69">
        <f t="shared" ca="1" si="14"/>
        <v>5.4540379887346793E-3</v>
      </c>
      <c r="N75" s="69">
        <f t="shared" ca="1" si="15"/>
        <v>0</v>
      </c>
      <c r="O75" s="79">
        <f t="shared" ca="1" si="16"/>
        <v>0</v>
      </c>
      <c r="P75" s="69">
        <f t="shared" ca="1" si="17"/>
        <v>0</v>
      </c>
      <c r="Q75" s="69">
        <f t="shared" ca="1" si="18"/>
        <v>0</v>
      </c>
      <c r="R75" s="44">
        <f t="shared" ca="1" si="19"/>
        <v>-5.4540379887346793E-3</v>
      </c>
    </row>
    <row r="76" spans="1:18">
      <c r="A76" s="75"/>
      <c r="B76" s="75"/>
      <c r="C76" s="75"/>
      <c r="D76" s="76">
        <f t="shared" si="5"/>
        <v>0</v>
      </c>
      <c r="E76" s="76">
        <f t="shared" si="6"/>
        <v>0</v>
      </c>
      <c r="F76" s="69">
        <f t="shared" si="7"/>
        <v>0</v>
      </c>
      <c r="G76" s="69">
        <f t="shared" si="8"/>
        <v>0</v>
      </c>
      <c r="H76" s="69">
        <f t="shared" si="9"/>
        <v>0</v>
      </c>
      <c r="I76" s="69">
        <f t="shared" si="10"/>
        <v>0</v>
      </c>
      <c r="J76" s="69">
        <f t="shared" si="11"/>
        <v>0</v>
      </c>
      <c r="K76" s="69">
        <f t="shared" si="12"/>
        <v>0</v>
      </c>
      <c r="L76" s="69">
        <f t="shared" si="13"/>
        <v>0</v>
      </c>
      <c r="M76" s="69">
        <f t="shared" ca="1" si="14"/>
        <v>5.4540379887346793E-3</v>
      </c>
      <c r="N76" s="69">
        <f t="shared" ca="1" si="15"/>
        <v>0</v>
      </c>
      <c r="O76" s="79">
        <f t="shared" ca="1" si="16"/>
        <v>0</v>
      </c>
      <c r="P76" s="69">
        <f t="shared" ca="1" si="17"/>
        <v>0</v>
      </c>
      <c r="Q76" s="69">
        <f t="shared" ca="1" si="18"/>
        <v>0</v>
      </c>
      <c r="R76" s="44">
        <f t="shared" ca="1" si="19"/>
        <v>-5.4540379887346793E-3</v>
      </c>
    </row>
    <row r="77" spans="1:18">
      <c r="A77" s="75"/>
      <c r="B77" s="75"/>
      <c r="C77" s="75"/>
      <c r="D77" s="76">
        <f t="shared" si="5"/>
        <v>0</v>
      </c>
      <c r="E77" s="76">
        <f t="shared" si="6"/>
        <v>0</v>
      </c>
      <c r="F77" s="69">
        <f t="shared" si="7"/>
        <v>0</v>
      </c>
      <c r="G77" s="69">
        <f t="shared" si="8"/>
        <v>0</v>
      </c>
      <c r="H77" s="69">
        <f t="shared" si="9"/>
        <v>0</v>
      </c>
      <c r="I77" s="69">
        <f t="shared" si="10"/>
        <v>0</v>
      </c>
      <c r="J77" s="69">
        <f t="shared" si="11"/>
        <v>0</v>
      </c>
      <c r="K77" s="69">
        <f t="shared" si="12"/>
        <v>0</v>
      </c>
      <c r="L77" s="69">
        <f t="shared" si="13"/>
        <v>0</v>
      </c>
      <c r="M77" s="69">
        <f t="shared" ca="1" si="14"/>
        <v>5.4540379887346793E-3</v>
      </c>
      <c r="N77" s="69">
        <f t="shared" ca="1" si="15"/>
        <v>0</v>
      </c>
      <c r="O77" s="79">
        <f t="shared" ca="1" si="16"/>
        <v>0</v>
      </c>
      <c r="P77" s="69">
        <f t="shared" ca="1" si="17"/>
        <v>0</v>
      </c>
      <c r="Q77" s="69">
        <f t="shared" ca="1" si="18"/>
        <v>0</v>
      </c>
      <c r="R77" s="44">
        <f t="shared" ca="1" si="19"/>
        <v>-5.4540379887346793E-3</v>
      </c>
    </row>
    <row r="78" spans="1:18">
      <c r="A78" s="75"/>
      <c r="B78" s="75"/>
      <c r="C78" s="75"/>
      <c r="D78" s="76">
        <f t="shared" si="5"/>
        <v>0</v>
      </c>
      <c r="E78" s="76">
        <f t="shared" si="6"/>
        <v>0</v>
      </c>
      <c r="F78" s="69">
        <f t="shared" si="7"/>
        <v>0</v>
      </c>
      <c r="G78" s="69">
        <f t="shared" si="8"/>
        <v>0</v>
      </c>
      <c r="H78" s="69">
        <f t="shared" si="9"/>
        <v>0</v>
      </c>
      <c r="I78" s="69">
        <f t="shared" si="10"/>
        <v>0</v>
      </c>
      <c r="J78" s="69">
        <f t="shared" si="11"/>
        <v>0</v>
      </c>
      <c r="K78" s="69">
        <f t="shared" si="12"/>
        <v>0</v>
      </c>
      <c r="L78" s="69">
        <f t="shared" si="13"/>
        <v>0</v>
      </c>
      <c r="M78" s="69">
        <f t="shared" ca="1" si="14"/>
        <v>5.4540379887346793E-3</v>
      </c>
      <c r="N78" s="69">
        <f t="shared" ca="1" si="15"/>
        <v>0</v>
      </c>
      <c r="O78" s="79">
        <f t="shared" ca="1" si="16"/>
        <v>0</v>
      </c>
      <c r="P78" s="69">
        <f t="shared" ca="1" si="17"/>
        <v>0</v>
      </c>
      <c r="Q78" s="69">
        <f t="shared" ca="1" si="18"/>
        <v>0</v>
      </c>
      <c r="R78" s="44">
        <f t="shared" ca="1" si="19"/>
        <v>-5.4540379887346793E-3</v>
      </c>
    </row>
    <row r="79" spans="1:18">
      <c r="A79" s="75"/>
      <c r="B79" s="75"/>
      <c r="C79" s="75"/>
      <c r="D79" s="76">
        <f t="shared" si="5"/>
        <v>0</v>
      </c>
      <c r="E79" s="76">
        <f t="shared" si="6"/>
        <v>0</v>
      </c>
      <c r="F79" s="69">
        <f t="shared" si="7"/>
        <v>0</v>
      </c>
      <c r="G79" s="69">
        <f t="shared" si="8"/>
        <v>0</v>
      </c>
      <c r="H79" s="69">
        <f t="shared" si="9"/>
        <v>0</v>
      </c>
      <c r="I79" s="69">
        <f t="shared" si="10"/>
        <v>0</v>
      </c>
      <c r="J79" s="69">
        <f t="shared" si="11"/>
        <v>0</v>
      </c>
      <c r="K79" s="69">
        <f t="shared" si="12"/>
        <v>0</v>
      </c>
      <c r="L79" s="69">
        <f t="shared" si="13"/>
        <v>0</v>
      </c>
      <c r="M79" s="69">
        <f t="shared" ca="1" si="14"/>
        <v>5.4540379887346793E-3</v>
      </c>
      <c r="N79" s="69">
        <f t="shared" ca="1" si="15"/>
        <v>0</v>
      </c>
      <c r="O79" s="79">
        <f t="shared" ca="1" si="16"/>
        <v>0</v>
      </c>
      <c r="P79" s="69">
        <f t="shared" ca="1" si="17"/>
        <v>0</v>
      </c>
      <c r="Q79" s="69">
        <f t="shared" ca="1" si="18"/>
        <v>0</v>
      </c>
      <c r="R79" s="44">
        <f t="shared" ca="1" si="19"/>
        <v>-5.4540379887346793E-3</v>
      </c>
    </row>
    <row r="80" spans="1:18">
      <c r="A80" s="75"/>
      <c r="B80" s="75"/>
      <c r="C80" s="75"/>
      <c r="D80" s="76">
        <f t="shared" si="5"/>
        <v>0</v>
      </c>
      <c r="E80" s="76">
        <f t="shared" si="6"/>
        <v>0</v>
      </c>
      <c r="F80" s="69">
        <f t="shared" si="7"/>
        <v>0</v>
      </c>
      <c r="G80" s="69">
        <f t="shared" si="8"/>
        <v>0</v>
      </c>
      <c r="H80" s="69">
        <f t="shared" si="9"/>
        <v>0</v>
      </c>
      <c r="I80" s="69">
        <f t="shared" si="10"/>
        <v>0</v>
      </c>
      <c r="J80" s="69">
        <f t="shared" si="11"/>
        <v>0</v>
      </c>
      <c r="K80" s="69">
        <f t="shared" si="12"/>
        <v>0</v>
      </c>
      <c r="L80" s="69">
        <f t="shared" si="13"/>
        <v>0</v>
      </c>
      <c r="M80" s="69">
        <f t="shared" ca="1" si="14"/>
        <v>5.4540379887346793E-3</v>
      </c>
      <c r="N80" s="69">
        <f t="shared" ca="1" si="15"/>
        <v>0</v>
      </c>
      <c r="O80" s="79">
        <f t="shared" ca="1" si="16"/>
        <v>0</v>
      </c>
      <c r="P80" s="69">
        <f t="shared" ca="1" si="17"/>
        <v>0</v>
      </c>
      <c r="Q80" s="69">
        <f t="shared" ca="1" si="18"/>
        <v>0</v>
      </c>
      <c r="R80" s="44">
        <f t="shared" ca="1" si="19"/>
        <v>-5.4540379887346793E-3</v>
      </c>
    </row>
    <row r="81" spans="1:18">
      <c r="A81" s="75"/>
      <c r="B81" s="75"/>
      <c r="C81" s="75"/>
      <c r="D81" s="76">
        <f t="shared" si="5"/>
        <v>0</v>
      </c>
      <c r="E81" s="76">
        <f t="shared" si="6"/>
        <v>0</v>
      </c>
      <c r="F81" s="69">
        <f t="shared" si="7"/>
        <v>0</v>
      </c>
      <c r="G81" s="69">
        <f t="shared" si="8"/>
        <v>0</v>
      </c>
      <c r="H81" s="69">
        <f t="shared" si="9"/>
        <v>0</v>
      </c>
      <c r="I81" s="69">
        <f t="shared" si="10"/>
        <v>0</v>
      </c>
      <c r="J81" s="69">
        <f t="shared" si="11"/>
        <v>0</v>
      </c>
      <c r="K81" s="69">
        <f t="shared" si="12"/>
        <v>0</v>
      </c>
      <c r="L81" s="69">
        <f t="shared" si="13"/>
        <v>0</v>
      </c>
      <c r="M81" s="69">
        <f t="shared" ca="1" si="14"/>
        <v>5.4540379887346793E-3</v>
      </c>
      <c r="N81" s="69">
        <f t="shared" ca="1" si="15"/>
        <v>0</v>
      </c>
      <c r="O81" s="79">
        <f t="shared" ca="1" si="16"/>
        <v>0</v>
      </c>
      <c r="P81" s="69">
        <f t="shared" ca="1" si="17"/>
        <v>0</v>
      </c>
      <c r="Q81" s="69">
        <f t="shared" ca="1" si="18"/>
        <v>0</v>
      </c>
      <c r="R81" s="44">
        <f t="shared" ca="1" si="19"/>
        <v>-5.4540379887346793E-3</v>
      </c>
    </row>
    <row r="82" spans="1:18">
      <c r="A82" s="75"/>
      <c r="B82" s="75"/>
      <c r="C82" s="75"/>
      <c r="D82" s="76">
        <f t="shared" si="5"/>
        <v>0</v>
      </c>
      <c r="E82" s="76">
        <f t="shared" si="6"/>
        <v>0</v>
      </c>
      <c r="F82" s="69">
        <f t="shared" si="7"/>
        <v>0</v>
      </c>
      <c r="G82" s="69">
        <f t="shared" si="8"/>
        <v>0</v>
      </c>
      <c r="H82" s="69">
        <f t="shared" si="9"/>
        <v>0</v>
      </c>
      <c r="I82" s="69">
        <f t="shared" si="10"/>
        <v>0</v>
      </c>
      <c r="J82" s="69">
        <f t="shared" si="11"/>
        <v>0</v>
      </c>
      <c r="K82" s="69">
        <f t="shared" si="12"/>
        <v>0</v>
      </c>
      <c r="L82" s="69">
        <f t="shared" si="13"/>
        <v>0</v>
      </c>
      <c r="M82" s="69">
        <f t="shared" ca="1" si="14"/>
        <v>5.4540379887346793E-3</v>
      </c>
      <c r="N82" s="69">
        <f t="shared" ca="1" si="15"/>
        <v>0</v>
      </c>
      <c r="O82" s="79">
        <f t="shared" ca="1" si="16"/>
        <v>0</v>
      </c>
      <c r="P82" s="69">
        <f t="shared" ca="1" si="17"/>
        <v>0</v>
      </c>
      <c r="Q82" s="69">
        <f t="shared" ca="1" si="18"/>
        <v>0</v>
      </c>
      <c r="R82" s="44">
        <f t="shared" ca="1" si="19"/>
        <v>-5.4540379887346793E-3</v>
      </c>
    </row>
    <row r="83" spans="1:18">
      <c r="A83" s="75"/>
      <c r="B83" s="75"/>
      <c r="C83" s="75"/>
      <c r="D83" s="76">
        <f t="shared" si="5"/>
        <v>0</v>
      </c>
      <c r="E83" s="76">
        <f t="shared" si="6"/>
        <v>0</v>
      </c>
      <c r="F83" s="69">
        <f t="shared" si="7"/>
        <v>0</v>
      </c>
      <c r="G83" s="69">
        <f t="shared" si="8"/>
        <v>0</v>
      </c>
      <c r="H83" s="69">
        <f t="shared" si="9"/>
        <v>0</v>
      </c>
      <c r="I83" s="69">
        <f t="shared" si="10"/>
        <v>0</v>
      </c>
      <c r="J83" s="69">
        <f t="shared" si="11"/>
        <v>0</v>
      </c>
      <c r="K83" s="69">
        <f t="shared" si="12"/>
        <v>0</v>
      </c>
      <c r="L83" s="69">
        <f t="shared" si="13"/>
        <v>0</v>
      </c>
      <c r="M83" s="69">
        <f t="shared" ca="1" si="14"/>
        <v>5.4540379887346793E-3</v>
      </c>
      <c r="N83" s="69">
        <f t="shared" ca="1" si="15"/>
        <v>0</v>
      </c>
      <c r="O83" s="79">
        <f t="shared" ca="1" si="16"/>
        <v>0</v>
      </c>
      <c r="P83" s="69">
        <f t="shared" ca="1" si="17"/>
        <v>0</v>
      </c>
      <c r="Q83" s="69">
        <f t="shared" ca="1" si="18"/>
        <v>0</v>
      </c>
      <c r="R83" s="44">
        <f t="shared" ca="1" si="19"/>
        <v>-5.4540379887346793E-3</v>
      </c>
    </row>
    <row r="84" spans="1:18">
      <c r="A84" s="75"/>
      <c r="B84" s="75"/>
      <c r="C84" s="75"/>
      <c r="D84" s="76">
        <f t="shared" si="5"/>
        <v>0</v>
      </c>
      <c r="E84" s="76">
        <f t="shared" si="6"/>
        <v>0</v>
      </c>
      <c r="F84" s="69">
        <f t="shared" si="7"/>
        <v>0</v>
      </c>
      <c r="G84" s="69">
        <f t="shared" si="8"/>
        <v>0</v>
      </c>
      <c r="H84" s="69">
        <f t="shared" si="9"/>
        <v>0</v>
      </c>
      <c r="I84" s="69">
        <f t="shared" si="10"/>
        <v>0</v>
      </c>
      <c r="J84" s="69">
        <f t="shared" si="11"/>
        <v>0</v>
      </c>
      <c r="K84" s="69">
        <f t="shared" si="12"/>
        <v>0</v>
      </c>
      <c r="L84" s="69">
        <f t="shared" si="13"/>
        <v>0</v>
      </c>
      <c r="M84" s="69">
        <f t="shared" ca="1" si="14"/>
        <v>5.4540379887346793E-3</v>
      </c>
      <c r="N84" s="69">
        <f t="shared" ca="1" si="15"/>
        <v>0</v>
      </c>
      <c r="O84" s="79">
        <f t="shared" ca="1" si="16"/>
        <v>0</v>
      </c>
      <c r="P84" s="69">
        <f t="shared" ca="1" si="17"/>
        <v>0</v>
      </c>
      <c r="Q84" s="69">
        <f t="shared" ca="1" si="18"/>
        <v>0</v>
      </c>
      <c r="R84" s="44">
        <f t="shared" ca="1" si="19"/>
        <v>-5.4540379887346793E-3</v>
      </c>
    </row>
    <row r="85" spans="1:18">
      <c r="A85" s="75"/>
      <c r="B85" s="75"/>
      <c r="C85" s="75"/>
      <c r="D85" s="76">
        <f t="shared" ref="D85:D148" si="20">A85/A$18</f>
        <v>0</v>
      </c>
      <c r="E85" s="76">
        <f t="shared" ref="E85:E148" si="21">B85/B$18</f>
        <v>0</v>
      </c>
      <c r="F85" s="69">
        <f t="shared" ref="F85:F148" si="22">$C85*D85</f>
        <v>0</v>
      </c>
      <c r="G85" s="69">
        <f t="shared" ref="G85:G148" si="23">$C85*E85</f>
        <v>0</v>
      </c>
      <c r="H85" s="69">
        <f t="shared" ref="H85:H148" si="24">C85*D85*D85</f>
        <v>0</v>
      </c>
      <c r="I85" s="69">
        <f t="shared" ref="I85:I148" si="25">C85*D85*D85*D85</f>
        <v>0</v>
      </c>
      <c r="J85" s="69">
        <f t="shared" ref="J85:J148" si="26">C85*D85*D85*D85*D85</f>
        <v>0</v>
      </c>
      <c r="K85" s="69">
        <f t="shared" ref="K85:K148" si="27">C85*E85*D85</f>
        <v>0</v>
      </c>
      <c r="L85" s="69">
        <f t="shared" ref="L85:L148" si="28">C85*E85*D85*D85</f>
        <v>0</v>
      </c>
      <c r="M85" s="69">
        <f t="shared" ref="M85:M148" ca="1" si="29">+E$4+E$5*D85+E$6*D85^2</f>
        <v>5.4540379887346793E-3</v>
      </c>
      <c r="N85" s="69">
        <f t="shared" ref="N85:N148" ca="1" si="30">C85*(M85-E85)^2</f>
        <v>0</v>
      </c>
      <c r="O85" s="79">
        <f t="shared" ref="O85:O148" ca="1" si="31">(C85*O$1-O$2*F85+O$3*H85)^2</f>
        <v>0</v>
      </c>
      <c r="P85" s="69">
        <f t="shared" ref="P85:P148" ca="1" si="32">(-C85*O$2+O$4*F85-O$5*H85)^2</f>
        <v>0</v>
      </c>
      <c r="Q85" s="69">
        <f t="shared" ref="Q85:Q148" ca="1" si="33">+(C85*O$3-F85*O$5+H85*O$6)^2</f>
        <v>0</v>
      </c>
      <c r="R85" s="44">
        <f t="shared" ref="R85:R148" ca="1" si="34">+E85-M85</f>
        <v>-5.4540379887346793E-3</v>
      </c>
    </row>
    <row r="86" spans="1:18">
      <c r="A86" s="75"/>
      <c r="B86" s="75"/>
      <c r="C86" s="75"/>
      <c r="D86" s="76">
        <f t="shared" si="20"/>
        <v>0</v>
      </c>
      <c r="E86" s="76">
        <f t="shared" si="21"/>
        <v>0</v>
      </c>
      <c r="F86" s="69">
        <f t="shared" si="22"/>
        <v>0</v>
      </c>
      <c r="G86" s="69">
        <f t="shared" si="23"/>
        <v>0</v>
      </c>
      <c r="H86" s="69">
        <f t="shared" si="24"/>
        <v>0</v>
      </c>
      <c r="I86" s="69">
        <f t="shared" si="25"/>
        <v>0</v>
      </c>
      <c r="J86" s="69">
        <f t="shared" si="26"/>
        <v>0</v>
      </c>
      <c r="K86" s="69">
        <f t="shared" si="27"/>
        <v>0</v>
      </c>
      <c r="L86" s="69">
        <f t="shared" si="28"/>
        <v>0</v>
      </c>
      <c r="M86" s="69">
        <f t="shared" ca="1" si="29"/>
        <v>5.4540379887346793E-3</v>
      </c>
      <c r="N86" s="69">
        <f t="shared" ca="1" si="30"/>
        <v>0</v>
      </c>
      <c r="O86" s="79">
        <f t="shared" ca="1" si="31"/>
        <v>0</v>
      </c>
      <c r="P86" s="69">
        <f t="shared" ca="1" si="32"/>
        <v>0</v>
      </c>
      <c r="Q86" s="69">
        <f t="shared" ca="1" si="33"/>
        <v>0</v>
      </c>
      <c r="R86" s="44">
        <f t="shared" ca="1" si="34"/>
        <v>-5.4540379887346793E-3</v>
      </c>
    </row>
    <row r="87" spans="1:18">
      <c r="A87" s="75"/>
      <c r="B87" s="75"/>
      <c r="C87" s="75"/>
      <c r="D87" s="76">
        <f t="shared" si="20"/>
        <v>0</v>
      </c>
      <c r="E87" s="76">
        <f t="shared" si="21"/>
        <v>0</v>
      </c>
      <c r="F87" s="69">
        <f t="shared" si="22"/>
        <v>0</v>
      </c>
      <c r="G87" s="69">
        <f t="shared" si="23"/>
        <v>0</v>
      </c>
      <c r="H87" s="69">
        <f t="shared" si="24"/>
        <v>0</v>
      </c>
      <c r="I87" s="69">
        <f t="shared" si="25"/>
        <v>0</v>
      </c>
      <c r="J87" s="69">
        <f t="shared" si="26"/>
        <v>0</v>
      </c>
      <c r="K87" s="69">
        <f t="shared" si="27"/>
        <v>0</v>
      </c>
      <c r="L87" s="69">
        <f t="shared" si="28"/>
        <v>0</v>
      </c>
      <c r="M87" s="69">
        <f t="shared" ca="1" si="29"/>
        <v>5.4540379887346793E-3</v>
      </c>
      <c r="N87" s="69">
        <f t="shared" ca="1" si="30"/>
        <v>0</v>
      </c>
      <c r="O87" s="79">
        <f t="shared" ca="1" si="31"/>
        <v>0</v>
      </c>
      <c r="P87" s="69">
        <f t="shared" ca="1" si="32"/>
        <v>0</v>
      </c>
      <c r="Q87" s="69">
        <f t="shared" ca="1" si="33"/>
        <v>0</v>
      </c>
      <c r="R87" s="44">
        <f t="shared" ca="1" si="34"/>
        <v>-5.4540379887346793E-3</v>
      </c>
    </row>
    <row r="88" spans="1:18">
      <c r="A88" s="75"/>
      <c r="B88" s="75"/>
      <c r="C88" s="75"/>
      <c r="D88" s="76">
        <f t="shared" si="20"/>
        <v>0</v>
      </c>
      <c r="E88" s="76">
        <f t="shared" si="21"/>
        <v>0</v>
      </c>
      <c r="F88" s="69">
        <f t="shared" si="22"/>
        <v>0</v>
      </c>
      <c r="G88" s="69">
        <f t="shared" si="23"/>
        <v>0</v>
      </c>
      <c r="H88" s="69">
        <f t="shared" si="24"/>
        <v>0</v>
      </c>
      <c r="I88" s="69">
        <f t="shared" si="25"/>
        <v>0</v>
      </c>
      <c r="J88" s="69">
        <f t="shared" si="26"/>
        <v>0</v>
      </c>
      <c r="K88" s="69">
        <f t="shared" si="27"/>
        <v>0</v>
      </c>
      <c r="L88" s="69">
        <f t="shared" si="28"/>
        <v>0</v>
      </c>
      <c r="M88" s="69">
        <f t="shared" ca="1" si="29"/>
        <v>5.4540379887346793E-3</v>
      </c>
      <c r="N88" s="69">
        <f t="shared" ca="1" si="30"/>
        <v>0</v>
      </c>
      <c r="O88" s="79">
        <f t="shared" ca="1" si="31"/>
        <v>0</v>
      </c>
      <c r="P88" s="69">
        <f t="shared" ca="1" si="32"/>
        <v>0</v>
      </c>
      <c r="Q88" s="69">
        <f t="shared" ca="1" si="33"/>
        <v>0</v>
      </c>
      <c r="R88" s="44">
        <f t="shared" ca="1" si="34"/>
        <v>-5.4540379887346793E-3</v>
      </c>
    </row>
    <row r="89" spans="1:18">
      <c r="A89" s="75"/>
      <c r="B89" s="75"/>
      <c r="C89" s="75"/>
      <c r="D89" s="76">
        <f t="shared" si="20"/>
        <v>0</v>
      </c>
      <c r="E89" s="76">
        <f t="shared" si="21"/>
        <v>0</v>
      </c>
      <c r="F89" s="69">
        <f t="shared" si="22"/>
        <v>0</v>
      </c>
      <c r="G89" s="69">
        <f t="shared" si="23"/>
        <v>0</v>
      </c>
      <c r="H89" s="69">
        <f t="shared" si="24"/>
        <v>0</v>
      </c>
      <c r="I89" s="69">
        <f t="shared" si="25"/>
        <v>0</v>
      </c>
      <c r="J89" s="69">
        <f t="shared" si="26"/>
        <v>0</v>
      </c>
      <c r="K89" s="69">
        <f t="shared" si="27"/>
        <v>0</v>
      </c>
      <c r="L89" s="69">
        <f t="shared" si="28"/>
        <v>0</v>
      </c>
      <c r="M89" s="69">
        <f t="shared" ca="1" si="29"/>
        <v>5.4540379887346793E-3</v>
      </c>
      <c r="N89" s="69">
        <f t="shared" ca="1" si="30"/>
        <v>0</v>
      </c>
      <c r="O89" s="79">
        <f t="shared" ca="1" si="31"/>
        <v>0</v>
      </c>
      <c r="P89" s="69">
        <f t="shared" ca="1" si="32"/>
        <v>0</v>
      </c>
      <c r="Q89" s="69">
        <f t="shared" ca="1" si="33"/>
        <v>0</v>
      </c>
      <c r="R89" s="44">
        <f t="shared" ca="1" si="34"/>
        <v>-5.4540379887346793E-3</v>
      </c>
    </row>
    <row r="90" spans="1:18">
      <c r="A90" s="75"/>
      <c r="B90" s="75"/>
      <c r="C90" s="75"/>
      <c r="D90" s="76">
        <f t="shared" si="20"/>
        <v>0</v>
      </c>
      <c r="E90" s="76">
        <f t="shared" si="21"/>
        <v>0</v>
      </c>
      <c r="F90" s="69">
        <f t="shared" si="22"/>
        <v>0</v>
      </c>
      <c r="G90" s="69">
        <f t="shared" si="23"/>
        <v>0</v>
      </c>
      <c r="H90" s="69">
        <f t="shared" si="24"/>
        <v>0</v>
      </c>
      <c r="I90" s="69">
        <f t="shared" si="25"/>
        <v>0</v>
      </c>
      <c r="J90" s="69">
        <f t="shared" si="26"/>
        <v>0</v>
      </c>
      <c r="K90" s="69">
        <f t="shared" si="27"/>
        <v>0</v>
      </c>
      <c r="L90" s="69">
        <f t="shared" si="28"/>
        <v>0</v>
      </c>
      <c r="M90" s="69">
        <f t="shared" ca="1" si="29"/>
        <v>5.4540379887346793E-3</v>
      </c>
      <c r="N90" s="69">
        <f t="shared" ca="1" si="30"/>
        <v>0</v>
      </c>
      <c r="O90" s="79">
        <f t="shared" ca="1" si="31"/>
        <v>0</v>
      </c>
      <c r="P90" s="69">
        <f t="shared" ca="1" si="32"/>
        <v>0</v>
      </c>
      <c r="Q90" s="69">
        <f t="shared" ca="1" si="33"/>
        <v>0</v>
      </c>
      <c r="R90" s="44">
        <f t="shared" ca="1" si="34"/>
        <v>-5.4540379887346793E-3</v>
      </c>
    </row>
    <row r="91" spans="1:18">
      <c r="A91" s="75"/>
      <c r="B91" s="75"/>
      <c r="C91" s="75"/>
      <c r="D91" s="76">
        <f t="shared" si="20"/>
        <v>0</v>
      </c>
      <c r="E91" s="76">
        <f t="shared" si="21"/>
        <v>0</v>
      </c>
      <c r="F91" s="69">
        <f t="shared" si="22"/>
        <v>0</v>
      </c>
      <c r="G91" s="69">
        <f t="shared" si="23"/>
        <v>0</v>
      </c>
      <c r="H91" s="69">
        <f t="shared" si="24"/>
        <v>0</v>
      </c>
      <c r="I91" s="69">
        <f t="shared" si="25"/>
        <v>0</v>
      </c>
      <c r="J91" s="69">
        <f t="shared" si="26"/>
        <v>0</v>
      </c>
      <c r="K91" s="69">
        <f t="shared" si="27"/>
        <v>0</v>
      </c>
      <c r="L91" s="69">
        <f t="shared" si="28"/>
        <v>0</v>
      </c>
      <c r="M91" s="69">
        <f t="shared" ca="1" si="29"/>
        <v>5.4540379887346793E-3</v>
      </c>
      <c r="N91" s="69">
        <f t="shared" ca="1" si="30"/>
        <v>0</v>
      </c>
      <c r="O91" s="79">
        <f t="shared" ca="1" si="31"/>
        <v>0</v>
      </c>
      <c r="P91" s="69">
        <f t="shared" ca="1" si="32"/>
        <v>0</v>
      </c>
      <c r="Q91" s="69">
        <f t="shared" ca="1" si="33"/>
        <v>0</v>
      </c>
      <c r="R91" s="44">
        <f t="shared" ca="1" si="34"/>
        <v>-5.4540379887346793E-3</v>
      </c>
    </row>
    <row r="92" spans="1:18">
      <c r="A92" s="75"/>
      <c r="B92" s="75"/>
      <c r="C92" s="75"/>
      <c r="D92" s="76">
        <f t="shared" si="20"/>
        <v>0</v>
      </c>
      <c r="E92" s="76">
        <f t="shared" si="21"/>
        <v>0</v>
      </c>
      <c r="F92" s="69">
        <f t="shared" si="22"/>
        <v>0</v>
      </c>
      <c r="G92" s="69">
        <f t="shared" si="23"/>
        <v>0</v>
      </c>
      <c r="H92" s="69">
        <f t="shared" si="24"/>
        <v>0</v>
      </c>
      <c r="I92" s="69">
        <f t="shared" si="25"/>
        <v>0</v>
      </c>
      <c r="J92" s="69">
        <f t="shared" si="26"/>
        <v>0</v>
      </c>
      <c r="K92" s="69">
        <f t="shared" si="27"/>
        <v>0</v>
      </c>
      <c r="L92" s="69">
        <f t="shared" si="28"/>
        <v>0</v>
      </c>
      <c r="M92" s="69">
        <f t="shared" ca="1" si="29"/>
        <v>5.4540379887346793E-3</v>
      </c>
      <c r="N92" s="69">
        <f t="shared" ca="1" si="30"/>
        <v>0</v>
      </c>
      <c r="O92" s="79">
        <f t="shared" ca="1" si="31"/>
        <v>0</v>
      </c>
      <c r="P92" s="69">
        <f t="shared" ca="1" si="32"/>
        <v>0</v>
      </c>
      <c r="Q92" s="69">
        <f t="shared" ca="1" si="33"/>
        <v>0</v>
      </c>
      <c r="R92" s="44">
        <f t="shared" ca="1" si="34"/>
        <v>-5.4540379887346793E-3</v>
      </c>
    </row>
    <row r="93" spans="1:18">
      <c r="A93" s="75"/>
      <c r="B93" s="75"/>
      <c r="C93" s="75"/>
      <c r="D93" s="76">
        <f t="shared" si="20"/>
        <v>0</v>
      </c>
      <c r="E93" s="76">
        <f t="shared" si="21"/>
        <v>0</v>
      </c>
      <c r="F93" s="69">
        <f t="shared" si="22"/>
        <v>0</v>
      </c>
      <c r="G93" s="69">
        <f t="shared" si="23"/>
        <v>0</v>
      </c>
      <c r="H93" s="69">
        <f t="shared" si="24"/>
        <v>0</v>
      </c>
      <c r="I93" s="69">
        <f t="shared" si="25"/>
        <v>0</v>
      </c>
      <c r="J93" s="69">
        <f t="shared" si="26"/>
        <v>0</v>
      </c>
      <c r="K93" s="69">
        <f t="shared" si="27"/>
        <v>0</v>
      </c>
      <c r="L93" s="69">
        <f t="shared" si="28"/>
        <v>0</v>
      </c>
      <c r="M93" s="69">
        <f t="shared" ca="1" si="29"/>
        <v>5.4540379887346793E-3</v>
      </c>
      <c r="N93" s="69">
        <f t="shared" ca="1" si="30"/>
        <v>0</v>
      </c>
      <c r="O93" s="79">
        <f t="shared" ca="1" si="31"/>
        <v>0</v>
      </c>
      <c r="P93" s="69">
        <f t="shared" ca="1" si="32"/>
        <v>0</v>
      </c>
      <c r="Q93" s="69">
        <f t="shared" ca="1" si="33"/>
        <v>0</v>
      </c>
      <c r="R93" s="44">
        <f t="shared" ca="1" si="34"/>
        <v>-5.4540379887346793E-3</v>
      </c>
    </row>
    <row r="94" spans="1:18">
      <c r="A94" s="75"/>
      <c r="B94" s="75"/>
      <c r="C94" s="75"/>
      <c r="D94" s="76">
        <f t="shared" si="20"/>
        <v>0</v>
      </c>
      <c r="E94" s="76">
        <f t="shared" si="21"/>
        <v>0</v>
      </c>
      <c r="F94" s="69">
        <f t="shared" si="22"/>
        <v>0</v>
      </c>
      <c r="G94" s="69">
        <f t="shared" si="23"/>
        <v>0</v>
      </c>
      <c r="H94" s="69">
        <f t="shared" si="24"/>
        <v>0</v>
      </c>
      <c r="I94" s="69">
        <f t="shared" si="25"/>
        <v>0</v>
      </c>
      <c r="J94" s="69">
        <f t="shared" si="26"/>
        <v>0</v>
      </c>
      <c r="K94" s="69">
        <f t="shared" si="27"/>
        <v>0</v>
      </c>
      <c r="L94" s="69">
        <f t="shared" si="28"/>
        <v>0</v>
      </c>
      <c r="M94" s="69">
        <f t="shared" ca="1" si="29"/>
        <v>5.4540379887346793E-3</v>
      </c>
      <c r="N94" s="69">
        <f t="shared" ca="1" si="30"/>
        <v>0</v>
      </c>
      <c r="O94" s="79">
        <f t="shared" ca="1" si="31"/>
        <v>0</v>
      </c>
      <c r="P94" s="69">
        <f t="shared" ca="1" si="32"/>
        <v>0</v>
      </c>
      <c r="Q94" s="69">
        <f t="shared" ca="1" si="33"/>
        <v>0</v>
      </c>
      <c r="R94" s="44">
        <f t="shared" ca="1" si="34"/>
        <v>-5.4540379887346793E-3</v>
      </c>
    </row>
    <row r="95" spans="1:18">
      <c r="A95" s="75"/>
      <c r="B95" s="75"/>
      <c r="C95" s="75"/>
      <c r="D95" s="76">
        <f t="shared" si="20"/>
        <v>0</v>
      </c>
      <c r="E95" s="76">
        <f t="shared" si="21"/>
        <v>0</v>
      </c>
      <c r="F95" s="69">
        <f t="shared" si="22"/>
        <v>0</v>
      </c>
      <c r="G95" s="69">
        <f t="shared" si="23"/>
        <v>0</v>
      </c>
      <c r="H95" s="69">
        <f t="shared" si="24"/>
        <v>0</v>
      </c>
      <c r="I95" s="69">
        <f t="shared" si="25"/>
        <v>0</v>
      </c>
      <c r="J95" s="69">
        <f t="shared" si="26"/>
        <v>0</v>
      </c>
      <c r="K95" s="69">
        <f t="shared" si="27"/>
        <v>0</v>
      </c>
      <c r="L95" s="69">
        <f t="shared" si="28"/>
        <v>0</v>
      </c>
      <c r="M95" s="69">
        <f t="shared" ca="1" si="29"/>
        <v>5.4540379887346793E-3</v>
      </c>
      <c r="N95" s="69">
        <f t="shared" ca="1" si="30"/>
        <v>0</v>
      </c>
      <c r="O95" s="79">
        <f t="shared" ca="1" si="31"/>
        <v>0</v>
      </c>
      <c r="P95" s="69">
        <f t="shared" ca="1" si="32"/>
        <v>0</v>
      </c>
      <c r="Q95" s="69">
        <f t="shared" ca="1" si="33"/>
        <v>0</v>
      </c>
      <c r="R95" s="44">
        <f t="shared" ca="1" si="34"/>
        <v>-5.4540379887346793E-3</v>
      </c>
    </row>
    <row r="96" spans="1:18">
      <c r="A96" s="75"/>
      <c r="B96" s="75"/>
      <c r="C96" s="75"/>
      <c r="D96" s="76">
        <f t="shared" si="20"/>
        <v>0</v>
      </c>
      <c r="E96" s="76">
        <f t="shared" si="21"/>
        <v>0</v>
      </c>
      <c r="F96" s="69">
        <f t="shared" si="22"/>
        <v>0</v>
      </c>
      <c r="G96" s="69">
        <f t="shared" si="23"/>
        <v>0</v>
      </c>
      <c r="H96" s="69">
        <f t="shared" si="24"/>
        <v>0</v>
      </c>
      <c r="I96" s="69">
        <f t="shared" si="25"/>
        <v>0</v>
      </c>
      <c r="J96" s="69">
        <f t="shared" si="26"/>
        <v>0</v>
      </c>
      <c r="K96" s="69">
        <f t="shared" si="27"/>
        <v>0</v>
      </c>
      <c r="L96" s="69">
        <f t="shared" si="28"/>
        <v>0</v>
      </c>
      <c r="M96" s="69">
        <f t="shared" ca="1" si="29"/>
        <v>5.4540379887346793E-3</v>
      </c>
      <c r="N96" s="69">
        <f t="shared" ca="1" si="30"/>
        <v>0</v>
      </c>
      <c r="O96" s="79">
        <f t="shared" ca="1" si="31"/>
        <v>0</v>
      </c>
      <c r="P96" s="69">
        <f t="shared" ca="1" si="32"/>
        <v>0</v>
      </c>
      <c r="Q96" s="69">
        <f t="shared" ca="1" si="33"/>
        <v>0</v>
      </c>
      <c r="R96" s="44">
        <f t="shared" ca="1" si="34"/>
        <v>-5.4540379887346793E-3</v>
      </c>
    </row>
    <row r="97" spans="1:18">
      <c r="A97" s="75"/>
      <c r="B97" s="75"/>
      <c r="C97" s="75"/>
      <c r="D97" s="76">
        <f t="shared" si="20"/>
        <v>0</v>
      </c>
      <c r="E97" s="76">
        <f t="shared" si="21"/>
        <v>0</v>
      </c>
      <c r="F97" s="69">
        <f t="shared" si="22"/>
        <v>0</v>
      </c>
      <c r="G97" s="69">
        <f t="shared" si="23"/>
        <v>0</v>
      </c>
      <c r="H97" s="69">
        <f t="shared" si="24"/>
        <v>0</v>
      </c>
      <c r="I97" s="69">
        <f t="shared" si="25"/>
        <v>0</v>
      </c>
      <c r="J97" s="69">
        <f t="shared" si="26"/>
        <v>0</v>
      </c>
      <c r="K97" s="69">
        <f t="shared" si="27"/>
        <v>0</v>
      </c>
      <c r="L97" s="69">
        <f t="shared" si="28"/>
        <v>0</v>
      </c>
      <c r="M97" s="69">
        <f t="shared" ca="1" si="29"/>
        <v>5.4540379887346793E-3</v>
      </c>
      <c r="N97" s="69">
        <f t="shared" ca="1" si="30"/>
        <v>0</v>
      </c>
      <c r="O97" s="79">
        <f t="shared" ca="1" si="31"/>
        <v>0</v>
      </c>
      <c r="P97" s="69">
        <f t="shared" ca="1" si="32"/>
        <v>0</v>
      </c>
      <c r="Q97" s="69">
        <f t="shared" ca="1" si="33"/>
        <v>0</v>
      </c>
      <c r="R97" s="44">
        <f t="shared" ca="1" si="34"/>
        <v>-5.4540379887346793E-3</v>
      </c>
    </row>
    <row r="98" spans="1:18">
      <c r="A98" s="75"/>
      <c r="B98" s="75"/>
      <c r="C98" s="75"/>
      <c r="D98" s="76">
        <f t="shared" si="20"/>
        <v>0</v>
      </c>
      <c r="E98" s="76">
        <f t="shared" si="21"/>
        <v>0</v>
      </c>
      <c r="F98" s="69">
        <f t="shared" si="22"/>
        <v>0</v>
      </c>
      <c r="G98" s="69">
        <f t="shared" si="23"/>
        <v>0</v>
      </c>
      <c r="H98" s="69">
        <f t="shared" si="24"/>
        <v>0</v>
      </c>
      <c r="I98" s="69">
        <f t="shared" si="25"/>
        <v>0</v>
      </c>
      <c r="J98" s="69">
        <f t="shared" si="26"/>
        <v>0</v>
      </c>
      <c r="K98" s="69">
        <f t="shared" si="27"/>
        <v>0</v>
      </c>
      <c r="L98" s="69">
        <f t="shared" si="28"/>
        <v>0</v>
      </c>
      <c r="M98" s="69">
        <f t="shared" ca="1" si="29"/>
        <v>5.4540379887346793E-3</v>
      </c>
      <c r="N98" s="69">
        <f t="shared" ca="1" si="30"/>
        <v>0</v>
      </c>
      <c r="O98" s="79">
        <f t="shared" ca="1" si="31"/>
        <v>0</v>
      </c>
      <c r="P98" s="69">
        <f t="shared" ca="1" si="32"/>
        <v>0</v>
      </c>
      <c r="Q98" s="69">
        <f t="shared" ca="1" si="33"/>
        <v>0</v>
      </c>
      <c r="R98" s="44">
        <f t="shared" ca="1" si="34"/>
        <v>-5.4540379887346793E-3</v>
      </c>
    </row>
    <row r="99" spans="1:18">
      <c r="A99" s="75"/>
      <c r="B99" s="75"/>
      <c r="C99" s="75"/>
      <c r="D99" s="76">
        <f t="shared" si="20"/>
        <v>0</v>
      </c>
      <c r="E99" s="76">
        <f t="shared" si="21"/>
        <v>0</v>
      </c>
      <c r="F99" s="69">
        <f t="shared" si="22"/>
        <v>0</v>
      </c>
      <c r="G99" s="69">
        <f t="shared" si="23"/>
        <v>0</v>
      </c>
      <c r="H99" s="69">
        <f t="shared" si="24"/>
        <v>0</v>
      </c>
      <c r="I99" s="69">
        <f t="shared" si="25"/>
        <v>0</v>
      </c>
      <c r="J99" s="69">
        <f t="shared" si="26"/>
        <v>0</v>
      </c>
      <c r="K99" s="69">
        <f t="shared" si="27"/>
        <v>0</v>
      </c>
      <c r="L99" s="69">
        <f t="shared" si="28"/>
        <v>0</v>
      </c>
      <c r="M99" s="69">
        <f t="shared" ca="1" si="29"/>
        <v>5.4540379887346793E-3</v>
      </c>
      <c r="N99" s="69">
        <f t="shared" ca="1" si="30"/>
        <v>0</v>
      </c>
      <c r="O99" s="79">
        <f t="shared" ca="1" si="31"/>
        <v>0</v>
      </c>
      <c r="P99" s="69">
        <f t="shared" ca="1" si="32"/>
        <v>0</v>
      </c>
      <c r="Q99" s="69">
        <f t="shared" ca="1" si="33"/>
        <v>0</v>
      </c>
      <c r="R99" s="44">
        <f t="shared" ca="1" si="34"/>
        <v>-5.4540379887346793E-3</v>
      </c>
    </row>
    <row r="100" spans="1:18">
      <c r="A100" s="75"/>
      <c r="B100" s="75"/>
      <c r="C100" s="75"/>
      <c r="D100" s="76">
        <f t="shared" si="20"/>
        <v>0</v>
      </c>
      <c r="E100" s="76">
        <f t="shared" si="21"/>
        <v>0</v>
      </c>
      <c r="F100" s="69">
        <f t="shared" si="22"/>
        <v>0</v>
      </c>
      <c r="G100" s="69">
        <f t="shared" si="23"/>
        <v>0</v>
      </c>
      <c r="H100" s="69">
        <f t="shared" si="24"/>
        <v>0</v>
      </c>
      <c r="I100" s="69">
        <f t="shared" si="25"/>
        <v>0</v>
      </c>
      <c r="J100" s="69">
        <f t="shared" si="26"/>
        <v>0</v>
      </c>
      <c r="K100" s="69">
        <f t="shared" si="27"/>
        <v>0</v>
      </c>
      <c r="L100" s="69">
        <f t="shared" si="28"/>
        <v>0</v>
      </c>
      <c r="M100" s="69">
        <f t="shared" ca="1" si="29"/>
        <v>5.4540379887346793E-3</v>
      </c>
      <c r="N100" s="69">
        <f t="shared" ca="1" si="30"/>
        <v>0</v>
      </c>
      <c r="O100" s="79">
        <f t="shared" ca="1" si="31"/>
        <v>0</v>
      </c>
      <c r="P100" s="69">
        <f t="shared" ca="1" si="32"/>
        <v>0</v>
      </c>
      <c r="Q100" s="69">
        <f t="shared" ca="1" si="33"/>
        <v>0</v>
      </c>
      <c r="R100" s="44">
        <f t="shared" ca="1" si="34"/>
        <v>-5.4540379887346793E-3</v>
      </c>
    </row>
    <row r="101" spans="1:18">
      <c r="A101" s="75"/>
      <c r="B101" s="75"/>
      <c r="C101" s="75"/>
      <c r="D101" s="76">
        <f t="shared" si="20"/>
        <v>0</v>
      </c>
      <c r="E101" s="76">
        <f t="shared" si="21"/>
        <v>0</v>
      </c>
      <c r="F101" s="69">
        <f t="shared" si="22"/>
        <v>0</v>
      </c>
      <c r="G101" s="69">
        <f t="shared" si="23"/>
        <v>0</v>
      </c>
      <c r="H101" s="69">
        <f t="shared" si="24"/>
        <v>0</v>
      </c>
      <c r="I101" s="69">
        <f t="shared" si="25"/>
        <v>0</v>
      </c>
      <c r="J101" s="69">
        <f t="shared" si="26"/>
        <v>0</v>
      </c>
      <c r="K101" s="69">
        <f t="shared" si="27"/>
        <v>0</v>
      </c>
      <c r="L101" s="69">
        <f t="shared" si="28"/>
        <v>0</v>
      </c>
      <c r="M101" s="69">
        <f t="shared" ca="1" si="29"/>
        <v>5.4540379887346793E-3</v>
      </c>
      <c r="N101" s="69">
        <f t="shared" ca="1" si="30"/>
        <v>0</v>
      </c>
      <c r="O101" s="79">
        <f t="shared" ca="1" si="31"/>
        <v>0</v>
      </c>
      <c r="P101" s="69">
        <f t="shared" ca="1" si="32"/>
        <v>0</v>
      </c>
      <c r="Q101" s="69">
        <f t="shared" ca="1" si="33"/>
        <v>0</v>
      </c>
      <c r="R101" s="44">
        <f t="shared" ca="1" si="34"/>
        <v>-5.4540379887346793E-3</v>
      </c>
    </row>
    <row r="102" spans="1:18">
      <c r="A102" s="75"/>
      <c r="B102" s="75"/>
      <c r="C102" s="75"/>
      <c r="D102" s="76">
        <f t="shared" si="20"/>
        <v>0</v>
      </c>
      <c r="E102" s="76">
        <f t="shared" si="21"/>
        <v>0</v>
      </c>
      <c r="F102" s="69">
        <f t="shared" si="22"/>
        <v>0</v>
      </c>
      <c r="G102" s="69">
        <f t="shared" si="23"/>
        <v>0</v>
      </c>
      <c r="H102" s="69">
        <f t="shared" si="24"/>
        <v>0</v>
      </c>
      <c r="I102" s="69">
        <f t="shared" si="25"/>
        <v>0</v>
      </c>
      <c r="J102" s="69">
        <f t="shared" si="26"/>
        <v>0</v>
      </c>
      <c r="K102" s="69">
        <f t="shared" si="27"/>
        <v>0</v>
      </c>
      <c r="L102" s="69">
        <f t="shared" si="28"/>
        <v>0</v>
      </c>
      <c r="M102" s="69">
        <f t="shared" ca="1" si="29"/>
        <v>5.4540379887346793E-3</v>
      </c>
      <c r="N102" s="69">
        <f t="shared" ca="1" si="30"/>
        <v>0</v>
      </c>
      <c r="O102" s="79">
        <f t="shared" ca="1" si="31"/>
        <v>0</v>
      </c>
      <c r="P102" s="69">
        <f t="shared" ca="1" si="32"/>
        <v>0</v>
      </c>
      <c r="Q102" s="69">
        <f t="shared" ca="1" si="33"/>
        <v>0</v>
      </c>
      <c r="R102" s="44">
        <f t="shared" ca="1" si="34"/>
        <v>-5.4540379887346793E-3</v>
      </c>
    </row>
    <row r="103" spans="1:18">
      <c r="A103" s="75"/>
      <c r="B103" s="75"/>
      <c r="C103" s="75"/>
      <c r="D103" s="76">
        <f t="shared" si="20"/>
        <v>0</v>
      </c>
      <c r="E103" s="76">
        <f t="shared" si="21"/>
        <v>0</v>
      </c>
      <c r="F103" s="69">
        <f t="shared" si="22"/>
        <v>0</v>
      </c>
      <c r="G103" s="69">
        <f t="shared" si="23"/>
        <v>0</v>
      </c>
      <c r="H103" s="69">
        <f t="shared" si="24"/>
        <v>0</v>
      </c>
      <c r="I103" s="69">
        <f t="shared" si="25"/>
        <v>0</v>
      </c>
      <c r="J103" s="69">
        <f t="shared" si="26"/>
        <v>0</v>
      </c>
      <c r="K103" s="69">
        <f t="shared" si="27"/>
        <v>0</v>
      </c>
      <c r="L103" s="69">
        <f t="shared" si="28"/>
        <v>0</v>
      </c>
      <c r="M103" s="69">
        <f t="shared" ca="1" si="29"/>
        <v>5.4540379887346793E-3</v>
      </c>
      <c r="N103" s="69">
        <f t="shared" ca="1" si="30"/>
        <v>0</v>
      </c>
      <c r="O103" s="79">
        <f t="shared" ca="1" si="31"/>
        <v>0</v>
      </c>
      <c r="P103" s="69">
        <f t="shared" ca="1" si="32"/>
        <v>0</v>
      </c>
      <c r="Q103" s="69">
        <f t="shared" ca="1" si="33"/>
        <v>0</v>
      </c>
      <c r="R103" s="44">
        <f t="shared" ca="1" si="34"/>
        <v>-5.4540379887346793E-3</v>
      </c>
    </row>
    <row r="104" spans="1:18">
      <c r="A104" s="75"/>
      <c r="B104" s="75"/>
      <c r="C104" s="75"/>
      <c r="D104" s="76">
        <f t="shared" si="20"/>
        <v>0</v>
      </c>
      <c r="E104" s="76">
        <f t="shared" si="21"/>
        <v>0</v>
      </c>
      <c r="F104" s="69">
        <f t="shared" si="22"/>
        <v>0</v>
      </c>
      <c r="G104" s="69">
        <f t="shared" si="23"/>
        <v>0</v>
      </c>
      <c r="H104" s="69">
        <f t="shared" si="24"/>
        <v>0</v>
      </c>
      <c r="I104" s="69">
        <f t="shared" si="25"/>
        <v>0</v>
      </c>
      <c r="J104" s="69">
        <f t="shared" si="26"/>
        <v>0</v>
      </c>
      <c r="K104" s="69">
        <f t="shared" si="27"/>
        <v>0</v>
      </c>
      <c r="L104" s="69">
        <f t="shared" si="28"/>
        <v>0</v>
      </c>
      <c r="M104" s="69">
        <f t="shared" ca="1" si="29"/>
        <v>5.4540379887346793E-3</v>
      </c>
      <c r="N104" s="69">
        <f t="shared" ca="1" si="30"/>
        <v>0</v>
      </c>
      <c r="O104" s="79">
        <f t="shared" ca="1" si="31"/>
        <v>0</v>
      </c>
      <c r="P104" s="69">
        <f t="shared" ca="1" si="32"/>
        <v>0</v>
      </c>
      <c r="Q104" s="69">
        <f t="shared" ca="1" si="33"/>
        <v>0</v>
      </c>
      <c r="R104" s="44">
        <f t="shared" ca="1" si="34"/>
        <v>-5.4540379887346793E-3</v>
      </c>
    </row>
    <row r="105" spans="1:18">
      <c r="A105" s="75"/>
      <c r="B105" s="75"/>
      <c r="C105" s="75"/>
      <c r="D105" s="76">
        <f t="shared" si="20"/>
        <v>0</v>
      </c>
      <c r="E105" s="76">
        <f t="shared" si="21"/>
        <v>0</v>
      </c>
      <c r="F105" s="69">
        <f t="shared" si="22"/>
        <v>0</v>
      </c>
      <c r="G105" s="69">
        <f t="shared" si="23"/>
        <v>0</v>
      </c>
      <c r="H105" s="69">
        <f t="shared" si="24"/>
        <v>0</v>
      </c>
      <c r="I105" s="69">
        <f t="shared" si="25"/>
        <v>0</v>
      </c>
      <c r="J105" s="69">
        <f t="shared" si="26"/>
        <v>0</v>
      </c>
      <c r="K105" s="69">
        <f t="shared" si="27"/>
        <v>0</v>
      </c>
      <c r="L105" s="69">
        <f t="shared" si="28"/>
        <v>0</v>
      </c>
      <c r="M105" s="69">
        <f t="shared" ca="1" si="29"/>
        <v>5.4540379887346793E-3</v>
      </c>
      <c r="N105" s="69">
        <f t="shared" ca="1" si="30"/>
        <v>0</v>
      </c>
      <c r="O105" s="79">
        <f t="shared" ca="1" si="31"/>
        <v>0</v>
      </c>
      <c r="P105" s="69">
        <f t="shared" ca="1" si="32"/>
        <v>0</v>
      </c>
      <c r="Q105" s="69">
        <f t="shared" ca="1" si="33"/>
        <v>0</v>
      </c>
      <c r="R105" s="44">
        <f t="shared" ca="1" si="34"/>
        <v>-5.4540379887346793E-3</v>
      </c>
    </row>
    <row r="106" spans="1:18">
      <c r="A106" s="75"/>
      <c r="B106" s="75"/>
      <c r="C106" s="75"/>
      <c r="D106" s="76">
        <f t="shared" si="20"/>
        <v>0</v>
      </c>
      <c r="E106" s="76">
        <f t="shared" si="21"/>
        <v>0</v>
      </c>
      <c r="F106" s="69">
        <f t="shared" si="22"/>
        <v>0</v>
      </c>
      <c r="G106" s="69">
        <f t="shared" si="23"/>
        <v>0</v>
      </c>
      <c r="H106" s="69">
        <f t="shared" si="24"/>
        <v>0</v>
      </c>
      <c r="I106" s="69">
        <f t="shared" si="25"/>
        <v>0</v>
      </c>
      <c r="J106" s="69">
        <f t="shared" si="26"/>
        <v>0</v>
      </c>
      <c r="K106" s="69">
        <f t="shared" si="27"/>
        <v>0</v>
      </c>
      <c r="L106" s="69">
        <f t="shared" si="28"/>
        <v>0</v>
      </c>
      <c r="M106" s="69">
        <f t="shared" ca="1" si="29"/>
        <v>5.4540379887346793E-3</v>
      </c>
      <c r="N106" s="69">
        <f t="shared" ca="1" si="30"/>
        <v>0</v>
      </c>
      <c r="O106" s="79">
        <f t="shared" ca="1" si="31"/>
        <v>0</v>
      </c>
      <c r="P106" s="69">
        <f t="shared" ca="1" si="32"/>
        <v>0</v>
      </c>
      <c r="Q106" s="69">
        <f t="shared" ca="1" si="33"/>
        <v>0</v>
      </c>
      <c r="R106" s="44">
        <f t="shared" ca="1" si="34"/>
        <v>-5.4540379887346793E-3</v>
      </c>
    </row>
    <row r="107" spans="1:18">
      <c r="A107" s="75"/>
      <c r="B107" s="75"/>
      <c r="C107" s="75"/>
      <c r="D107" s="76">
        <f t="shared" si="20"/>
        <v>0</v>
      </c>
      <c r="E107" s="76">
        <f t="shared" si="21"/>
        <v>0</v>
      </c>
      <c r="F107" s="69">
        <f t="shared" si="22"/>
        <v>0</v>
      </c>
      <c r="G107" s="69">
        <f t="shared" si="23"/>
        <v>0</v>
      </c>
      <c r="H107" s="69">
        <f t="shared" si="24"/>
        <v>0</v>
      </c>
      <c r="I107" s="69">
        <f t="shared" si="25"/>
        <v>0</v>
      </c>
      <c r="J107" s="69">
        <f t="shared" si="26"/>
        <v>0</v>
      </c>
      <c r="K107" s="69">
        <f t="shared" si="27"/>
        <v>0</v>
      </c>
      <c r="L107" s="69">
        <f t="shared" si="28"/>
        <v>0</v>
      </c>
      <c r="M107" s="69">
        <f t="shared" ca="1" si="29"/>
        <v>5.4540379887346793E-3</v>
      </c>
      <c r="N107" s="69">
        <f t="shared" ca="1" si="30"/>
        <v>0</v>
      </c>
      <c r="O107" s="79">
        <f t="shared" ca="1" si="31"/>
        <v>0</v>
      </c>
      <c r="P107" s="69">
        <f t="shared" ca="1" si="32"/>
        <v>0</v>
      </c>
      <c r="Q107" s="69">
        <f t="shared" ca="1" si="33"/>
        <v>0</v>
      </c>
      <c r="R107" s="44">
        <f t="shared" ca="1" si="34"/>
        <v>-5.4540379887346793E-3</v>
      </c>
    </row>
    <row r="108" spans="1:18">
      <c r="A108" s="75"/>
      <c r="B108" s="75"/>
      <c r="C108" s="75"/>
      <c r="D108" s="76">
        <f t="shared" si="20"/>
        <v>0</v>
      </c>
      <c r="E108" s="76">
        <f t="shared" si="21"/>
        <v>0</v>
      </c>
      <c r="F108" s="69">
        <f t="shared" si="22"/>
        <v>0</v>
      </c>
      <c r="G108" s="69">
        <f t="shared" si="23"/>
        <v>0</v>
      </c>
      <c r="H108" s="69">
        <f t="shared" si="24"/>
        <v>0</v>
      </c>
      <c r="I108" s="69">
        <f t="shared" si="25"/>
        <v>0</v>
      </c>
      <c r="J108" s="69">
        <f t="shared" si="26"/>
        <v>0</v>
      </c>
      <c r="K108" s="69">
        <f t="shared" si="27"/>
        <v>0</v>
      </c>
      <c r="L108" s="69">
        <f t="shared" si="28"/>
        <v>0</v>
      </c>
      <c r="M108" s="69">
        <f t="shared" ca="1" si="29"/>
        <v>5.4540379887346793E-3</v>
      </c>
      <c r="N108" s="69">
        <f t="shared" ca="1" si="30"/>
        <v>0</v>
      </c>
      <c r="O108" s="79">
        <f t="shared" ca="1" si="31"/>
        <v>0</v>
      </c>
      <c r="P108" s="69">
        <f t="shared" ca="1" si="32"/>
        <v>0</v>
      </c>
      <c r="Q108" s="69">
        <f t="shared" ca="1" si="33"/>
        <v>0</v>
      </c>
      <c r="R108" s="44">
        <f t="shared" ca="1" si="34"/>
        <v>-5.4540379887346793E-3</v>
      </c>
    </row>
    <row r="109" spans="1:18">
      <c r="A109" s="75"/>
      <c r="B109" s="75"/>
      <c r="C109" s="75"/>
      <c r="D109" s="76">
        <f t="shared" si="20"/>
        <v>0</v>
      </c>
      <c r="E109" s="76">
        <f t="shared" si="21"/>
        <v>0</v>
      </c>
      <c r="F109" s="69">
        <f t="shared" si="22"/>
        <v>0</v>
      </c>
      <c r="G109" s="69">
        <f t="shared" si="23"/>
        <v>0</v>
      </c>
      <c r="H109" s="69">
        <f t="shared" si="24"/>
        <v>0</v>
      </c>
      <c r="I109" s="69">
        <f t="shared" si="25"/>
        <v>0</v>
      </c>
      <c r="J109" s="69">
        <f t="shared" si="26"/>
        <v>0</v>
      </c>
      <c r="K109" s="69">
        <f t="shared" si="27"/>
        <v>0</v>
      </c>
      <c r="L109" s="69">
        <f t="shared" si="28"/>
        <v>0</v>
      </c>
      <c r="M109" s="69">
        <f t="shared" ca="1" si="29"/>
        <v>5.4540379887346793E-3</v>
      </c>
      <c r="N109" s="69">
        <f t="shared" ca="1" si="30"/>
        <v>0</v>
      </c>
      <c r="O109" s="79">
        <f t="shared" ca="1" si="31"/>
        <v>0</v>
      </c>
      <c r="P109" s="69">
        <f t="shared" ca="1" si="32"/>
        <v>0</v>
      </c>
      <c r="Q109" s="69">
        <f t="shared" ca="1" si="33"/>
        <v>0</v>
      </c>
      <c r="R109" s="44">
        <f t="shared" ca="1" si="34"/>
        <v>-5.4540379887346793E-3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69">
        <f t="shared" si="22"/>
        <v>0</v>
      </c>
      <c r="G110" s="69">
        <f t="shared" si="23"/>
        <v>0</v>
      </c>
      <c r="H110" s="69">
        <f t="shared" si="24"/>
        <v>0</v>
      </c>
      <c r="I110" s="69">
        <f t="shared" si="25"/>
        <v>0</v>
      </c>
      <c r="J110" s="69">
        <f t="shared" si="26"/>
        <v>0</v>
      </c>
      <c r="K110" s="69">
        <f t="shared" si="27"/>
        <v>0</v>
      </c>
      <c r="L110" s="69">
        <f t="shared" si="28"/>
        <v>0</v>
      </c>
      <c r="M110" s="69">
        <f t="shared" ca="1" si="29"/>
        <v>5.4540379887346793E-3</v>
      </c>
      <c r="N110" s="69">
        <f t="shared" ca="1" si="30"/>
        <v>0</v>
      </c>
      <c r="O110" s="79">
        <f t="shared" ca="1" si="31"/>
        <v>0</v>
      </c>
      <c r="P110" s="69">
        <f t="shared" ca="1" si="32"/>
        <v>0</v>
      </c>
      <c r="Q110" s="69">
        <f t="shared" ca="1" si="33"/>
        <v>0</v>
      </c>
      <c r="R110" s="44">
        <f t="shared" ca="1" si="34"/>
        <v>-5.4540379887346793E-3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69">
        <f t="shared" si="22"/>
        <v>0</v>
      </c>
      <c r="G111" s="69">
        <f t="shared" si="23"/>
        <v>0</v>
      </c>
      <c r="H111" s="69">
        <f t="shared" si="24"/>
        <v>0</v>
      </c>
      <c r="I111" s="69">
        <f t="shared" si="25"/>
        <v>0</v>
      </c>
      <c r="J111" s="69">
        <f t="shared" si="26"/>
        <v>0</v>
      </c>
      <c r="K111" s="69">
        <f t="shared" si="27"/>
        <v>0</v>
      </c>
      <c r="L111" s="69">
        <f t="shared" si="28"/>
        <v>0</v>
      </c>
      <c r="M111" s="69">
        <f t="shared" ca="1" si="29"/>
        <v>5.4540379887346793E-3</v>
      </c>
      <c r="N111" s="69">
        <f t="shared" ca="1" si="30"/>
        <v>0</v>
      </c>
      <c r="O111" s="79">
        <f t="shared" ca="1" si="31"/>
        <v>0</v>
      </c>
      <c r="P111" s="69">
        <f t="shared" ca="1" si="32"/>
        <v>0</v>
      </c>
      <c r="Q111" s="69">
        <f t="shared" ca="1" si="33"/>
        <v>0</v>
      </c>
      <c r="R111" s="44">
        <f t="shared" ca="1" si="34"/>
        <v>-5.4540379887346793E-3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69">
        <f t="shared" si="22"/>
        <v>0</v>
      </c>
      <c r="G112" s="69">
        <f t="shared" si="23"/>
        <v>0</v>
      </c>
      <c r="H112" s="69">
        <f t="shared" si="24"/>
        <v>0</v>
      </c>
      <c r="I112" s="69">
        <f t="shared" si="25"/>
        <v>0</v>
      </c>
      <c r="J112" s="69">
        <f t="shared" si="26"/>
        <v>0</v>
      </c>
      <c r="K112" s="69">
        <f t="shared" si="27"/>
        <v>0</v>
      </c>
      <c r="L112" s="69">
        <f t="shared" si="28"/>
        <v>0</v>
      </c>
      <c r="M112" s="69">
        <f t="shared" ca="1" si="29"/>
        <v>5.4540379887346793E-3</v>
      </c>
      <c r="N112" s="69">
        <f t="shared" ca="1" si="30"/>
        <v>0</v>
      </c>
      <c r="O112" s="79">
        <f t="shared" ca="1" si="31"/>
        <v>0</v>
      </c>
      <c r="P112" s="69">
        <f t="shared" ca="1" si="32"/>
        <v>0</v>
      </c>
      <c r="Q112" s="69">
        <f t="shared" ca="1" si="33"/>
        <v>0</v>
      </c>
      <c r="R112" s="44">
        <f t="shared" ca="1" si="34"/>
        <v>-5.4540379887346793E-3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69">
        <f t="shared" si="22"/>
        <v>0</v>
      </c>
      <c r="G113" s="69">
        <f t="shared" si="23"/>
        <v>0</v>
      </c>
      <c r="H113" s="69">
        <f t="shared" si="24"/>
        <v>0</v>
      </c>
      <c r="I113" s="69">
        <f t="shared" si="25"/>
        <v>0</v>
      </c>
      <c r="J113" s="69">
        <f t="shared" si="26"/>
        <v>0</v>
      </c>
      <c r="K113" s="69">
        <f t="shared" si="27"/>
        <v>0</v>
      </c>
      <c r="L113" s="69">
        <f t="shared" si="28"/>
        <v>0</v>
      </c>
      <c r="M113" s="69">
        <f t="shared" ca="1" si="29"/>
        <v>5.4540379887346793E-3</v>
      </c>
      <c r="N113" s="69">
        <f t="shared" ca="1" si="30"/>
        <v>0</v>
      </c>
      <c r="O113" s="79">
        <f t="shared" ca="1" si="31"/>
        <v>0</v>
      </c>
      <c r="P113" s="69">
        <f t="shared" ca="1" si="32"/>
        <v>0</v>
      </c>
      <c r="Q113" s="69">
        <f t="shared" ca="1" si="33"/>
        <v>0</v>
      </c>
      <c r="R113" s="44">
        <f t="shared" ca="1" si="34"/>
        <v>-5.4540379887346793E-3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69">
        <f t="shared" si="22"/>
        <v>0</v>
      </c>
      <c r="G114" s="69">
        <f t="shared" si="23"/>
        <v>0</v>
      </c>
      <c r="H114" s="69">
        <f t="shared" si="24"/>
        <v>0</v>
      </c>
      <c r="I114" s="69">
        <f t="shared" si="25"/>
        <v>0</v>
      </c>
      <c r="J114" s="69">
        <f t="shared" si="26"/>
        <v>0</v>
      </c>
      <c r="K114" s="69">
        <f t="shared" si="27"/>
        <v>0</v>
      </c>
      <c r="L114" s="69">
        <f t="shared" si="28"/>
        <v>0</v>
      </c>
      <c r="M114" s="69">
        <f t="shared" ca="1" si="29"/>
        <v>5.4540379887346793E-3</v>
      </c>
      <c r="N114" s="69">
        <f t="shared" ca="1" si="30"/>
        <v>0</v>
      </c>
      <c r="O114" s="79">
        <f t="shared" ca="1" si="31"/>
        <v>0</v>
      </c>
      <c r="P114" s="69">
        <f t="shared" ca="1" si="32"/>
        <v>0</v>
      </c>
      <c r="Q114" s="69">
        <f t="shared" ca="1" si="33"/>
        <v>0</v>
      </c>
      <c r="R114" s="44">
        <f t="shared" ca="1" si="34"/>
        <v>-5.4540379887346793E-3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69">
        <f t="shared" si="22"/>
        <v>0</v>
      </c>
      <c r="G115" s="69">
        <f t="shared" si="23"/>
        <v>0</v>
      </c>
      <c r="H115" s="69">
        <f t="shared" si="24"/>
        <v>0</v>
      </c>
      <c r="I115" s="69">
        <f t="shared" si="25"/>
        <v>0</v>
      </c>
      <c r="J115" s="69">
        <f t="shared" si="26"/>
        <v>0</v>
      </c>
      <c r="K115" s="69">
        <f t="shared" si="27"/>
        <v>0</v>
      </c>
      <c r="L115" s="69">
        <f t="shared" si="28"/>
        <v>0</v>
      </c>
      <c r="M115" s="69">
        <f t="shared" ca="1" si="29"/>
        <v>5.4540379887346793E-3</v>
      </c>
      <c r="N115" s="69">
        <f t="shared" ca="1" si="30"/>
        <v>0</v>
      </c>
      <c r="O115" s="79">
        <f t="shared" ca="1" si="31"/>
        <v>0</v>
      </c>
      <c r="P115" s="69">
        <f t="shared" ca="1" si="32"/>
        <v>0</v>
      </c>
      <c r="Q115" s="69">
        <f t="shared" ca="1" si="33"/>
        <v>0</v>
      </c>
      <c r="R115" s="44">
        <f t="shared" ca="1" si="34"/>
        <v>-5.4540379887346793E-3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69">
        <f t="shared" si="22"/>
        <v>0</v>
      </c>
      <c r="G116" s="69">
        <f t="shared" si="23"/>
        <v>0</v>
      </c>
      <c r="H116" s="69">
        <f t="shared" si="24"/>
        <v>0</v>
      </c>
      <c r="I116" s="69">
        <f t="shared" si="25"/>
        <v>0</v>
      </c>
      <c r="J116" s="69">
        <f t="shared" si="26"/>
        <v>0</v>
      </c>
      <c r="K116" s="69">
        <f t="shared" si="27"/>
        <v>0</v>
      </c>
      <c r="L116" s="69">
        <f t="shared" si="28"/>
        <v>0</v>
      </c>
      <c r="M116" s="69">
        <f t="shared" ca="1" si="29"/>
        <v>5.4540379887346793E-3</v>
      </c>
      <c r="N116" s="69">
        <f t="shared" ca="1" si="30"/>
        <v>0</v>
      </c>
      <c r="O116" s="79">
        <f t="shared" ca="1" si="31"/>
        <v>0</v>
      </c>
      <c r="P116" s="69">
        <f t="shared" ca="1" si="32"/>
        <v>0</v>
      </c>
      <c r="Q116" s="69">
        <f t="shared" ca="1" si="33"/>
        <v>0</v>
      </c>
      <c r="R116" s="44">
        <f t="shared" ca="1" si="34"/>
        <v>-5.4540379887346793E-3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69">
        <f t="shared" si="22"/>
        <v>0</v>
      </c>
      <c r="G117" s="69">
        <f t="shared" si="23"/>
        <v>0</v>
      </c>
      <c r="H117" s="69">
        <f t="shared" si="24"/>
        <v>0</v>
      </c>
      <c r="I117" s="69">
        <f t="shared" si="25"/>
        <v>0</v>
      </c>
      <c r="J117" s="69">
        <f t="shared" si="26"/>
        <v>0</v>
      </c>
      <c r="K117" s="69">
        <f t="shared" si="27"/>
        <v>0</v>
      </c>
      <c r="L117" s="69">
        <f t="shared" si="28"/>
        <v>0</v>
      </c>
      <c r="M117" s="69">
        <f t="shared" ca="1" si="29"/>
        <v>5.4540379887346793E-3</v>
      </c>
      <c r="N117" s="69">
        <f t="shared" ca="1" si="30"/>
        <v>0</v>
      </c>
      <c r="O117" s="79">
        <f t="shared" ca="1" si="31"/>
        <v>0</v>
      </c>
      <c r="P117" s="69">
        <f t="shared" ca="1" si="32"/>
        <v>0</v>
      </c>
      <c r="Q117" s="69">
        <f t="shared" ca="1" si="33"/>
        <v>0</v>
      </c>
      <c r="R117" s="44">
        <f t="shared" ca="1" si="34"/>
        <v>-5.4540379887346793E-3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69">
        <f t="shared" si="22"/>
        <v>0</v>
      </c>
      <c r="G118" s="69">
        <f t="shared" si="23"/>
        <v>0</v>
      </c>
      <c r="H118" s="69">
        <f t="shared" si="24"/>
        <v>0</v>
      </c>
      <c r="I118" s="69">
        <f t="shared" si="25"/>
        <v>0</v>
      </c>
      <c r="J118" s="69">
        <f t="shared" si="26"/>
        <v>0</v>
      </c>
      <c r="K118" s="69">
        <f t="shared" si="27"/>
        <v>0</v>
      </c>
      <c r="L118" s="69">
        <f t="shared" si="28"/>
        <v>0</v>
      </c>
      <c r="M118" s="69">
        <f t="shared" ca="1" si="29"/>
        <v>5.4540379887346793E-3</v>
      </c>
      <c r="N118" s="69">
        <f t="shared" ca="1" si="30"/>
        <v>0</v>
      </c>
      <c r="O118" s="79">
        <f t="shared" ca="1" si="31"/>
        <v>0</v>
      </c>
      <c r="P118" s="69">
        <f t="shared" ca="1" si="32"/>
        <v>0</v>
      </c>
      <c r="Q118" s="69">
        <f t="shared" ca="1" si="33"/>
        <v>0</v>
      </c>
      <c r="R118" s="44">
        <f t="shared" ca="1" si="34"/>
        <v>-5.4540379887346793E-3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69">
        <f t="shared" si="22"/>
        <v>0</v>
      </c>
      <c r="G119" s="69">
        <f t="shared" si="23"/>
        <v>0</v>
      </c>
      <c r="H119" s="69">
        <f t="shared" si="24"/>
        <v>0</v>
      </c>
      <c r="I119" s="69">
        <f t="shared" si="25"/>
        <v>0</v>
      </c>
      <c r="J119" s="69">
        <f t="shared" si="26"/>
        <v>0</v>
      </c>
      <c r="K119" s="69">
        <f t="shared" si="27"/>
        <v>0</v>
      </c>
      <c r="L119" s="69">
        <f t="shared" si="28"/>
        <v>0</v>
      </c>
      <c r="M119" s="69">
        <f t="shared" ca="1" si="29"/>
        <v>5.4540379887346793E-3</v>
      </c>
      <c r="N119" s="69">
        <f t="shared" ca="1" si="30"/>
        <v>0</v>
      </c>
      <c r="O119" s="79">
        <f t="shared" ca="1" si="31"/>
        <v>0</v>
      </c>
      <c r="P119" s="69">
        <f t="shared" ca="1" si="32"/>
        <v>0</v>
      </c>
      <c r="Q119" s="69">
        <f t="shared" ca="1" si="33"/>
        <v>0</v>
      </c>
      <c r="R119" s="44">
        <f t="shared" ca="1" si="34"/>
        <v>-5.4540379887346793E-3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69">
        <f t="shared" si="22"/>
        <v>0</v>
      </c>
      <c r="G120" s="69">
        <f t="shared" si="23"/>
        <v>0</v>
      </c>
      <c r="H120" s="69">
        <f t="shared" si="24"/>
        <v>0</v>
      </c>
      <c r="I120" s="69">
        <f t="shared" si="25"/>
        <v>0</v>
      </c>
      <c r="J120" s="69">
        <f t="shared" si="26"/>
        <v>0</v>
      </c>
      <c r="K120" s="69">
        <f t="shared" si="27"/>
        <v>0</v>
      </c>
      <c r="L120" s="69">
        <f t="shared" si="28"/>
        <v>0</v>
      </c>
      <c r="M120" s="69">
        <f t="shared" ca="1" si="29"/>
        <v>5.4540379887346793E-3</v>
      </c>
      <c r="N120" s="69">
        <f t="shared" ca="1" si="30"/>
        <v>0</v>
      </c>
      <c r="O120" s="79">
        <f t="shared" ca="1" si="31"/>
        <v>0</v>
      </c>
      <c r="P120" s="69">
        <f t="shared" ca="1" si="32"/>
        <v>0</v>
      </c>
      <c r="Q120" s="69">
        <f t="shared" ca="1" si="33"/>
        <v>0</v>
      </c>
      <c r="R120" s="44">
        <f t="shared" ca="1" si="34"/>
        <v>-5.4540379887346793E-3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si="27"/>
        <v>0</v>
      </c>
      <c r="L121" s="69">
        <f t="shared" si="28"/>
        <v>0</v>
      </c>
      <c r="M121" s="69">
        <f t="shared" ca="1" si="29"/>
        <v>5.4540379887346793E-3</v>
      </c>
      <c r="N121" s="69">
        <f t="shared" ca="1" si="30"/>
        <v>0</v>
      </c>
      <c r="O121" s="79">
        <f t="shared" ca="1" si="31"/>
        <v>0</v>
      </c>
      <c r="P121" s="69">
        <f t="shared" ca="1" si="32"/>
        <v>0</v>
      </c>
      <c r="Q121" s="69">
        <f t="shared" ca="1" si="33"/>
        <v>0</v>
      </c>
      <c r="R121" s="44">
        <f t="shared" ca="1" si="34"/>
        <v>-5.4540379887346793E-3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si="27"/>
        <v>0</v>
      </c>
      <c r="L122" s="69">
        <f t="shared" si="28"/>
        <v>0</v>
      </c>
      <c r="M122" s="69">
        <f t="shared" ca="1" si="29"/>
        <v>5.4540379887346793E-3</v>
      </c>
      <c r="N122" s="69">
        <f t="shared" ca="1" si="30"/>
        <v>0</v>
      </c>
      <c r="O122" s="79">
        <f t="shared" ca="1" si="31"/>
        <v>0</v>
      </c>
      <c r="P122" s="69">
        <f t="shared" ca="1" si="32"/>
        <v>0</v>
      </c>
      <c r="Q122" s="69">
        <f t="shared" ca="1" si="33"/>
        <v>0</v>
      </c>
      <c r="R122" s="44">
        <f t="shared" ca="1" si="34"/>
        <v>-5.4540379887346793E-3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si="27"/>
        <v>0</v>
      </c>
      <c r="L123" s="69">
        <f t="shared" si="28"/>
        <v>0</v>
      </c>
      <c r="M123" s="69">
        <f t="shared" ca="1" si="29"/>
        <v>5.4540379887346793E-3</v>
      </c>
      <c r="N123" s="69">
        <f t="shared" ca="1" si="30"/>
        <v>0</v>
      </c>
      <c r="O123" s="79">
        <f t="shared" ca="1" si="31"/>
        <v>0</v>
      </c>
      <c r="P123" s="69">
        <f t="shared" ca="1" si="32"/>
        <v>0</v>
      </c>
      <c r="Q123" s="69">
        <f t="shared" ca="1" si="33"/>
        <v>0</v>
      </c>
      <c r="R123" s="44">
        <f t="shared" ca="1" si="34"/>
        <v>-5.4540379887346793E-3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si="27"/>
        <v>0</v>
      </c>
      <c r="L124" s="69">
        <f t="shared" si="28"/>
        <v>0</v>
      </c>
      <c r="M124" s="69">
        <f t="shared" ca="1" si="29"/>
        <v>5.4540379887346793E-3</v>
      </c>
      <c r="N124" s="69">
        <f t="shared" ca="1" si="30"/>
        <v>0</v>
      </c>
      <c r="O124" s="79">
        <f t="shared" ca="1" si="31"/>
        <v>0</v>
      </c>
      <c r="P124" s="69">
        <f t="shared" ca="1" si="32"/>
        <v>0</v>
      </c>
      <c r="Q124" s="69">
        <f t="shared" ca="1" si="33"/>
        <v>0</v>
      </c>
      <c r="R124" s="44">
        <f t="shared" ca="1" si="34"/>
        <v>-5.4540379887346793E-3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si="27"/>
        <v>0</v>
      </c>
      <c r="L125" s="69">
        <f t="shared" si="28"/>
        <v>0</v>
      </c>
      <c r="M125" s="69">
        <f t="shared" ca="1" si="29"/>
        <v>5.4540379887346793E-3</v>
      </c>
      <c r="N125" s="69">
        <f t="shared" ca="1" si="30"/>
        <v>0</v>
      </c>
      <c r="O125" s="79">
        <f t="shared" ca="1" si="31"/>
        <v>0</v>
      </c>
      <c r="P125" s="69">
        <f t="shared" ca="1" si="32"/>
        <v>0</v>
      </c>
      <c r="Q125" s="69">
        <f t="shared" ca="1" si="33"/>
        <v>0</v>
      </c>
      <c r="R125" s="44">
        <f t="shared" ca="1" si="34"/>
        <v>-5.4540379887346793E-3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si="27"/>
        <v>0</v>
      </c>
      <c r="L126" s="69">
        <f t="shared" si="28"/>
        <v>0</v>
      </c>
      <c r="M126" s="69">
        <f t="shared" ca="1" si="29"/>
        <v>5.4540379887346793E-3</v>
      </c>
      <c r="N126" s="69">
        <f t="shared" ca="1" si="30"/>
        <v>0</v>
      </c>
      <c r="O126" s="79">
        <f t="shared" ca="1" si="31"/>
        <v>0</v>
      </c>
      <c r="P126" s="69">
        <f t="shared" ca="1" si="32"/>
        <v>0</v>
      </c>
      <c r="Q126" s="69">
        <f t="shared" ca="1" si="33"/>
        <v>0</v>
      </c>
      <c r="R126" s="44">
        <f t="shared" ca="1" si="34"/>
        <v>-5.4540379887346793E-3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si="27"/>
        <v>0</v>
      </c>
      <c r="L127" s="69">
        <f t="shared" si="28"/>
        <v>0</v>
      </c>
      <c r="M127" s="69">
        <f t="shared" ca="1" si="29"/>
        <v>5.4540379887346793E-3</v>
      </c>
      <c r="N127" s="69">
        <f t="shared" ca="1" si="30"/>
        <v>0</v>
      </c>
      <c r="O127" s="79">
        <f t="shared" ca="1" si="31"/>
        <v>0</v>
      </c>
      <c r="P127" s="69">
        <f t="shared" ca="1" si="32"/>
        <v>0</v>
      </c>
      <c r="Q127" s="69">
        <f t="shared" ca="1" si="33"/>
        <v>0</v>
      </c>
      <c r="R127" s="44">
        <f t="shared" ca="1" si="34"/>
        <v>-5.4540379887346793E-3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si="27"/>
        <v>0</v>
      </c>
      <c r="L128" s="69">
        <f t="shared" si="28"/>
        <v>0</v>
      </c>
      <c r="M128" s="69">
        <f t="shared" ca="1" si="29"/>
        <v>5.4540379887346793E-3</v>
      </c>
      <c r="N128" s="69">
        <f t="shared" ca="1" si="30"/>
        <v>0</v>
      </c>
      <c r="O128" s="79">
        <f t="shared" ca="1" si="31"/>
        <v>0</v>
      </c>
      <c r="P128" s="69">
        <f t="shared" ca="1" si="32"/>
        <v>0</v>
      </c>
      <c r="Q128" s="69">
        <f t="shared" ca="1" si="33"/>
        <v>0</v>
      </c>
      <c r="R128" s="44">
        <f t="shared" ca="1" si="34"/>
        <v>-5.4540379887346793E-3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si="27"/>
        <v>0</v>
      </c>
      <c r="L129" s="69">
        <f t="shared" si="28"/>
        <v>0</v>
      </c>
      <c r="M129" s="69">
        <f t="shared" ca="1" si="29"/>
        <v>5.4540379887346793E-3</v>
      </c>
      <c r="N129" s="69">
        <f t="shared" ca="1" si="30"/>
        <v>0</v>
      </c>
      <c r="O129" s="79">
        <f t="shared" ca="1" si="31"/>
        <v>0</v>
      </c>
      <c r="P129" s="69">
        <f t="shared" ca="1" si="32"/>
        <v>0</v>
      </c>
      <c r="Q129" s="69">
        <f t="shared" ca="1" si="33"/>
        <v>0</v>
      </c>
      <c r="R129" s="44">
        <f t="shared" ca="1" si="34"/>
        <v>-5.4540379887346793E-3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si="27"/>
        <v>0</v>
      </c>
      <c r="L130" s="69">
        <f t="shared" si="28"/>
        <v>0</v>
      </c>
      <c r="M130" s="69">
        <f t="shared" ca="1" si="29"/>
        <v>5.4540379887346793E-3</v>
      </c>
      <c r="N130" s="69">
        <f t="shared" ca="1" si="30"/>
        <v>0</v>
      </c>
      <c r="O130" s="79">
        <f t="shared" ca="1" si="31"/>
        <v>0</v>
      </c>
      <c r="P130" s="69">
        <f t="shared" ca="1" si="32"/>
        <v>0</v>
      </c>
      <c r="Q130" s="69">
        <f t="shared" ca="1" si="33"/>
        <v>0</v>
      </c>
      <c r="R130" s="44">
        <f t="shared" ca="1" si="34"/>
        <v>-5.4540379887346793E-3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si="27"/>
        <v>0</v>
      </c>
      <c r="L131" s="69">
        <f t="shared" si="28"/>
        <v>0</v>
      </c>
      <c r="M131" s="69">
        <f t="shared" ca="1" si="29"/>
        <v>5.4540379887346793E-3</v>
      </c>
      <c r="N131" s="69">
        <f t="shared" ca="1" si="30"/>
        <v>0</v>
      </c>
      <c r="O131" s="79">
        <f t="shared" ca="1" si="31"/>
        <v>0</v>
      </c>
      <c r="P131" s="69">
        <f t="shared" ca="1" si="32"/>
        <v>0</v>
      </c>
      <c r="Q131" s="69">
        <f t="shared" ca="1" si="33"/>
        <v>0</v>
      </c>
      <c r="R131" s="44">
        <f t="shared" ca="1" si="34"/>
        <v>-5.4540379887346793E-3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si="27"/>
        <v>0</v>
      </c>
      <c r="L132" s="69">
        <f t="shared" si="28"/>
        <v>0</v>
      </c>
      <c r="M132" s="69">
        <f t="shared" ca="1" si="29"/>
        <v>5.4540379887346793E-3</v>
      </c>
      <c r="N132" s="69">
        <f t="shared" ca="1" si="30"/>
        <v>0</v>
      </c>
      <c r="O132" s="79">
        <f t="shared" ca="1" si="31"/>
        <v>0</v>
      </c>
      <c r="P132" s="69">
        <f t="shared" ca="1" si="32"/>
        <v>0</v>
      </c>
      <c r="Q132" s="69">
        <f t="shared" ca="1" si="33"/>
        <v>0</v>
      </c>
      <c r="R132" s="44">
        <f t="shared" ca="1" si="34"/>
        <v>-5.4540379887346793E-3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si="27"/>
        <v>0</v>
      </c>
      <c r="L133" s="69">
        <f t="shared" si="28"/>
        <v>0</v>
      </c>
      <c r="M133" s="69">
        <f t="shared" ca="1" si="29"/>
        <v>5.4540379887346793E-3</v>
      </c>
      <c r="N133" s="69">
        <f t="shared" ca="1" si="30"/>
        <v>0</v>
      </c>
      <c r="O133" s="79">
        <f t="shared" ca="1" si="31"/>
        <v>0</v>
      </c>
      <c r="P133" s="69">
        <f t="shared" ca="1" si="32"/>
        <v>0</v>
      </c>
      <c r="Q133" s="69">
        <f t="shared" ca="1" si="33"/>
        <v>0</v>
      </c>
      <c r="R133" s="44">
        <f t="shared" ca="1" si="34"/>
        <v>-5.4540379887346793E-3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si="27"/>
        <v>0</v>
      </c>
      <c r="L134" s="69">
        <f t="shared" si="28"/>
        <v>0</v>
      </c>
      <c r="M134" s="69">
        <f t="shared" ca="1" si="29"/>
        <v>5.4540379887346793E-3</v>
      </c>
      <c r="N134" s="69">
        <f t="shared" ca="1" si="30"/>
        <v>0</v>
      </c>
      <c r="O134" s="79">
        <f t="shared" ca="1" si="31"/>
        <v>0</v>
      </c>
      <c r="P134" s="69">
        <f t="shared" ca="1" si="32"/>
        <v>0</v>
      </c>
      <c r="Q134" s="69">
        <f t="shared" ca="1" si="33"/>
        <v>0</v>
      </c>
      <c r="R134" s="44">
        <f t="shared" ca="1" si="34"/>
        <v>-5.4540379887346793E-3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si="27"/>
        <v>0</v>
      </c>
      <c r="L135" s="69">
        <f t="shared" si="28"/>
        <v>0</v>
      </c>
      <c r="M135" s="69">
        <f t="shared" ca="1" si="29"/>
        <v>5.4540379887346793E-3</v>
      </c>
      <c r="N135" s="69">
        <f t="shared" ca="1" si="30"/>
        <v>0</v>
      </c>
      <c r="O135" s="79">
        <f t="shared" ca="1" si="31"/>
        <v>0</v>
      </c>
      <c r="P135" s="69">
        <f t="shared" ca="1" si="32"/>
        <v>0</v>
      </c>
      <c r="Q135" s="69">
        <f t="shared" ca="1" si="33"/>
        <v>0</v>
      </c>
      <c r="R135" s="44">
        <f t="shared" ca="1" si="34"/>
        <v>-5.4540379887346793E-3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si="27"/>
        <v>0</v>
      </c>
      <c r="L136" s="69">
        <f t="shared" si="28"/>
        <v>0</v>
      </c>
      <c r="M136" s="69">
        <f t="shared" ca="1" si="29"/>
        <v>5.4540379887346793E-3</v>
      </c>
      <c r="N136" s="69">
        <f t="shared" ca="1" si="30"/>
        <v>0</v>
      </c>
      <c r="O136" s="79">
        <f t="shared" ca="1" si="31"/>
        <v>0</v>
      </c>
      <c r="P136" s="69">
        <f t="shared" ca="1" si="32"/>
        <v>0</v>
      </c>
      <c r="Q136" s="69">
        <f t="shared" ca="1" si="33"/>
        <v>0</v>
      </c>
      <c r="R136" s="44">
        <f t="shared" ca="1" si="34"/>
        <v>-5.4540379887346793E-3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si="27"/>
        <v>0</v>
      </c>
      <c r="L137" s="69">
        <f t="shared" si="28"/>
        <v>0</v>
      </c>
      <c r="M137" s="69">
        <f t="shared" ca="1" si="29"/>
        <v>5.4540379887346793E-3</v>
      </c>
      <c r="N137" s="69">
        <f t="shared" ca="1" si="30"/>
        <v>0</v>
      </c>
      <c r="O137" s="79">
        <f t="shared" ca="1" si="31"/>
        <v>0</v>
      </c>
      <c r="P137" s="69">
        <f t="shared" ca="1" si="32"/>
        <v>0</v>
      </c>
      <c r="Q137" s="69">
        <f t="shared" ca="1" si="33"/>
        <v>0</v>
      </c>
      <c r="R137" s="44">
        <f t="shared" ca="1" si="34"/>
        <v>-5.4540379887346793E-3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si="27"/>
        <v>0</v>
      </c>
      <c r="L138" s="69">
        <f t="shared" si="28"/>
        <v>0</v>
      </c>
      <c r="M138" s="69">
        <f t="shared" ca="1" si="29"/>
        <v>5.4540379887346793E-3</v>
      </c>
      <c r="N138" s="69">
        <f t="shared" ca="1" si="30"/>
        <v>0</v>
      </c>
      <c r="O138" s="79">
        <f t="shared" ca="1" si="31"/>
        <v>0</v>
      </c>
      <c r="P138" s="69">
        <f t="shared" ca="1" si="32"/>
        <v>0</v>
      </c>
      <c r="Q138" s="69">
        <f t="shared" ca="1" si="33"/>
        <v>0</v>
      </c>
      <c r="R138" s="44">
        <f t="shared" ca="1" si="34"/>
        <v>-5.4540379887346793E-3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si="27"/>
        <v>0</v>
      </c>
      <c r="L139" s="69">
        <f t="shared" si="28"/>
        <v>0</v>
      </c>
      <c r="M139" s="69">
        <f t="shared" ca="1" si="29"/>
        <v>5.4540379887346793E-3</v>
      </c>
      <c r="N139" s="69">
        <f t="shared" ca="1" si="30"/>
        <v>0</v>
      </c>
      <c r="O139" s="79">
        <f t="shared" ca="1" si="31"/>
        <v>0</v>
      </c>
      <c r="P139" s="69">
        <f t="shared" ca="1" si="32"/>
        <v>0</v>
      </c>
      <c r="Q139" s="69">
        <f t="shared" ca="1" si="33"/>
        <v>0</v>
      </c>
      <c r="R139" s="44">
        <f t="shared" ca="1" si="34"/>
        <v>-5.4540379887346793E-3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si="27"/>
        <v>0</v>
      </c>
      <c r="L140" s="69">
        <f t="shared" si="28"/>
        <v>0</v>
      </c>
      <c r="M140" s="69">
        <f t="shared" ca="1" si="29"/>
        <v>5.4540379887346793E-3</v>
      </c>
      <c r="N140" s="69">
        <f t="shared" ca="1" si="30"/>
        <v>0</v>
      </c>
      <c r="O140" s="79">
        <f t="shared" ca="1" si="31"/>
        <v>0</v>
      </c>
      <c r="P140" s="69">
        <f t="shared" ca="1" si="32"/>
        <v>0</v>
      </c>
      <c r="Q140" s="69">
        <f t="shared" ca="1" si="33"/>
        <v>0</v>
      </c>
      <c r="R140" s="44">
        <f t="shared" ca="1" si="34"/>
        <v>-5.4540379887346793E-3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si="27"/>
        <v>0</v>
      </c>
      <c r="L141" s="69">
        <f t="shared" si="28"/>
        <v>0</v>
      </c>
      <c r="M141" s="69">
        <f t="shared" ca="1" si="29"/>
        <v>5.4540379887346793E-3</v>
      </c>
      <c r="N141" s="69">
        <f t="shared" ca="1" si="30"/>
        <v>0</v>
      </c>
      <c r="O141" s="79">
        <f t="shared" ca="1" si="31"/>
        <v>0</v>
      </c>
      <c r="P141" s="69">
        <f t="shared" ca="1" si="32"/>
        <v>0</v>
      </c>
      <c r="Q141" s="69">
        <f t="shared" ca="1" si="33"/>
        <v>0</v>
      </c>
      <c r="R141" s="44">
        <f t="shared" ca="1" si="34"/>
        <v>-5.4540379887346793E-3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si="27"/>
        <v>0</v>
      </c>
      <c r="L142" s="69">
        <f t="shared" si="28"/>
        <v>0</v>
      </c>
      <c r="M142" s="69">
        <f t="shared" ca="1" si="29"/>
        <v>5.4540379887346793E-3</v>
      </c>
      <c r="N142" s="69">
        <f t="shared" ca="1" si="30"/>
        <v>0</v>
      </c>
      <c r="O142" s="79">
        <f t="shared" ca="1" si="31"/>
        <v>0</v>
      </c>
      <c r="P142" s="69">
        <f t="shared" ca="1" si="32"/>
        <v>0</v>
      </c>
      <c r="Q142" s="69">
        <f t="shared" ca="1" si="33"/>
        <v>0</v>
      </c>
      <c r="R142" s="44">
        <f t="shared" ca="1" si="34"/>
        <v>-5.4540379887346793E-3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si="27"/>
        <v>0</v>
      </c>
      <c r="L143" s="69">
        <f t="shared" si="28"/>
        <v>0</v>
      </c>
      <c r="M143" s="69">
        <f t="shared" ca="1" si="29"/>
        <v>5.4540379887346793E-3</v>
      </c>
      <c r="N143" s="69">
        <f t="shared" ca="1" si="30"/>
        <v>0</v>
      </c>
      <c r="O143" s="79">
        <f t="shared" ca="1" si="31"/>
        <v>0</v>
      </c>
      <c r="P143" s="69">
        <f t="shared" ca="1" si="32"/>
        <v>0</v>
      </c>
      <c r="Q143" s="69">
        <f t="shared" ca="1" si="33"/>
        <v>0</v>
      </c>
      <c r="R143" s="44">
        <f t="shared" ca="1" si="34"/>
        <v>-5.4540379887346793E-3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si="27"/>
        <v>0</v>
      </c>
      <c r="L144" s="69">
        <f t="shared" si="28"/>
        <v>0</v>
      </c>
      <c r="M144" s="69">
        <f t="shared" ca="1" si="29"/>
        <v>5.4540379887346793E-3</v>
      </c>
      <c r="N144" s="69">
        <f t="shared" ca="1" si="30"/>
        <v>0</v>
      </c>
      <c r="O144" s="79">
        <f t="shared" ca="1" si="31"/>
        <v>0</v>
      </c>
      <c r="P144" s="69">
        <f t="shared" ca="1" si="32"/>
        <v>0</v>
      </c>
      <c r="Q144" s="69">
        <f t="shared" ca="1" si="33"/>
        <v>0</v>
      </c>
      <c r="R144" s="44">
        <f t="shared" ca="1" si="34"/>
        <v>-5.4540379887346793E-3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si="27"/>
        <v>0</v>
      </c>
      <c r="L145" s="69">
        <f t="shared" si="28"/>
        <v>0</v>
      </c>
      <c r="M145" s="69">
        <f t="shared" ca="1" si="29"/>
        <v>5.4540379887346793E-3</v>
      </c>
      <c r="N145" s="69">
        <f t="shared" ca="1" si="30"/>
        <v>0</v>
      </c>
      <c r="O145" s="79">
        <f t="shared" ca="1" si="31"/>
        <v>0</v>
      </c>
      <c r="P145" s="69">
        <f t="shared" ca="1" si="32"/>
        <v>0</v>
      </c>
      <c r="Q145" s="69">
        <f t="shared" ca="1" si="33"/>
        <v>0</v>
      </c>
      <c r="R145" s="44">
        <f t="shared" ca="1" si="34"/>
        <v>-5.4540379887346793E-3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69">
        <f t="shared" si="22"/>
        <v>0</v>
      </c>
      <c r="G146" s="69">
        <f t="shared" si="23"/>
        <v>0</v>
      </c>
      <c r="H146" s="69">
        <f t="shared" si="24"/>
        <v>0</v>
      </c>
      <c r="I146" s="69">
        <f t="shared" si="25"/>
        <v>0</v>
      </c>
      <c r="J146" s="69">
        <f t="shared" si="26"/>
        <v>0</v>
      </c>
      <c r="K146" s="69">
        <f t="shared" si="27"/>
        <v>0</v>
      </c>
      <c r="L146" s="69">
        <f t="shared" si="28"/>
        <v>0</v>
      </c>
      <c r="M146" s="69">
        <f t="shared" ca="1" si="29"/>
        <v>5.4540379887346793E-3</v>
      </c>
      <c r="N146" s="69">
        <f t="shared" ca="1" si="30"/>
        <v>0</v>
      </c>
      <c r="O146" s="79">
        <f t="shared" ca="1" si="31"/>
        <v>0</v>
      </c>
      <c r="P146" s="69">
        <f t="shared" ca="1" si="32"/>
        <v>0</v>
      </c>
      <c r="Q146" s="69">
        <f t="shared" ca="1" si="33"/>
        <v>0</v>
      </c>
      <c r="R146" s="44">
        <f t="shared" ca="1" si="34"/>
        <v>-5.4540379887346793E-3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69">
        <f t="shared" si="22"/>
        <v>0</v>
      </c>
      <c r="G147" s="69">
        <f t="shared" si="23"/>
        <v>0</v>
      </c>
      <c r="H147" s="69">
        <f t="shared" si="24"/>
        <v>0</v>
      </c>
      <c r="I147" s="69">
        <f t="shared" si="25"/>
        <v>0</v>
      </c>
      <c r="J147" s="69">
        <f t="shared" si="26"/>
        <v>0</v>
      </c>
      <c r="K147" s="69">
        <f t="shared" si="27"/>
        <v>0</v>
      </c>
      <c r="L147" s="69">
        <f t="shared" si="28"/>
        <v>0</v>
      </c>
      <c r="M147" s="69">
        <f t="shared" ca="1" si="29"/>
        <v>5.4540379887346793E-3</v>
      </c>
      <c r="N147" s="69">
        <f t="shared" ca="1" si="30"/>
        <v>0</v>
      </c>
      <c r="O147" s="79">
        <f t="shared" ca="1" si="31"/>
        <v>0</v>
      </c>
      <c r="P147" s="69">
        <f t="shared" ca="1" si="32"/>
        <v>0</v>
      </c>
      <c r="Q147" s="69">
        <f t="shared" ca="1" si="33"/>
        <v>0</v>
      </c>
      <c r="R147" s="44">
        <f t="shared" ca="1" si="34"/>
        <v>-5.4540379887346793E-3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69">
        <f t="shared" si="22"/>
        <v>0</v>
      </c>
      <c r="G148" s="69">
        <f t="shared" si="23"/>
        <v>0</v>
      </c>
      <c r="H148" s="69">
        <f t="shared" si="24"/>
        <v>0</v>
      </c>
      <c r="I148" s="69">
        <f t="shared" si="25"/>
        <v>0</v>
      </c>
      <c r="J148" s="69">
        <f t="shared" si="26"/>
        <v>0</v>
      </c>
      <c r="K148" s="69">
        <f t="shared" si="27"/>
        <v>0</v>
      </c>
      <c r="L148" s="69">
        <f t="shared" si="28"/>
        <v>0</v>
      </c>
      <c r="M148" s="69">
        <f t="shared" ca="1" si="29"/>
        <v>5.4540379887346793E-3</v>
      </c>
      <c r="N148" s="69">
        <f t="shared" ca="1" si="30"/>
        <v>0</v>
      </c>
      <c r="O148" s="79">
        <f t="shared" ca="1" si="31"/>
        <v>0</v>
      </c>
      <c r="P148" s="69">
        <f t="shared" ca="1" si="32"/>
        <v>0</v>
      </c>
      <c r="Q148" s="69">
        <f t="shared" ca="1" si="33"/>
        <v>0</v>
      </c>
      <c r="R148" s="44">
        <f t="shared" ca="1" si="34"/>
        <v>-5.4540379887346793E-3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69">
        <f t="shared" ref="F149:F212" si="37">$C149*D149</f>
        <v>0</v>
      </c>
      <c r="G149" s="69">
        <f t="shared" ref="G149:G212" si="38">$C149*E149</f>
        <v>0</v>
      </c>
      <c r="H149" s="69">
        <f t="shared" ref="H149:H212" si="39">C149*D149*D149</f>
        <v>0</v>
      </c>
      <c r="I149" s="69">
        <f t="shared" ref="I149:I212" si="40">C149*D149*D149*D149</f>
        <v>0</v>
      </c>
      <c r="J149" s="69">
        <f t="shared" ref="J149:J212" si="41">C149*D149*D149*D149*D149</f>
        <v>0</v>
      </c>
      <c r="K149" s="69">
        <f t="shared" ref="K149:K212" si="42">C149*E149*D149</f>
        <v>0</v>
      </c>
      <c r="L149" s="69">
        <f t="shared" ref="L149:L212" si="43">C149*E149*D149*D149</f>
        <v>0</v>
      </c>
      <c r="M149" s="69">
        <f t="shared" ref="M149:M212" ca="1" si="44">+E$4+E$5*D149+E$6*D149^2</f>
        <v>5.4540379887346793E-3</v>
      </c>
      <c r="N149" s="69">
        <f t="shared" ref="N149:N212" ca="1" si="45">C149*(M149-E149)^2</f>
        <v>0</v>
      </c>
      <c r="O149" s="79">
        <f t="shared" ref="O149:O212" ca="1" si="46">(C149*O$1-O$2*F149+O$3*H149)^2</f>
        <v>0</v>
      </c>
      <c r="P149" s="69">
        <f t="shared" ref="P149:P212" ca="1" si="47">(-C149*O$2+O$4*F149-O$5*H149)^2</f>
        <v>0</v>
      </c>
      <c r="Q149" s="69">
        <f t="shared" ref="Q149:Q212" ca="1" si="48">+(C149*O$3-F149*O$5+H149*O$6)^2</f>
        <v>0</v>
      </c>
      <c r="R149" s="44">
        <f t="shared" ref="R149:R212" ca="1" si="49">+E149-M149</f>
        <v>-5.4540379887346793E-3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69">
        <f t="shared" si="37"/>
        <v>0</v>
      </c>
      <c r="G150" s="69">
        <f t="shared" si="38"/>
        <v>0</v>
      </c>
      <c r="H150" s="69">
        <f t="shared" si="39"/>
        <v>0</v>
      </c>
      <c r="I150" s="69">
        <f t="shared" si="40"/>
        <v>0</v>
      </c>
      <c r="J150" s="69">
        <f t="shared" si="41"/>
        <v>0</v>
      </c>
      <c r="K150" s="69">
        <f t="shared" si="42"/>
        <v>0</v>
      </c>
      <c r="L150" s="69">
        <f t="shared" si="43"/>
        <v>0</v>
      </c>
      <c r="M150" s="69">
        <f t="shared" ca="1" si="44"/>
        <v>5.4540379887346793E-3</v>
      </c>
      <c r="N150" s="69">
        <f t="shared" ca="1" si="45"/>
        <v>0</v>
      </c>
      <c r="O150" s="79">
        <f t="shared" ca="1" si="46"/>
        <v>0</v>
      </c>
      <c r="P150" s="69">
        <f t="shared" ca="1" si="47"/>
        <v>0</v>
      </c>
      <c r="Q150" s="69">
        <f t="shared" ca="1" si="48"/>
        <v>0</v>
      </c>
      <c r="R150" s="44">
        <f t="shared" ca="1" si="49"/>
        <v>-5.4540379887346793E-3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69">
        <f t="shared" si="37"/>
        <v>0</v>
      </c>
      <c r="G151" s="69">
        <f t="shared" si="38"/>
        <v>0</v>
      </c>
      <c r="H151" s="69">
        <f t="shared" si="39"/>
        <v>0</v>
      </c>
      <c r="I151" s="69">
        <f t="shared" si="40"/>
        <v>0</v>
      </c>
      <c r="J151" s="69">
        <f t="shared" si="41"/>
        <v>0</v>
      </c>
      <c r="K151" s="69">
        <f t="shared" si="42"/>
        <v>0</v>
      </c>
      <c r="L151" s="69">
        <f t="shared" si="43"/>
        <v>0</v>
      </c>
      <c r="M151" s="69">
        <f t="shared" ca="1" si="44"/>
        <v>5.4540379887346793E-3</v>
      </c>
      <c r="N151" s="69">
        <f t="shared" ca="1" si="45"/>
        <v>0</v>
      </c>
      <c r="O151" s="79">
        <f t="shared" ca="1" si="46"/>
        <v>0</v>
      </c>
      <c r="P151" s="69">
        <f t="shared" ca="1" si="47"/>
        <v>0</v>
      </c>
      <c r="Q151" s="69">
        <f t="shared" ca="1" si="48"/>
        <v>0</v>
      </c>
      <c r="R151" s="44">
        <f t="shared" ca="1" si="49"/>
        <v>-5.4540379887346793E-3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69">
        <f t="shared" si="37"/>
        <v>0</v>
      </c>
      <c r="G152" s="69">
        <f t="shared" si="38"/>
        <v>0</v>
      </c>
      <c r="H152" s="69">
        <f t="shared" si="39"/>
        <v>0</v>
      </c>
      <c r="I152" s="69">
        <f t="shared" si="40"/>
        <v>0</v>
      </c>
      <c r="J152" s="69">
        <f t="shared" si="41"/>
        <v>0</v>
      </c>
      <c r="K152" s="69">
        <f t="shared" si="42"/>
        <v>0</v>
      </c>
      <c r="L152" s="69">
        <f t="shared" si="43"/>
        <v>0</v>
      </c>
      <c r="M152" s="69">
        <f t="shared" ca="1" si="44"/>
        <v>5.4540379887346793E-3</v>
      </c>
      <c r="N152" s="69">
        <f t="shared" ca="1" si="45"/>
        <v>0</v>
      </c>
      <c r="O152" s="79">
        <f t="shared" ca="1" si="46"/>
        <v>0</v>
      </c>
      <c r="P152" s="69">
        <f t="shared" ca="1" si="47"/>
        <v>0</v>
      </c>
      <c r="Q152" s="69">
        <f t="shared" ca="1" si="48"/>
        <v>0</v>
      </c>
      <c r="R152" s="44">
        <f t="shared" ca="1" si="49"/>
        <v>-5.4540379887346793E-3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69">
        <f t="shared" si="37"/>
        <v>0</v>
      </c>
      <c r="G153" s="69">
        <f t="shared" si="38"/>
        <v>0</v>
      </c>
      <c r="H153" s="69">
        <f t="shared" si="39"/>
        <v>0</v>
      </c>
      <c r="I153" s="69">
        <f t="shared" si="40"/>
        <v>0</v>
      </c>
      <c r="J153" s="69">
        <f t="shared" si="41"/>
        <v>0</v>
      </c>
      <c r="K153" s="69">
        <f t="shared" si="42"/>
        <v>0</v>
      </c>
      <c r="L153" s="69">
        <f t="shared" si="43"/>
        <v>0</v>
      </c>
      <c r="M153" s="69">
        <f t="shared" ca="1" si="44"/>
        <v>5.4540379887346793E-3</v>
      </c>
      <c r="N153" s="69">
        <f t="shared" ca="1" si="45"/>
        <v>0</v>
      </c>
      <c r="O153" s="79">
        <f t="shared" ca="1" si="46"/>
        <v>0</v>
      </c>
      <c r="P153" s="69">
        <f t="shared" ca="1" si="47"/>
        <v>0</v>
      </c>
      <c r="Q153" s="69">
        <f t="shared" ca="1" si="48"/>
        <v>0</v>
      </c>
      <c r="R153" s="44">
        <f t="shared" ca="1" si="49"/>
        <v>-5.4540379887346793E-3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69">
        <f t="shared" si="37"/>
        <v>0</v>
      </c>
      <c r="G154" s="69">
        <f t="shared" si="38"/>
        <v>0</v>
      </c>
      <c r="H154" s="69">
        <f t="shared" si="39"/>
        <v>0</v>
      </c>
      <c r="I154" s="69">
        <f t="shared" si="40"/>
        <v>0</v>
      </c>
      <c r="J154" s="69">
        <f t="shared" si="41"/>
        <v>0</v>
      </c>
      <c r="K154" s="69">
        <f t="shared" si="42"/>
        <v>0</v>
      </c>
      <c r="L154" s="69">
        <f t="shared" si="43"/>
        <v>0</v>
      </c>
      <c r="M154" s="69">
        <f t="shared" ca="1" si="44"/>
        <v>5.4540379887346793E-3</v>
      </c>
      <c r="N154" s="69">
        <f t="shared" ca="1" si="45"/>
        <v>0</v>
      </c>
      <c r="O154" s="79">
        <f t="shared" ca="1" si="46"/>
        <v>0</v>
      </c>
      <c r="P154" s="69">
        <f t="shared" ca="1" si="47"/>
        <v>0</v>
      </c>
      <c r="Q154" s="69">
        <f t="shared" ca="1" si="48"/>
        <v>0</v>
      </c>
      <c r="R154" s="44">
        <f t="shared" ca="1" si="49"/>
        <v>-5.4540379887346793E-3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69">
        <f t="shared" si="37"/>
        <v>0</v>
      </c>
      <c r="G155" s="69">
        <f t="shared" si="38"/>
        <v>0</v>
      </c>
      <c r="H155" s="69">
        <f t="shared" si="39"/>
        <v>0</v>
      </c>
      <c r="I155" s="69">
        <f t="shared" si="40"/>
        <v>0</v>
      </c>
      <c r="J155" s="69">
        <f t="shared" si="41"/>
        <v>0</v>
      </c>
      <c r="K155" s="69">
        <f t="shared" si="42"/>
        <v>0</v>
      </c>
      <c r="L155" s="69">
        <f t="shared" si="43"/>
        <v>0</v>
      </c>
      <c r="M155" s="69">
        <f t="shared" ca="1" si="44"/>
        <v>5.4540379887346793E-3</v>
      </c>
      <c r="N155" s="69">
        <f t="shared" ca="1" si="45"/>
        <v>0</v>
      </c>
      <c r="O155" s="79">
        <f t="shared" ca="1" si="46"/>
        <v>0</v>
      </c>
      <c r="P155" s="69">
        <f t="shared" ca="1" si="47"/>
        <v>0</v>
      </c>
      <c r="Q155" s="69">
        <f t="shared" ca="1" si="48"/>
        <v>0</v>
      </c>
      <c r="R155" s="44">
        <f t="shared" ca="1" si="49"/>
        <v>-5.4540379887346793E-3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69">
        <f t="shared" si="37"/>
        <v>0</v>
      </c>
      <c r="G156" s="69">
        <f t="shared" si="38"/>
        <v>0</v>
      </c>
      <c r="H156" s="69">
        <f t="shared" si="39"/>
        <v>0</v>
      </c>
      <c r="I156" s="69">
        <f t="shared" si="40"/>
        <v>0</v>
      </c>
      <c r="J156" s="69">
        <f t="shared" si="41"/>
        <v>0</v>
      </c>
      <c r="K156" s="69">
        <f t="shared" si="42"/>
        <v>0</v>
      </c>
      <c r="L156" s="69">
        <f t="shared" si="43"/>
        <v>0</v>
      </c>
      <c r="M156" s="69">
        <f t="shared" ca="1" si="44"/>
        <v>5.4540379887346793E-3</v>
      </c>
      <c r="N156" s="69">
        <f t="shared" ca="1" si="45"/>
        <v>0</v>
      </c>
      <c r="O156" s="79">
        <f t="shared" ca="1" si="46"/>
        <v>0</v>
      </c>
      <c r="P156" s="69">
        <f t="shared" ca="1" si="47"/>
        <v>0</v>
      </c>
      <c r="Q156" s="69">
        <f t="shared" ca="1" si="48"/>
        <v>0</v>
      </c>
      <c r="R156" s="44">
        <f t="shared" ca="1" si="49"/>
        <v>-5.4540379887346793E-3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69">
        <f t="shared" si="37"/>
        <v>0</v>
      </c>
      <c r="G157" s="69">
        <f t="shared" si="38"/>
        <v>0</v>
      </c>
      <c r="H157" s="69">
        <f t="shared" si="39"/>
        <v>0</v>
      </c>
      <c r="I157" s="69">
        <f t="shared" si="40"/>
        <v>0</v>
      </c>
      <c r="J157" s="69">
        <f t="shared" si="41"/>
        <v>0</v>
      </c>
      <c r="K157" s="69">
        <f t="shared" si="42"/>
        <v>0</v>
      </c>
      <c r="L157" s="69">
        <f t="shared" si="43"/>
        <v>0</v>
      </c>
      <c r="M157" s="69">
        <f t="shared" ca="1" si="44"/>
        <v>5.4540379887346793E-3</v>
      </c>
      <c r="N157" s="69">
        <f t="shared" ca="1" si="45"/>
        <v>0</v>
      </c>
      <c r="O157" s="79">
        <f t="shared" ca="1" si="46"/>
        <v>0</v>
      </c>
      <c r="P157" s="69">
        <f t="shared" ca="1" si="47"/>
        <v>0</v>
      </c>
      <c r="Q157" s="69">
        <f t="shared" ca="1" si="48"/>
        <v>0</v>
      </c>
      <c r="R157" s="44">
        <f t="shared" ca="1" si="49"/>
        <v>-5.4540379887346793E-3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69">
        <f t="shared" si="37"/>
        <v>0</v>
      </c>
      <c r="G158" s="69">
        <f t="shared" si="38"/>
        <v>0</v>
      </c>
      <c r="H158" s="69">
        <f t="shared" si="39"/>
        <v>0</v>
      </c>
      <c r="I158" s="69">
        <f t="shared" si="40"/>
        <v>0</v>
      </c>
      <c r="J158" s="69">
        <f t="shared" si="41"/>
        <v>0</v>
      </c>
      <c r="K158" s="69">
        <f t="shared" si="42"/>
        <v>0</v>
      </c>
      <c r="L158" s="69">
        <f t="shared" si="43"/>
        <v>0</v>
      </c>
      <c r="M158" s="69">
        <f t="shared" ca="1" si="44"/>
        <v>5.4540379887346793E-3</v>
      </c>
      <c r="N158" s="69">
        <f t="shared" ca="1" si="45"/>
        <v>0</v>
      </c>
      <c r="O158" s="79">
        <f t="shared" ca="1" si="46"/>
        <v>0</v>
      </c>
      <c r="P158" s="69">
        <f t="shared" ca="1" si="47"/>
        <v>0</v>
      </c>
      <c r="Q158" s="69">
        <f t="shared" ca="1" si="48"/>
        <v>0</v>
      </c>
      <c r="R158" s="44">
        <f t="shared" ca="1" si="49"/>
        <v>-5.4540379887346793E-3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69">
        <f t="shared" si="37"/>
        <v>0</v>
      </c>
      <c r="G159" s="69">
        <f t="shared" si="38"/>
        <v>0</v>
      </c>
      <c r="H159" s="69">
        <f t="shared" si="39"/>
        <v>0</v>
      </c>
      <c r="I159" s="69">
        <f t="shared" si="40"/>
        <v>0</v>
      </c>
      <c r="J159" s="69">
        <f t="shared" si="41"/>
        <v>0</v>
      </c>
      <c r="K159" s="69">
        <f t="shared" si="42"/>
        <v>0</v>
      </c>
      <c r="L159" s="69">
        <f t="shared" si="43"/>
        <v>0</v>
      </c>
      <c r="M159" s="69">
        <f t="shared" ca="1" si="44"/>
        <v>5.4540379887346793E-3</v>
      </c>
      <c r="N159" s="69">
        <f t="shared" ca="1" si="45"/>
        <v>0</v>
      </c>
      <c r="O159" s="79">
        <f t="shared" ca="1" si="46"/>
        <v>0</v>
      </c>
      <c r="P159" s="69">
        <f t="shared" ca="1" si="47"/>
        <v>0</v>
      </c>
      <c r="Q159" s="69">
        <f t="shared" ca="1" si="48"/>
        <v>0</v>
      </c>
      <c r="R159" s="44">
        <f t="shared" ca="1" si="49"/>
        <v>-5.4540379887346793E-3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69">
        <f t="shared" si="37"/>
        <v>0</v>
      </c>
      <c r="G160" s="69">
        <f t="shared" si="38"/>
        <v>0</v>
      </c>
      <c r="H160" s="69">
        <f t="shared" si="39"/>
        <v>0</v>
      </c>
      <c r="I160" s="69">
        <f t="shared" si="40"/>
        <v>0</v>
      </c>
      <c r="J160" s="69">
        <f t="shared" si="41"/>
        <v>0</v>
      </c>
      <c r="K160" s="69">
        <f t="shared" si="42"/>
        <v>0</v>
      </c>
      <c r="L160" s="69">
        <f t="shared" si="43"/>
        <v>0</v>
      </c>
      <c r="M160" s="69">
        <f t="shared" ca="1" si="44"/>
        <v>5.4540379887346793E-3</v>
      </c>
      <c r="N160" s="69">
        <f t="shared" ca="1" si="45"/>
        <v>0</v>
      </c>
      <c r="O160" s="79">
        <f t="shared" ca="1" si="46"/>
        <v>0</v>
      </c>
      <c r="P160" s="69">
        <f t="shared" ca="1" si="47"/>
        <v>0</v>
      </c>
      <c r="Q160" s="69">
        <f t="shared" ca="1" si="48"/>
        <v>0</v>
      </c>
      <c r="R160" s="44">
        <f t="shared" ca="1" si="49"/>
        <v>-5.4540379887346793E-3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69">
        <f t="shared" si="37"/>
        <v>0</v>
      </c>
      <c r="G161" s="69">
        <f t="shared" si="38"/>
        <v>0</v>
      </c>
      <c r="H161" s="69">
        <f t="shared" si="39"/>
        <v>0</v>
      </c>
      <c r="I161" s="69">
        <f t="shared" si="40"/>
        <v>0</v>
      </c>
      <c r="J161" s="69">
        <f t="shared" si="41"/>
        <v>0</v>
      </c>
      <c r="K161" s="69">
        <f t="shared" si="42"/>
        <v>0</v>
      </c>
      <c r="L161" s="69">
        <f t="shared" si="43"/>
        <v>0</v>
      </c>
      <c r="M161" s="69">
        <f t="shared" ca="1" si="44"/>
        <v>5.4540379887346793E-3</v>
      </c>
      <c r="N161" s="69">
        <f t="shared" ca="1" si="45"/>
        <v>0</v>
      </c>
      <c r="O161" s="79">
        <f t="shared" ca="1" si="46"/>
        <v>0</v>
      </c>
      <c r="P161" s="69">
        <f t="shared" ca="1" si="47"/>
        <v>0</v>
      </c>
      <c r="Q161" s="69">
        <f t="shared" ca="1" si="48"/>
        <v>0</v>
      </c>
      <c r="R161" s="44">
        <f t="shared" ca="1" si="49"/>
        <v>-5.4540379887346793E-3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69">
        <f t="shared" si="37"/>
        <v>0</v>
      </c>
      <c r="G162" s="69">
        <f t="shared" si="38"/>
        <v>0</v>
      </c>
      <c r="H162" s="69">
        <f t="shared" si="39"/>
        <v>0</v>
      </c>
      <c r="I162" s="69">
        <f t="shared" si="40"/>
        <v>0</v>
      </c>
      <c r="J162" s="69">
        <f t="shared" si="41"/>
        <v>0</v>
      </c>
      <c r="K162" s="69">
        <f t="shared" si="42"/>
        <v>0</v>
      </c>
      <c r="L162" s="69">
        <f t="shared" si="43"/>
        <v>0</v>
      </c>
      <c r="M162" s="69">
        <f t="shared" ca="1" si="44"/>
        <v>5.4540379887346793E-3</v>
      </c>
      <c r="N162" s="69">
        <f t="shared" ca="1" si="45"/>
        <v>0</v>
      </c>
      <c r="O162" s="79">
        <f t="shared" ca="1" si="46"/>
        <v>0</v>
      </c>
      <c r="P162" s="69">
        <f t="shared" ca="1" si="47"/>
        <v>0</v>
      </c>
      <c r="Q162" s="69">
        <f t="shared" ca="1" si="48"/>
        <v>0</v>
      </c>
      <c r="R162" s="44">
        <f t="shared" ca="1" si="49"/>
        <v>-5.4540379887346793E-3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69">
        <f t="shared" si="37"/>
        <v>0</v>
      </c>
      <c r="G163" s="69">
        <f t="shared" si="38"/>
        <v>0</v>
      </c>
      <c r="H163" s="69">
        <f t="shared" si="39"/>
        <v>0</v>
      </c>
      <c r="I163" s="69">
        <f t="shared" si="40"/>
        <v>0</v>
      </c>
      <c r="J163" s="69">
        <f t="shared" si="41"/>
        <v>0</v>
      </c>
      <c r="K163" s="69">
        <f t="shared" si="42"/>
        <v>0</v>
      </c>
      <c r="L163" s="69">
        <f t="shared" si="43"/>
        <v>0</v>
      </c>
      <c r="M163" s="69">
        <f t="shared" ca="1" si="44"/>
        <v>5.4540379887346793E-3</v>
      </c>
      <c r="N163" s="69">
        <f t="shared" ca="1" si="45"/>
        <v>0</v>
      </c>
      <c r="O163" s="79">
        <f t="shared" ca="1" si="46"/>
        <v>0</v>
      </c>
      <c r="P163" s="69">
        <f t="shared" ca="1" si="47"/>
        <v>0</v>
      </c>
      <c r="Q163" s="69">
        <f t="shared" ca="1" si="48"/>
        <v>0</v>
      </c>
      <c r="R163" s="44">
        <f t="shared" ca="1" si="49"/>
        <v>-5.4540379887346793E-3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69">
        <f t="shared" si="37"/>
        <v>0</v>
      </c>
      <c r="G164" s="69">
        <f t="shared" si="38"/>
        <v>0</v>
      </c>
      <c r="H164" s="69">
        <f t="shared" si="39"/>
        <v>0</v>
      </c>
      <c r="I164" s="69">
        <f t="shared" si="40"/>
        <v>0</v>
      </c>
      <c r="J164" s="69">
        <f t="shared" si="41"/>
        <v>0</v>
      </c>
      <c r="K164" s="69">
        <f t="shared" si="42"/>
        <v>0</v>
      </c>
      <c r="L164" s="69">
        <f t="shared" si="43"/>
        <v>0</v>
      </c>
      <c r="M164" s="69">
        <f t="shared" ca="1" si="44"/>
        <v>5.4540379887346793E-3</v>
      </c>
      <c r="N164" s="69">
        <f t="shared" ca="1" si="45"/>
        <v>0</v>
      </c>
      <c r="O164" s="79">
        <f t="shared" ca="1" si="46"/>
        <v>0</v>
      </c>
      <c r="P164" s="69">
        <f t="shared" ca="1" si="47"/>
        <v>0</v>
      </c>
      <c r="Q164" s="69">
        <f t="shared" ca="1" si="48"/>
        <v>0</v>
      </c>
      <c r="R164" s="44">
        <f t="shared" ca="1" si="49"/>
        <v>-5.4540379887346793E-3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69">
        <f t="shared" si="37"/>
        <v>0</v>
      </c>
      <c r="G165" s="69">
        <f t="shared" si="38"/>
        <v>0</v>
      </c>
      <c r="H165" s="69">
        <f t="shared" si="39"/>
        <v>0</v>
      </c>
      <c r="I165" s="69">
        <f t="shared" si="40"/>
        <v>0</v>
      </c>
      <c r="J165" s="69">
        <f t="shared" si="41"/>
        <v>0</v>
      </c>
      <c r="K165" s="69">
        <f t="shared" si="42"/>
        <v>0</v>
      </c>
      <c r="L165" s="69">
        <f t="shared" si="43"/>
        <v>0</v>
      </c>
      <c r="M165" s="69">
        <f t="shared" ca="1" si="44"/>
        <v>5.4540379887346793E-3</v>
      </c>
      <c r="N165" s="69">
        <f t="shared" ca="1" si="45"/>
        <v>0</v>
      </c>
      <c r="O165" s="79">
        <f t="shared" ca="1" si="46"/>
        <v>0</v>
      </c>
      <c r="P165" s="69">
        <f t="shared" ca="1" si="47"/>
        <v>0</v>
      </c>
      <c r="Q165" s="69">
        <f t="shared" ca="1" si="48"/>
        <v>0</v>
      </c>
      <c r="R165" s="44">
        <f t="shared" ca="1" si="49"/>
        <v>-5.4540379887346793E-3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69">
        <f t="shared" si="37"/>
        <v>0</v>
      </c>
      <c r="G166" s="69">
        <f t="shared" si="38"/>
        <v>0</v>
      </c>
      <c r="H166" s="69">
        <f t="shared" si="39"/>
        <v>0</v>
      </c>
      <c r="I166" s="69">
        <f t="shared" si="40"/>
        <v>0</v>
      </c>
      <c r="J166" s="69">
        <f t="shared" si="41"/>
        <v>0</v>
      </c>
      <c r="K166" s="69">
        <f t="shared" si="42"/>
        <v>0</v>
      </c>
      <c r="L166" s="69">
        <f t="shared" si="43"/>
        <v>0</v>
      </c>
      <c r="M166" s="69">
        <f t="shared" ca="1" si="44"/>
        <v>5.4540379887346793E-3</v>
      </c>
      <c r="N166" s="69">
        <f t="shared" ca="1" si="45"/>
        <v>0</v>
      </c>
      <c r="O166" s="79">
        <f t="shared" ca="1" si="46"/>
        <v>0</v>
      </c>
      <c r="P166" s="69">
        <f t="shared" ca="1" si="47"/>
        <v>0</v>
      </c>
      <c r="Q166" s="69">
        <f t="shared" ca="1" si="48"/>
        <v>0</v>
      </c>
      <c r="R166" s="44">
        <f t="shared" ca="1" si="49"/>
        <v>-5.4540379887346793E-3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69">
        <f t="shared" si="37"/>
        <v>0</v>
      </c>
      <c r="G167" s="69">
        <f t="shared" si="38"/>
        <v>0</v>
      </c>
      <c r="H167" s="69">
        <f t="shared" si="39"/>
        <v>0</v>
      </c>
      <c r="I167" s="69">
        <f t="shared" si="40"/>
        <v>0</v>
      </c>
      <c r="J167" s="69">
        <f t="shared" si="41"/>
        <v>0</v>
      </c>
      <c r="K167" s="69">
        <f t="shared" si="42"/>
        <v>0</v>
      </c>
      <c r="L167" s="69">
        <f t="shared" si="43"/>
        <v>0</v>
      </c>
      <c r="M167" s="69">
        <f t="shared" ca="1" si="44"/>
        <v>5.4540379887346793E-3</v>
      </c>
      <c r="N167" s="69">
        <f t="shared" ca="1" si="45"/>
        <v>0</v>
      </c>
      <c r="O167" s="79">
        <f t="shared" ca="1" si="46"/>
        <v>0</v>
      </c>
      <c r="P167" s="69">
        <f t="shared" ca="1" si="47"/>
        <v>0</v>
      </c>
      <c r="Q167" s="69">
        <f t="shared" ca="1" si="48"/>
        <v>0</v>
      </c>
      <c r="R167" s="44">
        <f t="shared" ca="1" si="49"/>
        <v>-5.4540379887346793E-3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69">
        <f t="shared" si="37"/>
        <v>0</v>
      </c>
      <c r="G168" s="69">
        <f t="shared" si="38"/>
        <v>0</v>
      </c>
      <c r="H168" s="69">
        <f t="shared" si="39"/>
        <v>0</v>
      </c>
      <c r="I168" s="69">
        <f t="shared" si="40"/>
        <v>0</v>
      </c>
      <c r="J168" s="69">
        <f t="shared" si="41"/>
        <v>0</v>
      </c>
      <c r="K168" s="69">
        <f t="shared" si="42"/>
        <v>0</v>
      </c>
      <c r="L168" s="69">
        <f t="shared" si="43"/>
        <v>0</v>
      </c>
      <c r="M168" s="69">
        <f t="shared" ca="1" si="44"/>
        <v>5.4540379887346793E-3</v>
      </c>
      <c r="N168" s="69">
        <f t="shared" ca="1" si="45"/>
        <v>0</v>
      </c>
      <c r="O168" s="79">
        <f t="shared" ca="1" si="46"/>
        <v>0</v>
      </c>
      <c r="P168" s="69">
        <f t="shared" ca="1" si="47"/>
        <v>0</v>
      </c>
      <c r="Q168" s="69">
        <f t="shared" ca="1" si="48"/>
        <v>0</v>
      </c>
      <c r="R168" s="44">
        <f t="shared" ca="1" si="49"/>
        <v>-5.4540379887346793E-3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69">
        <f t="shared" si="37"/>
        <v>0</v>
      </c>
      <c r="G169" s="69">
        <f t="shared" si="38"/>
        <v>0</v>
      </c>
      <c r="H169" s="69">
        <f t="shared" si="39"/>
        <v>0</v>
      </c>
      <c r="I169" s="69">
        <f t="shared" si="40"/>
        <v>0</v>
      </c>
      <c r="J169" s="69">
        <f t="shared" si="41"/>
        <v>0</v>
      </c>
      <c r="K169" s="69">
        <f t="shared" si="42"/>
        <v>0</v>
      </c>
      <c r="L169" s="69">
        <f t="shared" si="43"/>
        <v>0</v>
      </c>
      <c r="M169" s="69">
        <f t="shared" ca="1" si="44"/>
        <v>5.4540379887346793E-3</v>
      </c>
      <c r="N169" s="69">
        <f t="shared" ca="1" si="45"/>
        <v>0</v>
      </c>
      <c r="O169" s="79">
        <f t="shared" ca="1" si="46"/>
        <v>0</v>
      </c>
      <c r="P169" s="69">
        <f t="shared" ca="1" si="47"/>
        <v>0</v>
      </c>
      <c r="Q169" s="69">
        <f t="shared" ca="1" si="48"/>
        <v>0</v>
      </c>
      <c r="R169" s="44">
        <f t="shared" ca="1" si="49"/>
        <v>-5.4540379887346793E-3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69">
        <f t="shared" si="37"/>
        <v>0</v>
      </c>
      <c r="G170" s="69">
        <f t="shared" si="38"/>
        <v>0</v>
      </c>
      <c r="H170" s="69">
        <f t="shared" si="39"/>
        <v>0</v>
      </c>
      <c r="I170" s="69">
        <f t="shared" si="40"/>
        <v>0</v>
      </c>
      <c r="J170" s="69">
        <f t="shared" si="41"/>
        <v>0</v>
      </c>
      <c r="K170" s="69">
        <f t="shared" si="42"/>
        <v>0</v>
      </c>
      <c r="L170" s="69">
        <f t="shared" si="43"/>
        <v>0</v>
      </c>
      <c r="M170" s="69">
        <f t="shared" ca="1" si="44"/>
        <v>5.4540379887346793E-3</v>
      </c>
      <c r="N170" s="69">
        <f t="shared" ca="1" si="45"/>
        <v>0</v>
      </c>
      <c r="O170" s="79">
        <f t="shared" ca="1" si="46"/>
        <v>0</v>
      </c>
      <c r="P170" s="69">
        <f t="shared" ca="1" si="47"/>
        <v>0</v>
      </c>
      <c r="Q170" s="69">
        <f t="shared" ca="1" si="48"/>
        <v>0</v>
      </c>
      <c r="R170" s="44">
        <f t="shared" ca="1" si="49"/>
        <v>-5.4540379887346793E-3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69">
        <f t="shared" si="37"/>
        <v>0</v>
      </c>
      <c r="G171" s="69">
        <f t="shared" si="38"/>
        <v>0</v>
      </c>
      <c r="H171" s="69">
        <f t="shared" si="39"/>
        <v>0</v>
      </c>
      <c r="I171" s="69">
        <f t="shared" si="40"/>
        <v>0</v>
      </c>
      <c r="J171" s="69">
        <f t="shared" si="41"/>
        <v>0</v>
      </c>
      <c r="K171" s="69">
        <f t="shared" si="42"/>
        <v>0</v>
      </c>
      <c r="L171" s="69">
        <f t="shared" si="43"/>
        <v>0</v>
      </c>
      <c r="M171" s="69">
        <f t="shared" ca="1" si="44"/>
        <v>5.4540379887346793E-3</v>
      </c>
      <c r="N171" s="69">
        <f t="shared" ca="1" si="45"/>
        <v>0</v>
      </c>
      <c r="O171" s="79">
        <f t="shared" ca="1" si="46"/>
        <v>0</v>
      </c>
      <c r="P171" s="69">
        <f t="shared" ca="1" si="47"/>
        <v>0</v>
      </c>
      <c r="Q171" s="69">
        <f t="shared" ca="1" si="48"/>
        <v>0</v>
      </c>
      <c r="R171" s="44">
        <f t="shared" ca="1" si="49"/>
        <v>-5.4540379887346793E-3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69">
        <f t="shared" si="37"/>
        <v>0</v>
      </c>
      <c r="G172" s="69">
        <f t="shared" si="38"/>
        <v>0</v>
      </c>
      <c r="H172" s="69">
        <f t="shared" si="39"/>
        <v>0</v>
      </c>
      <c r="I172" s="69">
        <f t="shared" si="40"/>
        <v>0</v>
      </c>
      <c r="J172" s="69">
        <f t="shared" si="41"/>
        <v>0</v>
      </c>
      <c r="K172" s="69">
        <f t="shared" si="42"/>
        <v>0</v>
      </c>
      <c r="L172" s="69">
        <f t="shared" si="43"/>
        <v>0</v>
      </c>
      <c r="M172" s="69">
        <f t="shared" ca="1" si="44"/>
        <v>5.4540379887346793E-3</v>
      </c>
      <c r="N172" s="69">
        <f t="shared" ca="1" si="45"/>
        <v>0</v>
      </c>
      <c r="O172" s="79">
        <f t="shared" ca="1" si="46"/>
        <v>0</v>
      </c>
      <c r="P172" s="69">
        <f t="shared" ca="1" si="47"/>
        <v>0</v>
      </c>
      <c r="Q172" s="69">
        <f t="shared" ca="1" si="48"/>
        <v>0</v>
      </c>
      <c r="R172" s="44">
        <f t="shared" ca="1" si="49"/>
        <v>-5.4540379887346793E-3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69">
        <f t="shared" si="37"/>
        <v>0</v>
      </c>
      <c r="G173" s="69">
        <f t="shared" si="38"/>
        <v>0</v>
      </c>
      <c r="H173" s="69">
        <f t="shared" si="39"/>
        <v>0</v>
      </c>
      <c r="I173" s="69">
        <f t="shared" si="40"/>
        <v>0</v>
      </c>
      <c r="J173" s="69">
        <f t="shared" si="41"/>
        <v>0</v>
      </c>
      <c r="K173" s="69">
        <f t="shared" si="42"/>
        <v>0</v>
      </c>
      <c r="L173" s="69">
        <f t="shared" si="43"/>
        <v>0</v>
      </c>
      <c r="M173" s="69">
        <f t="shared" ca="1" si="44"/>
        <v>5.4540379887346793E-3</v>
      </c>
      <c r="N173" s="69">
        <f t="shared" ca="1" si="45"/>
        <v>0</v>
      </c>
      <c r="O173" s="79">
        <f t="shared" ca="1" si="46"/>
        <v>0</v>
      </c>
      <c r="P173" s="69">
        <f t="shared" ca="1" si="47"/>
        <v>0</v>
      </c>
      <c r="Q173" s="69">
        <f t="shared" ca="1" si="48"/>
        <v>0</v>
      </c>
      <c r="R173" s="44">
        <f t="shared" ca="1" si="49"/>
        <v>-5.4540379887346793E-3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69">
        <f t="shared" si="37"/>
        <v>0</v>
      </c>
      <c r="G174" s="69">
        <f t="shared" si="38"/>
        <v>0</v>
      </c>
      <c r="H174" s="69">
        <f t="shared" si="39"/>
        <v>0</v>
      </c>
      <c r="I174" s="69">
        <f t="shared" si="40"/>
        <v>0</v>
      </c>
      <c r="J174" s="69">
        <f t="shared" si="41"/>
        <v>0</v>
      </c>
      <c r="K174" s="69">
        <f t="shared" si="42"/>
        <v>0</v>
      </c>
      <c r="L174" s="69">
        <f t="shared" si="43"/>
        <v>0</v>
      </c>
      <c r="M174" s="69">
        <f t="shared" ca="1" si="44"/>
        <v>5.4540379887346793E-3</v>
      </c>
      <c r="N174" s="69">
        <f t="shared" ca="1" si="45"/>
        <v>0</v>
      </c>
      <c r="O174" s="79">
        <f t="shared" ca="1" si="46"/>
        <v>0</v>
      </c>
      <c r="P174" s="69">
        <f t="shared" ca="1" si="47"/>
        <v>0</v>
      </c>
      <c r="Q174" s="69">
        <f t="shared" ca="1" si="48"/>
        <v>0</v>
      </c>
      <c r="R174" s="44">
        <f t="shared" ca="1" si="49"/>
        <v>-5.4540379887346793E-3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69">
        <f t="shared" si="37"/>
        <v>0</v>
      </c>
      <c r="G175" s="69">
        <f t="shared" si="38"/>
        <v>0</v>
      </c>
      <c r="H175" s="69">
        <f t="shared" si="39"/>
        <v>0</v>
      </c>
      <c r="I175" s="69">
        <f t="shared" si="40"/>
        <v>0</v>
      </c>
      <c r="J175" s="69">
        <f t="shared" si="41"/>
        <v>0</v>
      </c>
      <c r="K175" s="69">
        <f t="shared" si="42"/>
        <v>0</v>
      </c>
      <c r="L175" s="69">
        <f t="shared" si="43"/>
        <v>0</v>
      </c>
      <c r="M175" s="69">
        <f t="shared" ca="1" si="44"/>
        <v>5.4540379887346793E-3</v>
      </c>
      <c r="N175" s="69">
        <f t="shared" ca="1" si="45"/>
        <v>0</v>
      </c>
      <c r="O175" s="79">
        <f t="shared" ca="1" si="46"/>
        <v>0</v>
      </c>
      <c r="P175" s="69">
        <f t="shared" ca="1" si="47"/>
        <v>0</v>
      </c>
      <c r="Q175" s="69">
        <f t="shared" ca="1" si="48"/>
        <v>0</v>
      </c>
      <c r="R175" s="44">
        <f t="shared" ca="1" si="49"/>
        <v>-5.4540379887346793E-3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69">
        <f t="shared" si="37"/>
        <v>0</v>
      </c>
      <c r="G176" s="69">
        <f t="shared" si="38"/>
        <v>0</v>
      </c>
      <c r="H176" s="69">
        <f t="shared" si="39"/>
        <v>0</v>
      </c>
      <c r="I176" s="69">
        <f t="shared" si="40"/>
        <v>0</v>
      </c>
      <c r="J176" s="69">
        <f t="shared" si="41"/>
        <v>0</v>
      </c>
      <c r="K176" s="69">
        <f t="shared" si="42"/>
        <v>0</v>
      </c>
      <c r="L176" s="69">
        <f t="shared" si="43"/>
        <v>0</v>
      </c>
      <c r="M176" s="69">
        <f t="shared" ca="1" si="44"/>
        <v>5.4540379887346793E-3</v>
      </c>
      <c r="N176" s="69">
        <f t="shared" ca="1" si="45"/>
        <v>0</v>
      </c>
      <c r="O176" s="79">
        <f t="shared" ca="1" si="46"/>
        <v>0</v>
      </c>
      <c r="P176" s="69">
        <f t="shared" ca="1" si="47"/>
        <v>0</v>
      </c>
      <c r="Q176" s="69">
        <f t="shared" ca="1" si="48"/>
        <v>0</v>
      </c>
      <c r="R176" s="44">
        <f t="shared" ca="1" si="49"/>
        <v>-5.4540379887346793E-3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69">
        <f t="shared" si="37"/>
        <v>0</v>
      </c>
      <c r="G177" s="69">
        <f t="shared" si="38"/>
        <v>0</v>
      </c>
      <c r="H177" s="69">
        <f t="shared" si="39"/>
        <v>0</v>
      </c>
      <c r="I177" s="69">
        <f t="shared" si="40"/>
        <v>0</v>
      </c>
      <c r="J177" s="69">
        <f t="shared" si="41"/>
        <v>0</v>
      </c>
      <c r="K177" s="69">
        <f t="shared" si="42"/>
        <v>0</v>
      </c>
      <c r="L177" s="69">
        <f t="shared" si="43"/>
        <v>0</v>
      </c>
      <c r="M177" s="69">
        <f t="shared" ca="1" si="44"/>
        <v>5.4540379887346793E-3</v>
      </c>
      <c r="N177" s="69">
        <f t="shared" ca="1" si="45"/>
        <v>0</v>
      </c>
      <c r="O177" s="79">
        <f t="shared" ca="1" si="46"/>
        <v>0</v>
      </c>
      <c r="P177" s="69">
        <f t="shared" ca="1" si="47"/>
        <v>0</v>
      </c>
      <c r="Q177" s="69">
        <f t="shared" ca="1" si="48"/>
        <v>0</v>
      </c>
      <c r="R177" s="44">
        <f t="shared" ca="1" si="49"/>
        <v>-5.4540379887346793E-3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69">
        <f t="shared" si="37"/>
        <v>0</v>
      </c>
      <c r="G178" s="69">
        <f t="shared" si="38"/>
        <v>0</v>
      </c>
      <c r="H178" s="69">
        <f t="shared" si="39"/>
        <v>0</v>
      </c>
      <c r="I178" s="69">
        <f t="shared" si="40"/>
        <v>0</v>
      </c>
      <c r="J178" s="69">
        <f t="shared" si="41"/>
        <v>0</v>
      </c>
      <c r="K178" s="69">
        <f t="shared" si="42"/>
        <v>0</v>
      </c>
      <c r="L178" s="69">
        <f t="shared" si="43"/>
        <v>0</v>
      </c>
      <c r="M178" s="69">
        <f t="shared" ca="1" si="44"/>
        <v>5.4540379887346793E-3</v>
      </c>
      <c r="N178" s="69">
        <f t="shared" ca="1" si="45"/>
        <v>0</v>
      </c>
      <c r="O178" s="79">
        <f t="shared" ca="1" si="46"/>
        <v>0</v>
      </c>
      <c r="P178" s="69">
        <f t="shared" ca="1" si="47"/>
        <v>0</v>
      </c>
      <c r="Q178" s="69">
        <f t="shared" ca="1" si="48"/>
        <v>0</v>
      </c>
      <c r="R178" s="44">
        <f t="shared" ca="1" si="49"/>
        <v>-5.4540379887346793E-3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69">
        <f t="shared" si="37"/>
        <v>0</v>
      </c>
      <c r="G179" s="69">
        <f t="shared" si="38"/>
        <v>0</v>
      </c>
      <c r="H179" s="69">
        <f t="shared" si="39"/>
        <v>0</v>
      </c>
      <c r="I179" s="69">
        <f t="shared" si="40"/>
        <v>0</v>
      </c>
      <c r="J179" s="69">
        <f t="shared" si="41"/>
        <v>0</v>
      </c>
      <c r="K179" s="69">
        <f t="shared" si="42"/>
        <v>0</v>
      </c>
      <c r="L179" s="69">
        <f t="shared" si="43"/>
        <v>0</v>
      </c>
      <c r="M179" s="69">
        <f t="shared" ca="1" si="44"/>
        <v>5.4540379887346793E-3</v>
      </c>
      <c r="N179" s="69">
        <f t="shared" ca="1" si="45"/>
        <v>0</v>
      </c>
      <c r="O179" s="79">
        <f t="shared" ca="1" si="46"/>
        <v>0</v>
      </c>
      <c r="P179" s="69">
        <f t="shared" ca="1" si="47"/>
        <v>0</v>
      </c>
      <c r="Q179" s="69">
        <f t="shared" ca="1" si="48"/>
        <v>0</v>
      </c>
      <c r="R179" s="44">
        <f t="shared" ca="1" si="49"/>
        <v>-5.4540379887346793E-3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69">
        <f t="shared" si="37"/>
        <v>0</v>
      </c>
      <c r="G180" s="69">
        <f t="shared" si="38"/>
        <v>0</v>
      </c>
      <c r="H180" s="69">
        <f t="shared" si="39"/>
        <v>0</v>
      </c>
      <c r="I180" s="69">
        <f t="shared" si="40"/>
        <v>0</v>
      </c>
      <c r="J180" s="69">
        <f t="shared" si="41"/>
        <v>0</v>
      </c>
      <c r="K180" s="69">
        <f t="shared" si="42"/>
        <v>0</v>
      </c>
      <c r="L180" s="69">
        <f t="shared" si="43"/>
        <v>0</v>
      </c>
      <c r="M180" s="69">
        <f t="shared" ca="1" si="44"/>
        <v>5.4540379887346793E-3</v>
      </c>
      <c r="N180" s="69">
        <f t="shared" ca="1" si="45"/>
        <v>0</v>
      </c>
      <c r="O180" s="79">
        <f t="shared" ca="1" si="46"/>
        <v>0</v>
      </c>
      <c r="P180" s="69">
        <f t="shared" ca="1" si="47"/>
        <v>0</v>
      </c>
      <c r="Q180" s="69">
        <f t="shared" ca="1" si="48"/>
        <v>0</v>
      </c>
      <c r="R180" s="44">
        <f t="shared" ca="1" si="49"/>
        <v>-5.4540379887346793E-3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69">
        <f t="shared" si="37"/>
        <v>0</v>
      </c>
      <c r="G181" s="69">
        <f t="shared" si="38"/>
        <v>0</v>
      </c>
      <c r="H181" s="69">
        <f t="shared" si="39"/>
        <v>0</v>
      </c>
      <c r="I181" s="69">
        <f t="shared" si="40"/>
        <v>0</v>
      </c>
      <c r="J181" s="69">
        <f t="shared" si="41"/>
        <v>0</v>
      </c>
      <c r="K181" s="69">
        <f t="shared" si="42"/>
        <v>0</v>
      </c>
      <c r="L181" s="69">
        <f t="shared" si="43"/>
        <v>0</v>
      </c>
      <c r="M181" s="69">
        <f t="shared" ca="1" si="44"/>
        <v>5.4540379887346793E-3</v>
      </c>
      <c r="N181" s="69">
        <f t="shared" ca="1" si="45"/>
        <v>0</v>
      </c>
      <c r="O181" s="79">
        <f t="shared" ca="1" si="46"/>
        <v>0</v>
      </c>
      <c r="P181" s="69">
        <f t="shared" ca="1" si="47"/>
        <v>0</v>
      </c>
      <c r="Q181" s="69">
        <f t="shared" ca="1" si="48"/>
        <v>0</v>
      </c>
      <c r="R181" s="44">
        <f t="shared" ca="1" si="49"/>
        <v>-5.4540379887346793E-3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69">
        <f t="shared" si="37"/>
        <v>0</v>
      </c>
      <c r="G182" s="69">
        <f t="shared" si="38"/>
        <v>0</v>
      </c>
      <c r="H182" s="69">
        <f t="shared" si="39"/>
        <v>0</v>
      </c>
      <c r="I182" s="69">
        <f t="shared" si="40"/>
        <v>0</v>
      </c>
      <c r="J182" s="69">
        <f t="shared" si="41"/>
        <v>0</v>
      </c>
      <c r="K182" s="69">
        <f t="shared" si="42"/>
        <v>0</v>
      </c>
      <c r="L182" s="69">
        <f t="shared" si="43"/>
        <v>0</v>
      </c>
      <c r="M182" s="69">
        <f t="shared" ca="1" si="44"/>
        <v>5.4540379887346793E-3</v>
      </c>
      <c r="N182" s="69">
        <f t="shared" ca="1" si="45"/>
        <v>0</v>
      </c>
      <c r="O182" s="79">
        <f t="shared" ca="1" si="46"/>
        <v>0</v>
      </c>
      <c r="P182" s="69">
        <f t="shared" ca="1" si="47"/>
        <v>0</v>
      </c>
      <c r="Q182" s="69">
        <f t="shared" ca="1" si="48"/>
        <v>0</v>
      </c>
      <c r="R182" s="44">
        <f t="shared" ca="1" si="49"/>
        <v>-5.4540379887346793E-3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69">
        <f t="shared" si="37"/>
        <v>0</v>
      </c>
      <c r="G183" s="69">
        <f t="shared" si="38"/>
        <v>0</v>
      </c>
      <c r="H183" s="69">
        <f t="shared" si="39"/>
        <v>0</v>
      </c>
      <c r="I183" s="69">
        <f t="shared" si="40"/>
        <v>0</v>
      </c>
      <c r="J183" s="69">
        <f t="shared" si="41"/>
        <v>0</v>
      </c>
      <c r="K183" s="69">
        <f t="shared" si="42"/>
        <v>0</v>
      </c>
      <c r="L183" s="69">
        <f t="shared" si="43"/>
        <v>0</v>
      </c>
      <c r="M183" s="69">
        <f t="shared" ca="1" si="44"/>
        <v>5.4540379887346793E-3</v>
      </c>
      <c r="N183" s="69">
        <f t="shared" ca="1" si="45"/>
        <v>0</v>
      </c>
      <c r="O183" s="79">
        <f t="shared" ca="1" si="46"/>
        <v>0</v>
      </c>
      <c r="P183" s="69">
        <f t="shared" ca="1" si="47"/>
        <v>0</v>
      </c>
      <c r="Q183" s="69">
        <f t="shared" ca="1" si="48"/>
        <v>0</v>
      </c>
      <c r="R183" s="44">
        <f t="shared" ca="1" si="49"/>
        <v>-5.4540379887346793E-3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69">
        <f t="shared" si="37"/>
        <v>0</v>
      </c>
      <c r="G184" s="69">
        <f t="shared" si="38"/>
        <v>0</v>
      </c>
      <c r="H184" s="69">
        <f t="shared" si="39"/>
        <v>0</v>
      </c>
      <c r="I184" s="69">
        <f t="shared" si="40"/>
        <v>0</v>
      </c>
      <c r="J184" s="69">
        <f t="shared" si="41"/>
        <v>0</v>
      </c>
      <c r="K184" s="69">
        <f t="shared" si="42"/>
        <v>0</v>
      </c>
      <c r="L184" s="69">
        <f t="shared" si="43"/>
        <v>0</v>
      </c>
      <c r="M184" s="69">
        <f t="shared" ca="1" si="44"/>
        <v>5.4540379887346793E-3</v>
      </c>
      <c r="N184" s="69">
        <f t="shared" ca="1" si="45"/>
        <v>0</v>
      </c>
      <c r="O184" s="79">
        <f t="shared" ca="1" si="46"/>
        <v>0</v>
      </c>
      <c r="P184" s="69">
        <f t="shared" ca="1" si="47"/>
        <v>0</v>
      </c>
      <c r="Q184" s="69">
        <f t="shared" ca="1" si="48"/>
        <v>0</v>
      </c>
      <c r="R184" s="44">
        <f t="shared" ca="1" si="49"/>
        <v>-5.4540379887346793E-3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69">
        <f t="shared" si="37"/>
        <v>0</v>
      </c>
      <c r="G185" s="69">
        <f t="shared" si="38"/>
        <v>0</v>
      </c>
      <c r="H185" s="69">
        <f t="shared" si="39"/>
        <v>0</v>
      </c>
      <c r="I185" s="69">
        <f t="shared" si="40"/>
        <v>0</v>
      </c>
      <c r="J185" s="69">
        <f t="shared" si="41"/>
        <v>0</v>
      </c>
      <c r="K185" s="69">
        <f t="shared" si="42"/>
        <v>0</v>
      </c>
      <c r="L185" s="69">
        <f t="shared" si="43"/>
        <v>0</v>
      </c>
      <c r="M185" s="69">
        <f t="shared" ca="1" si="44"/>
        <v>5.4540379887346793E-3</v>
      </c>
      <c r="N185" s="69">
        <f t="shared" ca="1" si="45"/>
        <v>0</v>
      </c>
      <c r="O185" s="79">
        <f t="shared" ca="1" si="46"/>
        <v>0</v>
      </c>
      <c r="P185" s="69">
        <f t="shared" ca="1" si="47"/>
        <v>0</v>
      </c>
      <c r="Q185" s="69">
        <f t="shared" ca="1" si="48"/>
        <v>0</v>
      </c>
      <c r="R185" s="44">
        <f t="shared" ca="1" si="49"/>
        <v>-5.4540379887346793E-3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69">
        <f t="shared" si="37"/>
        <v>0</v>
      </c>
      <c r="G186" s="69">
        <f t="shared" si="38"/>
        <v>0</v>
      </c>
      <c r="H186" s="69">
        <f t="shared" si="39"/>
        <v>0</v>
      </c>
      <c r="I186" s="69">
        <f t="shared" si="40"/>
        <v>0</v>
      </c>
      <c r="J186" s="69">
        <f t="shared" si="41"/>
        <v>0</v>
      </c>
      <c r="K186" s="69">
        <f t="shared" si="42"/>
        <v>0</v>
      </c>
      <c r="L186" s="69">
        <f t="shared" si="43"/>
        <v>0</v>
      </c>
      <c r="M186" s="69">
        <f t="shared" ca="1" si="44"/>
        <v>5.4540379887346793E-3</v>
      </c>
      <c r="N186" s="69">
        <f t="shared" ca="1" si="45"/>
        <v>0</v>
      </c>
      <c r="O186" s="79">
        <f t="shared" ca="1" si="46"/>
        <v>0</v>
      </c>
      <c r="P186" s="69">
        <f t="shared" ca="1" si="47"/>
        <v>0</v>
      </c>
      <c r="Q186" s="69">
        <f t="shared" ca="1" si="48"/>
        <v>0</v>
      </c>
      <c r="R186" s="44">
        <f t="shared" ca="1" si="49"/>
        <v>-5.4540379887346793E-3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69">
        <f t="shared" si="37"/>
        <v>0</v>
      </c>
      <c r="G187" s="69">
        <f t="shared" si="38"/>
        <v>0</v>
      </c>
      <c r="H187" s="69">
        <f t="shared" si="39"/>
        <v>0</v>
      </c>
      <c r="I187" s="69">
        <f t="shared" si="40"/>
        <v>0</v>
      </c>
      <c r="J187" s="69">
        <f t="shared" si="41"/>
        <v>0</v>
      </c>
      <c r="K187" s="69">
        <f t="shared" si="42"/>
        <v>0</v>
      </c>
      <c r="L187" s="69">
        <f t="shared" si="43"/>
        <v>0</v>
      </c>
      <c r="M187" s="69">
        <f t="shared" ca="1" si="44"/>
        <v>5.4540379887346793E-3</v>
      </c>
      <c r="N187" s="69">
        <f t="shared" ca="1" si="45"/>
        <v>0</v>
      </c>
      <c r="O187" s="79">
        <f t="shared" ca="1" si="46"/>
        <v>0</v>
      </c>
      <c r="P187" s="69">
        <f t="shared" ca="1" si="47"/>
        <v>0</v>
      </c>
      <c r="Q187" s="69">
        <f t="shared" ca="1" si="48"/>
        <v>0</v>
      </c>
      <c r="R187" s="44">
        <f t="shared" ca="1" si="49"/>
        <v>-5.4540379887346793E-3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69">
        <f t="shared" si="37"/>
        <v>0</v>
      </c>
      <c r="G188" s="69">
        <f t="shared" si="38"/>
        <v>0</v>
      </c>
      <c r="H188" s="69">
        <f t="shared" si="39"/>
        <v>0</v>
      </c>
      <c r="I188" s="69">
        <f t="shared" si="40"/>
        <v>0</v>
      </c>
      <c r="J188" s="69">
        <f t="shared" si="41"/>
        <v>0</v>
      </c>
      <c r="K188" s="69">
        <f t="shared" si="42"/>
        <v>0</v>
      </c>
      <c r="L188" s="69">
        <f t="shared" si="43"/>
        <v>0</v>
      </c>
      <c r="M188" s="69">
        <f t="shared" ca="1" si="44"/>
        <v>5.4540379887346793E-3</v>
      </c>
      <c r="N188" s="69">
        <f t="shared" ca="1" si="45"/>
        <v>0</v>
      </c>
      <c r="O188" s="79">
        <f t="shared" ca="1" si="46"/>
        <v>0</v>
      </c>
      <c r="P188" s="69">
        <f t="shared" ca="1" si="47"/>
        <v>0</v>
      </c>
      <c r="Q188" s="69">
        <f t="shared" ca="1" si="48"/>
        <v>0</v>
      </c>
      <c r="R188" s="44">
        <f t="shared" ca="1" si="49"/>
        <v>-5.4540379887346793E-3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69">
        <f t="shared" si="37"/>
        <v>0</v>
      </c>
      <c r="G189" s="69">
        <f t="shared" si="38"/>
        <v>0</v>
      </c>
      <c r="H189" s="69">
        <f t="shared" si="39"/>
        <v>0</v>
      </c>
      <c r="I189" s="69">
        <f t="shared" si="40"/>
        <v>0</v>
      </c>
      <c r="J189" s="69">
        <f t="shared" si="41"/>
        <v>0</v>
      </c>
      <c r="K189" s="69">
        <f t="shared" si="42"/>
        <v>0</v>
      </c>
      <c r="L189" s="69">
        <f t="shared" si="43"/>
        <v>0</v>
      </c>
      <c r="M189" s="69">
        <f t="shared" ca="1" si="44"/>
        <v>5.4540379887346793E-3</v>
      </c>
      <c r="N189" s="69">
        <f t="shared" ca="1" si="45"/>
        <v>0</v>
      </c>
      <c r="O189" s="79">
        <f t="shared" ca="1" si="46"/>
        <v>0</v>
      </c>
      <c r="P189" s="69">
        <f t="shared" ca="1" si="47"/>
        <v>0</v>
      </c>
      <c r="Q189" s="69">
        <f t="shared" ca="1" si="48"/>
        <v>0</v>
      </c>
      <c r="R189" s="44">
        <f t="shared" ca="1" si="49"/>
        <v>-5.4540379887346793E-3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69">
        <f t="shared" si="37"/>
        <v>0</v>
      </c>
      <c r="G190" s="69">
        <f t="shared" si="38"/>
        <v>0</v>
      </c>
      <c r="H190" s="69">
        <f t="shared" si="39"/>
        <v>0</v>
      </c>
      <c r="I190" s="69">
        <f t="shared" si="40"/>
        <v>0</v>
      </c>
      <c r="J190" s="69">
        <f t="shared" si="41"/>
        <v>0</v>
      </c>
      <c r="K190" s="69">
        <f t="shared" si="42"/>
        <v>0</v>
      </c>
      <c r="L190" s="69">
        <f t="shared" si="43"/>
        <v>0</v>
      </c>
      <c r="M190" s="69">
        <f t="shared" ca="1" si="44"/>
        <v>5.4540379887346793E-3</v>
      </c>
      <c r="N190" s="69">
        <f t="shared" ca="1" si="45"/>
        <v>0</v>
      </c>
      <c r="O190" s="79">
        <f t="shared" ca="1" si="46"/>
        <v>0</v>
      </c>
      <c r="P190" s="69">
        <f t="shared" ca="1" si="47"/>
        <v>0</v>
      </c>
      <c r="Q190" s="69">
        <f t="shared" ca="1" si="48"/>
        <v>0</v>
      </c>
      <c r="R190" s="44">
        <f t="shared" ca="1" si="49"/>
        <v>-5.4540379887346793E-3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69">
        <f t="shared" si="37"/>
        <v>0</v>
      </c>
      <c r="G191" s="69">
        <f t="shared" si="38"/>
        <v>0</v>
      </c>
      <c r="H191" s="69">
        <f t="shared" si="39"/>
        <v>0</v>
      </c>
      <c r="I191" s="69">
        <f t="shared" si="40"/>
        <v>0</v>
      </c>
      <c r="J191" s="69">
        <f t="shared" si="41"/>
        <v>0</v>
      </c>
      <c r="K191" s="69">
        <f t="shared" si="42"/>
        <v>0</v>
      </c>
      <c r="L191" s="69">
        <f t="shared" si="43"/>
        <v>0</v>
      </c>
      <c r="M191" s="69">
        <f t="shared" ca="1" si="44"/>
        <v>5.4540379887346793E-3</v>
      </c>
      <c r="N191" s="69">
        <f t="shared" ca="1" si="45"/>
        <v>0</v>
      </c>
      <c r="O191" s="79">
        <f t="shared" ca="1" si="46"/>
        <v>0</v>
      </c>
      <c r="P191" s="69">
        <f t="shared" ca="1" si="47"/>
        <v>0</v>
      </c>
      <c r="Q191" s="69">
        <f t="shared" ca="1" si="48"/>
        <v>0</v>
      </c>
      <c r="R191" s="44">
        <f t="shared" ca="1" si="49"/>
        <v>-5.4540379887346793E-3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69">
        <f t="shared" si="37"/>
        <v>0</v>
      </c>
      <c r="G192" s="69">
        <f t="shared" si="38"/>
        <v>0</v>
      </c>
      <c r="H192" s="69">
        <f t="shared" si="39"/>
        <v>0</v>
      </c>
      <c r="I192" s="69">
        <f t="shared" si="40"/>
        <v>0</v>
      </c>
      <c r="J192" s="69">
        <f t="shared" si="41"/>
        <v>0</v>
      </c>
      <c r="K192" s="69">
        <f t="shared" si="42"/>
        <v>0</v>
      </c>
      <c r="L192" s="69">
        <f t="shared" si="43"/>
        <v>0</v>
      </c>
      <c r="M192" s="69">
        <f t="shared" ca="1" si="44"/>
        <v>5.4540379887346793E-3</v>
      </c>
      <c r="N192" s="69">
        <f t="shared" ca="1" si="45"/>
        <v>0</v>
      </c>
      <c r="O192" s="79">
        <f t="shared" ca="1" si="46"/>
        <v>0</v>
      </c>
      <c r="P192" s="69">
        <f t="shared" ca="1" si="47"/>
        <v>0</v>
      </c>
      <c r="Q192" s="69">
        <f t="shared" ca="1" si="48"/>
        <v>0</v>
      </c>
      <c r="R192" s="44">
        <f t="shared" ca="1" si="49"/>
        <v>-5.4540379887346793E-3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69">
        <f t="shared" si="37"/>
        <v>0</v>
      </c>
      <c r="G193" s="69">
        <f t="shared" si="38"/>
        <v>0</v>
      </c>
      <c r="H193" s="69">
        <f t="shared" si="39"/>
        <v>0</v>
      </c>
      <c r="I193" s="69">
        <f t="shared" si="40"/>
        <v>0</v>
      </c>
      <c r="J193" s="69">
        <f t="shared" si="41"/>
        <v>0</v>
      </c>
      <c r="K193" s="69">
        <f t="shared" si="42"/>
        <v>0</v>
      </c>
      <c r="L193" s="69">
        <f t="shared" si="43"/>
        <v>0</v>
      </c>
      <c r="M193" s="69">
        <f t="shared" ca="1" si="44"/>
        <v>5.4540379887346793E-3</v>
      </c>
      <c r="N193" s="69">
        <f t="shared" ca="1" si="45"/>
        <v>0</v>
      </c>
      <c r="O193" s="79">
        <f t="shared" ca="1" si="46"/>
        <v>0</v>
      </c>
      <c r="P193" s="69">
        <f t="shared" ca="1" si="47"/>
        <v>0</v>
      </c>
      <c r="Q193" s="69">
        <f t="shared" ca="1" si="48"/>
        <v>0</v>
      </c>
      <c r="R193" s="44">
        <f t="shared" ca="1" si="49"/>
        <v>-5.4540379887346793E-3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69">
        <f t="shared" si="37"/>
        <v>0</v>
      </c>
      <c r="G194" s="69">
        <f t="shared" si="38"/>
        <v>0</v>
      </c>
      <c r="H194" s="69">
        <f t="shared" si="39"/>
        <v>0</v>
      </c>
      <c r="I194" s="69">
        <f t="shared" si="40"/>
        <v>0</v>
      </c>
      <c r="J194" s="69">
        <f t="shared" si="41"/>
        <v>0</v>
      </c>
      <c r="K194" s="69">
        <f t="shared" si="42"/>
        <v>0</v>
      </c>
      <c r="L194" s="69">
        <f t="shared" si="43"/>
        <v>0</v>
      </c>
      <c r="M194" s="69">
        <f t="shared" ca="1" si="44"/>
        <v>5.4540379887346793E-3</v>
      </c>
      <c r="N194" s="69">
        <f t="shared" ca="1" si="45"/>
        <v>0</v>
      </c>
      <c r="O194" s="79">
        <f t="shared" ca="1" si="46"/>
        <v>0</v>
      </c>
      <c r="P194" s="69">
        <f t="shared" ca="1" si="47"/>
        <v>0</v>
      </c>
      <c r="Q194" s="69">
        <f t="shared" ca="1" si="48"/>
        <v>0</v>
      </c>
      <c r="R194" s="44">
        <f t="shared" ca="1" si="49"/>
        <v>-5.4540379887346793E-3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69">
        <f t="shared" si="37"/>
        <v>0</v>
      </c>
      <c r="G195" s="69">
        <f t="shared" si="38"/>
        <v>0</v>
      </c>
      <c r="H195" s="69">
        <f t="shared" si="39"/>
        <v>0</v>
      </c>
      <c r="I195" s="69">
        <f t="shared" si="40"/>
        <v>0</v>
      </c>
      <c r="J195" s="69">
        <f t="shared" si="41"/>
        <v>0</v>
      </c>
      <c r="K195" s="69">
        <f t="shared" si="42"/>
        <v>0</v>
      </c>
      <c r="L195" s="69">
        <f t="shared" si="43"/>
        <v>0</v>
      </c>
      <c r="M195" s="69">
        <f t="shared" ca="1" si="44"/>
        <v>5.4540379887346793E-3</v>
      </c>
      <c r="N195" s="69">
        <f t="shared" ca="1" si="45"/>
        <v>0</v>
      </c>
      <c r="O195" s="79">
        <f t="shared" ca="1" si="46"/>
        <v>0</v>
      </c>
      <c r="P195" s="69">
        <f t="shared" ca="1" si="47"/>
        <v>0</v>
      </c>
      <c r="Q195" s="69">
        <f t="shared" ca="1" si="48"/>
        <v>0</v>
      </c>
      <c r="R195" s="44">
        <f t="shared" ca="1" si="49"/>
        <v>-5.4540379887346793E-3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69">
        <f t="shared" si="37"/>
        <v>0</v>
      </c>
      <c r="G196" s="69">
        <f t="shared" si="38"/>
        <v>0</v>
      </c>
      <c r="H196" s="69">
        <f t="shared" si="39"/>
        <v>0</v>
      </c>
      <c r="I196" s="69">
        <f t="shared" si="40"/>
        <v>0</v>
      </c>
      <c r="J196" s="69">
        <f t="shared" si="41"/>
        <v>0</v>
      </c>
      <c r="K196" s="69">
        <f t="shared" si="42"/>
        <v>0</v>
      </c>
      <c r="L196" s="69">
        <f t="shared" si="43"/>
        <v>0</v>
      </c>
      <c r="M196" s="69">
        <f t="shared" ca="1" si="44"/>
        <v>5.4540379887346793E-3</v>
      </c>
      <c r="N196" s="69">
        <f t="shared" ca="1" si="45"/>
        <v>0</v>
      </c>
      <c r="O196" s="79">
        <f t="shared" ca="1" si="46"/>
        <v>0</v>
      </c>
      <c r="P196" s="69">
        <f t="shared" ca="1" si="47"/>
        <v>0</v>
      </c>
      <c r="Q196" s="69">
        <f t="shared" ca="1" si="48"/>
        <v>0</v>
      </c>
      <c r="R196" s="44">
        <f t="shared" ca="1" si="49"/>
        <v>-5.4540379887346793E-3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69">
        <f t="shared" si="37"/>
        <v>0</v>
      </c>
      <c r="G197" s="69">
        <f t="shared" si="38"/>
        <v>0</v>
      </c>
      <c r="H197" s="69">
        <f t="shared" si="39"/>
        <v>0</v>
      </c>
      <c r="I197" s="69">
        <f t="shared" si="40"/>
        <v>0</v>
      </c>
      <c r="J197" s="69">
        <f t="shared" si="41"/>
        <v>0</v>
      </c>
      <c r="K197" s="69">
        <f t="shared" si="42"/>
        <v>0</v>
      </c>
      <c r="L197" s="69">
        <f t="shared" si="43"/>
        <v>0</v>
      </c>
      <c r="M197" s="69">
        <f t="shared" ca="1" si="44"/>
        <v>5.4540379887346793E-3</v>
      </c>
      <c r="N197" s="69">
        <f t="shared" ca="1" si="45"/>
        <v>0</v>
      </c>
      <c r="O197" s="79">
        <f t="shared" ca="1" si="46"/>
        <v>0</v>
      </c>
      <c r="P197" s="69">
        <f t="shared" ca="1" si="47"/>
        <v>0</v>
      </c>
      <c r="Q197" s="69">
        <f t="shared" ca="1" si="48"/>
        <v>0</v>
      </c>
      <c r="R197" s="44">
        <f t="shared" ca="1" si="49"/>
        <v>-5.4540379887346793E-3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69">
        <f t="shared" si="37"/>
        <v>0</v>
      </c>
      <c r="G198" s="69">
        <f t="shared" si="38"/>
        <v>0</v>
      </c>
      <c r="H198" s="69">
        <f t="shared" si="39"/>
        <v>0</v>
      </c>
      <c r="I198" s="69">
        <f t="shared" si="40"/>
        <v>0</v>
      </c>
      <c r="J198" s="69">
        <f t="shared" si="41"/>
        <v>0</v>
      </c>
      <c r="K198" s="69">
        <f t="shared" si="42"/>
        <v>0</v>
      </c>
      <c r="L198" s="69">
        <f t="shared" si="43"/>
        <v>0</v>
      </c>
      <c r="M198" s="69">
        <f t="shared" ca="1" si="44"/>
        <v>5.4540379887346793E-3</v>
      </c>
      <c r="N198" s="69">
        <f t="shared" ca="1" si="45"/>
        <v>0</v>
      </c>
      <c r="O198" s="79">
        <f t="shared" ca="1" si="46"/>
        <v>0</v>
      </c>
      <c r="P198" s="69">
        <f t="shared" ca="1" si="47"/>
        <v>0</v>
      </c>
      <c r="Q198" s="69">
        <f t="shared" ca="1" si="48"/>
        <v>0</v>
      </c>
      <c r="R198" s="44">
        <f t="shared" ca="1" si="49"/>
        <v>-5.4540379887346793E-3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69">
        <f t="shared" si="37"/>
        <v>0</v>
      </c>
      <c r="G199" s="69">
        <f t="shared" si="38"/>
        <v>0</v>
      </c>
      <c r="H199" s="69">
        <f t="shared" si="39"/>
        <v>0</v>
      </c>
      <c r="I199" s="69">
        <f t="shared" si="40"/>
        <v>0</v>
      </c>
      <c r="J199" s="69">
        <f t="shared" si="41"/>
        <v>0</v>
      </c>
      <c r="K199" s="69">
        <f t="shared" si="42"/>
        <v>0</v>
      </c>
      <c r="L199" s="69">
        <f t="shared" si="43"/>
        <v>0</v>
      </c>
      <c r="M199" s="69">
        <f t="shared" ca="1" si="44"/>
        <v>5.4540379887346793E-3</v>
      </c>
      <c r="N199" s="69">
        <f t="shared" ca="1" si="45"/>
        <v>0</v>
      </c>
      <c r="O199" s="79">
        <f t="shared" ca="1" si="46"/>
        <v>0</v>
      </c>
      <c r="P199" s="69">
        <f t="shared" ca="1" si="47"/>
        <v>0</v>
      </c>
      <c r="Q199" s="69">
        <f t="shared" ca="1" si="48"/>
        <v>0</v>
      </c>
      <c r="R199" s="44">
        <f t="shared" ca="1" si="49"/>
        <v>-5.4540379887346793E-3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69">
        <f t="shared" si="37"/>
        <v>0</v>
      </c>
      <c r="G200" s="69">
        <f t="shared" si="38"/>
        <v>0</v>
      </c>
      <c r="H200" s="69">
        <f t="shared" si="39"/>
        <v>0</v>
      </c>
      <c r="I200" s="69">
        <f t="shared" si="40"/>
        <v>0</v>
      </c>
      <c r="J200" s="69">
        <f t="shared" si="41"/>
        <v>0</v>
      </c>
      <c r="K200" s="69">
        <f t="shared" si="42"/>
        <v>0</v>
      </c>
      <c r="L200" s="69">
        <f t="shared" si="43"/>
        <v>0</v>
      </c>
      <c r="M200" s="69">
        <f t="shared" ca="1" si="44"/>
        <v>5.4540379887346793E-3</v>
      </c>
      <c r="N200" s="69">
        <f t="shared" ca="1" si="45"/>
        <v>0</v>
      </c>
      <c r="O200" s="79">
        <f t="shared" ca="1" si="46"/>
        <v>0</v>
      </c>
      <c r="P200" s="69">
        <f t="shared" ca="1" si="47"/>
        <v>0</v>
      </c>
      <c r="Q200" s="69">
        <f t="shared" ca="1" si="48"/>
        <v>0</v>
      </c>
      <c r="R200" s="44">
        <f t="shared" ca="1" si="49"/>
        <v>-5.4540379887346793E-3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69">
        <f t="shared" si="37"/>
        <v>0</v>
      </c>
      <c r="G201" s="69">
        <f t="shared" si="38"/>
        <v>0</v>
      </c>
      <c r="H201" s="69">
        <f t="shared" si="39"/>
        <v>0</v>
      </c>
      <c r="I201" s="69">
        <f t="shared" si="40"/>
        <v>0</v>
      </c>
      <c r="J201" s="69">
        <f t="shared" si="41"/>
        <v>0</v>
      </c>
      <c r="K201" s="69">
        <f t="shared" si="42"/>
        <v>0</v>
      </c>
      <c r="L201" s="69">
        <f t="shared" si="43"/>
        <v>0</v>
      </c>
      <c r="M201" s="69">
        <f t="shared" ca="1" si="44"/>
        <v>5.4540379887346793E-3</v>
      </c>
      <c r="N201" s="69">
        <f t="shared" ca="1" si="45"/>
        <v>0</v>
      </c>
      <c r="O201" s="79">
        <f t="shared" ca="1" si="46"/>
        <v>0</v>
      </c>
      <c r="P201" s="69">
        <f t="shared" ca="1" si="47"/>
        <v>0</v>
      </c>
      <c r="Q201" s="69">
        <f t="shared" ca="1" si="48"/>
        <v>0</v>
      </c>
      <c r="R201" s="44">
        <f t="shared" ca="1" si="49"/>
        <v>-5.4540379887346793E-3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69">
        <f t="shared" si="37"/>
        <v>0</v>
      </c>
      <c r="G202" s="69">
        <f t="shared" si="38"/>
        <v>0</v>
      </c>
      <c r="H202" s="69">
        <f t="shared" si="39"/>
        <v>0</v>
      </c>
      <c r="I202" s="69">
        <f t="shared" si="40"/>
        <v>0</v>
      </c>
      <c r="J202" s="69">
        <f t="shared" si="41"/>
        <v>0</v>
      </c>
      <c r="K202" s="69">
        <f t="shared" si="42"/>
        <v>0</v>
      </c>
      <c r="L202" s="69">
        <f t="shared" si="43"/>
        <v>0</v>
      </c>
      <c r="M202" s="69">
        <f t="shared" ca="1" si="44"/>
        <v>5.4540379887346793E-3</v>
      </c>
      <c r="N202" s="69">
        <f t="shared" ca="1" si="45"/>
        <v>0</v>
      </c>
      <c r="O202" s="79">
        <f t="shared" ca="1" si="46"/>
        <v>0</v>
      </c>
      <c r="P202" s="69">
        <f t="shared" ca="1" si="47"/>
        <v>0</v>
      </c>
      <c r="Q202" s="69">
        <f t="shared" ca="1" si="48"/>
        <v>0</v>
      </c>
      <c r="R202" s="44">
        <f t="shared" ca="1" si="49"/>
        <v>-5.4540379887346793E-3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69">
        <f t="shared" si="37"/>
        <v>0</v>
      </c>
      <c r="G203" s="69">
        <f t="shared" si="38"/>
        <v>0</v>
      </c>
      <c r="H203" s="69">
        <f t="shared" si="39"/>
        <v>0</v>
      </c>
      <c r="I203" s="69">
        <f t="shared" si="40"/>
        <v>0</v>
      </c>
      <c r="J203" s="69">
        <f t="shared" si="41"/>
        <v>0</v>
      </c>
      <c r="K203" s="69">
        <f t="shared" si="42"/>
        <v>0</v>
      </c>
      <c r="L203" s="69">
        <f t="shared" si="43"/>
        <v>0</v>
      </c>
      <c r="M203" s="69">
        <f t="shared" ca="1" si="44"/>
        <v>5.4540379887346793E-3</v>
      </c>
      <c r="N203" s="69">
        <f t="shared" ca="1" si="45"/>
        <v>0</v>
      </c>
      <c r="O203" s="79">
        <f t="shared" ca="1" si="46"/>
        <v>0</v>
      </c>
      <c r="P203" s="69">
        <f t="shared" ca="1" si="47"/>
        <v>0</v>
      </c>
      <c r="Q203" s="69">
        <f t="shared" ca="1" si="48"/>
        <v>0</v>
      </c>
      <c r="R203" s="44">
        <f t="shared" ca="1" si="49"/>
        <v>-5.4540379887346793E-3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69">
        <f t="shared" si="37"/>
        <v>0</v>
      </c>
      <c r="G204" s="69">
        <f t="shared" si="38"/>
        <v>0</v>
      </c>
      <c r="H204" s="69">
        <f t="shared" si="39"/>
        <v>0</v>
      </c>
      <c r="I204" s="69">
        <f t="shared" si="40"/>
        <v>0</v>
      </c>
      <c r="J204" s="69">
        <f t="shared" si="41"/>
        <v>0</v>
      </c>
      <c r="K204" s="69">
        <f t="shared" si="42"/>
        <v>0</v>
      </c>
      <c r="L204" s="69">
        <f t="shared" si="43"/>
        <v>0</v>
      </c>
      <c r="M204" s="69">
        <f t="shared" ca="1" si="44"/>
        <v>5.4540379887346793E-3</v>
      </c>
      <c r="N204" s="69">
        <f t="shared" ca="1" si="45"/>
        <v>0</v>
      </c>
      <c r="O204" s="79">
        <f t="shared" ca="1" si="46"/>
        <v>0</v>
      </c>
      <c r="P204" s="69">
        <f t="shared" ca="1" si="47"/>
        <v>0</v>
      </c>
      <c r="Q204" s="69">
        <f t="shared" ca="1" si="48"/>
        <v>0</v>
      </c>
      <c r="R204" s="44">
        <f t="shared" ca="1" si="49"/>
        <v>-5.4540379887346793E-3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69">
        <f t="shared" si="37"/>
        <v>0</v>
      </c>
      <c r="G205" s="69">
        <f t="shared" si="38"/>
        <v>0</v>
      </c>
      <c r="H205" s="69">
        <f t="shared" si="39"/>
        <v>0</v>
      </c>
      <c r="I205" s="69">
        <f t="shared" si="40"/>
        <v>0</v>
      </c>
      <c r="J205" s="69">
        <f t="shared" si="41"/>
        <v>0</v>
      </c>
      <c r="K205" s="69">
        <f t="shared" si="42"/>
        <v>0</v>
      </c>
      <c r="L205" s="69">
        <f t="shared" si="43"/>
        <v>0</v>
      </c>
      <c r="M205" s="69">
        <f t="shared" ca="1" si="44"/>
        <v>5.4540379887346793E-3</v>
      </c>
      <c r="N205" s="69">
        <f t="shared" ca="1" si="45"/>
        <v>0</v>
      </c>
      <c r="O205" s="79">
        <f t="shared" ca="1" si="46"/>
        <v>0</v>
      </c>
      <c r="P205" s="69">
        <f t="shared" ca="1" si="47"/>
        <v>0</v>
      </c>
      <c r="Q205" s="69">
        <f t="shared" ca="1" si="48"/>
        <v>0</v>
      </c>
      <c r="R205" s="44">
        <f t="shared" ca="1" si="49"/>
        <v>-5.4540379887346793E-3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69">
        <f t="shared" si="37"/>
        <v>0</v>
      </c>
      <c r="G206" s="69">
        <f t="shared" si="38"/>
        <v>0</v>
      </c>
      <c r="H206" s="69">
        <f t="shared" si="39"/>
        <v>0</v>
      </c>
      <c r="I206" s="69">
        <f t="shared" si="40"/>
        <v>0</v>
      </c>
      <c r="J206" s="69">
        <f t="shared" si="41"/>
        <v>0</v>
      </c>
      <c r="K206" s="69">
        <f t="shared" si="42"/>
        <v>0</v>
      </c>
      <c r="L206" s="69">
        <f t="shared" si="43"/>
        <v>0</v>
      </c>
      <c r="M206" s="69">
        <f t="shared" ca="1" si="44"/>
        <v>5.4540379887346793E-3</v>
      </c>
      <c r="N206" s="69">
        <f t="shared" ca="1" si="45"/>
        <v>0</v>
      </c>
      <c r="O206" s="79">
        <f t="shared" ca="1" si="46"/>
        <v>0</v>
      </c>
      <c r="P206" s="69">
        <f t="shared" ca="1" si="47"/>
        <v>0</v>
      </c>
      <c r="Q206" s="69">
        <f t="shared" ca="1" si="48"/>
        <v>0</v>
      </c>
      <c r="R206" s="44">
        <f t="shared" ca="1" si="49"/>
        <v>-5.4540379887346793E-3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69">
        <f t="shared" si="37"/>
        <v>0</v>
      </c>
      <c r="G207" s="69">
        <f t="shared" si="38"/>
        <v>0</v>
      </c>
      <c r="H207" s="69">
        <f t="shared" si="39"/>
        <v>0</v>
      </c>
      <c r="I207" s="69">
        <f t="shared" si="40"/>
        <v>0</v>
      </c>
      <c r="J207" s="69">
        <f t="shared" si="41"/>
        <v>0</v>
      </c>
      <c r="K207" s="69">
        <f t="shared" si="42"/>
        <v>0</v>
      </c>
      <c r="L207" s="69">
        <f t="shared" si="43"/>
        <v>0</v>
      </c>
      <c r="M207" s="69">
        <f t="shared" ca="1" si="44"/>
        <v>5.4540379887346793E-3</v>
      </c>
      <c r="N207" s="69">
        <f t="shared" ca="1" si="45"/>
        <v>0</v>
      </c>
      <c r="O207" s="79">
        <f t="shared" ca="1" si="46"/>
        <v>0</v>
      </c>
      <c r="P207" s="69">
        <f t="shared" ca="1" si="47"/>
        <v>0</v>
      </c>
      <c r="Q207" s="69">
        <f t="shared" ca="1" si="48"/>
        <v>0</v>
      </c>
      <c r="R207" s="44">
        <f t="shared" ca="1" si="49"/>
        <v>-5.4540379887346793E-3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69">
        <f t="shared" si="37"/>
        <v>0</v>
      </c>
      <c r="G208" s="69">
        <f t="shared" si="38"/>
        <v>0</v>
      </c>
      <c r="H208" s="69">
        <f t="shared" si="39"/>
        <v>0</v>
      </c>
      <c r="I208" s="69">
        <f t="shared" si="40"/>
        <v>0</v>
      </c>
      <c r="J208" s="69">
        <f t="shared" si="41"/>
        <v>0</v>
      </c>
      <c r="K208" s="69">
        <f t="shared" si="42"/>
        <v>0</v>
      </c>
      <c r="L208" s="69">
        <f t="shared" si="43"/>
        <v>0</v>
      </c>
      <c r="M208" s="69">
        <f t="shared" ca="1" si="44"/>
        <v>5.4540379887346793E-3</v>
      </c>
      <c r="N208" s="69">
        <f t="shared" ca="1" si="45"/>
        <v>0</v>
      </c>
      <c r="O208" s="79">
        <f t="shared" ca="1" si="46"/>
        <v>0</v>
      </c>
      <c r="P208" s="69">
        <f t="shared" ca="1" si="47"/>
        <v>0</v>
      </c>
      <c r="Q208" s="69">
        <f t="shared" ca="1" si="48"/>
        <v>0</v>
      </c>
      <c r="R208" s="44">
        <f t="shared" ca="1" si="49"/>
        <v>-5.4540379887346793E-3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69">
        <f t="shared" si="37"/>
        <v>0</v>
      </c>
      <c r="G209" s="69">
        <f t="shared" si="38"/>
        <v>0</v>
      </c>
      <c r="H209" s="69">
        <f t="shared" si="39"/>
        <v>0</v>
      </c>
      <c r="I209" s="69">
        <f t="shared" si="40"/>
        <v>0</v>
      </c>
      <c r="J209" s="69">
        <f t="shared" si="41"/>
        <v>0</v>
      </c>
      <c r="K209" s="69">
        <f t="shared" si="42"/>
        <v>0</v>
      </c>
      <c r="L209" s="69">
        <f t="shared" si="43"/>
        <v>0</v>
      </c>
      <c r="M209" s="69">
        <f t="shared" ca="1" si="44"/>
        <v>5.4540379887346793E-3</v>
      </c>
      <c r="N209" s="69">
        <f t="shared" ca="1" si="45"/>
        <v>0</v>
      </c>
      <c r="O209" s="79">
        <f t="shared" ca="1" si="46"/>
        <v>0</v>
      </c>
      <c r="P209" s="69">
        <f t="shared" ca="1" si="47"/>
        <v>0</v>
      </c>
      <c r="Q209" s="69">
        <f t="shared" ca="1" si="48"/>
        <v>0</v>
      </c>
      <c r="R209" s="44">
        <f t="shared" ca="1" si="49"/>
        <v>-5.4540379887346793E-3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69">
        <f t="shared" si="37"/>
        <v>0</v>
      </c>
      <c r="G210" s="69">
        <f t="shared" si="38"/>
        <v>0</v>
      </c>
      <c r="H210" s="69">
        <f t="shared" si="39"/>
        <v>0</v>
      </c>
      <c r="I210" s="69">
        <f t="shared" si="40"/>
        <v>0</v>
      </c>
      <c r="J210" s="69">
        <f t="shared" si="41"/>
        <v>0</v>
      </c>
      <c r="K210" s="69">
        <f t="shared" si="42"/>
        <v>0</v>
      </c>
      <c r="L210" s="69">
        <f t="shared" si="43"/>
        <v>0</v>
      </c>
      <c r="M210" s="69">
        <f t="shared" ca="1" si="44"/>
        <v>5.4540379887346793E-3</v>
      </c>
      <c r="N210" s="69">
        <f t="shared" ca="1" si="45"/>
        <v>0</v>
      </c>
      <c r="O210" s="79">
        <f t="shared" ca="1" si="46"/>
        <v>0</v>
      </c>
      <c r="P210" s="69">
        <f t="shared" ca="1" si="47"/>
        <v>0</v>
      </c>
      <c r="Q210" s="69">
        <f t="shared" ca="1" si="48"/>
        <v>0</v>
      </c>
      <c r="R210" s="44">
        <f t="shared" ca="1" si="49"/>
        <v>-5.4540379887346793E-3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69">
        <f t="shared" si="37"/>
        <v>0</v>
      </c>
      <c r="G211" s="69">
        <f t="shared" si="38"/>
        <v>0</v>
      </c>
      <c r="H211" s="69">
        <f t="shared" si="39"/>
        <v>0</v>
      </c>
      <c r="I211" s="69">
        <f t="shared" si="40"/>
        <v>0</v>
      </c>
      <c r="J211" s="69">
        <f t="shared" si="41"/>
        <v>0</v>
      </c>
      <c r="K211" s="69">
        <f t="shared" si="42"/>
        <v>0</v>
      </c>
      <c r="L211" s="69">
        <f t="shared" si="43"/>
        <v>0</v>
      </c>
      <c r="M211" s="69">
        <f t="shared" ca="1" si="44"/>
        <v>5.4540379887346793E-3</v>
      </c>
      <c r="N211" s="69">
        <f t="shared" ca="1" si="45"/>
        <v>0</v>
      </c>
      <c r="O211" s="79">
        <f t="shared" ca="1" si="46"/>
        <v>0</v>
      </c>
      <c r="P211" s="69">
        <f t="shared" ca="1" si="47"/>
        <v>0</v>
      </c>
      <c r="Q211" s="69">
        <f t="shared" ca="1" si="48"/>
        <v>0</v>
      </c>
      <c r="R211" s="44">
        <f t="shared" ca="1" si="49"/>
        <v>-5.4540379887346793E-3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69">
        <f t="shared" si="37"/>
        <v>0</v>
      </c>
      <c r="G212" s="69">
        <f t="shared" si="38"/>
        <v>0</v>
      </c>
      <c r="H212" s="69">
        <f t="shared" si="39"/>
        <v>0</v>
      </c>
      <c r="I212" s="69">
        <f t="shared" si="40"/>
        <v>0</v>
      </c>
      <c r="J212" s="69">
        <f t="shared" si="41"/>
        <v>0</v>
      </c>
      <c r="K212" s="69">
        <f t="shared" si="42"/>
        <v>0</v>
      </c>
      <c r="L212" s="69">
        <f t="shared" si="43"/>
        <v>0</v>
      </c>
      <c r="M212" s="69">
        <f t="shared" ca="1" si="44"/>
        <v>5.4540379887346793E-3</v>
      </c>
      <c r="N212" s="69">
        <f t="shared" ca="1" si="45"/>
        <v>0</v>
      </c>
      <c r="O212" s="79">
        <f t="shared" ca="1" si="46"/>
        <v>0</v>
      </c>
      <c r="P212" s="69">
        <f t="shared" ca="1" si="47"/>
        <v>0</v>
      </c>
      <c r="Q212" s="69">
        <f t="shared" ca="1" si="48"/>
        <v>0</v>
      </c>
      <c r="R212" s="44">
        <f t="shared" ca="1" si="49"/>
        <v>-5.4540379887346793E-3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69">
        <f t="shared" ref="F213:F276" si="52">$C213*D213</f>
        <v>0</v>
      </c>
      <c r="G213" s="69">
        <f t="shared" ref="G213:G276" si="53">$C213*E213</f>
        <v>0</v>
      </c>
      <c r="H213" s="69">
        <f t="shared" ref="H213:H276" si="54">C213*D213*D213</f>
        <v>0</v>
      </c>
      <c r="I213" s="69">
        <f t="shared" ref="I213:I276" si="55">C213*D213*D213*D213</f>
        <v>0</v>
      </c>
      <c r="J213" s="69">
        <f t="shared" ref="J213:J276" si="56">C213*D213*D213*D213*D213</f>
        <v>0</v>
      </c>
      <c r="K213" s="69">
        <f t="shared" ref="K213:K276" si="57">C213*E213*D213</f>
        <v>0</v>
      </c>
      <c r="L213" s="69">
        <f t="shared" ref="L213:L276" si="58">C213*E213*D213*D213</f>
        <v>0</v>
      </c>
      <c r="M213" s="69">
        <f t="shared" ref="M213:M276" ca="1" si="59">+E$4+E$5*D213+E$6*D213^2</f>
        <v>5.4540379887346793E-3</v>
      </c>
      <c r="N213" s="69">
        <f t="shared" ref="N213:N276" ca="1" si="60">C213*(M213-E213)^2</f>
        <v>0</v>
      </c>
      <c r="O213" s="79">
        <f t="shared" ref="O213:O276" ca="1" si="61">(C213*O$1-O$2*F213+O$3*H213)^2</f>
        <v>0</v>
      </c>
      <c r="P213" s="69">
        <f t="shared" ref="P213:P276" ca="1" si="62">(-C213*O$2+O$4*F213-O$5*H213)^2</f>
        <v>0</v>
      </c>
      <c r="Q213" s="69">
        <f t="shared" ref="Q213:Q276" ca="1" si="63">+(C213*O$3-F213*O$5+H213*O$6)^2</f>
        <v>0</v>
      </c>
      <c r="R213" s="44">
        <f t="shared" ref="R213:R276" ca="1" si="64">+E213-M213</f>
        <v>-5.4540379887346793E-3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69">
        <f t="shared" si="52"/>
        <v>0</v>
      </c>
      <c r="G214" s="69">
        <f t="shared" si="53"/>
        <v>0</v>
      </c>
      <c r="H214" s="69">
        <f t="shared" si="54"/>
        <v>0</v>
      </c>
      <c r="I214" s="69">
        <f t="shared" si="55"/>
        <v>0</v>
      </c>
      <c r="J214" s="69">
        <f t="shared" si="56"/>
        <v>0</v>
      </c>
      <c r="K214" s="69">
        <f t="shared" si="57"/>
        <v>0</v>
      </c>
      <c r="L214" s="69">
        <f t="shared" si="58"/>
        <v>0</v>
      </c>
      <c r="M214" s="69">
        <f t="shared" ca="1" si="59"/>
        <v>5.4540379887346793E-3</v>
      </c>
      <c r="N214" s="69">
        <f t="shared" ca="1" si="60"/>
        <v>0</v>
      </c>
      <c r="O214" s="79">
        <f t="shared" ca="1" si="61"/>
        <v>0</v>
      </c>
      <c r="P214" s="69">
        <f t="shared" ca="1" si="62"/>
        <v>0</v>
      </c>
      <c r="Q214" s="69">
        <f t="shared" ca="1" si="63"/>
        <v>0</v>
      </c>
      <c r="R214" s="44">
        <f t="shared" ca="1" si="64"/>
        <v>-5.4540379887346793E-3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69">
        <f t="shared" si="52"/>
        <v>0</v>
      </c>
      <c r="G215" s="69">
        <f t="shared" si="53"/>
        <v>0</v>
      </c>
      <c r="H215" s="69">
        <f t="shared" si="54"/>
        <v>0</v>
      </c>
      <c r="I215" s="69">
        <f t="shared" si="55"/>
        <v>0</v>
      </c>
      <c r="J215" s="69">
        <f t="shared" si="56"/>
        <v>0</v>
      </c>
      <c r="K215" s="69">
        <f t="shared" si="57"/>
        <v>0</v>
      </c>
      <c r="L215" s="69">
        <f t="shared" si="58"/>
        <v>0</v>
      </c>
      <c r="M215" s="69">
        <f t="shared" ca="1" si="59"/>
        <v>5.4540379887346793E-3</v>
      </c>
      <c r="N215" s="69">
        <f t="shared" ca="1" si="60"/>
        <v>0</v>
      </c>
      <c r="O215" s="79">
        <f t="shared" ca="1" si="61"/>
        <v>0</v>
      </c>
      <c r="P215" s="69">
        <f t="shared" ca="1" si="62"/>
        <v>0</v>
      </c>
      <c r="Q215" s="69">
        <f t="shared" ca="1" si="63"/>
        <v>0</v>
      </c>
      <c r="R215" s="44">
        <f t="shared" ca="1" si="64"/>
        <v>-5.4540379887346793E-3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69">
        <f t="shared" si="52"/>
        <v>0</v>
      </c>
      <c r="G216" s="69">
        <f t="shared" si="53"/>
        <v>0</v>
      </c>
      <c r="H216" s="69">
        <f t="shared" si="54"/>
        <v>0</v>
      </c>
      <c r="I216" s="69">
        <f t="shared" si="55"/>
        <v>0</v>
      </c>
      <c r="J216" s="69">
        <f t="shared" si="56"/>
        <v>0</v>
      </c>
      <c r="K216" s="69">
        <f t="shared" si="57"/>
        <v>0</v>
      </c>
      <c r="L216" s="69">
        <f t="shared" si="58"/>
        <v>0</v>
      </c>
      <c r="M216" s="69">
        <f t="shared" ca="1" si="59"/>
        <v>5.4540379887346793E-3</v>
      </c>
      <c r="N216" s="69">
        <f t="shared" ca="1" si="60"/>
        <v>0</v>
      </c>
      <c r="O216" s="79">
        <f t="shared" ca="1" si="61"/>
        <v>0</v>
      </c>
      <c r="P216" s="69">
        <f t="shared" ca="1" si="62"/>
        <v>0</v>
      </c>
      <c r="Q216" s="69">
        <f t="shared" ca="1" si="63"/>
        <v>0</v>
      </c>
      <c r="R216" s="44">
        <f t="shared" ca="1" si="64"/>
        <v>-5.4540379887346793E-3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69">
        <f t="shared" si="52"/>
        <v>0</v>
      </c>
      <c r="G217" s="69">
        <f t="shared" si="53"/>
        <v>0</v>
      </c>
      <c r="H217" s="69">
        <f t="shared" si="54"/>
        <v>0</v>
      </c>
      <c r="I217" s="69">
        <f t="shared" si="55"/>
        <v>0</v>
      </c>
      <c r="J217" s="69">
        <f t="shared" si="56"/>
        <v>0</v>
      </c>
      <c r="K217" s="69">
        <f t="shared" si="57"/>
        <v>0</v>
      </c>
      <c r="L217" s="69">
        <f t="shared" si="58"/>
        <v>0</v>
      </c>
      <c r="M217" s="69">
        <f t="shared" ca="1" si="59"/>
        <v>5.4540379887346793E-3</v>
      </c>
      <c r="N217" s="69">
        <f t="shared" ca="1" si="60"/>
        <v>0</v>
      </c>
      <c r="O217" s="79">
        <f t="shared" ca="1" si="61"/>
        <v>0</v>
      </c>
      <c r="P217" s="69">
        <f t="shared" ca="1" si="62"/>
        <v>0</v>
      </c>
      <c r="Q217" s="69">
        <f t="shared" ca="1" si="63"/>
        <v>0</v>
      </c>
      <c r="R217" s="44">
        <f t="shared" ca="1" si="64"/>
        <v>-5.4540379887346793E-3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69">
        <f t="shared" si="52"/>
        <v>0</v>
      </c>
      <c r="G218" s="69">
        <f t="shared" si="53"/>
        <v>0</v>
      </c>
      <c r="H218" s="69">
        <f t="shared" si="54"/>
        <v>0</v>
      </c>
      <c r="I218" s="69">
        <f t="shared" si="55"/>
        <v>0</v>
      </c>
      <c r="J218" s="69">
        <f t="shared" si="56"/>
        <v>0</v>
      </c>
      <c r="K218" s="69">
        <f t="shared" si="57"/>
        <v>0</v>
      </c>
      <c r="L218" s="69">
        <f t="shared" si="58"/>
        <v>0</v>
      </c>
      <c r="M218" s="69">
        <f t="shared" ca="1" si="59"/>
        <v>5.4540379887346793E-3</v>
      </c>
      <c r="N218" s="69">
        <f t="shared" ca="1" si="60"/>
        <v>0</v>
      </c>
      <c r="O218" s="79">
        <f t="shared" ca="1" si="61"/>
        <v>0</v>
      </c>
      <c r="P218" s="69">
        <f t="shared" ca="1" si="62"/>
        <v>0</v>
      </c>
      <c r="Q218" s="69">
        <f t="shared" ca="1" si="63"/>
        <v>0</v>
      </c>
      <c r="R218" s="44">
        <f t="shared" ca="1" si="64"/>
        <v>-5.4540379887346793E-3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69">
        <f t="shared" si="52"/>
        <v>0</v>
      </c>
      <c r="G219" s="69">
        <f t="shared" si="53"/>
        <v>0</v>
      </c>
      <c r="H219" s="69">
        <f t="shared" si="54"/>
        <v>0</v>
      </c>
      <c r="I219" s="69">
        <f t="shared" si="55"/>
        <v>0</v>
      </c>
      <c r="J219" s="69">
        <f t="shared" si="56"/>
        <v>0</v>
      </c>
      <c r="K219" s="69">
        <f t="shared" si="57"/>
        <v>0</v>
      </c>
      <c r="L219" s="69">
        <f t="shared" si="58"/>
        <v>0</v>
      </c>
      <c r="M219" s="69">
        <f t="shared" ca="1" si="59"/>
        <v>5.4540379887346793E-3</v>
      </c>
      <c r="N219" s="69">
        <f t="shared" ca="1" si="60"/>
        <v>0</v>
      </c>
      <c r="O219" s="79">
        <f t="shared" ca="1" si="61"/>
        <v>0</v>
      </c>
      <c r="P219" s="69">
        <f t="shared" ca="1" si="62"/>
        <v>0</v>
      </c>
      <c r="Q219" s="69">
        <f t="shared" ca="1" si="63"/>
        <v>0</v>
      </c>
      <c r="R219" s="44">
        <f t="shared" ca="1" si="64"/>
        <v>-5.4540379887346793E-3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69">
        <f t="shared" si="52"/>
        <v>0</v>
      </c>
      <c r="G220" s="69">
        <f t="shared" si="53"/>
        <v>0</v>
      </c>
      <c r="H220" s="69">
        <f t="shared" si="54"/>
        <v>0</v>
      </c>
      <c r="I220" s="69">
        <f t="shared" si="55"/>
        <v>0</v>
      </c>
      <c r="J220" s="69">
        <f t="shared" si="56"/>
        <v>0</v>
      </c>
      <c r="K220" s="69">
        <f t="shared" si="57"/>
        <v>0</v>
      </c>
      <c r="L220" s="69">
        <f t="shared" si="58"/>
        <v>0</v>
      </c>
      <c r="M220" s="69">
        <f t="shared" ca="1" si="59"/>
        <v>5.4540379887346793E-3</v>
      </c>
      <c r="N220" s="69">
        <f t="shared" ca="1" si="60"/>
        <v>0</v>
      </c>
      <c r="O220" s="79">
        <f t="shared" ca="1" si="61"/>
        <v>0</v>
      </c>
      <c r="P220" s="69">
        <f t="shared" ca="1" si="62"/>
        <v>0</v>
      </c>
      <c r="Q220" s="69">
        <f t="shared" ca="1" si="63"/>
        <v>0</v>
      </c>
      <c r="R220" s="44">
        <f t="shared" ca="1" si="64"/>
        <v>-5.4540379887346793E-3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69">
        <f t="shared" si="52"/>
        <v>0</v>
      </c>
      <c r="G221" s="69">
        <f t="shared" si="53"/>
        <v>0</v>
      </c>
      <c r="H221" s="69">
        <f t="shared" si="54"/>
        <v>0</v>
      </c>
      <c r="I221" s="69">
        <f t="shared" si="55"/>
        <v>0</v>
      </c>
      <c r="J221" s="69">
        <f t="shared" si="56"/>
        <v>0</v>
      </c>
      <c r="K221" s="69">
        <f t="shared" si="57"/>
        <v>0</v>
      </c>
      <c r="L221" s="69">
        <f t="shared" si="58"/>
        <v>0</v>
      </c>
      <c r="M221" s="69">
        <f t="shared" ca="1" si="59"/>
        <v>5.4540379887346793E-3</v>
      </c>
      <c r="N221" s="69">
        <f t="shared" ca="1" si="60"/>
        <v>0</v>
      </c>
      <c r="O221" s="79">
        <f t="shared" ca="1" si="61"/>
        <v>0</v>
      </c>
      <c r="P221" s="69">
        <f t="shared" ca="1" si="62"/>
        <v>0</v>
      </c>
      <c r="Q221" s="69">
        <f t="shared" ca="1" si="63"/>
        <v>0</v>
      </c>
      <c r="R221" s="44">
        <f t="shared" ca="1" si="64"/>
        <v>-5.4540379887346793E-3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69">
        <f t="shared" si="52"/>
        <v>0</v>
      </c>
      <c r="G222" s="69">
        <f t="shared" si="53"/>
        <v>0</v>
      </c>
      <c r="H222" s="69">
        <f t="shared" si="54"/>
        <v>0</v>
      </c>
      <c r="I222" s="69">
        <f t="shared" si="55"/>
        <v>0</v>
      </c>
      <c r="J222" s="69">
        <f t="shared" si="56"/>
        <v>0</v>
      </c>
      <c r="K222" s="69">
        <f t="shared" si="57"/>
        <v>0</v>
      </c>
      <c r="L222" s="69">
        <f t="shared" si="58"/>
        <v>0</v>
      </c>
      <c r="M222" s="69">
        <f t="shared" ca="1" si="59"/>
        <v>5.4540379887346793E-3</v>
      </c>
      <c r="N222" s="69">
        <f t="shared" ca="1" si="60"/>
        <v>0</v>
      </c>
      <c r="O222" s="79">
        <f t="shared" ca="1" si="61"/>
        <v>0</v>
      </c>
      <c r="P222" s="69">
        <f t="shared" ca="1" si="62"/>
        <v>0</v>
      </c>
      <c r="Q222" s="69">
        <f t="shared" ca="1" si="63"/>
        <v>0</v>
      </c>
      <c r="R222" s="44">
        <f t="shared" ca="1" si="64"/>
        <v>-5.4540379887346793E-3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69">
        <f t="shared" si="52"/>
        <v>0</v>
      </c>
      <c r="G223" s="69">
        <f t="shared" si="53"/>
        <v>0</v>
      </c>
      <c r="H223" s="69">
        <f t="shared" si="54"/>
        <v>0</v>
      </c>
      <c r="I223" s="69">
        <f t="shared" si="55"/>
        <v>0</v>
      </c>
      <c r="J223" s="69">
        <f t="shared" si="56"/>
        <v>0</v>
      </c>
      <c r="K223" s="69">
        <f t="shared" si="57"/>
        <v>0</v>
      </c>
      <c r="L223" s="69">
        <f t="shared" si="58"/>
        <v>0</v>
      </c>
      <c r="M223" s="69">
        <f t="shared" ca="1" si="59"/>
        <v>5.4540379887346793E-3</v>
      </c>
      <c r="N223" s="69">
        <f t="shared" ca="1" si="60"/>
        <v>0</v>
      </c>
      <c r="O223" s="79">
        <f t="shared" ca="1" si="61"/>
        <v>0</v>
      </c>
      <c r="P223" s="69">
        <f t="shared" ca="1" si="62"/>
        <v>0</v>
      </c>
      <c r="Q223" s="69">
        <f t="shared" ca="1" si="63"/>
        <v>0</v>
      </c>
      <c r="R223" s="44">
        <f t="shared" ca="1" si="64"/>
        <v>-5.4540379887346793E-3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69">
        <f t="shared" si="52"/>
        <v>0</v>
      </c>
      <c r="G224" s="69">
        <f t="shared" si="53"/>
        <v>0</v>
      </c>
      <c r="H224" s="69">
        <f t="shared" si="54"/>
        <v>0</v>
      </c>
      <c r="I224" s="69">
        <f t="shared" si="55"/>
        <v>0</v>
      </c>
      <c r="J224" s="69">
        <f t="shared" si="56"/>
        <v>0</v>
      </c>
      <c r="K224" s="69">
        <f t="shared" si="57"/>
        <v>0</v>
      </c>
      <c r="L224" s="69">
        <f t="shared" si="58"/>
        <v>0</v>
      </c>
      <c r="M224" s="69">
        <f t="shared" ca="1" si="59"/>
        <v>5.4540379887346793E-3</v>
      </c>
      <c r="N224" s="69">
        <f t="shared" ca="1" si="60"/>
        <v>0</v>
      </c>
      <c r="O224" s="79">
        <f t="shared" ca="1" si="61"/>
        <v>0</v>
      </c>
      <c r="P224" s="69">
        <f t="shared" ca="1" si="62"/>
        <v>0</v>
      </c>
      <c r="Q224" s="69">
        <f t="shared" ca="1" si="63"/>
        <v>0</v>
      </c>
      <c r="R224" s="44">
        <f t="shared" ca="1" si="64"/>
        <v>-5.4540379887346793E-3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69">
        <f t="shared" si="52"/>
        <v>0</v>
      </c>
      <c r="G225" s="69">
        <f t="shared" si="53"/>
        <v>0</v>
      </c>
      <c r="H225" s="69">
        <f t="shared" si="54"/>
        <v>0</v>
      </c>
      <c r="I225" s="69">
        <f t="shared" si="55"/>
        <v>0</v>
      </c>
      <c r="J225" s="69">
        <f t="shared" si="56"/>
        <v>0</v>
      </c>
      <c r="K225" s="69">
        <f t="shared" si="57"/>
        <v>0</v>
      </c>
      <c r="L225" s="69">
        <f t="shared" si="58"/>
        <v>0</v>
      </c>
      <c r="M225" s="69">
        <f t="shared" ca="1" si="59"/>
        <v>5.4540379887346793E-3</v>
      </c>
      <c r="N225" s="69">
        <f t="shared" ca="1" si="60"/>
        <v>0</v>
      </c>
      <c r="O225" s="79">
        <f t="shared" ca="1" si="61"/>
        <v>0</v>
      </c>
      <c r="P225" s="69">
        <f t="shared" ca="1" si="62"/>
        <v>0</v>
      </c>
      <c r="Q225" s="69">
        <f t="shared" ca="1" si="63"/>
        <v>0</v>
      </c>
      <c r="R225" s="44">
        <f t="shared" ca="1" si="64"/>
        <v>-5.4540379887346793E-3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69">
        <f t="shared" si="52"/>
        <v>0</v>
      </c>
      <c r="G226" s="69">
        <f t="shared" si="53"/>
        <v>0</v>
      </c>
      <c r="H226" s="69">
        <f t="shared" si="54"/>
        <v>0</v>
      </c>
      <c r="I226" s="69">
        <f t="shared" si="55"/>
        <v>0</v>
      </c>
      <c r="J226" s="69">
        <f t="shared" si="56"/>
        <v>0</v>
      </c>
      <c r="K226" s="69">
        <f t="shared" si="57"/>
        <v>0</v>
      </c>
      <c r="L226" s="69">
        <f t="shared" si="58"/>
        <v>0</v>
      </c>
      <c r="M226" s="69">
        <f t="shared" ca="1" si="59"/>
        <v>5.4540379887346793E-3</v>
      </c>
      <c r="N226" s="69">
        <f t="shared" ca="1" si="60"/>
        <v>0</v>
      </c>
      <c r="O226" s="79">
        <f t="shared" ca="1" si="61"/>
        <v>0</v>
      </c>
      <c r="P226" s="69">
        <f t="shared" ca="1" si="62"/>
        <v>0</v>
      </c>
      <c r="Q226" s="69">
        <f t="shared" ca="1" si="63"/>
        <v>0</v>
      </c>
      <c r="R226" s="44">
        <f t="shared" ca="1" si="64"/>
        <v>-5.4540379887346793E-3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69">
        <f t="shared" si="52"/>
        <v>0</v>
      </c>
      <c r="G227" s="69">
        <f t="shared" si="53"/>
        <v>0</v>
      </c>
      <c r="H227" s="69">
        <f t="shared" si="54"/>
        <v>0</v>
      </c>
      <c r="I227" s="69">
        <f t="shared" si="55"/>
        <v>0</v>
      </c>
      <c r="J227" s="69">
        <f t="shared" si="56"/>
        <v>0</v>
      </c>
      <c r="K227" s="69">
        <f t="shared" si="57"/>
        <v>0</v>
      </c>
      <c r="L227" s="69">
        <f t="shared" si="58"/>
        <v>0</v>
      </c>
      <c r="M227" s="69">
        <f t="shared" ca="1" si="59"/>
        <v>5.4540379887346793E-3</v>
      </c>
      <c r="N227" s="69">
        <f t="shared" ca="1" si="60"/>
        <v>0</v>
      </c>
      <c r="O227" s="79">
        <f t="shared" ca="1" si="61"/>
        <v>0</v>
      </c>
      <c r="P227" s="69">
        <f t="shared" ca="1" si="62"/>
        <v>0</v>
      </c>
      <c r="Q227" s="69">
        <f t="shared" ca="1" si="63"/>
        <v>0</v>
      </c>
      <c r="R227" s="44">
        <f t="shared" ca="1" si="64"/>
        <v>-5.4540379887346793E-3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69">
        <f t="shared" si="52"/>
        <v>0</v>
      </c>
      <c r="G228" s="69">
        <f t="shared" si="53"/>
        <v>0</v>
      </c>
      <c r="H228" s="69">
        <f t="shared" si="54"/>
        <v>0</v>
      </c>
      <c r="I228" s="69">
        <f t="shared" si="55"/>
        <v>0</v>
      </c>
      <c r="J228" s="69">
        <f t="shared" si="56"/>
        <v>0</v>
      </c>
      <c r="K228" s="69">
        <f t="shared" si="57"/>
        <v>0</v>
      </c>
      <c r="L228" s="69">
        <f t="shared" si="58"/>
        <v>0</v>
      </c>
      <c r="M228" s="69">
        <f t="shared" ca="1" si="59"/>
        <v>5.4540379887346793E-3</v>
      </c>
      <c r="N228" s="69">
        <f t="shared" ca="1" si="60"/>
        <v>0</v>
      </c>
      <c r="O228" s="79">
        <f t="shared" ca="1" si="61"/>
        <v>0</v>
      </c>
      <c r="P228" s="69">
        <f t="shared" ca="1" si="62"/>
        <v>0</v>
      </c>
      <c r="Q228" s="69">
        <f t="shared" ca="1" si="63"/>
        <v>0</v>
      </c>
      <c r="R228" s="44">
        <f t="shared" ca="1" si="64"/>
        <v>-5.4540379887346793E-3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69">
        <f t="shared" si="52"/>
        <v>0</v>
      </c>
      <c r="G229" s="69">
        <f t="shared" si="53"/>
        <v>0</v>
      </c>
      <c r="H229" s="69">
        <f t="shared" si="54"/>
        <v>0</v>
      </c>
      <c r="I229" s="69">
        <f t="shared" si="55"/>
        <v>0</v>
      </c>
      <c r="J229" s="69">
        <f t="shared" si="56"/>
        <v>0</v>
      </c>
      <c r="K229" s="69">
        <f t="shared" si="57"/>
        <v>0</v>
      </c>
      <c r="L229" s="69">
        <f t="shared" si="58"/>
        <v>0</v>
      </c>
      <c r="M229" s="69">
        <f t="shared" ca="1" si="59"/>
        <v>5.4540379887346793E-3</v>
      </c>
      <c r="N229" s="69">
        <f t="shared" ca="1" si="60"/>
        <v>0</v>
      </c>
      <c r="O229" s="79">
        <f t="shared" ca="1" si="61"/>
        <v>0</v>
      </c>
      <c r="P229" s="69">
        <f t="shared" ca="1" si="62"/>
        <v>0</v>
      </c>
      <c r="Q229" s="69">
        <f t="shared" ca="1" si="63"/>
        <v>0</v>
      </c>
      <c r="R229" s="44">
        <f t="shared" ca="1" si="64"/>
        <v>-5.4540379887346793E-3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69">
        <f t="shared" si="52"/>
        <v>0</v>
      </c>
      <c r="G230" s="69">
        <f t="shared" si="53"/>
        <v>0</v>
      </c>
      <c r="H230" s="69">
        <f t="shared" si="54"/>
        <v>0</v>
      </c>
      <c r="I230" s="69">
        <f t="shared" si="55"/>
        <v>0</v>
      </c>
      <c r="J230" s="69">
        <f t="shared" si="56"/>
        <v>0</v>
      </c>
      <c r="K230" s="69">
        <f t="shared" si="57"/>
        <v>0</v>
      </c>
      <c r="L230" s="69">
        <f t="shared" si="58"/>
        <v>0</v>
      </c>
      <c r="M230" s="69">
        <f t="shared" ca="1" si="59"/>
        <v>5.4540379887346793E-3</v>
      </c>
      <c r="N230" s="69">
        <f t="shared" ca="1" si="60"/>
        <v>0</v>
      </c>
      <c r="O230" s="79">
        <f t="shared" ca="1" si="61"/>
        <v>0</v>
      </c>
      <c r="P230" s="69">
        <f t="shared" ca="1" si="62"/>
        <v>0</v>
      </c>
      <c r="Q230" s="69">
        <f t="shared" ca="1" si="63"/>
        <v>0</v>
      </c>
      <c r="R230" s="44">
        <f t="shared" ca="1" si="64"/>
        <v>-5.4540379887346793E-3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69">
        <f t="shared" si="52"/>
        <v>0</v>
      </c>
      <c r="G231" s="69">
        <f t="shared" si="53"/>
        <v>0</v>
      </c>
      <c r="H231" s="69">
        <f t="shared" si="54"/>
        <v>0</v>
      </c>
      <c r="I231" s="69">
        <f t="shared" si="55"/>
        <v>0</v>
      </c>
      <c r="J231" s="69">
        <f t="shared" si="56"/>
        <v>0</v>
      </c>
      <c r="K231" s="69">
        <f t="shared" si="57"/>
        <v>0</v>
      </c>
      <c r="L231" s="69">
        <f t="shared" si="58"/>
        <v>0</v>
      </c>
      <c r="M231" s="69">
        <f t="shared" ca="1" si="59"/>
        <v>5.4540379887346793E-3</v>
      </c>
      <c r="N231" s="69">
        <f t="shared" ca="1" si="60"/>
        <v>0</v>
      </c>
      <c r="O231" s="79">
        <f t="shared" ca="1" si="61"/>
        <v>0</v>
      </c>
      <c r="P231" s="69">
        <f t="shared" ca="1" si="62"/>
        <v>0</v>
      </c>
      <c r="Q231" s="69">
        <f t="shared" ca="1" si="63"/>
        <v>0</v>
      </c>
      <c r="R231" s="44">
        <f t="shared" ca="1" si="64"/>
        <v>-5.4540379887346793E-3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69">
        <f t="shared" si="52"/>
        <v>0</v>
      </c>
      <c r="G232" s="69">
        <f t="shared" si="53"/>
        <v>0</v>
      </c>
      <c r="H232" s="69">
        <f t="shared" si="54"/>
        <v>0</v>
      </c>
      <c r="I232" s="69">
        <f t="shared" si="55"/>
        <v>0</v>
      </c>
      <c r="J232" s="69">
        <f t="shared" si="56"/>
        <v>0</v>
      </c>
      <c r="K232" s="69">
        <f t="shared" si="57"/>
        <v>0</v>
      </c>
      <c r="L232" s="69">
        <f t="shared" si="58"/>
        <v>0</v>
      </c>
      <c r="M232" s="69">
        <f t="shared" ca="1" si="59"/>
        <v>5.4540379887346793E-3</v>
      </c>
      <c r="N232" s="69">
        <f t="shared" ca="1" si="60"/>
        <v>0</v>
      </c>
      <c r="O232" s="79">
        <f t="shared" ca="1" si="61"/>
        <v>0</v>
      </c>
      <c r="P232" s="69">
        <f t="shared" ca="1" si="62"/>
        <v>0</v>
      </c>
      <c r="Q232" s="69">
        <f t="shared" ca="1" si="63"/>
        <v>0</v>
      </c>
      <c r="R232" s="44">
        <f t="shared" ca="1" si="64"/>
        <v>-5.4540379887346793E-3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69">
        <f t="shared" si="52"/>
        <v>0</v>
      </c>
      <c r="G233" s="69">
        <f t="shared" si="53"/>
        <v>0</v>
      </c>
      <c r="H233" s="69">
        <f t="shared" si="54"/>
        <v>0</v>
      </c>
      <c r="I233" s="69">
        <f t="shared" si="55"/>
        <v>0</v>
      </c>
      <c r="J233" s="69">
        <f t="shared" si="56"/>
        <v>0</v>
      </c>
      <c r="K233" s="69">
        <f t="shared" si="57"/>
        <v>0</v>
      </c>
      <c r="L233" s="69">
        <f t="shared" si="58"/>
        <v>0</v>
      </c>
      <c r="M233" s="69">
        <f t="shared" ca="1" si="59"/>
        <v>5.4540379887346793E-3</v>
      </c>
      <c r="N233" s="69">
        <f t="shared" ca="1" si="60"/>
        <v>0</v>
      </c>
      <c r="O233" s="79">
        <f t="shared" ca="1" si="61"/>
        <v>0</v>
      </c>
      <c r="P233" s="69">
        <f t="shared" ca="1" si="62"/>
        <v>0</v>
      </c>
      <c r="Q233" s="69">
        <f t="shared" ca="1" si="63"/>
        <v>0</v>
      </c>
      <c r="R233" s="44">
        <f t="shared" ca="1" si="64"/>
        <v>-5.4540379887346793E-3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69">
        <f t="shared" si="52"/>
        <v>0</v>
      </c>
      <c r="G234" s="69">
        <f t="shared" si="53"/>
        <v>0</v>
      </c>
      <c r="H234" s="69">
        <f t="shared" si="54"/>
        <v>0</v>
      </c>
      <c r="I234" s="69">
        <f t="shared" si="55"/>
        <v>0</v>
      </c>
      <c r="J234" s="69">
        <f t="shared" si="56"/>
        <v>0</v>
      </c>
      <c r="K234" s="69">
        <f t="shared" si="57"/>
        <v>0</v>
      </c>
      <c r="L234" s="69">
        <f t="shared" si="58"/>
        <v>0</v>
      </c>
      <c r="M234" s="69">
        <f t="shared" ca="1" si="59"/>
        <v>5.4540379887346793E-3</v>
      </c>
      <c r="N234" s="69">
        <f t="shared" ca="1" si="60"/>
        <v>0</v>
      </c>
      <c r="O234" s="79">
        <f t="shared" ca="1" si="61"/>
        <v>0</v>
      </c>
      <c r="P234" s="69">
        <f t="shared" ca="1" si="62"/>
        <v>0</v>
      </c>
      <c r="Q234" s="69">
        <f t="shared" ca="1" si="63"/>
        <v>0</v>
      </c>
      <c r="R234" s="44">
        <f t="shared" ca="1" si="64"/>
        <v>-5.4540379887346793E-3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69">
        <f t="shared" si="52"/>
        <v>0</v>
      </c>
      <c r="G235" s="69">
        <f t="shared" si="53"/>
        <v>0</v>
      </c>
      <c r="H235" s="69">
        <f t="shared" si="54"/>
        <v>0</v>
      </c>
      <c r="I235" s="69">
        <f t="shared" si="55"/>
        <v>0</v>
      </c>
      <c r="J235" s="69">
        <f t="shared" si="56"/>
        <v>0</v>
      </c>
      <c r="K235" s="69">
        <f t="shared" si="57"/>
        <v>0</v>
      </c>
      <c r="L235" s="69">
        <f t="shared" si="58"/>
        <v>0</v>
      </c>
      <c r="M235" s="69">
        <f t="shared" ca="1" si="59"/>
        <v>5.4540379887346793E-3</v>
      </c>
      <c r="N235" s="69">
        <f t="shared" ca="1" si="60"/>
        <v>0</v>
      </c>
      <c r="O235" s="79">
        <f t="shared" ca="1" si="61"/>
        <v>0</v>
      </c>
      <c r="P235" s="69">
        <f t="shared" ca="1" si="62"/>
        <v>0</v>
      </c>
      <c r="Q235" s="69">
        <f t="shared" ca="1" si="63"/>
        <v>0</v>
      </c>
      <c r="R235" s="44">
        <f t="shared" ca="1" si="64"/>
        <v>-5.4540379887346793E-3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69">
        <f t="shared" si="52"/>
        <v>0</v>
      </c>
      <c r="G236" s="69">
        <f t="shared" si="53"/>
        <v>0</v>
      </c>
      <c r="H236" s="69">
        <f t="shared" si="54"/>
        <v>0</v>
      </c>
      <c r="I236" s="69">
        <f t="shared" si="55"/>
        <v>0</v>
      </c>
      <c r="J236" s="69">
        <f t="shared" si="56"/>
        <v>0</v>
      </c>
      <c r="K236" s="69">
        <f t="shared" si="57"/>
        <v>0</v>
      </c>
      <c r="L236" s="69">
        <f t="shared" si="58"/>
        <v>0</v>
      </c>
      <c r="M236" s="69">
        <f t="shared" ca="1" si="59"/>
        <v>5.4540379887346793E-3</v>
      </c>
      <c r="N236" s="69">
        <f t="shared" ca="1" si="60"/>
        <v>0</v>
      </c>
      <c r="O236" s="79">
        <f t="shared" ca="1" si="61"/>
        <v>0</v>
      </c>
      <c r="P236" s="69">
        <f t="shared" ca="1" si="62"/>
        <v>0</v>
      </c>
      <c r="Q236" s="69">
        <f t="shared" ca="1" si="63"/>
        <v>0</v>
      </c>
      <c r="R236" s="44">
        <f t="shared" ca="1" si="64"/>
        <v>-5.4540379887346793E-3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69">
        <f t="shared" si="52"/>
        <v>0</v>
      </c>
      <c r="G237" s="69">
        <f t="shared" si="53"/>
        <v>0</v>
      </c>
      <c r="H237" s="69">
        <f t="shared" si="54"/>
        <v>0</v>
      </c>
      <c r="I237" s="69">
        <f t="shared" si="55"/>
        <v>0</v>
      </c>
      <c r="J237" s="69">
        <f t="shared" si="56"/>
        <v>0</v>
      </c>
      <c r="K237" s="69">
        <f t="shared" si="57"/>
        <v>0</v>
      </c>
      <c r="L237" s="69">
        <f t="shared" si="58"/>
        <v>0</v>
      </c>
      <c r="M237" s="69">
        <f t="shared" ca="1" si="59"/>
        <v>5.4540379887346793E-3</v>
      </c>
      <c r="N237" s="69">
        <f t="shared" ca="1" si="60"/>
        <v>0</v>
      </c>
      <c r="O237" s="79">
        <f t="shared" ca="1" si="61"/>
        <v>0</v>
      </c>
      <c r="P237" s="69">
        <f t="shared" ca="1" si="62"/>
        <v>0</v>
      </c>
      <c r="Q237" s="69">
        <f t="shared" ca="1" si="63"/>
        <v>0</v>
      </c>
      <c r="R237" s="44">
        <f t="shared" ca="1" si="64"/>
        <v>-5.4540379887346793E-3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69">
        <f t="shared" si="52"/>
        <v>0</v>
      </c>
      <c r="G238" s="69">
        <f t="shared" si="53"/>
        <v>0</v>
      </c>
      <c r="H238" s="69">
        <f t="shared" si="54"/>
        <v>0</v>
      </c>
      <c r="I238" s="69">
        <f t="shared" si="55"/>
        <v>0</v>
      </c>
      <c r="J238" s="69">
        <f t="shared" si="56"/>
        <v>0</v>
      </c>
      <c r="K238" s="69">
        <f t="shared" si="57"/>
        <v>0</v>
      </c>
      <c r="L238" s="69">
        <f t="shared" si="58"/>
        <v>0</v>
      </c>
      <c r="M238" s="69">
        <f t="shared" ca="1" si="59"/>
        <v>5.4540379887346793E-3</v>
      </c>
      <c r="N238" s="69">
        <f t="shared" ca="1" si="60"/>
        <v>0</v>
      </c>
      <c r="O238" s="79">
        <f t="shared" ca="1" si="61"/>
        <v>0</v>
      </c>
      <c r="P238" s="69">
        <f t="shared" ca="1" si="62"/>
        <v>0</v>
      </c>
      <c r="Q238" s="69">
        <f t="shared" ca="1" si="63"/>
        <v>0</v>
      </c>
      <c r="R238" s="44">
        <f t="shared" ca="1" si="64"/>
        <v>-5.4540379887346793E-3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69">
        <f t="shared" si="52"/>
        <v>0</v>
      </c>
      <c r="G239" s="69">
        <f t="shared" si="53"/>
        <v>0</v>
      </c>
      <c r="H239" s="69">
        <f t="shared" si="54"/>
        <v>0</v>
      </c>
      <c r="I239" s="69">
        <f t="shared" si="55"/>
        <v>0</v>
      </c>
      <c r="J239" s="69">
        <f t="shared" si="56"/>
        <v>0</v>
      </c>
      <c r="K239" s="69">
        <f t="shared" si="57"/>
        <v>0</v>
      </c>
      <c r="L239" s="69">
        <f t="shared" si="58"/>
        <v>0</v>
      </c>
      <c r="M239" s="69">
        <f t="shared" ca="1" si="59"/>
        <v>5.4540379887346793E-3</v>
      </c>
      <c r="N239" s="69">
        <f t="shared" ca="1" si="60"/>
        <v>0</v>
      </c>
      <c r="O239" s="79">
        <f t="shared" ca="1" si="61"/>
        <v>0</v>
      </c>
      <c r="P239" s="69">
        <f t="shared" ca="1" si="62"/>
        <v>0</v>
      </c>
      <c r="Q239" s="69">
        <f t="shared" ca="1" si="63"/>
        <v>0</v>
      </c>
      <c r="R239" s="44">
        <f t="shared" ca="1" si="64"/>
        <v>-5.4540379887346793E-3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69">
        <f t="shared" si="52"/>
        <v>0</v>
      </c>
      <c r="G240" s="69">
        <f t="shared" si="53"/>
        <v>0</v>
      </c>
      <c r="H240" s="69">
        <f t="shared" si="54"/>
        <v>0</v>
      </c>
      <c r="I240" s="69">
        <f t="shared" si="55"/>
        <v>0</v>
      </c>
      <c r="J240" s="69">
        <f t="shared" si="56"/>
        <v>0</v>
      </c>
      <c r="K240" s="69">
        <f t="shared" si="57"/>
        <v>0</v>
      </c>
      <c r="L240" s="69">
        <f t="shared" si="58"/>
        <v>0</v>
      </c>
      <c r="M240" s="69">
        <f t="shared" ca="1" si="59"/>
        <v>5.4540379887346793E-3</v>
      </c>
      <c r="N240" s="69">
        <f t="shared" ca="1" si="60"/>
        <v>0</v>
      </c>
      <c r="O240" s="79">
        <f t="shared" ca="1" si="61"/>
        <v>0</v>
      </c>
      <c r="P240" s="69">
        <f t="shared" ca="1" si="62"/>
        <v>0</v>
      </c>
      <c r="Q240" s="69">
        <f t="shared" ca="1" si="63"/>
        <v>0</v>
      </c>
      <c r="R240" s="44">
        <f t="shared" ca="1" si="64"/>
        <v>-5.4540379887346793E-3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69">
        <f t="shared" si="52"/>
        <v>0</v>
      </c>
      <c r="G241" s="69">
        <f t="shared" si="53"/>
        <v>0</v>
      </c>
      <c r="H241" s="69">
        <f t="shared" si="54"/>
        <v>0</v>
      </c>
      <c r="I241" s="69">
        <f t="shared" si="55"/>
        <v>0</v>
      </c>
      <c r="J241" s="69">
        <f t="shared" si="56"/>
        <v>0</v>
      </c>
      <c r="K241" s="69">
        <f t="shared" si="57"/>
        <v>0</v>
      </c>
      <c r="L241" s="69">
        <f t="shared" si="58"/>
        <v>0</v>
      </c>
      <c r="M241" s="69">
        <f t="shared" ca="1" si="59"/>
        <v>5.4540379887346793E-3</v>
      </c>
      <c r="N241" s="69">
        <f t="shared" ca="1" si="60"/>
        <v>0</v>
      </c>
      <c r="O241" s="79">
        <f t="shared" ca="1" si="61"/>
        <v>0</v>
      </c>
      <c r="P241" s="69">
        <f t="shared" ca="1" si="62"/>
        <v>0</v>
      </c>
      <c r="Q241" s="69">
        <f t="shared" ca="1" si="63"/>
        <v>0</v>
      </c>
      <c r="R241" s="44">
        <f t="shared" ca="1" si="64"/>
        <v>-5.4540379887346793E-3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69">
        <f t="shared" si="52"/>
        <v>0</v>
      </c>
      <c r="G242" s="69">
        <f t="shared" si="53"/>
        <v>0</v>
      </c>
      <c r="H242" s="69">
        <f t="shared" si="54"/>
        <v>0</v>
      </c>
      <c r="I242" s="69">
        <f t="shared" si="55"/>
        <v>0</v>
      </c>
      <c r="J242" s="69">
        <f t="shared" si="56"/>
        <v>0</v>
      </c>
      <c r="K242" s="69">
        <f t="shared" si="57"/>
        <v>0</v>
      </c>
      <c r="L242" s="69">
        <f t="shared" si="58"/>
        <v>0</v>
      </c>
      <c r="M242" s="69">
        <f t="shared" ca="1" si="59"/>
        <v>5.4540379887346793E-3</v>
      </c>
      <c r="N242" s="69">
        <f t="shared" ca="1" si="60"/>
        <v>0</v>
      </c>
      <c r="O242" s="79">
        <f t="shared" ca="1" si="61"/>
        <v>0</v>
      </c>
      <c r="P242" s="69">
        <f t="shared" ca="1" si="62"/>
        <v>0</v>
      </c>
      <c r="Q242" s="69">
        <f t="shared" ca="1" si="63"/>
        <v>0</v>
      </c>
      <c r="R242" s="44">
        <f t="shared" ca="1" si="64"/>
        <v>-5.4540379887346793E-3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69">
        <f t="shared" si="52"/>
        <v>0</v>
      </c>
      <c r="G243" s="69">
        <f t="shared" si="53"/>
        <v>0</v>
      </c>
      <c r="H243" s="69">
        <f t="shared" si="54"/>
        <v>0</v>
      </c>
      <c r="I243" s="69">
        <f t="shared" si="55"/>
        <v>0</v>
      </c>
      <c r="J243" s="69">
        <f t="shared" si="56"/>
        <v>0</v>
      </c>
      <c r="K243" s="69">
        <f t="shared" si="57"/>
        <v>0</v>
      </c>
      <c r="L243" s="69">
        <f t="shared" si="58"/>
        <v>0</v>
      </c>
      <c r="M243" s="69">
        <f t="shared" ca="1" si="59"/>
        <v>5.4540379887346793E-3</v>
      </c>
      <c r="N243" s="69">
        <f t="shared" ca="1" si="60"/>
        <v>0</v>
      </c>
      <c r="O243" s="79">
        <f t="shared" ca="1" si="61"/>
        <v>0</v>
      </c>
      <c r="P243" s="69">
        <f t="shared" ca="1" si="62"/>
        <v>0</v>
      </c>
      <c r="Q243" s="69">
        <f t="shared" ca="1" si="63"/>
        <v>0</v>
      </c>
      <c r="R243" s="44">
        <f t="shared" ca="1" si="64"/>
        <v>-5.4540379887346793E-3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69">
        <f t="shared" si="52"/>
        <v>0</v>
      </c>
      <c r="G244" s="69">
        <f t="shared" si="53"/>
        <v>0</v>
      </c>
      <c r="H244" s="69">
        <f t="shared" si="54"/>
        <v>0</v>
      </c>
      <c r="I244" s="69">
        <f t="shared" si="55"/>
        <v>0</v>
      </c>
      <c r="J244" s="69">
        <f t="shared" si="56"/>
        <v>0</v>
      </c>
      <c r="K244" s="69">
        <f t="shared" si="57"/>
        <v>0</v>
      </c>
      <c r="L244" s="69">
        <f t="shared" si="58"/>
        <v>0</v>
      </c>
      <c r="M244" s="69">
        <f t="shared" ca="1" si="59"/>
        <v>5.4540379887346793E-3</v>
      </c>
      <c r="N244" s="69">
        <f t="shared" ca="1" si="60"/>
        <v>0</v>
      </c>
      <c r="O244" s="79">
        <f t="shared" ca="1" si="61"/>
        <v>0</v>
      </c>
      <c r="P244" s="69">
        <f t="shared" ca="1" si="62"/>
        <v>0</v>
      </c>
      <c r="Q244" s="69">
        <f t="shared" ca="1" si="63"/>
        <v>0</v>
      </c>
      <c r="R244" s="44">
        <f t="shared" ca="1" si="64"/>
        <v>-5.4540379887346793E-3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69">
        <f t="shared" si="52"/>
        <v>0</v>
      </c>
      <c r="G245" s="69">
        <f t="shared" si="53"/>
        <v>0</v>
      </c>
      <c r="H245" s="69">
        <f t="shared" si="54"/>
        <v>0</v>
      </c>
      <c r="I245" s="69">
        <f t="shared" si="55"/>
        <v>0</v>
      </c>
      <c r="J245" s="69">
        <f t="shared" si="56"/>
        <v>0</v>
      </c>
      <c r="K245" s="69">
        <f t="shared" si="57"/>
        <v>0</v>
      </c>
      <c r="L245" s="69">
        <f t="shared" si="58"/>
        <v>0</v>
      </c>
      <c r="M245" s="69">
        <f t="shared" ca="1" si="59"/>
        <v>5.4540379887346793E-3</v>
      </c>
      <c r="N245" s="69">
        <f t="shared" ca="1" si="60"/>
        <v>0</v>
      </c>
      <c r="O245" s="79">
        <f t="shared" ca="1" si="61"/>
        <v>0</v>
      </c>
      <c r="P245" s="69">
        <f t="shared" ca="1" si="62"/>
        <v>0</v>
      </c>
      <c r="Q245" s="69">
        <f t="shared" ca="1" si="63"/>
        <v>0</v>
      </c>
      <c r="R245" s="44">
        <f t="shared" ca="1" si="64"/>
        <v>-5.4540379887346793E-3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69">
        <f t="shared" si="52"/>
        <v>0</v>
      </c>
      <c r="G246" s="69">
        <f t="shared" si="53"/>
        <v>0</v>
      </c>
      <c r="H246" s="69">
        <f t="shared" si="54"/>
        <v>0</v>
      </c>
      <c r="I246" s="69">
        <f t="shared" si="55"/>
        <v>0</v>
      </c>
      <c r="J246" s="69">
        <f t="shared" si="56"/>
        <v>0</v>
      </c>
      <c r="K246" s="69">
        <f t="shared" si="57"/>
        <v>0</v>
      </c>
      <c r="L246" s="69">
        <f t="shared" si="58"/>
        <v>0</v>
      </c>
      <c r="M246" s="69">
        <f t="shared" ca="1" si="59"/>
        <v>5.4540379887346793E-3</v>
      </c>
      <c r="N246" s="69">
        <f t="shared" ca="1" si="60"/>
        <v>0</v>
      </c>
      <c r="O246" s="79">
        <f t="shared" ca="1" si="61"/>
        <v>0</v>
      </c>
      <c r="P246" s="69">
        <f t="shared" ca="1" si="62"/>
        <v>0</v>
      </c>
      <c r="Q246" s="69">
        <f t="shared" ca="1" si="63"/>
        <v>0</v>
      </c>
      <c r="R246" s="44">
        <f t="shared" ca="1" si="64"/>
        <v>-5.4540379887346793E-3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69">
        <f t="shared" si="52"/>
        <v>0</v>
      </c>
      <c r="G247" s="69">
        <f t="shared" si="53"/>
        <v>0</v>
      </c>
      <c r="H247" s="69">
        <f t="shared" si="54"/>
        <v>0</v>
      </c>
      <c r="I247" s="69">
        <f t="shared" si="55"/>
        <v>0</v>
      </c>
      <c r="J247" s="69">
        <f t="shared" si="56"/>
        <v>0</v>
      </c>
      <c r="K247" s="69">
        <f t="shared" si="57"/>
        <v>0</v>
      </c>
      <c r="L247" s="69">
        <f t="shared" si="58"/>
        <v>0</v>
      </c>
      <c r="M247" s="69">
        <f t="shared" ca="1" si="59"/>
        <v>5.4540379887346793E-3</v>
      </c>
      <c r="N247" s="69">
        <f t="shared" ca="1" si="60"/>
        <v>0</v>
      </c>
      <c r="O247" s="79">
        <f t="shared" ca="1" si="61"/>
        <v>0</v>
      </c>
      <c r="P247" s="69">
        <f t="shared" ca="1" si="62"/>
        <v>0</v>
      </c>
      <c r="Q247" s="69">
        <f t="shared" ca="1" si="63"/>
        <v>0</v>
      </c>
      <c r="R247" s="44">
        <f t="shared" ca="1" si="64"/>
        <v>-5.4540379887346793E-3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69">
        <f t="shared" si="52"/>
        <v>0</v>
      </c>
      <c r="G248" s="69">
        <f t="shared" si="53"/>
        <v>0</v>
      </c>
      <c r="H248" s="69">
        <f t="shared" si="54"/>
        <v>0</v>
      </c>
      <c r="I248" s="69">
        <f t="shared" si="55"/>
        <v>0</v>
      </c>
      <c r="J248" s="69">
        <f t="shared" si="56"/>
        <v>0</v>
      </c>
      <c r="K248" s="69">
        <f t="shared" si="57"/>
        <v>0</v>
      </c>
      <c r="L248" s="69">
        <f t="shared" si="58"/>
        <v>0</v>
      </c>
      <c r="M248" s="69">
        <f t="shared" ca="1" si="59"/>
        <v>5.4540379887346793E-3</v>
      </c>
      <c r="N248" s="69">
        <f t="shared" ca="1" si="60"/>
        <v>0</v>
      </c>
      <c r="O248" s="79">
        <f t="shared" ca="1" si="61"/>
        <v>0</v>
      </c>
      <c r="P248" s="69">
        <f t="shared" ca="1" si="62"/>
        <v>0</v>
      </c>
      <c r="Q248" s="69">
        <f t="shared" ca="1" si="63"/>
        <v>0</v>
      </c>
      <c r="R248" s="44">
        <f t="shared" ca="1" si="64"/>
        <v>-5.4540379887346793E-3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69">
        <f t="shared" si="52"/>
        <v>0</v>
      </c>
      <c r="G249" s="69">
        <f t="shared" si="53"/>
        <v>0</v>
      </c>
      <c r="H249" s="69">
        <f t="shared" si="54"/>
        <v>0</v>
      </c>
      <c r="I249" s="69">
        <f t="shared" si="55"/>
        <v>0</v>
      </c>
      <c r="J249" s="69">
        <f t="shared" si="56"/>
        <v>0</v>
      </c>
      <c r="K249" s="69">
        <f t="shared" si="57"/>
        <v>0</v>
      </c>
      <c r="L249" s="69">
        <f t="shared" si="58"/>
        <v>0</v>
      </c>
      <c r="M249" s="69">
        <f t="shared" ca="1" si="59"/>
        <v>5.4540379887346793E-3</v>
      </c>
      <c r="N249" s="69">
        <f t="shared" ca="1" si="60"/>
        <v>0</v>
      </c>
      <c r="O249" s="79">
        <f t="shared" ca="1" si="61"/>
        <v>0</v>
      </c>
      <c r="P249" s="69">
        <f t="shared" ca="1" si="62"/>
        <v>0</v>
      </c>
      <c r="Q249" s="69">
        <f t="shared" ca="1" si="63"/>
        <v>0</v>
      </c>
      <c r="R249" s="44">
        <f t="shared" ca="1" si="64"/>
        <v>-5.4540379887346793E-3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69">
        <f t="shared" si="52"/>
        <v>0</v>
      </c>
      <c r="G250" s="69">
        <f t="shared" si="53"/>
        <v>0</v>
      </c>
      <c r="H250" s="69">
        <f t="shared" si="54"/>
        <v>0</v>
      </c>
      <c r="I250" s="69">
        <f t="shared" si="55"/>
        <v>0</v>
      </c>
      <c r="J250" s="69">
        <f t="shared" si="56"/>
        <v>0</v>
      </c>
      <c r="K250" s="69">
        <f t="shared" si="57"/>
        <v>0</v>
      </c>
      <c r="L250" s="69">
        <f t="shared" si="58"/>
        <v>0</v>
      </c>
      <c r="M250" s="69">
        <f t="shared" ca="1" si="59"/>
        <v>5.4540379887346793E-3</v>
      </c>
      <c r="N250" s="69">
        <f t="shared" ca="1" si="60"/>
        <v>0</v>
      </c>
      <c r="O250" s="79">
        <f t="shared" ca="1" si="61"/>
        <v>0</v>
      </c>
      <c r="P250" s="69">
        <f t="shared" ca="1" si="62"/>
        <v>0</v>
      </c>
      <c r="Q250" s="69">
        <f t="shared" ca="1" si="63"/>
        <v>0</v>
      </c>
      <c r="R250" s="44">
        <f t="shared" ca="1" si="64"/>
        <v>-5.4540379887346793E-3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69">
        <f t="shared" si="52"/>
        <v>0</v>
      </c>
      <c r="G251" s="69">
        <f t="shared" si="53"/>
        <v>0</v>
      </c>
      <c r="H251" s="69">
        <f t="shared" si="54"/>
        <v>0</v>
      </c>
      <c r="I251" s="69">
        <f t="shared" si="55"/>
        <v>0</v>
      </c>
      <c r="J251" s="69">
        <f t="shared" si="56"/>
        <v>0</v>
      </c>
      <c r="K251" s="69">
        <f t="shared" si="57"/>
        <v>0</v>
      </c>
      <c r="L251" s="69">
        <f t="shared" si="58"/>
        <v>0</v>
      </c>
      <c r="M251" s="69">
        <f t="shared" ca="1" si="59"/>
        <v>5.4540379887346793E-3</v>
      </c>
      <c r="N251" s="69">
        <f t="shared" ca="1" si="60"/>
        <v>0</v>
      </c>
      <c r="O251" s="79">
        <f t="shared" ca="1" si="61"/>
        <v>0</v>
      </c>
      <c r="P251" s="69">
        <f t="shared" ca="1" si="62"/>
        <v>0</v>
      </c>
      <c r="Q251" s="69">
        <f t="shared" ca="1" si="63"/>
        <v>0</v>
      </c>
      <c r="R251" s="44">
        <f t="shared" ca="1" si="64"/>
        <v>-5.4540379887346793E-3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69">
        <f t="shared" si="52"/>
        <v>0</v>
      </c>
      <c r="G252" s="69">
        <f t="shared" si="53"/>
        <v>0</v>
      </c>
      <c r="H252" s="69">
        <f t="shared" si="54"/>
        <v>0</v>
      </c>
      <c r="I252" s="69">
        <f t="shared" si="55"/>
        <v>0</v>
      </c>
      <c r="J252" s="69">
        <f t="shared" si="56"/>
        <v>0</v>
      </c>
      <c r="K252" s="69">
        <f t="shared" si="57"/>
        <v>0</v>
      </c>
      <c r="L252" s="69">
        <f t="shared" si="58"/>
        <v>0</v>
      </c>
      <c r="M252" s="69">
        <f t="shared" ca="1" si="59"/>
        <v>5.4540379887346793E-3</v>
      </c>
      <c r="N252" s="69">
        <f t="shared" ca="1" si="60"/>
        <v>0</v>
      </c>
      <c r="O252" s="79">
        <f t="shared" ca="1" si="61"/>
        <v>0</v>
      </c>
      <c r="P252" s="69">
        <f t="shared" ca="1" si="62"/>
        <v>0</v>
      </c>
      <c r="Q252" s="69">
        <f t="shared" ca="1" si="63"/>
        <v>0</v>
      </c>
      <c r="R252" s="44">
        <f t="shared" ca="1" si="64"/>
        <v>-5.4540379887346793E-3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69">
        <f t="shared" si="52"/>
        <v>0</v>
      </c>
      <c r="G253" s="69">
        <f t="shared" si="53"/>
        <v>0</v>
      </c>
      <c r="H253" s="69">
        <f t="shared" si="54"/>
        <v>0</v>
      </c>
      <c r="I253" s="69">
        <f t="shared" si="55"/>
        <v>0</v>
      </c>
      <c r="J253" s="69">
        <f t="shared" si="56"/>
        <v>0</v>
      </c>
      <c r="K253" s="69">
        <f t="shared" si="57"/>
        <v>0</v>
      </c>
      <c r="L253" s="69">
        <f t="shared" si="58"/>
        <v>0</v>
      </c>
      <c r="M253" s="69">
        <f t="shared" ca="1" si="59"/>
        <v>5.4540379887346793E-3</v>
      </c>
      <c r="N253" s="69">
        <f t="shared" ca="1" si="60"/>
        <v>0</v>
      </c>
      <c r="O253" s="79">
        <f t="shared" ca="1" si="61"/>
        <v>0</v>
      </c>
      <c r="P253" s="69">
        <f t="shared" ca="1" si="62"/>
        <v>0</v>
      </c>
      <c r="Q253" s="69">
        <f t="shared" ca="1" si="63"/>
        <v>0</v>
      </c>
      <c r="R253" s="44">
        <f t="shared" ca="1" si="64"/>
        <v>-5.4540379887346793E-3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69">
        <f t="shared" si="52"/>
        <v>0</v>
      </c>
      <c r="G254" s="69">
        <f t="shared" si="53"/>
        <v>0</v>
      </c>
      <c r="H254" s="69">
        <f t="shared" si="54"/>
        <v>0</v>
      </c>
      <c r="I254" s="69">
        <f t="shared" si="55"/>
        <v>0</v>
      </c>
      <c r="J254" s="69">
        <f t="shared" si="56"/>
        <v>0</v>
      </c>
      <c r="K254" s="69">
        <f t="shared" si="57"/>
        <v>0</v>
      </c>
      <c r="L254" s="69">
        <f t="shared" si="58"/>
        <v>0</v>
      </c>
      <c r="M254" s="69">
        <f t="shared" ca="1" si="59"/>
        <v>5.4540379887346793E-3</v>
      </c>
      <c r="N254" s="69">
        <f t="shared" ca="1" si="60"/>
        <v>0</v>
      </c>
      <c r="O254" s="79">
        <f t="shared" ca="1" si="61"/>
        <v>0</v>
      </c>
      <c r="P254" s="69">
        <f t="shared" ca="1" si="62"/>
        <v>0</v>
      </c>
      <c r="Q254" s="69">
        <f t="shared" ca="1" si="63"/>
        <v>0</v>
      </c>
      <c r="R254" s="44">
        <f t="shared" ca="1" si="64"/>
        <v>-5.4540379887346793E-3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69">
        <f t="shared" si="52"/>
        <v>0</v>
      </c>
      <c r="G255" s="69">
        <f t="shared" si="53"/>
        <v>0</v>
      </c>
      <c r="H255" s="69">
        <f t="shared" si="54"/>
        <v>0</v>
      </c>
      <c r="I255" s="69">
        <f t="shared" si="55"/>
        <v>0</v>
      </c>
      <c r="J255" s="69">
        <f t="shared" si="56"/>
        <v>0</v>
      </c>
      <c r="K255" s="69">
        <f t="shared" si="57"/>
        <v>0</v>
      </c>
      <c r="L255" s="69">
        <f t="shared" si="58"/>
        <v>0</v>
      </c>
      <c r="M255" s="69">
        <f t="shared" ca="1" si="59"/>
        <v>5.4540379887346793E-3</v>
      </c>
      <c r="N255" s="69">
        <f t="shared" ca="1" si="60"/>
        <v>0</v>
      </c>
      <c r="O255" s="79">
        <f t="shared" ca="1" si="61"/>
        <v>0</v>
      </c>
      <c r="P255" s="69">
        <f t="shared" ca="1" si="62"/>
        <v>0</v>
      </c>
      <c r="Q255" s="69">
        <f t="shared" ca="1" si="63"/>
        <v>0</v>
      </c>
      <c r="R255" s="44">
        <f t="shared" ca="1" si="64"/>
        <v>-5.4540379887346793E-3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69">
        <f t="shared" si="52"/>
        <v>0</v>
      </c>
      <c r="G256" s="69">
        <f t="shared" si="53"/>
        <v>0</v>
      </c>
      <c r="H256" s="69">
        <f t="shared" si="54"/>
        <v>0</v>
      </c>
      <c r="I256" s="69">
        <f t="shared" si="55"/>
        <v>0</v>
      </c>
      <c r="J256" s="69">
        <f t="shared" si="56"/>
        <v>0</v>
      </c>
      <c r="K256" s="69">
        <f t="shared" si="57"/>
        <v>0</v>
      </c>
      <c r="L256" s="69">
        <f t="shared" si="58"/>
        <v>0</v>
      </c>
      <c r="M256" s="69">
        <f t="shared" ca="1" si="59"/>
        <v>5.4540379887346793E-3</v>
      </c>
      <c r="N256" s="69">
        <f t="shared" ca="1" si="60"/>
        <v>0</v>
      </c>
      <c r="O256" s="79">
        <f t="shared" ca="1" si="61"/>
        <v>0</v>
      </c>
      <c r="P256" s="69">
        <f t="shared" ca="1" si="62"/>
        <v>0</v>
      </c>
      <c r="Q256" s="69">
        <f t="shared" ca="1" si="63"/>
        <v>0</v>
      </c>
      <c r="R256" s="44">
        <f t="shared" ca="1" si="64"/>
        <v>-5.4540379887346793E-3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69">
        <f t="shared" si="52"/>
        <v>0</v>
      </c>
      <c r="G257" s="69">
        <f t="shared" si="53"/>
        <v>0</v>
      </c>
      <c r="H257" s="69">
        <f t="shared" si="54"/>
        <v>0</v>
      </c>
      <c r="I257" s="69">
        <f t="shared" si="55"/>
        <v>0</v>
      </c>
      <c r="J257" s="69">
        <f t="shared" si="56"/>
        <v>0</v>
      </c>
      <c r="K257" s="69">
        <f t="shared" si="57"/>
        <v>0</v>
      </c>
      <c r="L257" s="69">
        <f t="shared" si="58"/>
        <v>0</v>
      </c>
      <c r="M257" s="69">
        <f t="shared" ca="1" si="59"/>
        <v>5.4540379887346793E-3</v>
      </c>
      <c r="N257" s="69">
        <f t="shared" ca="1" si="60"/>
        <v>0</v>
      </c>
      <c r="O257" s="79">
        <f t="shared" ca="1" si="61"/>
        <v>0</v>
      </c>
      <c r="P257" s="69">
        <f t="shared" ca="1" si="62"/>
        <v>0</v>
      </c>
      <c r="Q257" s="69">
        <f t="shared" ca="1" si="63"/>
        <v>0</v>
      </c>
      <c r="R257" s="44">
        <f t="shared" ca="1" si="64"/>
        <v>-5.4540379887346793E-3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69">
        <f t="shared" si="52"/>
        <v>0</v>
      </c>
      <c r="G258" s="69">
        <f t="shared" si="53"/>
        <v>0</v>
      </c>
      <c r="H258" s="69">
        <f t="shared" si="54"/>
        <v>0</v>
      </c>
      <c r="I258" s="69">
        <f t="shared" si="55"/>
        <v>0</v>
      </c>
      <c r="J258" s="69">
        <f t="shared" si="56"/>
        <v>0</v>
      </c>
      <c r="K258" s="69">
        <f t="shared" si="57"/>
        <v>0</v>
      </c>
      <c r="L258" s="69">
        <f t="shared" si="58"/>
        <v>0</v>
      </c>
      <c r="M258" s="69">
        <f t="shared" ca="1" si="59"/>
        <v>5.4540379887346793E-3</v>
      </c>
      <c r="N258" s="69">
        <f t="shared" ca="1" si="60"/>
        <v>0</v>
      </c>
      <c r="O258" s="79">
        <f t="shared" ca="1" si="61"/>
        <v>0</v>
      </c>
      <c r="P258" s="69">
        <f t="shared" ca="1" si="62"/>
        <v>0</v>
      </c>
      <c r="Q258" s="69">
        <f t="shared" ca="1" si="63"/>
        <v>0</v>
      </c>
      <c r="R258" s="44">
        <f t="shared" ca="1" si="64"/>
        <v>-5.4540379887346793E-3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69">
        <f t="shared" si="52"/>
        <v>0</v>
      </c>
      <c r="G259" s="69">
        <f t="shared" si="53"/>
        <v>0</v>
      </c>
      <c r="H259" s="69">
        <f t="shared" si="54"/>
        <v>0</v>
      </c>
      <c r="I259" s="69">
        <f t="shared" si="55"/>
        <v>0</v>
      </c>
      <c r="J259" s="69">
        <f t="shared" si="56"/>
        <v>0</v>
      </c>
      <c r="K259" s="69">
        <f t="shared" si="57"/>
        <v>0</v>
      </c>
      <c r="L259" s="69">
        <f t="shared" si="58"/>
        <v>0</v>
      </c>
      <c r="M259" s="69">
        <f t="shared" ca="1" si="59"/>
        <v>5.4540379887346793E-3</v>
      </c>
      <c r="N259" s="69">
        <f t="shared" ca="1" si="60"/>
        <v>0</v>
      </c>
      <c r="O259" s="79">
        <f t="shared" ca="1" si="61"/>
        <v>0</v>
      </c>
      <c r="P259" s="69">
        <f t="shared" ca="1" si="62"/>
        <v>0</v>
      </c>
      <c r="Q259" s="69">
        <f t="shared" ca="1" si="63"/>
        <v>0</v>
      </c>
      <c r="R259" s="44">
        <f t="shared" ca="1" si="64"/>
        <v>-5.4540379887346793E-3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69">
        <f t="shared" si="52"/>
        <v>0</v>
      </c>
      <c r="G260" s="69">
        <f t="shared" si="53"/>
        <v>0</v>
      </c>
      <c r="H260" s="69">
        <f t="shared" si="54"/>
        <v>0</v>
      </c>
      <c r="I260" s="69">
        <f t="shared" si="55"/>
        <v>0</v>
      </c>
      <c r="J260" s="69">
        <f t="shared" si="56"/>
        <v>0</v>
      </c>
      <c r="K260" s="69">
        <f t="shared" si="57"/>
        <v>0</v>
      </c>
      <c r="L260" s="69">
        <f t="shared" si="58"/>
        <v>0</v>
      </c>
      <c r="M260" s="69">
        <f t="shared" ca="1" si="59"/>
        <v>5.4540379887346793E-3</v>
      </c>
      <c r="N260" s="69">
        <f t="shared" ca="1" si="60"/>
        <v>0</v>
      </c>
      <c r="O260" s="79">
        <f t="shared" ca="1" si="61"/>
        <v>0</v>
      </c>
      <c r="P260" s="69">
        <f t="shared" ca="1" si="62"/>
        <v>0</v>
      </c>
      <c r="Q260" s="69">
        <f t="shared" ca="1" si="63"/>
        <v>0</v>
      </c>
      <c r="R260" s="44">
        <f t="shared" ca="1" si="64"/>
        <v>-5.4540379887346793E-3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69">
        <f t="shared" si="52"/>
        <v>0</v>
      </c>
      <c r="G261" s="69">
        <f t="shared" si="53"/>
        <v>0</v>
      </c>
      <c r="H261" s="69">
        <f t="shared" si="54"/>
        <v>0</v>
      </c>
      <c r="I261" s="69">
        <f t="shared" si="55"/>
        <v>0</v>
      </c>
      <c r="J261" s="69">
        <f t="shared" si="56"/>
        <v>0</v>
      </c>
      <c r="K261" s="69">
        <f t="shared" si="57"/>
        <v>0</v>
      </c>
      <c r="L261" s="69">
        <f t="shared" si="58"/>
        <v>0</v>
      </c>
      <c r="M261" s="69">
        <f t="shared" ca="1" si="59"/>
        <v>5.4540379887346793E-3</v>
      </c>
      <c r="N261" s="69">
        <f t="shared" ca="1" si="60"/>
        <v>0</v>
      </c>
      <c r="O261" s="79">
        <f t="shared" ca="1" si="61"/>
        <v>0</v>
      </c>
      <c r="P261" s="69">
        <f t="shared" ca="1" si="62"/>
        <v>0</v>
      </c>
      <c r="Q261" s="69">
        <f t="shared" ca="1" si="63"/>
        <v>0</v>
      </c>
      <c r="R261" s="44">
        <f t="shared" ca="1" si="64"/>
        <v>-5.4540379887346793E-3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69">
        <f t="shared" si="52"/>
        <v>0</v>
      </c>
      <c r="G262" s="69">
        <f t="shared" si="53"/>
        <v>0</v>
      </c>
      <c r="H262" s="69">
        <f t="shared" si="54"/>
        <v>0</v>
      </c>
      <c r="I262" s="69">
        <f t="shared" si="55"/>
        <v>0</v>
      </c>
      <c r="J262" s="69">
        <f t="shared" si="56"/>
        <v>0</v>
      </c>
      <c r="K262" s="69">
        <f t="shared" si="57"/>
        <v>0</v>
      </c>
      <c r="L262" s="69">
        <f t="shared" si="58"/>
        <v>0</v>
      </c>
      <c r="M262" s="69">
        <f t="shared" ca="1" si="59"/>
        <v>5.4540379887346793E-3</v>
      </c>
      <c r="N262" s="69">
        <f t="shared" ca="1" si="60"/>
        <v>0</v>
      </c>
      <c r="O262" s="79">
        <f t="shared" ca="1" si="61"/>
        <v>0</v>
      </c>
      <c r="P262" s="69">
        <f t="shared" ca="1" si="62"/>
        <v>0</v>
      </c>
      <c r="Q262" s="69">
        <f t="shared" ca="1" si="63"/>
        <v>0</v>
      </c>
      <c r="R262" s="44">
        <f t="shared" ca="1" si="64"/>
        <v>-5.4540379887346793E-3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69">
        <f t="shared" si="52"/>
        <v>0</v>
      </c>
      <c r="G263" s="69">
        <f t="shared" si="53"/>
        <v>0</v>
      </c>
      <c r="H263" s="69">
        <f t="shared" si="54"/>
        <v>0</v>
      </c>
      <c r="I263" s="69">
        <f t="shared" si="55"/>
        <v>0</v>
      </c>
      <c r="J263" s="69">
        <f t="shared" si="56"/>
        <v>0</v>
      </c>
      <c r="K263" s="69">
        <f t="shared" si="57"/>
        <v>0</v>
      </c>
      <c r="L263" s="69">
        <f t="shared" si="58"/>
        <v>0</v>
      </c>
      <c r="M263" s="69">
        <f t="shared" ca="1" si="59"/>
        <v>5.4540379887346793E-3</v>
      </c>
      <c r="N263" s="69">
        <f t="shared" ca="1" si="60"/>
        <v>0</v>
      </c>
      <c r="O263" s="79">
        <f t="shared" ca="1" si="61"/>
        <v>0</v>
      </c>
      <c r="P263" s="69">
        <f t="shared" ca="1" si="62"/>
        <v>0</v>
      </c>
      <c r="Q263" s="69">
        <f t="shared" ca="1" si="63"/>
        <v>0</v>
      </c>
      <c r="R263" s="44">
        <f t="shared" ca="1" si="64"/>
        <v>-5.4540379887346793E-3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69">
        <f t="shared" si="52"/>
        <v>0</v>
      </c>
      <c r="G264" s="69">
        <f t="shared" si="53"/>
        <v>0</v>
      </c>
      <c r="H264" s="69">
        <f t="shared" si="54"/>
        <v>0</v>
      </c>
      <c r="I264" s="69">
        <f t="shared" si="55"/>
        <v>0</v>
      </c>
      <c r="J264" s="69">
        <f t="shared" si="56"/>
        <v>0</v>
      </c>
      <c r="K264" s="69">
        <f t="shared" si="57"/>
        <v>0</v>
      </c>
      <c r="L264" s="69">
        <f t="shared" si="58"/>
        <v>0</v>
      </c>
      <c r="M264" s="69">
        <f t="shared" ca="1" si="59"/>
        <v>5.4540379887346793E-3</v>
      </c>
      <c r="N264" s="69">
        <f t="shared" ca="1" si="60"/>
        <v>0</v>
      </c>
      <c r="O264" s="79">
        <f t="shared" ca="1" si="61"/>
        <v>0</v>
      </c>
      <c r="P264" s="69">
        <f t="shared" ca="1" si="62"/>
        <v>0</v>
      </c>
      <c r="Q264" s="69">
        <f t="shared" ca="1" si="63"/>
        <v>0</v>
      </c>
      <c r="R264" s="44">
        <f t="shared" ca="1" si="64"/>
        <v>-5.4540379887346793E-3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69">
        <f t="shared" si="52"/>
        <v>0</v>
      </c>
      <c r="G265" s="69">
        <f t="shared" si="53"/>
        <v>0</v>
      </c>
      <c r="H265" s="69">
        <f t="shared" si="54"/>
        <v>0</v>
      </c>
      <c r="I265" s="69">
        <f t="shared" si="55"/>
        <v>0</v>
      </c>
      <c r="J265" s="69">
        <f t="shared" si="56"/>
        <v>0</v>
      </c>
      <c r="K265" s="69">
        <f t="shared" si="57"/>
        <v>0</v>
      </c>
      <c r="L265" s="69">
        <f t="shared" si="58"/>
        <v>0</v>
      </c>
      <c r="M265" s="69">
        <f t="shared" ca="1" si="59"/>
        <v>5.4540379887346793E-3</v>
      </c>
      <c r="N265" s="69">
        <f t="shared" ca="1" si="60"/>
        <v>0</v>
      </c>
      <c r="O265" s="79">
        <f t="shared" ca="1" si="61"/>
        <v>0</v>
      </c>
      <c r="P265" s="69">
        <f t="shared" ca="1" si="62"/>
        <v>0</v>
      </c>
      <c r="Q265" s="69">
        <f t="shared" ca="1" si="63"/>
        <v>0</v>
      </c>
      <c r="R265" s="44">
        <f t="shared" ca="1" si="64"/>
        <v>-5.4540379887346793E-3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69">
        <f t="shared" si="52"/>
        <v>0</v>
      </c>
      <c r="G266" s="69">
        <f t="shared" si="53"/>
        <v>0</v>
      </c>
      <c r="H266" s="69">
        <f t="shared" si="54"/>
        <v>0</v>
      </c>
      <c r="I266" s="69">
        <f t="shared" si="55"/>
        <v>0</v>
      </c>
      <c r="J266" s="69">
        <f t="shared" si="56"/>
        <v>0</v>
      </c>
      <c r="K266" s="69">
        <f t="shared" si="57"/>
        <v>0</v>
      </c>
      <c r="L266" s="69">
        <f t="shared" si="58"/>
        <v>0</v>
      </c>
      <c r="M266" s="69">
        <f t="shared" ca="1" si="59"/>
        <v>5.4540379887346793E-3</v>
      </c>
      <c r="N266" s="69">
        <f t="shared" ca="1" si="60"/>
        <v>0</v>
      </c>
      <c r="O266" s="79">
        <f t="shared" ca="1" si="61"/>
        <v>0</v>
      </c>
      <c r="P266" s="69">
        <f t="shared" ca="1" si="62"/>
        <v>0</v>
      </c>
      <c r="Q266" s="69">
        <f t="shared" ca="1" si="63"/>
        <v>0</v>
      </c>
      <c r="R266" s="44">
        <f t="shared" ca="1" si="64"/>
        <v>-5.4540379887346793E-3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69">
        <f t="shared" si="52"/>
        <v>0</v>
      </c>
      <c r="G267" s="69">
        <f t="shared" si="53"/>
        <v>0</v>
      </c>
      <c r="H267" s="69">
        <f t="shared" si="54"/>
        <v>0</v>
      </c>
      <c r="I267" s="69">
        <f t="shared" si="55"/>
        <v>0</v>
      </c>
      <c r="J267" s="69">
        <f t="shared" si="56"/>
        <v>0</v>
      </c>
      <c r="K267" s="69">
        <f t="shared" si="57"/>
        <v>0</v>
      </c>
      <c r="L267" s="69">
        <f t="shared" si="58"/>
        <v>0</v>
      </c>
      <c r="M267" s="69">
        <f t="shared" ca="1" si="59"/>
        <v>5.4540379887346793E-3</v>
      </c>
      <c r="N267" s="69">
        <f t="shared" ca="1" si="60"/>
        <v>0</v>
      </c>
      <c r="O267" s="79">
        <f t="shared" ca="1" si="61"/>
        <v>0</v>
      </c>
      <c r="P267" s="69">
        <f t="shared" ca="1" si="62"/>
        <v>0</v>
      </c>
      <c r="Q267" s="69">
        <f t="shared" ca="1" si="63"/>
        <v>0</v>
      </c>
      <c r="R267" s="44">
        <f t="shared" ca="1" si="64"/>
        <v>-5.4540379887346793E-3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69">
        <f t="shared" si="52"/>
        <v>0</v>
      </c>
      <c r="G268" s="69">
        <f t="shared" si="53"/>
        <v>0</v>
      </c>
      <c r="H268" s="69">
        <f t="shared" si="54"/>
        <v>0</v>
      </c>
      <c r="I268" s="69">
        <f t="shared" si="55"/>
        <v>0</v>
      </c>
      <c r="J268" s="69">
        <f t="shared" si="56"/>
        <v>0</v>
      </c>
      <c r="K268" s="69">
        <f t="shared" si="57"/>
        <v>0</v>
      </c>
      <c r="L268" s="69">
        <f t="shared" si="58"/>
        <v>0</v>
      </c>
      <c r="M268" s="69">
        <f t="shared" ca="1" si="59"/>
        <v>5.4540379887346793E-3</v>
      </c>
      <c r="N268" s="69">
        <f t="shared" ca="1" si="60"/>
        <v>0</v>
      </c>
      <c r="O268" s="79">
        <f t="shared" ca="1" si="61"/>
        <v>0</v>
      </c>
      <c r="P268" s="69">
        <f t="shared" ca="1" si="62"/>
        <v>0</v>
      </c>
      <c r="Q268" s="69">
        <f t="shared" ca="1" si="63"/>
        <v>0</v>
      </c>
      <c r="R268" s="44">
        <f t="shared" ca="1" si="64"/>
        <v>-5.4540379887346793E-3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69">
        <f t="shared" si="52"/>
        <v>0</v>
      </c>
      <c r="G269" s="69">
        <f t="shared" si="53"/>
        <v>0</v>
      </c>
      <c r="H269" s="69">
        <f t="shared" si="54"/>
        <v>0</v>
      </c>
      <c r="I269" s="69">
        <f t="shared" si="55"/>
        <v>0</v>
      </c>
      <c r="J269" s="69">
        <f t="shared" si="56"/>
        <v>0</v>
      </c>
      <c r="K269" s="69">
        <f t="shared" si="57"/>
        <v>0</v>
      </c>
      <c r="L269" s="69">
        <f t="shared" si="58"/>
        <v>0</v>
      </c>
      <c r="M269" s="69">
        <f t="shared" ca="1" si="59"/>
        <v>5.4540379887346793E-3</v>
      </c>
      <c r="N269" s="69">
        <f t="shared" ca="1" si="60"/>
        <v>0</v>
      </c>
      <c r="O269" s="79">
        <f t="shared" ca="1" si="61"/>
        <v>0</v>
      </c>
      <c r="P269" s="69">
        <f t="shared" ca="1" si="62"/>
        <v>0</v>
      </c>
      <c r="Q269" s="69">
        <f t="shared" ca="1" si="63"/>
        <v>0</v>
      </c>
      <c r="R269" s="44">
        <f t="shared" ca="1" si="64"/>
        <v>-5.4540379887346793E-3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69">
        <f t="shared" si="52"/>
        <v>0</v>
      </c>
      <c r="G270" s="69">
        <f t="shared" si="53"/>
        <v>0</v>
      </c>
      <c r="H270" s="69">
        <f t="shared" si="54"/>
        <v>0</v>
      </c>
      <c r="I270" s="69">
        <f t="shared" si="55"/>
        <v>0</v>
      </c>
      <c r="J270" s="69">
        <f t="shared" si="56"/>
        <v>0</v>
      </c>
      <c r="K270" s="69">
        <f t="shared" si="57"/>
        <v>0</v>
      </c>
      <c r="L270" s="69">
        <f t="shared" si="58"/>
        <v>0</v>
      </c>
      <c r="M270" s="69">
        <f t="shared" ca="1" si="59"/>
        <v>5.4540379887346793E-3</v>
      </c>
      <c r="N270" s="69">
        <f t="shared" ca="1" si="60"/>
        <v>0</v>
      </c>
      <c r="O270" s="79">
        <f t="shared" ca="1" si="61"/>
        <v>0</v>
      </c>
      <c r="P270" s="69">
        <f t="shared" ca="1" si="62"/>
        <v>0</v>
      </c>
      <c r="Q270" s="69">
        <f t="shared" ca="1" si="63"/>
        <v>0</v>
      </c>
      <c r="R270" s="44">
        <f t="shared" ca="1" si="64"/>
        <v>-5.4540379887346793E-3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69">
        <f t="shared" si="52"/>
        <v>0</v>
      </c>
      <c r="G271" s="69">
        <f t="shared" si="53"/>
        <v>0</v>
      </c>
      <c r="H271" s="69">
        <f t="shared" si="54"/>
        <v>0</v>
      </c>
      <c r="I271" s="69">
        <f t="shared" si="55"/>
        <v>0</v>
      </c>
      <c r="J271" s="69">
        <f t="shared" si="56"/>
        <v>0</v>
      </c>
      <c r="K271" s="69">
        <f t="shared" si="57"/>
        <v>0</v>
      </c>
      <c r="L271" s="69">
        <f t="shared" si="58"/>
        <v>0</v>
      </c>
      <c r="M271" s="69">
        <f t="shared" ca="1" si="59"/>
        <v>5.4540379887346793E-3</v>
      </c>
      <c r="N271" s="69">
        <f t="shared" ca="1" si="60"/>
        <v>0</v>
      </c>
      <c r="O271" s="79">
        <f t="shared" ca="1" si="61"/>
        <v>0</v>
      </c>
      <c r="P271" s="69">
        <f t="shared" ca="1" si="62"/>
        <v>0</v>
      </c>
      <c r="Q271" s="69">
        <f t="shared" ca="1" si="63"/>
        <v>0</v>
      </c>
      <c r="R271" s="44">
        <f t="shared" ca="1" si="64"/>
        <v>-5.4540379887346793E-3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69">
        <f t="shared" si="52"/>
        <v>0</v>
      </c>
      <c r="G272" s="69">
        <f t="shared" si="53"/>
        <v>0</v>
      </c>
      <c r="H272" s="69">
        <f t="shared" si="54"/>
        <v>0</v>
      </c>
      <c r="I272" s="69">
        <f t="shared" si="55"/>
        <v>0</v>
      </c>
      <c r="J272" s="69">
        <f t="shared" si="56"/>
        <v>0</v>
      </c>
      <c r="K272" s="69">
        <f t="shared" si="57"/>
        <v>0</v>
      </c>
      <c r="L272" s="69">
        <f t="shared" si="58"/>
        <v>0</v>
      </c>
      <c r="M272" s="69">
        <f t="shared" ca="1" si="59"/>
        <v>5.4540379887346793E-3</v>
      </c>
      <c r="N272" s="69">
        <f t="shared" ca="1" si="60"/>
        <v>0</v>
      </c>
      <c r="O272" s="79">
        <f t="shared" ca="1" si="61"/>
        <v>0</v>
      </c>
      <c r="P272" s="69">
        <f t="shared" ca="1" si="62"/>
        <v>0</v>
      </c>
      <c r="Q272" s="69">
        <f t="shared" ca="1" si="63"/>
        <v>0</v>
      </c>
      <c r="R272" s="44">
        <f t="shared" ca="1" si="64"/>
        <v>-5.4540379887346793E-3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69">
        <f t="shared" si="52"/>
        <v>0</v>
      </c>
      <c r="G273" s="69">
        <f t="shared" si="53"/>
        <v>0</v>
      </c>
      <c r="H273" s="69">
        <f t="shared" si="54"/>
        <v>0</v>
      </c>
      <c r="I273" s="69">
        <f t="shared" si="55"/>
        <v>0</v>
      </c>
      <c r="J273" s="69">
        <f t="shared" si="56"/>
        <v>0</v>
      </c>
      <c r="K273" s="69">
        <f t="shared" si="57"/>
        <v>0</v>
      </c>
      <c r="L273" s="69">
        <f t="shared" si="58"/>
        <v>0</v>
      </c>
      <c r="M273" s="69">
        <f t="shared" ca="1" si="59"/>
        <v>5.4540379887346793E-3</v>
      </c>
      <c r="N273" s="69">
        <f t="shared" ca="1" si="60"/>
        <v>0</v>
      </c>
      <c r="O273" s="79">
        <f t="shared" ca="1" si="61"/>
        <v>0</v>
      </c>
      <c r="P273" s="69">
        <f t="shared" ca="1" si="62"/>
        <v>0</v>
      </c>
      <c r="Q273" s="69">
        <f t="shared" ca="1" si="63"/>
        <v>0</v>
      </c>
      <c r="R273" s="44">
        <f t="shared" ca="1" si="64"/>
        <v>-5.4540379887346793E-3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69">
        <f t="shared" si="52"/>
        <v>0</v>
      </c>
      <c r="G274" s="69">
        <f t="shared" si="53"/>
        <v>0</v>
      </c>
      <c r="H274" s="69">
        <f t="shared" si="54"/>
        <v>0</v>
      </c>
      <c r="I274" s="69">
        <f t="shared" si="55"/>
        <v>0</v>
      </c>
      <c r="J274" s="69">
        <f t="shared" si="56"/>
        <v>0</v>
      </c>
      <c r="K274" s="69">
        <f t="shared" si="57"/>
        <v>0</v>
      </c>
      <c r="L274" s="69">
        <f t="shared" si="58"/>
        <v>0</v>
      </c>
      <c r="M274" s="69">
        <f t="shared" ca="1" si="59"/>
        <v>5.4540379887346793E-3</v>
      </c>
      <c r="N274" s="69">
        <f t="shared" ca="1" si="60"/>
        <v>0</v>
      </c>
      <c r="O274" s="79">
        <f t="shared" ca="1" si="61"/>
        <v>0</v>
      </c>
      <c r="P274" s="69">
        <f t="shared" ca="1" si="62"/>
        <v>0</v>
      </c>
      <c r="Q274" s="69">
        <f t="shared" ca="1" si="63"/>
        <v>0</v>
      </c>
      <c r="R274" s="44">
        <f t="shared" ca="1" si="64"/>
        <v>-5.4540379887346793E-3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69">
        <f t="shared" si="52"/>
        <v>0</v>
      </c>
      <c r="G275" s="69">
        <f t="shared" si="53"/>
        <v>0</v>
      </c>
      <c r="H275" s="69">
        <f t="shared" si="54"/>
        <v>0</v>
      </c>
      <c r="I275" s="69">
        <f t="shared" si="55"/>
        <v>0</v>
      </c>
      <c r="J275" s="69">
        <f t="shared" si="56"/>
        <v>0</v>
      </c>
      <c r="K275" s="69">
        <f t="shared" si="57"/>
        <v>0</v>
      </c>
      <c r="L275" s="69">
        <f t="shared" si="58"/>
        <v>0</v>
      </c>
      <c r="M275" s="69">
        <f t="shared" ca="1" si="59"/>
        <v>5.4540379887346793E-3</v>
      </c>
      <c r="N275" s="69">
        <f t="shared" ca="1" si="60"/>
        <v>0</v>
      </c>
      <c r="O275" s="79">
        <f t="shared" ca="1" si="61"/>
        <v>0</v>
      </c>
      <c r="P275" s="69">
        <f t="shared" ca="1" si="62"/>
        <v>0</v>
      </c>
      <c r="Q275" s="69">
        <f t="shared" ca="1" si="63"/>
        <v>0</v>
      </c>
      <c r="R275" s="44">
        <f t="shared" ca="1" si="64"/>
        <v>-5.4540379887346793E-3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69">
        <f t="shared" si="52"/>
        <v>0</v>
      </c>
      <c r="G276" s="69">
        <f t="shared" si="53"/>
        <v>0</v>
      </c>
      <c r="H276" s="69">
        <f t="shared" si="54"/>
        <v>0</v>
      </c>
      <c r="I276" s="69">
        <f t="shared" si="55"/>
        <v>0</v>
      </c>
      <c r="J276" s="69">
        <f t="shared" si="56"/>
        <v>0</v>
      </c>
      <c r="K276" s="69">
        <f t="shared" si="57"/>
        <v>0</v>
      </c>
      <c r="L276" s="69">
        <f t="shared" si="58"/>
        <v>0</v>
      </c>
      <c r="M276" s="69">
        <f t="shared" ca="1" si="59"/>
        <v>5.4540379887346793E-3</v>
      </c>
      <c r="N276" s="69">
        <f t="shared" ca="1" si="60"/>
        <v>0</v>
      </c>
      <c r="O276" s="79">
        <f t="shared" ca="1" si="61"/>
        <v>0</v>
      </c>
      <c r="P276" s="69">
        <f t="shared" ca="1" si="62"/>
        <v>0</v>
      </c>
      <c r="Q276" s="69">
        <f t="shared" ca="1" si="63"/>
        <v>0</v>
      </c>
      <c r="R276" s="44">
        <f t="shared" ca="1" si="64"/>
        <v>-5.4540379887346793E-3</v>
      </c>
    </row>
    <row r="277" spans="1:18">
      <c r="A277" s="75"/>
      <c r="B277" s="75"/>
      <c r="C277" s="75"/>
      <c r="D277" s="76">
        <f t="shared" ref="D277:D336" si="65">A277/A$18</f>
        <v>0</v>
      </c>
      <c r="E277" s="76">
        <f t="shared" ref="E277:E336" si="66">B277/B$18</f>
        <v>0</v>
      </c>
      <c r="F277" s="69">
        <f t="shared" ref="F277:F336" si="67">$C277*D277</f>
        <v>0</v>
      </c>
      <c r="G277" s="69">
        <f t="shared" ref="G277:G336" si="68">$C277*E277</f>
        <v>0</v>
      </c>
      <c r="H277" s="69">
        <f t="shared" ref="H277:H336" si="69">C277*D277*D277</f>
        <v>0</v>
      </c>
      <c r="I277" s="69">
        <f t="shared" ref="I277:I336" si="70">C277*D277*D277*D277</f>
        <v>0</v>
      </c>
      <c r="J277" s="69">
        <f t="shared" ref="J277:J336" si="71">C277*D277*D277*D277*D277</f>
        <v>0</v>
      </c>
      <c r="K277" s="69">
        <f t="shared" ref="K277:K336" si="72">C277*E277*D277</f>
        <v>0</v>
      </c>
      <c r="L277" s="69">
        <f t="shared" ref="L277:L336" si="73">C277*E277*D277*D277</f>
        <v>0</v>
      </c>
      <c r="M277" s="69">
        <f t="shared" ref="M277:M336" ca="1" si="74">+E$4+E$5*D277+E$6*D277^2</f>
        <v>5.4540379887346793E-3</v>
      </c>
      <c r="N277" s="69">
        <f t="shared" ref="N277:N336" ca="1" si="75">C277*(M277-E277)^2</f>
        <v>0</v>
      </c>
      <c r="O277" s="79">
        <f t="shared" ref="O277:O336" ca="1" si="76">(C277*O$1-O$2*F277+O$3*H277)^2</f>
        <v>0</v>
      </c>
      <c r="P277" s="69">
        <f t="shared" ref="P277:P336" ca="1" si="77">(-C277*O$2+O$4*F277-O$5*H277)^2</f>
        <v>0</v>
      </c>
      <c r="Q277" s="69">
        <f t="shared" ref="Q277:Q336" ca="1" si="78">+(C277*O$3-F277*O$5+H277*O$6)^2</f>
        <v>0</v>
      </c>
      <c r="R277" s="44">
        <f t="shared" ref="R277:R336" ca="1" si="79">+E277-M277</f>
        <v>-5.4540379887346793E-3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69">
        <f t="shared" si="67"/>
        <v>0</v>
      </c>
      <c r="G278" s="69">
        <f t="shared" si="68"/>
        <v>0</v>
      </c>
      <c r="H278" s="69">
        <f t="shared" si="69"/>
        <v>0</v>
      </c>
      <c r="I278" s="69">
        <f t="shared" si="70"/>
        <v>0</v>
      </c>
      <c r="J278" s="69">
        <f t="shared" si="71"/>
        <v>0</v>
      </c>
      <c r="K278" s="69">
        <f t="shared" si="72"/>
        <v>0</v>
      </c>
      <c r="L278" s="69">
        <f t="shared" si="73"/>
        <v>0</v>
      </c>
      <c r="M278" s="69">
        <f t="shared" ca="1" si="74"/>
        <v>5.4540379887346793E-3</v>
      </c>
      <c r="N278" s="69">
        <f t="shared" ca="1" si="75"/>
        <v>0</v>
      </c>
      <c r="O278" s="79">
        <f t="shared" ca="1" si="76"/>
        <v>0</v>
      </c>
      <c r="P278" s="69">
        <f t="shared" ca="1" si="77"/>
        <v>0</v>
      </c>
      <c r="Q278" s="69">
        <f t="shared" ca="1" si="78"/>
        <v>0</v>
      </c>
      <c r="R278" s="44">
        <f t="shared" ca="1" si="79"/>
        <v>-5.4540379887346793E-3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69">
        <f t="shared" si="67"/>
        <v>0</v>
      </c>
      <c r="G279" s="69">
        <f t="shared" si="68"/>
        <v>0</v>
      </c>
      <c r="H279" s="69">
        <f t="shared" si="69"/>
        <v>0</v>
      </c>
      <c r="I279" s="69">
        <f t="shared" si="70"/>
        <v>0</v>
      </c>
      <c r="J279" s="69">
        <f t="shared" si="71"/>
        <v>0</v>
      </c>
      <c r="K279" s="69">
        <f t="shared" si="72"/>
        <v>0</v>
      </c>
      <c r="L279" s="69">
        <f t="shared" si="73"/>
        <v>0</v>
      </c>
      <c r="M279" s="69">
        <f t="shared" ca="1" si="74"/>
        <v>5.4540379887346793E-3</v>
      </c>
      <c r="N279" s="69">
        <f t="shared" ca="1" si="75"/>
        <v>0</v>
      </c>
      <c r="O279" s="79">
        <f t="shared" ca="1" si="76"/>
        <v>0</v>
      </c>
      <c r="P279" s="69">
        <f t="shared" ca="1" si="77"/>
        <v>0</v>
      </c>
      <c r="Q279" s="69">
        <f t="shared" ca="1" si="78"/>
        <v>0</v>
      </c>
      <c r="R279" s="44">
        <f t="shared" ca="1" si="79"/>
        <v>-5.4540379887346793E-3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69">
        <f t="shared" si="67"/>
        <v>0</v>
      </c>
      <c r="G280" s="69">
        <f t="shared" si="68"/>
        <v>0</v>
      </c>
      <c r="H280" s="69">
        <f t="shared" si="69"/>
        <v>0</v>
      </c>
      <c r="I280" s="69">
        <f t="shared" si="70"/>
        <v>0</v>
      </c>
      <c r="J280" s="69">
        <f t="shared" si="71"/>
        <v>0</v>
      </c>
      <c r="K280" s="69">
        <f t="shared" si="72"/>
        <v>0</v>
      </c>
      <c r="L280" s="69">
        <f t="shared" si="73"/>
        <v>0</v>
      </c>
      <c r="M280" s="69">
        <f t="shared" ca="1" si="74"/>
        <v>5.4540379887346793E-3</v>
      </c>
      <c r="N280" s="69">
        <f t="shared" ca="1" si="75"/>
        <v>0</v>
      </c>
      <c r="O280" s="79">
        <f t="shared" ca="1" si="76"/>
        <v>0</v>
      </c>
      <c r="P280" s="69">
        <f t="shared" ca="1" si="77"/>
        <v>0</v>
      </c>
      <c r="Q280" s="69">
        <f t="shared" ca="1" si="78"/>
        <v>0</v>
      </c>
      <c r="R280" s="44">
        <f t="shared" ca="1" si="79"/>
        <v>-5.4540379887346793E-3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69">
        <f t="shared" si="67"/>
        <v>0</v>
      </c>
      <c r="G281" s="69">
        <f t="shared" si="68"/>
        <v>0</v>
      </c>
      <c r="H281" s="69">
        <f t="shared" si="69"/>
        <v>0</v>
      </c>
      <c r="I281" s="69">
        <f t="shared" si="70"/>
        <v>0</v>
      </c>
      <c r="J281" s="69">
        <f t="shared" si="71"/>
        <v>0</v>
      </c>
      <c r="K281" s="69">
        <f t="shared" si="72"/>
        <v>0</v>
      </c>
      <c r="L281" s="69">
        <f t="shared" si="73"/>
        <v>0</v>
      </c>
      <c r="M281" s="69">
        <f t="shared" ca="1" si="74"/>
        <v>5.4540379887346793E-3</v>
      </c>
      <c r="N281" s="69">
        <f t="shared" ca="1" si="75"/>
        <v>0</v>
      </c>
      <c r="O281" s="79">
        <f t="shared" ca="1" si="76"/>
        <v>0</v>
      </c>
      <c r="P281" s="69">
        <f t="shared" ca="1" si="77"/>
        <v>0</v>
      </c>
      <c r="Q281" s="69">
        <f t="shared" ca="1" si="78"/>
        <v>0</v>
      </c>
      <c r="R281" s="44">
        <f t="shared" ca="1" si="79"/>
        <v>-5.4540379887346793E-3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69">
        <f t="shared" si="67"/>
        <v>0</v>
      </c>
      <c r="G282" s="69">
        <f t="shared" si="68"/>
        <v>0</v>
      </c>
      <c r="H282" s="69">
        <f t="shared" si="69"/>
        <v>0</v>
      </c>
      <c r="I282" s="69">
        <f t="shared" si="70"/>
        <v>0</v>
      </c>
      <c r="J282" s="69">
        <f t="shared" si="71"/>
        <v>0</v>
      </c>
      <c r="K282" s="69">
        <f t="shared" si="72"/>
        <v>0</v>
      </c>
      <c r="L282" s="69">
        <f t="shared" si="73"/>
        <v>0</v>
      </c>
      <c r="M282" s="69">
        <f t="shared" ca="1" si="74"/>
        <v>5.4540379887346793E-3</v>
      </c>
      <c r="N282" s="69">
        <f t="shared" ca="1" si="75"/>
        <v>0</v>
      </c>
      <c r="O282" s="79">
        <f t="shared" ca="1" si="76"/>
        <v>0</v>
      </c>
      <c r="P282" s="69">
        <f t="shared" ca="1" si="77"/>
        <v>0</v>
      </c>
      <c r="Q282" s="69">
        <f t="shared" ca="1" si="78"/>
        <v>0</v>
      </c>
      <c r="R282" s="44">
        <f t="shared" ca="1" si="79"/>
        <v>-5.4540379887346793E-3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69">
        <f t="shared" si="67"/>
        <v>0</v>
      </c>
      <c r="G283" s="69">
        <f t="shared" si="68"/>
        <v>0</v>
      </c>
      <c r="H283" s="69">
        <f t="shared" si="69"/>
        <v>0</v>
      </c>
      <c r="I283" s="69">
        <f t="shared" si="70"/>
        <v>0</v>
      </c>
      <c r="J283" s="69">
        <f t="shared" si="71"/>
        <v>0</v>
      </c>
      <c r="K283" s="69">
        <f t="shared" si="72"/>
        <v>0</v>
      </c>
      <c r="L283" s="69">
        <f t="shared" si="73"/>
        <v>0</v>
      </c>
      <c r="M283" s="69">
        <f t="shared" ca="1" si="74"/>
        <v>5.4540379887346793E-3</v>
      </c>
      <c r="N283" s="69">
        <f t="shared" ca="1" si="75"/>
        <v>0</v>
      </c>
      <c r="O283" s="79">
        <f t="shared" ca="1" si="76"/>
        <v>0</v>
      </c>
      <c r="P283" s="69">
        <f t="shared" ca="1" si="77"/>
        <v>0</v>
      </c>
      <c r="Q283" s="69">
        <f t="shared" ca="1" si="78"/>
        <v>0</v>
      </c>
      <c r="R283" s="44">
        <f t="shared" ca="1" si="79"/>
        <v>-5.4540379887346793E-3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69">
        <f t="shared" si="67"/>
        <v>0</v>
      </c>
      <c r="G284" s="69">
        <f t="shared" si="68"/>
        <v>0</v>
      </c>
      <c r="H284" s="69">
        <f t="shared" si="69"/>
        <v>0</v>
      </c>
      <c r="I284" s="69">
        <f t="shared" si="70"/>
        <v>0</v>
      </c>
      <c r="J284" s="69">
        <f t="shared" si="71"/>
        <v>0</v>
      </c>
      <c r="K284" s="69">
        <f t="shared" si="72"/>
        <v>0</v>
      </c>
      <c r="L284" s="69">
        <f t="shared" si="73"/>
        <v>0</v>
      </c>
      <c r="M284" s="69">
        <f t="shared" ca="1" si="74"/>
        <v>5.4540379887346793E-3</v>
      </c>
      <c r="N284" s="69">
        <f t="shared" ca="1" si="75"/>
        <v>0</v>
      </c>
      <c r="O284" s="79">
        <f t="shared" ca="1" si="76"/>
        <v>0</v>
      </c>
      <c r="P284" s="69">
        <f t="shared" ca="1" si="77"/>
        <v>0</v>
      </c>
      <c r="Q284" s="69">
        <f t="shared" ca="1" si="78"/>
        <v>0</v>
      </c>
      <c r="R284" s="44">
        <f t="shared" ca="1" si="79"/>
        <v>-5.4540379887346793E-3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69">
        <f t="shared" si="67"/>
        <v>0</v>
      </c>
      <c r="G285" s="69">
        <f t="shared" si="68"/>
        <v>0</v>
      </c>
      <c r="H285" s="69">
        <f t="shared" si="69"/>
        <v>0</v>
      </c>
      <c r="I285" s="69">
        <f t="shared" si="70"/>
        <v>0</v>
      </c>
      <c r="J285" s="69">
        <f t="shared" si="71"/>
        <v>0</v>
      </c>
      <c r="K285" s="69">
        <f t="shared" si="72"/>
        <v>0</v>
      </c>
      <c r="L285" s="69">
        <f t="shared" si="73"/>
        <v>0</v>
      </c>
      <c r="M285" s="69">
        <f t="shared" ca="1" si="74"/>
        <v>5.4540379887346793E-3</v>
      </c>
      <c r="N285" s="69">
        <f t="shared" ca="1" si="75"/>
        <v>0</v>
      </c>
      <c r="O285" s="79">
        <f t="shared" ca="1" si="76"/>
        <v>0</v>
      </c>
      <c r="P285" s="69">
        <f t="shared" ca="1" si="77"/>
        <v>0</v>
      </c>
      <c r="Q285" s="69">
        <f t="shared" ca="1" si="78"/>
        <v>0</v>
      </c>
      <c r="R285" s="44">
        <f t="shared" ca="1" si="79"/>
        <v>-5.4540379887346793E-3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69">
        <f t="shared" si="67"/>
        <v>0</v>
      </c>
      <c r="G286" s="69">
        <f t="shared" si="68"/>
        <v>0</v>
      </c>
      <c r="H286" s="69">
        <f t="shared" si="69"/>
        <v>0</v>
      </c>
      <c r="I286" s="69">
        <f t="shared" si="70"/>
        <v>0</v>
      </c>
      <c r="J286" s="69">
        <f t="shared" si="71"/>
        <v>0</v>
      </c>
      <c r="K286" s="69">
        <f t="shared" si="72"/>
        <v>0</v>
      </c>
      <c r="L286" s="69">
        <f t="shared" si="73"/>
        <v>0</v>
      </c>
      <c r="M286" s="69">
        <f t="shared" ca="1" si="74"/>
        <v>5.4540379887346793E-3</v>
      </c>
      <c r="N286" s="69">
        <f t="shared" ca="1" si="75"/>
        <v>0</v>
      </c>
      <c r="O286" s="79">
        <f t="shared" ca="1" si="76"/>
        <v>0</v>
      </c>
      <c r="P286" s="69">
        <f t="shared" ca="1" si="77"/>
        <v>0</v>
      </c>
      <c r="Q286" s="69">
        <f t="shared" ca="1" si="78"/>
        <v>0</v>
      </c>
      <c r="R286" s="44">
        <f t="shared" ca="1" si="79"/>
        <v>-5.4540379887346793E-3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69">
        <f t="shared" si="67"/>
        <v>0</v>
      </c>
      <c r="G287" s="69">
        <f t="shared" si="68"/>
        <v>0</v>
      </c>
      <c r="H287" s="69">
        <f t="shared" si="69"/>
        <v>0</v>
      </c>
      <c r="I287" s="69">
        <f t="shared" si="70"/>
        <v>0</v>
      </c>
      <c r="J287" s="69">
        <f t="shared" si="71"/>
        <v>0</v>
      </c>
      <c r="K287" s="69">
        <f t="shared" si="72"/>
        <v>0</v>
      </c>
      <c r="L287" s="69">
        <f t="shared" si="73"/>
        <v>0</v>
      </c>
      <c r="M287" s="69">
        <f t="shared" ca="1" si="74"/>
        <v>5.4540379887346793E-3</v>
      </c>
      <c r="N287" s="69">
        <f t="shared" ca="1" si="75"/>
        <v>0</v>
      </c>
      <c r="O287" s="79">
        <f t="shared" ca="1" si="76"/>
        <v>0</v>
      </c>
      <c r="P287" s="69">
        <f t="shared" ca="1" si="77"/>
        <v>0</v>
      </c>
      <c r="Q287" s="69">
        <f t="shared" ca="1" si="78"/>
        <v>0</v>
      </c>
      <c r="R287" s="44">
        <f t="shared" ca="1" si="79"/>
        <v>-5.4540379887346793E-3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69">
        <f t="shared" si="67"/>
        <v>0</v>
      </c>
      <c r="G288" s="69">
        <f t="shared" si="68"/>
        <v>0</v>
      </c>
      <c r="H288" s="69">
        <f t="shared" si="69"/>
        <v>0</v>
      </c>
      <c r="I288" s="69">
        <f t="shared" si="70"/>
        <v>0</v>
      </c>
      <c r="J288" s="69">
        <f t="shared" si="71"/>
        <v>0</v>
      </c>
      <c r="K288" s="69">
        <f t="shared" si="72"/>
        <v>0</v>
      </c>
      <c r="L288" s="69">
        <f t="shared" si="73"/>
        <v>0</v>
      </c>
      <c r="M288" s="69">
        <f t="shared" ca="1" si="74"/>
        <v>5.4540379887346793E-3</v>
      </c>
      <c r="N288" s="69">
        <f t="shared" ca="1" si="75"/>
        <v>0</v>
      </c>
      <c r="O288" s="79">
        <f t="shared" ca="1" si="76"/>
        <v>0</v>
      </c>
      <c r="P288" s="69">
        <f t="shared" ca="1" si="77"/>
        <v>0</v>
      </c>
      <c r="Q288" s="69">
        <f t="shared" ca="1" si="78"/>
        <v>0</v>
      </c>
      <c r="R288" s="44">
        <f t="shared" ca="1" si="79"/>
        <v>-5.4540379887346793E-3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69">
        <f t="shared" si="67"/>
        <v>0</v>
      </c>
      <c r="G289" s="69">
        <f t="shared" si="68"/>
        <v>0</v>
      </c>
      <c r="H289" s="69">
        <f t="shared" si="69"/>
        <v>0</v>
      </c>
      <c r="I289" s="69">
        <f t="shared" si="70"/>
        <v>0</v>
      </c>
      <c r="J289" s="69">
        <f t="shared" si="71"/>
        <v>0</v>
      </c>
      <c r="K289" s="69">
        <f t="shared" si="72"/>
        <v>0</v>
      </c>
      <c r="L289" s="69">
        <f t="shared" si="73"/>
        <v>0</v>
      </c>
      <c r="M289" s="69">
        <f t="shared" ca="1" si="74"/>
        <v>5.4540379887346793E-3</v>
      </c>
      <c r="N289" s="69">
        <f t="shared" ca="1" si="75"/>
        <v>0</v>
      </c>
      <c r="O289" s="79">
        <f t="shared" ca="1" si="76"/>
        <v>0</v>
      </c>
      <c r="P289" s="69">
        <f t="shared" ca="1" si="77"/>
        <v>0</v>
      </c>
      <c r="Q289" s="69">
        <f t="shared" ca="1" si="78"/>
        <v>0</v>
      </c>
      <c r="R289" s="44">
        <f t="shared" ca="1" si="79"/>
        <v>-5.4540379887346793E-3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69">
        <f t="shared" si="67"/>
        <v>0</v>
      </c>
      <c r="G290" s="69">
        <f t="shared" si="68"/>
        <v>0</v>
      </c>
      <c r="H290" s="69">
        <f t="shared" si="69"/>
        <v>0</v>
      </c>
      <c r="I290" s="69">
        <f t="shared" si="70"/>
        <v>0</v>
      </c>
      <c r="J290" s="69">
        <f t="shared" si="71"/>
        <v>0</v>
      </c>
      <c r="K290" s="69">
        <f t="shared" si="72"/>
        <v>0</v>
      </c>
      <c r="L290" s="69">
        <f t="shared" si="73"/>
        <v>0</v>
      </c>
      <c r="M290" s="69">
        <f t="shared" ca="1" si="74"/>
        <v>5.4540379887346793E-3</v>
      </c>
      <c r="N290" s="69">
        <f t="shared" ca="1" si="75"/>
        <v>0</v>
      </c>
      <c r="O290" s="79">
        <f t="shared" ca="1" si="76"/>
        <v>0</v>
      </c>
      <c r="P290" s="69">
        <f t="shared" ca="1" si="77"/>
        <v>0</v>
      </c>
      <c r="Q290" s="69">
        <f t="shared" ca="1" si="78"/>
        <v>0</v>
      </c>
      <c r="R290" s="44">
        <f t="shared" ca="1" si="79"/>
        <v>-5.4540379887346793E-3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69">
        <f t="shared" si="67"/>
        <v>0</v>
      </c>
      <c r="G291" s="69">
        <f t="shared" si="68"/>
        <v>0</v>
      </c>
      <c r="H291" s="69">
        <f t="shared" si="69"/>
        <v>0</v>
      </c>
      <c r="I291" s="69">
        <f t="shared" si="70"/>
        <v>0</v>
      </c>
      <c r="J291" s="69">
        <f t="shared" si="71"/>
        <v>0</v>
      </c>
      <c r="K291" s="69">
        <f t="shared" si="72"/>
        <v>0</v>
      </c>
      <c r="L291" s="69">
        <f t="shared" si="73"/>
        <v>0</v>
      </c>
      <c r="M291" s="69">
        <f t="shared" ca="1" si="74"/>
        <v>5.4540379887346793E-3</v>
      </c>
      <c r="N291" s="69">
        <f t="shared" ca="1" si="75"/>
        <v>0</v>
      </c>
      <c r="O291" s="79">
        <f t="shared" ca="1" si="76"/>
        <v>0</v>
      </c>
      <c r="P291" s="69">
        <f t="shared" ca="1" si="77"/>
        <v>0</v>
      </c>
      <c r="Q291" s="69">
        <f t="shared" ca="1" si="78"/>
        <v>0</v>
      </c>
      <c r="R291" s="44">
        <f t="shared" ca="1" si="79"/>
        <v>-5.4540379887346793E-3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69">
        <f t="shared" si="67"/>
        <v>0</v>
      </c>
      <c r="G292" s="69">
        <f t="shared" si="68"/>
        <v>0</v>
      </c>
      <c r="H292" s="69">
        <f t="shared" si="69"/>
        <v>0</v>
      </c>
      <c r="I292" s="69">
        <f t="shared" si="70"/>
        <v>0</v>
      </c>
      <c r="J292" s="69">
        <f t="shared" si="71"/>
        <v>0</v>
      </c>
      <c r="K292" s="69">
        <f t="shared" si="72"/>
        <v>0</v>
      </c>
      <c r="L292" s="69">
        <f t="shared" si="73"/>
        <v>0</v>
      </c>
      <c r="M292" s="69">
        <f t="shared" ca="1" si="74"/>
        <v>5.4540379887346793E-3</v>
      </c>
      <c r="N292" s="69">
        <f t="shared" ca="1" si="75"/>
        <v>0</v>
      </c>
      <c r="O292" s="79">
        <f t="shared" ca="1" si="76"/>
        <v>0</v>
      </c>
      <c r="P292" s="69">
        <f t="shared" ca="1" si="77"/>
        <v>0</v>
      </c>
      <c r="Q292" s="69">
        <f t="shared" ca="1" si="78"/>
        <v>0</v>
      </c>
      <c r="R292" s="44">
        <f t="shared" ca="1" si="79"/>
        <v>-5.4540379887346793E-3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69">
        <f t="shared" si="67"/>
        <v>0</v>
      </c>
      <c r="G293" s="69">
        <f t="shared" si="68"/>
        <v>0</v>
      </c>
      <c r="H293" s="69">
        <f t="shared" si="69"/>
        <v>0</v>
      </c>
      <c r="I293" s="69">
        <f t="shared" si="70"/>
        <v>0</v>
      </c>
      <c r="J293" s="69">
        <f t="shared" si="71"/>
        <v>0</v>
      </c>
      <c r="K293" s="69">
        <f t="shared" si="72"/>
        <v>0</v>
      </c>
      <c r="L293" s="69">
        <f t="shared" si="73"/>
        <v>0</v>
      </c>
      <c r="M293" s="69">
        <f t="shared" ca="1" si="74"/>
        <v>5.4540379887346793E-3</v>
      </c>
      <c r="N293" s="69">
        <f t="shared" ca="1" si="75"/>
        <v>0</v>
      </c>
      <c r="O293" s="79">
        <f t="shared" ca="1" si="76"/>
        <v>0</v>
      </c>
      <c r="P293" s="69">
        <f t="shared" ca="1" si="77"/>
        <v>0</v>
      </c>
      <c r="Q293" s="69">
        <f t="shared" ca="1" si="78"/>
        <v>0</v>
      </c>
      <c r="R293" s="44">
        <f t="shared" ca="1" si="79"/>
        <v>-5.4540379887346793E-3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69">
        <f t="shared" si="67"/>
        <v>0</v>
      </c>
      <c r="G294" s="69">
        <f t="shared" si="68"/>
        <v>0</v>
      </c>
      <c r="H294" s="69">
        <f t="shared" si="69"/>
        <v>0</v>
      </c>
      <c r="I294" s="69">
        <f t="shared" si="70"/>
        <v>0</v>
      </c>
      <c r="J294" s="69">
        <f t="shared" si="71"/>
        <v>0</v>
      </c>
      <c r="K294" s="69">
        <f t="shared" si="72"/>
        <v>0</v>
      </c>
      <c r="L294" s="69">
        <f t="shared" si="73"/>
        <v>0</v>
      </c>
      <c r="M294" s="69">
        <f t="shared" ca="1" si="74"/>
        <v>5.4540379887346793E-3</v>
      </c>
      <c r="N294" s="69">
        <f t="shared" ca="1" si="75"/>
        <v>0</v>
      </c>
      <c r="O294" s="79">
        <f t="shared" ca="1" si="76"/>
        <v>0</v>
      </c>
      <c r="P294" s="69">
        <f t="shared" ca="1" si="77"/>
        <v>0</v>
      </c>
      <c r="Q294" s="69">
        <f t="shared" ca="1" si="78"/>
        <v>0</v>
      </c>
      <c r="R294" s="44">
        <f t="shared" ca="1" si="79"/>
        <v>-5.4540379887346793E-3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69">
        <f t="shared" si="67"/>
        <v>0</v>
      </c>
      <c r="G295" s="69">
        <f t="shared" si="68"/>
        <v>0</v>
      </c>
      <c r="H295" s="69">
        <f t="shared" si="69"/>
        <v>0</v>
      </c>
      <c r="I295" s="69">
        <f t="shared" si="70"/>
        <v>0</v>
      </c>
      <c r="J295" s="69">
        <f t="shared" si="71"/>
        <v>0</v>
      </c>
      <c r="K295" s="69">
        <f t="shared" si="72"/>
        <v>0</v>
      </c>
      <c r="L295" s="69">
        <f t="shared" si="73"/>
        <v>0</v>
      </c>
      <c r="M295" s="69">
        <f t="shared" ca="1" si="74"/>
        <v>5.4540379887346793E-3</v>
      </c>
      <c r="N295" s="69">
        <f t="shared" ca="1" si="75"/>
        <v>0</v>
      </c>
      <c r="O295" s="79">
        <f t="shared" ca="1" si="76"/>
        <v>0</v>
      </c>
      <c r="P295" s="69">
        <f t="shared" ca="1" si="77"/>
        <v>0</v>
      </c>
      <c r="Q295" s="69">
        <f t="shared" ca="1" si="78"/>
        <v>0</v>
      </c>
      <c r="R295" s="44">
        <f t="shared" ca="1" si="79"/>
        <v>-5.4540379887346793E-3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69">
        <f t="shared" si="67"/>
        <v>0</v>
      </c>
      <c r="G296" s="69">
        <f t="shared" si="68"/>
        <v>0</v>
      </c>
      <c r="H296" s="69">
        <f t="shared" si="69"/>
        <v>0</v>
      </c>
      <c r="I296" s="69">
        <f t="shared" si="70"/>
        <v>0</v>
      </c>
      <c r="J296" s="69">
        <f t="shared" si="71"/>
        <v>0</v>
      </c>
      <c r="K296" s="69">
        <f t="shared" si="72"/>
        <v>0</v>
      </c>
      <c r="L296" s="69">
        <f t="shared" si="73"/>
        <v>0</v>
      </c>
      <c r="M296" s="69">
        <f t="shared" ca="1" si="74"/>
        <v>5.4540379887346793E-3</v>
      </c>
      <c r="N296" s="69">
        <f t="shared" ca="1" si="75"/>
        <v>0</v>
      </c>
      <c r="O296" s="79">
        <f t="shared" ca="1" si="76"/>
        <v>0</v>
      </c>
      <c r="P296" s="69">
        <f t="shared" ca="1" si="77"/>
        <v>0</v>
      </c>
      <c r="Q296" s="69">
        <f t="shared" ca="1" si="78"/>
        <v>0</v>
      </c>
      <c r="R296" s="44">
        <f t="shared" ca="1" si="79"/>
        <v>-5.4540379887346793E-3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69">
        <f t="shared" si="67"/>
        <v>0</v>
      </c>
      <c r="G297" s="69">
        <f t="shared" si="68"/>
        <v>0</v>
      </c>
      <c r="H297" s="69">
        <f t="shared" si="69"/>
        <v>0</v>
      </c>
      <c r="I297" s="69">
        <f t="shared" si="70"/>
        <v>0</v>
      </c>
      <c r="J297" s="69">
        <f t="shared" si="71"/>
        <v>0</v>
      </c>
      <c r="K297" s="69">
        <f t="shared" si="72"/>
        <v>0</v>
      </c>
      <c r="L297" s="69">
        <f t="shared" si="73"/>
        <v>0</v>
      </c>
      <c r="M297" s="69">
        <f t="shared" ca="1" si="74"/>
        <v>5.4540379887346793E-3</v>
      </c>
      <c r="N297" s="69">
        <f t="shared" ca="1" si="75"/>
        <v>0</v>
      </c>
      <c r="O297" s="79">
        <f t="shared" ca="1" si="76"/>
        <v>0</v>
      </c>
      <c r="P297" s="69">
        <f t="shared" ca="1" si="77"/>
        <v>0</v>
      </c>
      <c r="Q297" s="69">
        <f t="shared" ca="1" si="78"/>
        <v>0</v>
      </c>
      <c r="R297" s="44">
        <f t="shared" ca="1" si="79"/>
        <v>-5.4540379887346793E-3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69">
        <f t="shared" si="67"/>
        <v>0</v>
      </c>
      <c r="G298" s="69">
        <f t="shared" si="68"/>
        <v>0</v>
      </c>
      <c r="H298" s="69">
        <f t="shared" si="69"/>
        <v>0</v>
      </c>
      <c r="I298" s="69">
        <f t="shared" si="70"/>
        <v>0</v>
      </c>
      <c r="J298" s="69">
        <f t="shared" si="71"/>
        <v>0</v>
      </c>
      <c r="K298" s="69">
        <f t="shared" si="72"/>
        <v>0</v>
      </c>
      <c r="L298" s="69">
        <f t="shared" si="73"/>
        <v>0</v>
      </c>
      <c r="M298" s="69">
        <f t="shared" ca="1" si="74"/>
        <v>5.4540379887346793E-3</v>
      </c>
      <c r="N298" s="69">
        <f t="shared" ca="1" si="75"/>
        <v>0</v>
      </c>
      <c r="O298" s="79">
        <f t="shared" ca="1" si="76"/>
        <v>0</v>
      </c>
      <c r="P298" s="69">
        <f t="shared" ca="1" si="77"/>
        <v>0</v>
      </c>
      <c r="Q298" s="69">
        <f t="shared" ca="1" si="78"/>
        <v>0</v>
      </c>
      <c r="R298" s="44">
        <f t="shared" ca="1" si="79"/>
        <v>-5.4540379887346793E-3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69">
        <f t="shared" si="67"/>
        <v>0</v>
      </c>
      <c r="G299" s="69">
        <f t="shared" si="68"/>
        <v>0</v>
      </c>
      <c r="H299" s="69">
        <f t="shared" si="69"/>
        <v>0</v>
      </c>
      <c r="I299" s="69">
        <f t="shared" si="70"/>
        <v>0</v>
      </c>
      <c r="J299" s="69">
        <f t="shared" si="71"/>
        <v>0</v>
      </c>
      <c r="K299" s="69">
        <f t="shared" si="72"/>
        <v>0</v>
      </c>
      <c r="L299" s="69">
        <f t="shared" si="73"/>
        <v>0</v>
      </c>
      <c r="M299" s="69">
        <f t="shared" ca="1" si="74"/>
        <v>5.4540379887346793E-3</v>
      </c>
      <c r="N299" s="69">
        <f t="shared" ca="1" si="75"/>
        <v>0</v>
      </c>
      <c r="O299" s="79">
        <f t="shared" ca="1" si="76"/>
        <v>0</v>
      </c>
      <c r="P299" s="69">
        <f t="shared" ca="1" si="77"/>
        <v>0</v>
      </c>
      <c r="Q299" s="69">
        <f t="shared" ca="1" si="78"/>
        <v>0</v>
      </c>
      <c r="R299" s="44">
        <f t="shared" ca="1" si="79"/>
        <v>-5.4540379887346793E-3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69">
        <f t="shared" si="67"/>
        <v>0</v>
      </c>
      <c r="G300" s="69">
        <f t="shared" si="68"/>
        <v>0</v>
      </c>
      <c r="H300" s="69">
        <f t="shared" si="69"/>
        <v>0</v>
      </c>
      <c r="I300" s="69">
        <f t="shared" si="70"/>
        <v>0</v>
      </c>
      <c r="J300" s="69">
        <f t="shared" si="71"/>
        <v>0</v>
      </c>
      <c r="K300" s="69">
        <f t="shared" si="72"/>
        <v>0</v>
      </c>
      <c r="L300" s="69">
        <f t="shared" si="73"/>
        <v>0</v>
      </c>
      <c r="M300" s="69">
        <f t="shared" ca="1" si="74"/>
        <v>5.4540379887346793E-3</v>
      </c>
      <c r="N300" s="69">
        <f t="shared" ca="1" si="75"/>
        <v>0</v>
      </c>
      <c r="O300" s="79">
        <f t="shared" ca="1" si="76"/>
        <v>0</v>
      </c>
      <c r="P300" s="69">
        <f t="shared" ca="1" si="77"/>
        <v>0</v>
      </c>
      <c r="Q300" s="69">
        <f t="shared" ca="1" si="78"/>
        <v>0</v>
      </c>
      <c r="R300" s="44">
        <f t="shared" ca="1" si="79"/>
        <v>-5.4540379887346793E-3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69">
        <f t="shared" si="67"/>
        <v>0</v>
      </c>
      <c r="G301" s="69">
        <f t="shared" si="68"/>
        <v>0</v>
      </c>
      <c r="H301" s="69">
        <f t="shared" si="69"/>
        <v>0</v>
      </c>
      <c r="I301" s="69">
        <f t="shared" si="70"/>
        <v>0</v>
      </c>
      <c r="J301" s="69">
        <f t="shared" si="71"/>
        <v>0</v>
      </c>
      <c r="K301" s="69">
        <f t="shared" si="72"/>
        <v>0</v>
      </c>
      <c r="L301" s="69">
        <f t="shared" si="73"/>
        <v>0</v>
      </c>
      <c r="M301" s="69">
        <f t="shared" ca="1" si="74"/>
        <v>5.4540379887346793E-3</v>
      </c>
      <c r="N301" s="69">
        <f t="shared" ca="1" si="75"/>
        <v>0</v>
      </c>
      <c r="O301" s="79">
        <f t="shared" ca="1" si="76"/>
        <v>0</v>
      </c>
      <c r="P301" s="69">
        <f t="shared" ca="1" si="77"/>
        <v>0</v>
      </c>
      <c r="Q301" s="69">
        <f t="shared" ca="1" si="78"/>
        <v>0</v>
      </c>
      <c r="R301" s="44">
        <f t="shared" ca="1" si="79"/>
        <v>-5.4540379887346793E-3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69">
        <f t="shared" si="67"/>
        <v>0</v>
      </c>
      <c r="G302" s="69">
        <f t="shared" si="68"/>
        <v>0</v>
      </c>
      <c r="H302" s="69">
        <f t="shared" si="69"/>
        <v>0</v>
      </c>
      <c r="I302" s="69">
        <f t="shared" si="70"/>
        <v>0</v>
      </c>
      <c r="J302" s="69">
        <f t="shared" si="71"/>
        <v>0</v>
      </c>
      <c r="K302" s="69">
        <f t="shared" si="72"/>
        <v>0</v>
      </c>
      <c r="L302" s="69">
        <f t="shared" si="73"/>
        <v>0</v>
      </c>
      <c r="M302" s="69">
        <f t="shared" ca="1" si="74"/>
        <v>5.4540379887346793E-3</v>
      </c>
      <c r="N302" s="69">
        <f t="shared" ca="1" si="75"/>
        <v>0</v>
      </c>
      <c r="O302" s="79">
        <f t="shared" ca="1" si="76"/>
        <v>0</v>
      </c>
      <c r="P302" s="69">
        <f t="shared" ca="1" si="77"/>
        <v>0</v>
      </c>
      <c r="Q302" s="69">
        <f t="shared" ca="1" si="78"/>
        <v>0</v>
      </c>
      <c r="R302" s="44">
        <f t="shared" ca="1" si="79"/>
        <v>-5.4540379887346793E-3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69">
        <f t="shared" si="67"/>
        <v>0</v>
      </c>
      <c r="G303" s="69">
        <f t="shared" si="68"/>
        <v>0</v>
      </c>
      <c r="H303" s="69">
        <f t="shared" si="69"/>
        <v>0</v>
      </c>
      <c r="I303" s="69">
        <f t="shared" si="70"/>
        <v>0</v>
      </c>
      <c r="J303" s="69">
        <f t="shared" si="71"/>
        <v>0</v>
      </c>
      <c r="K303" s="69">
        <f t="shared" si="72"/>
        <v>0</v>
      </c>
      <c r="L303" s="69">
        <f t="shared" si="73"/>
        <v>0</v>
      </c>
      <c r="M303" s="69">
        <f t="shared" ca="1" si="74"/>
        <v>5.4540379887346793E-3</v>
      </c>
      <c r="N303" s="69">
        <f t="shared" ca="1" si="75"/>
        <v>0</v>
      </c>
      <c r="O303" s="79">
        <f t="shared" ca="1" si="76"/>
        <v>0</v>
      </c>
      <c r="P303" s="69">
        <f t="shared" ca="1" si="77"/>
        <v>0</v>
      </c>
      <c r="Q303" s="69">
        <f t="shared" ca="1" si="78"/>
        <v>0</v>
      </c>
      <c r="R303" s="44">
        <f t="shared" ca="1" si="79"/>
        <v>-5.4540379887346793E-3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69">
        <f t="shared" si="67"/>
        <v>0</v>
      </c>
      <c r="G304" s="69">
        <f t="shared" si="68"/>
        <v>0</v>
      </c>
      <c r="H304" s="69">
        <f t="shared" si="69"/>
        <v>0</v>
      </c>
      <c r="I304" s="69">
        <f t="shared" si="70"/>
        <v>0</v>
      </c>
      <c r="J304" s="69">
        <f t="shared" si="71"/>
        <v>0</v>
      </c>
      <c r="K304" s="69">
        <f t="shared" si="72"/>
        <v>0</v>
      </c>
      <c r="L304" s="69">
        <f t="shared" si="73"/>
        <v>0</v>
      </c>
      <c r="M304" s="69">
        <f t="shared" ca="1" si="74"/>
        <v>5.4540379887346793E-3</v>
      </c>
      <c r="N304" s="69">
        <f t="shared" ca="1" si="75"/>
        <v>0</v>
      </c>
      <c r="O304" s="79">
        <f t="shared" ca="1" si="76"/>
        <v>0</v>
      </c>
      <c r="P304" s="69">
        <f t="shared" ca="1" si="77"/>
        <v>0</v>
      </c>
      <c r="Q304" s="69">
        <f t="shared" ca="1" si="78"/>
        <v>0</v>
      </c>
      <c r="R304" s="44">
        <f t="shared" ca="1" si="79"/>
        <v>-5.4540379887346793E-3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69">
        <f t="shared" si="67"/>
        <v>0</v>
      </c>
      <c r="G305" s="69">
        <f t="shared" si="68"/>
        <v>0</v>
      </c>
      <c r="H305" s="69">
        <f t="shared" si="69"/>
        <v>0</v>
      </c>
      <c r="I305" s="69">
        <f t="shared" si="70"/>
        <v>0</v>
      </c>
      <c r="J305" s="69">
        <f t="shared" si="71"/>
        <v>0</v>
      </c>
      <c r="K305" s="69">
        <f t="shared" si="72"/>
        <v>0</v>
      </c>
      <c r="L305" s="69">
        <f t="shared" si="73"/>
        <v>0</v>
      </c>
      <c r="M305" s="69">
        <f t="shared" ca="1" si="74"/>
        <v>5.4540379887346793E-3</v>
      </c>
      <c r="N305" s="69">
        <f t="shared" ca="1" si="75"/>
        <v>0</v>
      </c>
      <c r="O305" s="79">
        <f t="shared" ca="1" si="76"/>
        <v>0</v>
      </c>
      <c r="P305" s="69">
        <f t="shared" ca="1" si="77"/>
        <v>0</v>
      </c>
      <c r="Q305" s="69">
        <f t="shared" ca="1" si="78"/>
        <v>0</v>
      </c>
      <c r="R305" s="44">
        <f t="shared" ca="1" si="79"/>
        <v>-5.4540379887346793E-3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69">
        <f t="shared" si="67"/>
        <v>0</v>
      </c>
      <c r="G306" s="69">
        <f t="shared" si="68"/>
        <v>0</v>
      </c>
      <c r="H306" s="69">
        <f t="shared" si="69"/>
        <v>0</v>
      </c>
      <c r="I306" s="69">
        <f t="shared" si="70"/>
        <v>0</v>
      </c>
      <c r="J306" s="69">
        <f t="shared" si="71"/>
        <v>0</v>
      </c>
      <c r="K306" s="69">
        <f t="shared" si="72"/>
        <v>0</v>
      </c>
      <c r="L306" s="69">
        <f t="shared" si="73"/>
        <v>0</v>
      </c>
      <c r="M306" s="69">
        <f t="shared" ca="1" si="74"/>
        <v>5.4540379887346793E-3</v>
      </c>
      <c r="N306" s="69">
        <f t="shared" ca="1" si="75"/>
        <v>0</v>
      </c>
      <c r="O306" s="79">
        <f t="shared" ca="1" si="76"/>
        <v>0</v>
      </c>
      <c r="P306" s="69">
        <f t="shared" ca="1" si="77"/>
        <v>0</v>
      </c>
      <c r="Q306" s="69">
        <f t="shared" ca="1" si="78"/>
        <v>0</v>
      </c>
      <c r="R306" s="44">
        <f t="shared" ca="1" si="79"/>
        <v>-5.4540379887346793E-3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69">
        <f t="shared" si="67"/>
        <v>0</v>
      </c>
      <c r="G307" s="69">
        <f t="shared" si="68"/>
        <v>0</v>
      </c>
      <c r="H307" s="69">
        <f t="shared" si="69"/>
        <v>0</v>
      </c>
      <c r="I307" s="69">
        <f t="shared" si="70"/>
        <v>0</v>
      </c>
      <c r="J307" s="69">
        <f t="shared" si="71"/>
        <v>0</v>
      </c>
      <c r="K307" s="69">
        <f t="shared" si="72"/>
        <v>0</v>
      </c>
      <c r="L307" s="69">
        <f t="shared" si="73"/>
        <v>0</v>
      </c>
      <c r="M307" s="69">
        <f t="shared" ca="1" si="74"/>
        <v>5.4540379887346793E-3</v>
      </c>
      <c r="N307" s="69">
        <f t="shared" ca="1" si="75"/>
        <v>0</v>
      </c>
      <c r="O307" s="79">
        <f t="shared" ca="1" si="76"/>
        <v>0</v>
      </c>
      <c r="P307" s="69">
        <f t="shared" ca="1" si="77"/>
        <v>0</v>
      </c>
      <c r="Q307" s="69">
        <f t="shared" ca="1" si="78"/>
        <v>0</v>
      </c>
      <c r="R307" s="44">
        <f t="shared" ca="1" si="79"/>
        <v>-5.4540379887346793E-3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69">
        <f t="shared" si="67"/>
        <v>0</v>
      </c>
      <c r="G308" s="69">
        <f t="shared" si="68"/>
        <v>0</v>
      </c>
      <c r="H308" s="69">
        <f t="shared" si="69"/>
        <v>0</v>
      </c>
      <c r="I308" s="69">
        <f t="shared" si="70"/>
        <v>0</v>
      </c>
      <c r="J308" s="69">
        <f t="shared" si="71"/>
        <v>0</v>
      </c>
      <c r="K308" s="69">
        <f t="shared" si="72"/>
        <v>0</v>
      </c>
      <c r="L308" s="69">
        <f t="shared" si="73"/>
        <v>0</v>
      </c>
      <c r="M308" s="69">
        <f t="shared" ca="1" si="74"/>
        <v>5.4540379887346793E-3</v>
      </c>
      <c r="N308" s="69">
        <f t="shared" ca="1" si="75"/>
        <v>0</v>
      </c>
      <c r="O308" s="79">
        <f t="shared" ca="1" si="76"/>
        <v>0</v>
      </c>
      <c r="P308" s="69">
        <f t="shared" ca="1" si="77"/>
        <v>0</v>
      </c>
      <c r="Q308" s="69">
        <f t="shared" ca="1" si="78"/>
        <v>0</v>
      </c>
      <c r="R308" s="44">
        <f t="shared" ca="1" si="79"/>
        <v>-5.4540379887346793E-3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69">
        <f t="shared" si="67"/>
        <v>0</v>
      </c>
      <c r="G309" s="69">
        <f t="shared" si="68"/>
        <v>0</v>
      </c>
      <c r="H309" s="69">
        <f t="shared" si="69"/>
        <v>0</v>
      </c>
      <c r="I309" s="69">
        <f t="shared" si="70"/>
        <v>0</v>
      </c>
      <c r="J309" s="69">
        <f t="shared" si="71"/>
        <v>0</v>
      </c>
      <c r="K309" s="69">
        <f t="shared" si="72"/>
        <v>0</v>
      </c>
      <c r="L309" s="69">
        <f t="shared" si="73"/>
        <v>0</v>
      </c>
      <c r="M309" s="69">
        <f t="shared" ca="1" si="74"/>
        <v>5.4540379887346793E-3</v>
      </c>
      <c r="N309" s="69">
        <f t="shared" ca="1" si="75"/>
        <v>0</v>
      </c>
      <c r="O309" s="79">
        <f t="shared" ca="1" si="76"/>
        <v>0</v>
      </c>
      <c r="P309" s="69">
        <f t="shared" ca="1" si="77"/>
        <v>0</v>
      </c>
      <c r="Q309" s="69">
        <f t="shared" ca="1" si="78"/>
        <v>0</v>
      </c>
      <c r="R309" s="44">
        <f t="shared" ca="1" si="79"/>
        <v>-5.4540379887346793E-3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69">
        <f t="shared" si="67"/>
        <v>0</v>
      </c>
      <c r="G310" s="69">
        <f t="shared" si="68"/>
        <v>0</v>
      </c>
      <c r="H310" s="69">
        <f t="shared" si="69"/>
        <v>0</v>
      </c>
      <c r="I310" s="69">
        <f t="shared" si="70"/>
        <v>0</v>
      </c>
      <c r="J310" s="69">
        <f t="shared" si="71"/>
        <v>0</v>
      </c>
      <c r="K310" s="69">
        <f t="shared" si="72"/>
        <v>0</v>
      </c>
      <c r="L310" s="69">
        <f t="shared" si="73"/>
        <v>0</v>
      </c>
      <c r="M310" s="69">
        <f t="shared" ca="1" si="74"/>
        <v>5.4540379887346793E-3</v>
      </c>
      <c r="N310" s="69">
        <f t="shared" ca="1" si="75"/>
        <v>0</v>
      </c>
      <c r="O310" s="79">
        <f t="shared" ca="1" si="76"/>
        <v>0</v>
      </c>
      <c r="P310" s="69">
        <f t="shared" ca="1" si="77"/>
        <v>0</v>
      </c>
      <c r="Q310" s="69">
        <f t="shared" ca="1" si="78"/>
        <v>0</v>
      </c>
      <c r="R310" s="44">
        <f t="shared" ca="1" si="79"/>
        <v>-5.4540379887346793E-3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69">
        <f t="shared" si="67"/>
        <v>0</v>
      </c>
      <c r="G311" s="69">
        <f t="shared" si="68"/>
        <v>0</v>
      </c>
      <c r="H311" s="69">
        <f t="shared" si="69"/>
        <v>0</v>
      </c>
      <c r="I311" s="69">
        <f t="shared" si="70"/>
        <v>0</v>
      </c>
      <c r="J311" s="69">
        <f t="shared" si="71"/>
        <v>0</v>
      </c>
      <c r="K311" s="69">
        <f t="shared" si="72"/>
        <v>0</v>
      </c>
      <c r="L311" s="69">
        <f t="shared" si="73"/>
        <v>0</v>
      </c>
      <c r="M311" s="69">
        <f t="shared" ca="1" si="74"/>
        <v>5.4540379887346793E-3</v>
      </c>
      <c r="N311" s="69">
        <f t="shared" ca="1" si="75"/>
        <v>0</v>
      </c>
      <c r="O311" s="79">
        <f t="shared" ca="1" si="76"/>
        <v>0</v>
      </c>
      <c r="P311" s="69">
        <f t="shared" ca="1" si="77"/>
        <v>0</v>
      </c>
      <c r="Q311" s="69">
        <f t="shared" ca="1" si="78"/>
        <v>0</v>
      </c>
      <c r="R311" s="44">
        <f t="shared" ca="1" si="79"/>
        <v>-5.4540379887346793E-3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69">
        <f t="shared" si="67"/>
        <v>0</v>
      </c>
      <c r="G312" s="69">
        <f t="shared" si="68"/>
        <v>0</v>
      </c>
      <c r="H312" s="69">
        <f t="shared" si="69"/>
        <v>0</v>
      </c>
      <c r="I312" s="69">
        <f t="shared" si="70"/>
        <v>0</v>
      </c>
      <c r="J312" s="69">
        <f t="shared" si="71"/>
        <v>0</v>
      </c>
      <c r="K312" s="69">
        <f t="shared" si="72"/>
        <v>0</v>
      </c>
      <c r="L312" s="69">
        <f t="shared" si="73"/>
        <v>0</v>
      </c>
      <c r="M312" s="69">
        <f t="shared" ca="1" si="74"/>
        <v>5.4540379887346793E-3</v>
      </c>
      <c r="N312" s="69">
        <f t="shared" ca="1" si="75"/>
        <v>0</v>
      </c>
      <c r="O312" s="79">
        <f t="shared" ca="1" si="76"/>
        <v>0</v>
      </c>
      <c r="P312" s="69">
        <f t="shared" ca="1" si="77"/>
        <v>0</v>
      </c>
      <c r="Q312" s="69">
        <f t="shared" ca="1" si="78"/>
        <v>0</v>
      </c>
      <c r="R312" s="44">
        <f t="shared" ca="1" si="79"/>
        <v>-5.4540379887346793E-3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69">
        <f t="shared" si="67"/>
        <v>0</v>
      </c>
      <c r="G313" s="69">
        <f t="shared" si="68"/>
        <v>0</v>
      </c>
      <c r="H313" s="69">
        <f t="shared" si="69"/>
        <v>0</v>
      </c>
      <c r="I313" s="69">
        <f t="shared" si="70"/>
        <v>0</v>
      </c>
      <c r="J313" s="69">
        <f t="shared" si="71"/>
        <v>0</v>
      </c>
      <c r="K313" s="69">
        <f t="shared" si="72"/>
        <v>0</v>
      </c>
      <c r="L313" s="69">
        <f t="shared" si="73"/>
        <v>0</v>
      </c>
      <c r="M313" s="69">
        <f t="shared" ca="1" si="74"/>
        <v>5.4540379887346793E-3</v>
      </c>
      <c r="N313" s="69">
        <f t="shared" ca="1" si="75"/>
        <v>0</v>
      </c>
      <c r="O313" s="79">
        <f t="shared" ca="1" si="76"/>
        <v>0</v>
      </c>
      <c r="P313" s="69">
        <f t="shared" ca="1" si="77"/>
        <v>0</v>
      </c>
      <c r="Q313" s="69">
        <f t="shared" ca="1" si="78"/>
        <v>0</v>
      </c>
      <c r="R313" s="44">
        <f t="shared" ca="1" si="79"/>
        <v>-5.4540379887346793E-3</v>
      </c>
    </row>
    <row r="314" spans="1:18">
      <c r="A314" s="75"/>
      <c r="B314" s="75"/>
      <c r="C314" s="75"/>
      <c r="D314" s="76">
        <f t="shared" si="65"/>
        <v>0</v>
      </c>
      <c r="E314" s="76">
        <f t="shared" si="66"/>
        <v>0</v>
      </c>
      <c r="F314" s="69">
        <f t="shared" si="67"/>
        <v>0</v>
      </c>
      <c r="G314" s="69">
        <f t="shared" si="68"/>
        <v>0</v>
      </c>
      <c r="H314" s="69">
        <f t="shared" si="69"/>
        <v>0</v>
      </c>
      <c r="I314" s="69">
        <f t="shared" si="70"/>
        <v>0</v>
      </c>
      <c r="J314" s="69">
        <f t="shared" si="71"/>
        <v>0</v>
      </c>
      <c r="K314" s="69">
        <f t="shared" si="72"/>
        <v>0</v>
      </c>
      <c r="L314" s="69">
        <f t="shared" si="73"/>
        <v>0</v>
      </c>
      <c r="M314" s="69">
        <f t="shared" ca="1" si="74"/>
        <v>5.4540379887346793E-3</v>
      </c>
      <c r="N314" s="69">
        <f t="shared" ca="1" si="75"/>
        <v>0</v>
      </c>
      <c r="O314" s="79">
        <f t="shared" ca="1" si="76"/>
        <v>0</v>
      </c>
      <c r="P314" s="69">
        <f t="shared" ca="1" si="77"/>
        <v>0</v>
      </c>
      <c r="Q314" s="69">
        <f t="shared" ca="1" si="78"/>
        <v>0</v>
      </c>
      <c r="R314" s="44">
        <f t="shared" ca="1" si="79"/>
        <v>-5.4540379887346793E-3</v>
      </c>
    </row>
    <row r="315" spans="1:18">
      <c r="A315" s="75"/>
      <c r="B315" s="75"/>
      <c r="C315" s="75"/>
      <c r="D315" s="76">
        <f t="shared" si="65"/>
        <v>0</v>
      </c>
      <c r="E315" s="76">
        <f t="shared" si="66"/>
        <v>0</v>
      </c>
      <c r="F315" s="69">
        <f t="shared" si="67"/>
        <v>0</v>
      </c>
      <c r="G315" s="69">
        <f t="shared" si="68"/>
        <v>0</v>
      </c>
      <c r="H315" s="69">
        <f t="shared" si="69"/>
        <v>0</v>
      </c>
      <c r="I315" s="69">
        <f t="shared" si="70"/>
        <v>0</v>
      </c>
      <c r="J315" s="69">
        <f t="shared" si="71"/>
        <v>0</v>
      </c>
      <c r="K315" s="69">
        <f t="shared" si="72"/>
        <v>0</v>
      </c>
      <c r="L315" s="69">
        <f t="shared" si="73"/>
        <v>0</v>
      </c>
      <c r="M315" s="69">
        <f t="shared" ca="1" si="74"/>
        <v>5.4540379887346793E-3</v>
      </c>
      <c r="N315" s="69">
        <f t="shared" ca="1" si="75"/>
        <v>0</v>
      </c>
      <c r="O315" s="79">
        <f t="shared" ca="1" si="76"/>
        <v>0</v>
      </c>
      <c r="P315" s="69">
        <f t="shared" ca="1" si="77"/>
        <v>0</v>
      </c>
      <c r="Q315" s="69">
        <f t="shared" ca="1" si="78"/>
        <v>0</v>
      </c>
      <c r="R315" s="44">
        <f t="shared" ca="1" si="79"/>
        <v>-5.4540379887346793E-3</v>
      </c>
    </row>
    <row r="316" spans="1:18">
      <c r="A316" s="75"/>
      <c r="B316" s="75"/>
      <c r="C316" s="75"/>
      <c r="D316" s="76">
        <f t="shared" si="65"/>
        <v>0</v>
      </c>
      <c r="E316" s="76">
        <f t="shared" si="66"/>
        <v>0</v>
      </c>
      <c r="F316" s="69">
        <f t="shared" si="67"/>
        <v>0</v>
      </c>
      <c r="G316" s="69">
        <f t="shared" si="68"/>
        <v>0</v>
      </c>
      <c r="H316" s="69">
        <f t="shared" si="69"/>
        <v>0</v>
      </c>
      <c r="I316" s="69">
        <f t="shared" si="70"/>
        <v>0</v>
      </c>
      <c r="J316" s="69">
        <f t="shared" si="71"/>
        <v>0</v>
      </c>
      <c r="K316" s="69">
        <f t="shared" si="72"/>
        <v>0</v>
      </c>
      <c r="L316" s="69">
        <f t="shared" si="73"/>
        <v>0</v>
      </c>
      <c r="M316" s="69">
        <f t="shared" ca="1" si="74"/>
        <v>5.4540379887346793E-3</v>
      </c>
      <c r="N316" s="69">
        <f t="shared" ca="1" si="75"/>
        <v>0</v>
      </c>
      <c r="O316" s="79">
        <f t="shared" ca="1" si="76"/>
        <v>0</v>
      </c>
      <c r="P316" s="69">
        <f t="shared" ca="1" si="77"/>
        <v>0</v>
      </c>
      <c r="Q316" s="69">
        <f t="shared" ca="1" si="78"/>
        <v>0</v>
      </c>
      <c r="R316" s="44">
        <f t="shared" ca="1" si="79"/>
        <v>-5.4540379887346793E-3</v>
      </c>
    </row>
    <row r="317" spans="1:18">
      <c r="A317" s="75"/>
      <c r="B317" s="75"/>
      <c r="C317" s="75"/>
      <c r="D317" s="76">
        <f t="shared" si="65"/>
        <v>0</v>
      </c>
      <c r="E317" s="76">
        <f t="shared" si="66"/>
        <v>0</v>
      </c>
      <c r="F317" s="69">
        <f t="shared" si="67"/>
        <v>0</v>
      </c>
      <c r="G317" s="69">
        <f t="shared" si="68"/>
        <v>0</v>
      </c>
      <c r="H317" s="69">
        <f t="shared" si="69"/>
        <v>0</v>
      </c>
      <c r="I317" s="69">
        <f t="shared" si="70"/>
        <v>0</v>
      </c>
      <c r="J317" s="69">
        <f t="shared" si="71"/>
        <v>0</v>
      </c>
      <c r="K317" s="69">
        <f t="shared" si="72"/>
        <v>0</v>
      </c>
      <c r="L317" s="69">
        <f t="shared" si="73"/>
        <v>0</v>
      </c>
      <c r="M317" s="69">
        <f t="shared" ca="1" si="74"/>
        <v>5.4540379887346793E-3</v>
      </c>
      <c r="N317" s="69">
        <f t="shared" ca="1" si="75"/>
        <v>0</v>
      </c>
      <c r="O317" s="79">
        <f t="shared" ca="1" si="76"/>
        <v>0</v>
      </c>
      <c r="P317" s="69">
        <f t="shared" ca="1" si="77"/>
        <v>0</v>
      </c>
      <c r="Q317" s="69">
        <f t="shared" ca="1" si="78"/>
        <v>0</v>
      </c>
      <c r="R317" s="44">
        <f t="shared" ca="1" si="79"/>
        <v>-5.4540379887346793E-3</v>
      </c>
    </row>
    <row r="318" spans="1:18">
      <c r="A318" s="75"/>
      <c r="B318" s="75"/>
      <c r="C318" s="75"/>
      <c r="D318" s="76">
        <f t="shared" si="65"/>
        <v>0</v>
      </c>
      <c r="E318" s="76">
        <f t="shared" si="66"/>
        <v>0</v>
      </c>
      <c r="F318" s="69">
        <f t="shared" si="67"/>
        <v>0</v>
      </c>
      <c r="G318" s="69">
        <f t="shared" si="68"/>
        <v>0</v>
      </c>
      <c r="H318" s="69">
        <f t="shared" si="69"/>
        <v>0</v>
      </c>
      <c r="I318" s="69">
        <f t="shared" si="70"/>
        <v>0</v>
      </c>
      <c r="J318" s="69">
        <f t="shared" si="71"/>
        <v>0</v>
      </c>
      <c r="K318" s="69">
        <f t="shared" si="72"/>
        <v>0</v>
      </c>
      <c r="L318" s="69">
        <f t="shared" si="73"/>
        <v>0</v>
      </c>
      <c r="M318" s="69">
        <f t="shared" ca="1" si="74"/>
        <v>5.4540379887346793E-3</v>
      </c>
      <c r="N318" s="69">
        <f t="shared" ca="1" si="75"/>
        <v>0</v>
      </c>
      <c r="O318" s="79">
        <f t="shared" ca="1" si="76"/>
        <v>0</v>
      </c>
      <c r="P318" s="69">
        <f t="shared" ca="1" si="77"/>
        <v>0</v>
      </c>
      <c r="Q318" s="69">
        <f t="shared" ca="1" si="78"/>
        <v>0</v>
      </c>
      <c r="R318" s="44">
        <f t="shared" ca="1" si="79"/>
        <v>-5.4540379887346793E-3</v>
      </c>
    </row>
    <row r="319" spans="1:18">
      <c r="A319" s="75"/>
      <c r="B319" s="75"/>
      <c r="C319" s="75"/>
      <c r="D319" s="76">
        <f t="shared" si="65"/>
        <v>0</v>
      </c>
      <c r="E319" s="76">
        <f t="shared" si="66"/>
        <v>0</v>
      </c>
      <c r="F319" s="69">
        <f t="shared" si="67"/>
        <v>0</v>
      </c>
      <c r="G319" s="69">
        <f t="shared" si="68"/>
        <v>0</v>
      </c>
      <c r="H319" s="69">
        <f t="shared" si="69"/>
        <v>0</v>
      </c>
      <c r="I319" s="69">
        <f t="shared" si="70"/>
        <v>0</v>
      </c>
      <c r="J319" s="69">
        <f t="shared" si="71"/>
        <v>0</v>
      </c>
      <c r="K319" s="69">
        <f t="shared" si="72"/>
        <v>0</v>
      </c>
      <c r="L319" s="69">
        <f t="shared" si="73"/>
        <v>0</v>
      </c>
      <c r="M319" s="69">
        <f t="shared" ca="1" si="74"/>
        <v>5.4540379887346793E-3</v>
      </c>
      <c r="N319" s="69">
        <f t="shared" ca="1" si="75"/>
        <v>0</v>
      </c>
      <c r="O319" s="79">
        <f t="shared" ca="1" si="76"/>
        <v>0</v>
      </c>
      <c r="P319" s="69">
        <f t="shared" ca="1" si="77"/>
        <v>0</v>
      </c>
      <c r="Q319" s="69">
        <f t="shared" ca="1" si="78"/>
        <v>0</v>
      </c>
      <c r="R319" s="44">
        <f t="shared" ca="1" si="79"/>
        <v>-5.4540379887346793E-3</v>
      </c>
    </row>
    <row r="320" spans="1:18">
      <c r="A320" s="75"/>
      <c r="B320" s="75"/>
      <c r="C320" s="75"/>
      <c r="D320" s="76">
        <f t="shared" si="65"/>
        <v>0</v>
      </c>
      <c r="E320" s="76">
        <f t="shared" si="66"/>
        <v>0</v>
      </c>
      <c r="F320" s="69">
        <f t="shared" si="67"/>
        <v>0</v>
      </c>
      <c r="G320" s="69">
        <f t="shared" si="68"/>
        <v>0</v>
      </c>
      <c r="H320" s="69">
        <f t="shared" si="69"/>
        <v>0</v>
      </c>
      <c r="I320" s="69">
        <f t="shared" si="70"/>
        <v>0</v>
      </c>
      <c r="J320" s="69">
        <f t="shared" si="71"/>
        <v>0</v>
      </c>
      <c r="K320" s="69">
        <f t="shared" si="72"/>
        <v>0</v>
      </c>
      <c r="L320" s="69">
        <f t="shared" si="73"/>
        <v>0</v>
      </c>
      <c r="M320" s="69">
        <f t="shared" ca="1" si="74"/>
        <v>5.4540379887346793E-3</v>
      </c>
      <c r="N320" s="69">
        <f t="shared" ca="1" si="75"/>
        <v>0</v>
      </c>
      <c r="O320" s="79">
        <f t="shared" ca="1" si="76"/>
        <v>0</v>
      </c>
      <c r="P320" s="69">
        <f t="shared" ca="1" si="77"/>
        <v>0</v>
      </c>
      <c r="Q320" s="69">
        <f t="shared" ca="1" si="78"/>
        <v>0</v>
      </c>
      <c r="R320" s="44">
        <f t="shared" ca="1" si="79"/>
        <v>-5.4540379887346793E-3</v>
      </c>
    </row>
    <row r="321" spans="1:18">
      <c r="A321" s="75"/>
      <c r="B321" s="75"/>
      <c r="C321" s="75"/>
      <c r="D321" s="76">
        <f t="shared" si="65"/>
        <v>0</v>
      </c>
      <c r="E321" s="76">
        <f t="shared" si="66"/>
        <v>0</v>
      </c>
      <c r="F321" s="69">
        <f t="shared" si="67"/>
        <v>0</v>
      </c>
      <c r="G321" s="69">
        <f t="shared" si="68"/>
        <v>0</v>
      </c>
      <c r="H321" s="69">
        <f t="shared" si="69"/>
        <v>0</v>
      </c>
      <c r="I321" s="69">
        <f t="shared" si="70"/>
        <v>0</v>
      </c>
      <c r="J321" s="69">
        <f t="shared" si="71"/>
        <v>0</v>
      </c>
      <c r="K321" s="69">
        <f t="shared" si="72"/>
        <v>0</v>
      </c>
      <c r="L321" s="69">
        <f t="shared" si="73"/>
        <v>0</v>
      </c>
      <c r="M321" s="69">
        <f t="shared" ca="1" si="74"/>
        <v>5.4540379887346793E-3</v>
      </c>
      <c r="N321" s="69">
        <f t="shared" ca="1" si="75"/>
        <v>0</v>
      </c>
      <c r="O321" s="79">
        <f t="shared" ca="1" si="76"/>
        <v>0</v>
      </c>
      <c r="P321" s="69">
        <f t="shared" ca="1" si="77"/>
        <v>0</v>
      </c>
      <c r="Q321" s="69">
        <f t="shared" ca="1" si="78"/>
        <v>0</v>
      </c>
      <c r="R321" s="44">
        <f t="shared" ca="1" si="79"/>
        <v>-5.4540379887346793E-3</v>
      </c>
    </row>
    <row r="322" spans="1:18">
      <c r="A322" s="75"/>
      <c r="B322" s="75"/>
      <c r="C322" s="75"/>
      <c r="D322" s="76">
        <f t="shared" si="65"/>
        <v>0</v>
      </c>
      <c r="E322" s="76">
        <f t="shared" si="66"/>
        <v>0</v>
      </c>
      <c r="F322" s="69">
        <f t="shared" si="67"/>
        <v>0</v>
      </c>
      <c r="G322" s="69">
        <f t="shared" si="68"/>
        <v>0</v>
      </c>
      <c r="H322" s="69">
        <f t="shared" si="69"/>
        <v>0</v>
      </c>
      <c r="I322" s="69">
        <f t="shared" si="70"/>
        <v>0</v>
      </c>
      <c r="J322" s="69">
        <f t="shared" si="71"/>
        <v>0</v>
      </c>
      <c r="K322" s="69">
        <f t="shared" si="72"/>
        <v>0</v>
      </c>
      <c r="L322" s="69">
        <f t="shared" si="73"/>
        <v>0</v>
      </c>
      <c r="M322" s="69">
        <f t="shared" ca="1" si="74"/>
        <v>5.4540379887346793E-3</v>
      </c>
      <c r="N322" s="69">
        <f t="shared" ca="1" si="75"/>
        <v>0</v>
      </c>
      <c r="O322" s="79">
        <f t="shared" ca="1" si="76"/>
        <v>0</v>
      </c>
      <c r="P322" s="69">
        <f t="shared" ca="1" si="77"/>
        <v>0</v>
      </c>
      <c r="Q322" s="69">
        <f t="shared" ca="1" si="78"/>
        <v>0</v>
      </c>
      <c r="R322" s="44">
        <f t="shared" ca="1" si="79"/>
        <v>-5.4540379887346793E-3</v>
      </c>
    </row>
    <row r="323" spans="1:18">
      <c r="A323" s="75"/>
      <c r="B323" s="75"/>
      <c r="C323" s="75"/>
      <c r="D323" s="76">
        <f t="shared" si="65"/>
        <v>0</v>
      </c>
      <c r="E323" s="76">
        <f t="shared" si="66"/>
        <v>0</v>
      </c>
      <c r="F323" s="69">
        <f t="shared" si="67"/>
        <v>0</v>
      </c>
      <c r="G323" s="69">
        <f t="shared" si="68"/>
        <v>0</v>
      </c>
      <c r="H323" s="69">
        <f t="shared" si="69"/>
        <v>0</v>
      </c>
      <c r="I323" s="69">
        <f t="shared" si="70"/>
        <v>0</v>
      </c>
      <c r="J323" s="69">
        <f t="shared" si="71"/>
        <v>0</v>
      </c>
      <c r="K323" s="69">
        <f t="shared" si="72"/>
        <v>0</v>
      </c>
      <c r="L323" s="69">
        <f t="shared" si="73"/>
        <v>0</v>
      </c>
      <c r="M323" s="69">
        <f t="shared" ca="1" si="74"/>
        <v>5.4540379887346793E-3</v>
      </c>
      <c r="N323" s="69">
        <f t="shared" ca="1" si="75"/>
        <v>0</v>
      </c>
      <c r="O323" s="79">
        <f t="shared" ca="1" si="76"/>
        <v>0</v>
      </c>
      <c r="P323" s="69">
        <f t="shared" ca="1" si="77"/>
        <v>0</v>
      </c>
      <c r="Q323" s="69">
        <f t="shared" ca="1" si="78"/>
        <v>0</v>
      </c>
      <c r="R323" s="44">
        <f t="shared" ca="1" si="79"/>
        <v>-5.4540379887346793E-3</v>
      </c>
    </row>
    <row r="324" spans="1:18">
      <c r="A324" s="75"/>
      <c r="B324" s="75"/>
      <c r="C324" s="75"/>
      <c r="D324" s="76">
        <f t="shared" si="65"/>
        <v>0</v>
      </c>
      <c r="E324" s="76">
        <f t="shared" si="66"/>
        <v>0</v>
      </c>
      <c r="F324" s="69">
        <f t="shared" si="67"/>
        <v>0</v>
      </c>
      <c r="G324" s="69">
        <f t="shared" si="68"/>
        <v>0</v>
      </c>
      <c r="H324" s="69">
        <f t="shared" si="69"/>
        <v>0</v>
      </c>
      <c r="I324" s="69">
        <f t="shared" si="70"/>
        <v>0</v>
      </c>
      <c r="J324" s="69">
        <f t="shared" si="71"/>
        <v>0</v>
      </c>
      <c r="K324" s="69">
        <f t="shared" si="72"/>
        <v>0</v>
      </c>
      <c r="L324" s="69">
        <f t="shared" si="73"/>
        <v>0</v>
      </c>
      <c r="M324" s="69">
        <f t="shared" ca="1" si="74"/>
        <v>5.4540379887346793E-3</v>
      </c>
      <c r="N324" s="69">
        <f t="shared" ca="1" si="75"/>
        <v>0</v>
      </c>
      <c r="O324" s="79">
        <f t="shared" ca="1" si="76"/>
        <v>0</v>
      </c>
      <c r="P324" s="69">
        <f t="shared" ca="1" si="77"/>
        <v>0</v>
      </c>
      <c r="Q324" s="69">
        <f t="shared" ca="1" si="78"/>
        <v>0</v>
      </c>
      <c r="R324" s="44">
        <f t="shared" ca="1" si="79"/>
        <v>-5.4540379887346793E-3</v>
      </c>
    </row>
    <row r="325" spans="1:18">
      <c r="A325" s="75"/>
      <c r="B325" s="75"/>
      <c r="C325" s="75"/>
      <c r="D325" s="76">
        <f t="shared" si="65"/>
        <v>0</v>
      </c>
      <c r="E325" s="76">
        <f t="shared" si="66"/>
        <v>0</v>
      </c>
      <c r="F325" s="69">
        <f t="shared" si="67"/>
        <v>0</v>
      </c>
      <c r="G325" s="69">
        <f t="shared" si="68"/>
        <v>0</v>
      </c>
      <c r="H325" s="69">
        <f t="shared" si="69"/>
        <v>0</v>
      </c>
      <c r="I325" s="69">
        <f t="shared" si="70"/>
        <v>0</v>
      </c>
      <c r="J325" s="69">
        <f t="shared" si="71"/>
        <v>0</v>
      </c>
      <c r="K325" s="69">
        <f t="shared" si="72"/>
        <v>0</v>
      </c>
      <c r="L325" s="69">
        <f t="shared" si="73"/>
        <v>0</v>
      </c>
      <c r="M325" s="69">
        <f t="shared" ca="1" si="74"/>
        <v>5.4540379887346793E-3</v>
      </c>
      <c r="N325" s="69">
        <f t="shared" ca="1" si="75"/>
        <v>0</v>
      </c>
      <c r="O325" s="79">
        <f t="shared" ca="1" si="76"/>
        <v>0</v>
      </c>
      <c r="P325" s="69">
        <f t="shared" ca="1" si="77"/>
        <v>0</v>
      </c>
      <c r="Q325" s="69">
        <f t="shared" ca="1" si="78"/>
        <v>0</v>
      </c>
      <c r="R325" s="44">
        <f t="shared" ca="1" si="79"/>
        <v>-5.4540379887346793E-3</v>
      </c>
    </row>
    <row r="326" spans="1:18">
      <c r="A326" s="75"/>
      <c r="B326" s="75"/>
      <c r="C326" s="75"/>
      <c r="D326" s="76">
        <f t="shared" si="65"/>
        <v>0</v>
      </c>
      <c r="E326" s="76">
        <f t="shared" si="66"/>
        <v>0</v>
      </c>
      <c r="F326" s="69">
        <f t="shared" si="67"/>
        <v>0</v>
      </c>
      <c r="G326" s="69">
        <f t="shared" si="68"/>
        <v>0</v>
      </c>
      <c r="H326" s="69">
        <f t="shared" si="69"/>
        <v>0</v>
      </c>
      <c r="I326" s="69">
        <f t="shared" si="70"/>
        <v>0</v>
      </c>
      <c r="J326" s="69">
        <f t="shared" si="71"/>
        <v>0</v>
      </c>
      <c r="K326" s="69">
        <f t="shared" si="72"/>
        <v>0</v>
      </c>
      <c r="L326" s="69">
        <f t="shared" si="73"/>
        <v>0</v>
      </c>
      <c r="M326" s="69">
        <f t="shared" ca="1" si="74"/>
        <v>5.4540379887346793E-3</v>
      </c>
      <c r="N326" s="69">
        <f t="shared" ca="1" si="75"/>
        <v>0</v>
      </c>
      <c r="O326" s="79">
        <f t="shared" ca="1" si="76"/>
        <v>0</v>
      </c>
      <c r="P326" s="69">
        <f t="shared" ca="1" si="77"/>
        <v>0</v>
      </c>
      <c r="Q326" s="69">
        <f t="shared" ca="1" si="78"/>
        <v>0</v>
      </c>
      <c r="R326" s="44">
        <f t="shared" ca="1" si="79"/>
        <v>-5.4540379887346793E-3</v>
      </c>
    </row>
    <row r="327" spans="1:18">
      <c r="A327" s="75"/>
      <c r="B327" s="75"/>
      <c r="C327" s="75"/>
      <c r="D327" s="76">
        <f t="shared" si="65"/>
        <v>0</v>
      </c>
      <c r="E327" s="76">
        <f t="shared" si="66"/>
        <v>0</v>
      </c>
      <c r="F327" s="69">
        <f t="shared" si="67"/>
        <v>0</v>
      </c>
      <c r="G327" s="69">
        <f t="shared" si="68"/>
        <v>0</v>
      </c>
      <c r="H327" s="69">
        <f t="shared" si="69"/>
        <v>0</v>
      </c>
      <c r="I327" s="69">
        <f t="shared" si="70"/>
        <v>0</v>
      </c>
      <c r="J327" s="69">
        <f t="shared" si="71"/>
        <v>0</v>
      </c>
      <c r="K327" s="69">
        <f t="shared" si="72"/>
        <v>0</v>
      </c>
      <c r="L327" s="69">
        <f t="shared" si="73"/>
        <v>0</v>
      </c>
      <c r="M327" s="69">
        <f t="shared" ca="1" si="74"/>
        <v>5.4540379887346793E-3</v>
      </c>
      <c r="N327" s="69">
        <f t="shared" ca="1" si="75"/>
        <v>0</v>
      </c>
      <c r="O327" s="79">
        <f t="shared" ca="1" si="76"/>
        <v>0</v>
      </c>
      <c r="P327" s="69">
        <f t="shared" ca="1" si="77"/>
        <v>0</v>
      </c>
      <c r="Q327" s="69">
        <f t="shared" ca="1" si="78"/>
        <v>0</v>
      </c>
      <c r="R327" s="44">
        <f t="shared" ca="1" si="79"/>
        <v>-5.4540379887346793E-3</v>
      </c>
    </row>
    <row r="328" spans="1:18">
      <c r="A328" s="75"/>
      <c r="B328" s="75"/>
      <c r="C328" s="75"/>
      <c r="D328" s="76">
        <f t="shared" si="65"/>
        <v>0</v>
      </c>
      <c r="E328" s="76">
        <f t="shared" si="66"/>
        <v>0</v>
      </c>
      <c r="F328" s="69">
        <f t="shared" si="67"/>
        <v>0</v>
      </c>
      <c r="G328" s="69">
        <f t="shared" si="68"/>
        <v>0</v>
      </c>
      <c r="H328" s="69">
        <f t="shared" si="69"/>
        <v>0</v>
      </c>
      <c r="I328" s="69">
        <f t="shared" si="70"/>
        <v>0</v>
      </c>
      <c r="J328" s="69">
        <f t="shared" si="71"/>
        <v>0</v>
      </c>
      <c r="K328" s="69">
        <f t="shared" si="72"/>
        <v>0</v>
      </c>
      <c r="L328" s="69">
        <f t="shared" si="73"/>
        <v>0</v>
      </c>
      <c r="M328" s="69">
        <f t="shared" ca="1" si="74"/>
        <v>5.4540379887346793E-3</v>
      </c>
      <c r="N328" s="69">
        <f t="shared" ca="1" si="75"/>
        <v>0</v>
      </c>
      <c r="O328" s="79">
        <f t="shared" ca="1" si="76"/>
        <v>0</v>
      </c>
      <c r="P328" s="69">
        <f t="shared" ca="1" si="77"/>
        <v>0</v>
      </c>
      <c r="Q328" s="69">
        <f t="shared" ca="1" si="78"/>
        <v>0</v>
      </c>
      <c r="R328" s="44">
        <f t="shared" ca="1" si="79"/>
        <v>-5.4540379887346793E-3</v>
      </c>
    </row>
    <row r="329" spans="1:18">
      <c r="A329" s="75"/>
      <c r="B329" s="75"/>
      <c r="C329" s="75"/>
      <c r="D329" s="76">
        <f t="shared" si="65"/>
        <v>0</v>
      </c>
      <c r="E329" s="76">
        <f t="shared" si="66"/>
        <v>0</v>
      </c>
      <c r="F329" s="69">
        <f t="shared" si="67"/>
        <v>0</v>
      </c>
      <c r="G329" s="69">
        <f t="shared" si="68"/>
        <v>0</v>
      </c>
      <c r="H329" s="69">
        <f t="shared" si="69"/>
        <v>0</v>
      </c>
      <c r="I329" s="69">
        <f t="shared" si="70"/>
        <v>0</v>
      </c>
      <c r="J329" s="69">
        <f t="shared" si="71"/>
        <v>0</v>
      </c>
      <c r="K329" s="69">
        <f t="shared" si="72"/>
        <v>0</v>
      </c>
      <c r="L329" s="69">
        <f t="shared" si="73"/>
        <v>0</v>
      </c>
      <c r="M329" s="69">
        <f t="shared" ca="1" si="74"/>
        <v>5.4540379887346793E-3</v>
      </c>
      <c r="N329" s="69">
        <f t="shared" ca="1" si="75"/>
        <v>0</v>
      </c>
      <c r="O329" s="79">
        <f t="shared" ca="1" si="76"/>
        <v>0</v>
      </c>
      <c r="P329" s="69">
        <f t="shared" ca="1" si="77"/>
        <v>0</v>
      </c>
      <c r="Q329" s="69">
        <f t="shared" ca="1" si="78"/>
        <v>0</v>
      </c>
      <c r="R329" s="44">
        <f t="shared" ca="1" si="79"/>
        <v>-5.4540379887346793E-3</v>
      </c>
    </row>
    <row r="330" spans="1:18">
      <c r="A330" s="75"/>
      <c r="B330" s="75"/>
      <c r="C330" s="75"/>
      <c r="D330" s="76">
        <f t="shared" si="65"/>
        <v>0</v>
      </c>
      <c r="E330" s="76">
        <f t="shared" si="66"/>
        <v>0</v>
      </c>
      <c r="F330" s="69">
        <f t="shared" si="67"/>
        <v>0</v>
      </c>
      <c r="G330" s="69">
        <f t="shared" si="68"/>
        <v>0</v>
      </c>
      <c r="H330" s="69">
        <f t="shared" si="69"/>
        <v>0</v>
      </c>
      <c r="I330" s="69">
        <f t="shared" si="70"/>
        <v>0</v>
      </c>
      <c r="J330" s="69">
        <f t="shared" si="71"/>
        <v>0</v>
      </c>
      <c r="K330" s="69">
        <f t="shared" si="72"/>
        <v>0</v>
      </c>
      <c r="L330" s="69">
        <f t="shared" si="73"/>
        <v>0</v>
      </c>
      <c r="M330" s="69">
        <f t="shared" ca="1" si="74"/>
        <v>5.4540379887346793E-3</v>
      </c>
      <c r="N330" s="69">
        <f t="shared" ca="1" si="75"/>
        <v>0</v>
      </c>
      <c r="O330" s="79">
        <f t="shared" ca="1" si="76"/>
        <v>0</v>
      </c>
      <c r="P330" s="69">
        <f t="shared" ca="1" si="77"/>
        <v>0</v>
      </c>
      <c r="Q330" s="69">
        <f t="shared" ca="1" si="78"/>
        <v>0</v>
      </c>
      <c r="R330" s="44">
        <f t="shared" ca="1" si="79"/>
        <v>-5.4540379887346793E-3</v>
      </c>
    </row>
    <row r="331" spans="1:18">
      <c r="A331" s="75"/>
      <c r="B331" s="75"/>
      <c r="C331" s="75"/>
      <c r="D331" s="76">
        <f t="shared" si="65"/>
        <v>0</v>
      </c>
      <c r="E331" s="76">
        <f t="shared" si="66"/>
        <v>0</v>
      </c>
      <c r="F331" s="69">
        <f t="shared" si="67"/>
        <v>0</v>
      </c>
      <c r="G331" s="69">
        <f t="shared" si="68"/>
        <v>0</v>
      </c>
      <c r="H331" s="69">
        <f t="shared" si="69"/>
        <v>0</v>
      </c>
      <c r="I331" s="69">
        <f t="shared" si="70"/>
        <v>0</v>
      </c>
      <c r="J331" s="69">
        <f t="shared" si="71"/>
        <v>0</v>
      </c>
      <c r="K331" s="69">
        <f t="shared" si="72"/>
        <v>0</v>
      </c>
      <c r="L331" s="69">
        <f t="shared" si="73"/>
        <v>0</v>
      </c>
      <c r="M331" s="69">
        <f t="shared" ca="1" si="74"/>
        <v>5.4540379887346793E-3</v>
      </c>
      <c r="N331" s="69">
        <f t="shared" ca="1" si="75"/>
        <v>0</v>
      </c>
      <c r="O331" s="79">
        <f t="shared" ca="1" si="76"/>
        <v>0</v>
      </c>
      <c r="P331" s="69">
        <f t="shared" ca="1" si="77"/>
        <v>0</v>
      </c>
      <c r="Q331" s="69">
        <f t="shared" ca="1" si="78"/>
        <v>0</v>
      </c>
      <c r="R331" s="44">
        <f t="shared" ca="1" si="79"/>
        <v>-5.4540379887346793E-3</v>
      </c>
    </row>
    <row r="332" spans="1:18">
      <c r="A332" s="75"/>
      <c r="B332" s="75"/>
      <c r="C332" s="75"/>
      <c r="D332" s="76">
        <f t="shared" si="65"/>
        <v>0</v>
      </c>
      <c r="E332" s="76">
        <f t="shared" si="66"/>
        <v>0</v>
      </c>
      <c r="F332" s="69">
        <f t="shared" si="67"/>
        <v>0</v>
      </c>
      <c r="G332" s="69">
        <f t="shared" si="68"/>
        <v>0</v>
      </c>
      <c r="H332" s="69">
        <f t="shared" si="69"/>
        <v>0</v>
      </c>
      <c r="I332" s="69">
        <f t="shared" si="70"/>
        <v>0</v>
      </c>
      <c r="J332" s="69">
        <f t="shared" si="71"/>
        <v>0</v>
      </c>
      <c r="K332" s="69">
        <f t="shared" si="72"/>
        <v>0</v>
      </c>
      <c r="L332" s="69">
        <f t="shared" si="73"/>
        <v>0</v>
      </c>
      <c r="M332" s="69">
        <f t="shared" ca="1" si="74"/>
        <v>5.4540379887346793E-3</v>
      </c>
      <c r="N332" s="69">
        <f t="shared" ca="1" si="75"/>
        <v>0</v>
      </c>
      <c r="O332" s="79">
        <f t="shared" ca="1" si="76"/>
        <v>0</v>
      </c>
      <c r="P332" s="69">
        <f t="shared" ca="1" si="77"/>
        <v>0</v>
      </c>
      <c r="Q332" s="69">
        <f t="shared" ca="1" si="78"/>
        <v>0</v>
      </c>
      <c r="R332" s="44">
        <f t="shared" ca="1" si="79"/>
        <v>-5.4540379887346793E-3</v>
      </c>
    </row>
    <row r="333" spans="1:18">
      <c r="A333" s="75"/>
      <c r="B333" s="75"/>
      <c r="C333" s="75"/>
      <c r="D333" s="76">
        <f t="shared" si="65"/>
        <v>0</v>
      </c>
      <c r="E333" s="76">
        <f t="shared" si="66"/>
        <v>0</v>
      </c>
      <c r="F333" s="69">
        <f t="shared" si="67"/>
        <v>0</v>
      </c>
      <c r="G333" s="69">
        <f t="shared" si="68"/>
        <v>0</v>
      </c>
      <c r="H333" s="69">
        <f t="shared" si="69"/>
        <v>0</v>
      </c>
      <c r="I333" s="69">
        <f t="shared" si="70"/>
        <v>0</v>
      </c>
      <c r="J333" s="69">
        <f t="shared" si="71"/>
        <v>0</v>
      </c>
      <c r="K333" s="69">
        <f t="shared" si="72"/>
        <v>0</v>
      </c>
      <c r="L333" s="69">
        <f t="shared" si="73"/>
        <v>0</v>
      </c>
      <c r="M333" s="69">
        <f t="shared" ca="1" si="74"/>
        <v>5.4540379887346793E-3</v>
      </c>
      <c r="N333" s="69">
        <f t="shared" ca="1" si="75"/>
        <v>0</v>
      </c>
      <c r="O333" s="79">
        <f t="shared" ca="1" si="76"/>
        <v>0</v>
      </c>
      <c r="P333" s="69">
        <f t="shared" ca="1" si="77"/>
        <v>0</v>
      </c>
      <c r="Q333" s="69">
        <f t="shared" ca="1" si="78"/>
        <v>0</v>
      </c>
      <c r="R333" s="44">
        <f t="shared" ca="1" si="79"/>
        <v>-5.4540379887346793E-3</v>
      </c>
    </row>
    <row r="334" spans="1:18">
      <c r="A334" s="75"/>
      <c r="B334" s="75"/>
      <c r="C334" s="75"/>
      <c r="D334" s="76">
        <f t="shared" si="65"/>
        <v>0</v>
      </c>
      <c r="E334" s="76">
        <f t="shared" si="66"/>
        <v>0</v>
      </c>
      <c r="F334" s="69">
        <f t="shared" si="67"/>
        <v>0</v>
      </c>
      <c r="G334" s="69">
        <f t="shared" si="68"/>
        <v>0</v>
      </c>
      <c r="H334" s="69">
        <f t="shared" si="69"/>
        <v>0</v>
      </c>
      <c r="I334" s="69">
        <f t="shared" si="70"/>
        <v>0</v>
      </c>
      <c r="J334" s="69">
        <f t="shared" si="71"/>
        <v>0</v>
      </c>
      <c r="K334" s="69">
        <f t="shared" si="72"/>
        <v>0</v>
      </c>
      <c r="L334" s="69">
        <f t="shared" si="73"/>
        <v>0</v>
      </c>
      <c r="M334" s="69">
        <f t="shared" ca="1" si="74"/>
        <v>5.4540379887346793E-3</v>
      </c>
      <c r="N334" s="69">
        <f t="shared" ca="1" si="75"/>
        <v>0</v>
      </c>
      <c r="O334" s="79">
        <f t="shared" ca="1" si="76"/>
        <v>0</v>
      </c>
      <c r="P334" s="69">
        <f t="shared" ca="1" si="77"/>
        <v>0</v>
      </c>
      <c r="Q334" s="69">
        <f t="shared" ca="1" si="78"/>
        <v>0</v>
      </c>
      <c r="R334" s="44">
        <f t="shared" ca="1" si="79"/>
        <v>-5.4540379887346793E-3</v>
      </c>
    </row>
    <row r="335" spans="1:18">
      <c r="A335" s="75"/>
      <c r="B335" s="75"/>
      <c r="C335" s="75"/>
      <c r="D335" s="76">
        <f t="shared" si="65"/>
        <v>0</v>
      </c>
      <c r="E335" s="76">
        <f t="shared" si="66"/>
        <v>0</v>
      </c>
      <c r="F335" s="69">
        <f t="shared" si="67"/>
        <v>0</v>
      </c>
      <c r="G335" s="69">
        <f t="shared" si="68"/>
        <v>0</v>
      </c>
      <c r="H335" s="69">
        <f t="shared" si="69"/>
        <v>0</v>
      </c>
      <c r="I335" s="69">
        <f t="shared" si="70"/>
        <v>0</v>
      </c>
      <c r="J335" s="69">
        <f t="shared" si="71"/>
        <v>0</v>
      </c>
      <c r="K335" s="69">
        <f t="shared" si="72"/>
        <v>0</v>
      </c>
      <c r="L335" s="69">
        <f t="shared" si="73"/>
        <v>0</v>
      </c>
      <c r="M335" s="69">
        <f t="shared" ca="1" si="74"/>
        <v>5.4540379887346793E-3</v>
      </c>
      <c r="N335" s="69">
        <f t="shared" ca="1" si="75"/>
        <v>0</v>
      </c>
      <c r="O335" s="79">
        <f t="shared" ca="1" si="76"/>
        <v>0</v>
      </c>
      <c r="P335" s="69">
        <f t="shared" ca="1" si="77"/>
        <v>0</v>
      </c>
      <c r="Q335" s="69">
        <f t="shared" ca="1" si="78"/>
        <v>0</v>
      </c>
      <c r="R335" s="44">
        <f t="shared" ca="1" si="79"/>
        <v>-5.4540379887346793E-3</v>
      </c>
    </row>
    <row r="336" spans="1:18">
      <c r="A336" s="75"/>
      <c r="B336" s="75"/>
      <c r="C336" s="75"/>
      <c r="D336" s="76">
        <f t="shared" si="65"/>
        <v>0</v>
      </c>
      <c r="E336" s="76">
        <f t="shared" si="66"/>
        <v>0</v>
      </c>
      <c r="F336" s="69">
        <f t="shared" si="67"/>
        <v>0</v>
      </c>
      <c r="G336" s="69">
        <f t="shared" si="68"/>
        <v>0</v>
      </c>
      <c r="H336" s="69">
        <f t="shared" si="69"/>
        <v>0</v>
      </c>
      <c r="I336" s="69">
        <f t="shared" si="70"/>
        <v>0</v>
      </c>
      <c r="J336" s="69">
        <f t="shared" si="71"/>
        <v>0</v>
      </c>
      <c r="K336" s="69">
        <f t="shared" si="72"/>
        <v>0</v>
      </c>
      <c r="L336" s="69">
        <f t="shared" si="73"/>
        <v>0</v>
      </c>
      <c r="M336" s="69">
        <f t="shared" ca="1" si="74"/>
        <v>5.4540379887346793E-3</v>
      </c>
      <c r="N336" s="69">
        <f t="shared" ca="1" si="75"/>
        <v>0</v>
      </c>
      <c r="O336" s="79">
        <f t="shared" ca="1" si="76"/>
        <v>0</v>
      </c>
      <c r="P336" s="69">
        <f t="shared" ca="1" si="77"/>
        <v>0</v>
      </c>
      <c r="Q336" s="69">
        <f t="shared" ca="1" si="78"/>
        <v>0</v>
      </c>
      <c r="R336" s="44">
        <f t="shared" ca="1" si="79"/>
        <v>-5.4540379887346793E-3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</sheetPr>
  <dimension ref="A1:W406"/>
  <sheetViews>
    <sheetView workbookViewId="0">
      <selection activeCell="L31" sqref="L3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49</v>
      </c>
      <c r="E1" t="s">
        <v>160</v>
      </c>
      <c r="F1">
        <f>2*D13*365.24/C8</f>
        <v>4.2781870828270222E-7</v>
      </c>
      <c r="V1" s="5" t="s">
        <v>14</v>
      </c>
      <c r="W1" s="7" t="s">
        <v>25</v>
      </c>
    </row>
    <row r="2" spans="1:23">
      <c r="A2" t="s">
        <v>28</v>
      </c>
      <c r="B2" s="9" t="s">
        <v>32</v>
      </c>
      <c r="V2">
        <v>-5000</v>
      </c>
      <c r="W2">
        <f t="shared" ref="W2:W17" si="0">+D$11+D$12*V2+D$13*V2^2</f>
        <v>2.4772037704531645E-2</v>
      </c>
    </row>
    <row r="3" spans="1:23" ht="13.5" thickBot="1">
      <c r="A3" s="30" t="s">
        <v>167</v>
      </c>
      <c r="C3" s="19"/>
      <c r="V3">
        <v>-4000</v>
      </c>
      <c r="W3">
        <f t="shared" si="0"/>
        <v>1.9893903008462565E-2</v>
      </c>
    </row>
    <row r="4" spans="1:23" ht="13.5" thickBot="1">
      <c r="A4" s="6" t="s">
        <v>4</v>
      </c>
      <c r="C4" s="17" t="s">
        <v>44</v>
      </c>
      <c r="D4" s="18" t="s">
        <v>44</v>
      </c>
      <c r="V4">
        <v>-3000</v>
      </c>
      <c r="W4">
        <f t="shared" si="0"/>
        <v>1.5621887413374634E-2</v>
      </c>
    </row>
    <row r="5" spans="1:23">
      <c r="V5">
        <v>-2000</v>
      </c>
      <c r="W5">
        <f t="shared" si="0"/>
        <v>1.1955990919267847E-2</v>
      </c>
    </row>
    <row r="6" spans="1:23">
      <c r="A6" s="6" t="s">
        <v>5</v>
      </c>
      <c r="C6" s="140"/>
      <c r="D6" s="139"/>
      <c r="E6" s="139"/>
      <c r="F6" s="139"/>
      <c r="G6" s="139"/>
      <c r="V6">
        <v>-1000</v>
      </c>
      <c r="W6">
        <f t="shared" si="0"/>
        <v>8.8962135261422132E-3</v>
      </c>
    </row>
    <row r="7" spans="1:23">
      <c r="A7" t="s">
        <v>6</v>
      </c>
      <c r="C7" s="12">
        <v>46895.455000000002</v>
      </c>
      <c r="D7" s="37" t="s">
        <v>180</v>
      </c>
      <c r="V7">
        <v>0</v>
      </c>
      <c r="W7">
        <f t="shared" si="0"/>
        <v>6.4425552339977248E-3</v>
      </c>
    </row>
    <row r="8" spans="1:23">
      <c r="A8" t="s">
        <v>7</v>
      </c>
      <c r="C8" s="130">
        <v>0.51745969999999997</v>
      </c>
      <c r="D8" s="37" t="s">
        <v>180</v>
      </c>
      <c r="V8">
        <v>1000</v>
      </c>
      <c r="W8">
        <f t="shared" si="0"/>
        <v>4.5950160428343849E-3</v>
      </c>
    </row>
    <row r="9" spans="1:23">
      <c r="C9" s="90"/>
      <c r="D9" s="90"/>
      <c r="V9">
        <v>2000</v>
      </c>
      <c r="W9">
        <f t="shared" si="0"/>
        <v>3.353595952652195E-3</v>
      </c>
    </row>
    <row r="10" spans="1:23" ht="13.5" thickBot="1">
      <c r="A10" s="34" t="s">
        <v>59</v>
      </c>
      <c r="B10">
        <v>40</v>
      </c>
      <c r="C10" s="5" t="s">
        <v>23</v>
      </c>
      <c r="D10" s="5" t="s">
        <v>24</v>
      </c>
      <c r="E10" s="78"/>
      <c r="G10" s="30" t="str">
        <f>"F"&amp;B10</f>
        <v>F40</v>
      </c>
      <c r="H10" s="30" t="str">
        <f>"G"&amp;B10</f>
        <v>G40</v>
      </c>
      <c r="V10">
        <v>3000</v>
      </c>
      <c r="W10">
        <f t="shared" si="0"/>
        <v>2.7182949634511518E-3</v>
      </c>
    </row>
    <row r="11" spans="1:23">
      <c r="A11" t="s">
        <v>19</v>
      </c>
      <c r="C11">
        <f ca="1">INTERCEPT(INDIRECT($H$10):G377,INDIRECT($G$10):$F377)</f>
        <v>-1.0276200672661377E-2</v>
      </c>
      <c r="D11" s="4">
        <f>+E11*F11</f>
        <v>6.4425552339977248E-3</v>
      </c>
      <c r="E11" s="84">
        <v>6.4425552339977248E-3</v>
      </c>
      <c r="F11">
        <v>1</v>
      </c>
      <c r="V11">
        <v>4000</v>
      </c>
      <c r="W11">
        <f t="shared" si="0"/>
        <v>2.6891130752312578E-3</v>
      </c>
    </row>
    <row r="12" spans="1:23">
      <c r="A12" t="s">
        <v>20</v>
      </c>
      <c r="C12">
        <f ca="1">SLOPE(INDIRECT($H$10):G377,INDIRECT($G$10):$F377)</f>
        <v>2.5240869158780566E-6</v>
      </c>
      <c r="D12" s="4">
        <f>+E12*F12</f>
        <v>-2.1505987416539134E-6</v>
      </c>
      <c r="E12" s="85">
        <v>-2.1505987416539134E-2</v>
      </c>
      <c r="F12" s="77">
        <v>1E-4</v>
      </c>
      <c r="V12">
        <v>5000</v>
      </c>
      <c r="W12">
        <f t="shared" si="0"/>
        <v>3.2660502879925113E-3</v>
      </c>
    </row>
    <row r="13" spans="1:23" ht="13.5" thickBot="1">
      <c r="A13" t="s">
        <v>22</v>
      </c>
      <c r="C13" s="4"/>
      <c r="D13" s="4">
        <f>+E13*F13</f>
        <v>3.0305955049057414E-10</v>
      </c>
      <c r="E13" s="86">
        <v>3.0305955049057413E-2</v>
      </c>
      <c r="F13" s="77">
        <v>1E-8</v>
      </c>
      <c r="V13">
        <v>6000</v>
      </c>
      <c r="W13">
        <f t="shared" si="0"/>
        <v>4.4491066017349132E-3</v>
      </c>
    </row>
    <row r="14" spans="1:23">
      <c r="A14" t="s">
        <v>27</v>
      </c>
      <c r="E14">
        <f>SUM(T21:T51)</f>
        <v>2.3870445200461216E-4</v>
      </c>
      <c r="V14">
        <v>7000</v>
      </c>
      <c r="W14">
        <f t="shared" si="0"/>
        <v>6.2382820164584643E-3</v>
      </c>
    </row>
    <row r="15" spans="1:23">
      <c r="A15" s="3" t="s">
        <v>21</v>
      </c>
      <c r="C15" s="28">
        <f ca="1">(C7+C11)+(C8+C12)*INT(MAX(F21:F2928))</f>
        <v>55651.423017574038</v>
      </c>
      <c r="D15" s="30">
        <f>+C7+INT(MAX(F21:F983))*C8+D11+D12*INT(MAX(F21:F3418))+D13*INT(MAX(F21:F3445)^2)</f>
        <v>55651.447408057466</v>
      </c>
      <c r="V15">
        <v>8000</v>
      </c>
      <c r="W15">
        <f t="shared" si="0"/>
        <v>8.6335765321631629E-3</v>
      </c>
    </row>
    <row r="16" spans="1:23">
      <c r="A16" s="6" t="s">
        <v>8</v>
      </c>
      <c r="C16" s="29">
        <f ca="1">+C8+C12</f>
        <v>0.51746222408691589</v>
      </c>
      <c r="D16" s="79">
        <f>+C8+D12+2*D13*MAX(F21:F30)</f>
        <v>0.51745891983654568</v>
      </c>
      <c r="V16">
        <v>9000</v>
      </c>
      <c r="W16">
        <f t="shared" si="0"/>
        <v>1.1634990148849009E-2</v>
      </c>
    </row>
    <row r="17" spans="1:23" ht="13.5" thickBot="1">
      <c r="A17" s="34" t="s">
        <v>54</v>
      </c>
      <c r="C17">
        <f>COUNT(C21:C1586)</f>
        <v>70</v>
      </c>
      <c r="V17">
        <v>10000</v>
      </c>
      <c r="W17">
        <f t="shared" si="0"/>
        <v>1.5242522866516004E-2</v>
      </c>
    </row>
    <row r="18" spans="1:23" ht="14.25" thickTop="1" thickBot="1">
      <c r="A18" s="6" t="s">
        <v>9</v>
      </c>
      <c r="C18" s="31">
        <f ca="1">+C15</f>
        <v>55651.423017574038</v>
      </c>
      <c r="D18" s="32">
        <f ca="1">C16</f>
        <v>0.51746222408691589</v>
      </c>
      <c r="E18" s="33" t="s">
        <v>23</v>
      </c>
    </row>
    <row r="19" spans="1:23" ht="13.5" thickBot="1">
      <c r="A19" s="6" t="s">
        <v>52</v>
      </c>
      <c r="C19" s="93">
        <f>+D15</f>
        <v>55651.447408057466</v>
      </c>
      <c r="D19" s="94">
        <f>+D16</f>
        <v>0.51745891983654568</v>
      </c>
      <c r="E19" s="37" t="s">
        <v>53</v>
      </c>
    </row>
    <row r="20" spans="1:23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46</v>
      </c>
      <c r="J20" s="8" t="s">
        <v>55</v>
      </c>
      <c r="K20" s="8" t="s">
        <v>29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  <c r="S20" s="7" t="s">
        <v>138</v>
      </c>
      <c r="T20" s="23" t="s">
        <v>47</v>
      </c>
    </row>
    <row r="21" spans="1:23">
      <c r="A21" s="90" t="s">
        <v>163</v>
      </c>
      <c r="B21" s="88" t="s">
        <v>33</v>
      </c>
      <c r="C21" s="87">
        <v>47624.553999999996</v>
      </c>
      <c r="D21" s="89" t="s">
        <v>157</v>
      </c>
      <c r="E21">
        <f t="shared" ref="E21:E44" si="1">(C21-C$7)/C$8</f>
        <v>1408.9966812874409</v>
      </c>
      <c r="F21">
        <f t="shared" ref="F21:F44" si="2">ROUND(2*E21,0)/2</f>
        <v>1409</v>
      </c>
      <c r="G21">
        <f t="shared" ref="G21:G44" si="3">+C21-(C$7+F21*C$8)</f>
        <v>-1.7173000087495893E-3</v>
      </c>
      <c r="N21">
        <f t="shared" ref="N21:N26" si="4">G21</f>
        <v>-1.7173000087495893E-3</v>
      </c>
      <c r="P21">
        <f t="shared" ref="P21:P44" si="5">+D$11+D$12*F21+D$13*F21^2</f>
        <v>4.0140199744648384E-3</v>
      </c>
      <c r="Q21" s="2">
        <f t="shared" ref="Q21:Q44" si="6">C21-15018.5</f>
        <v>32606.053999999996</v>
      </c>
      <c r="R21">
        <f t="shared" ref="R21:R44" si="7">+(P21-G21)^2</f>
        <v>3.2848028749993029E-5</v>
      </c>
      <c r="S21">
        <v>1</v>
      </c>
      <c r="T21">
        <f t="shared" ref="T21:T44" si="8">S21*R21</f>
        <v>3.2848028749993029E-5</v>
      </c>
      <c r="W21">
        <v>0.1</v>
      </c>
    </row>
    <row r="22" spans="1:23">
      <c r="A22" s="90" t="s">
        <v>163</v>
      </c>
      <c r="B22" s="88" t="s">
        <v>33</v>
      </c>
      <c r="C22" s="87">
        <v>47624.555</v>
      </c>
      <c r="D22" s="89" t="s">
        <v>157</v>
      </c>
      <c r="E22">
        <f t="shared" si="1"/>
        <v>1408.9986138050917</v>
      </c>
      <c r="F22">
        <f t="shared" si="2"/>
        <v>1409</v>
      </c>
      <c r="G22">
        <f t="shared" si="3"/>
        <v>-7.173000049078837E-4</v>
      </c>
      <c r="N22">
        <f t="shared" si="4"/>
        <v>-7.173000049078837E-4</v>
      </c>
      <c r="P22">
        <f t="shared" si="5"/>
        <v>4.0140199744648384E-3</v>
      </c>
      <c r="Q22" s="2">
        <f t="shared" si="6"/>
        <v>32606.055</v>
      </c>
      <c r="R22">
        <f t="shared" si="7"/>
        <v>2.2385388747211495E-5</v>
      </c>
      <c r="S22">
        <v>1</v>
      </c>
      <c r="T22">
        <f t="shared" si="8"/>
        <v>2.2385388747211495E-5</v>
      </c>
      <c r="W22">
        <v>0.1</v>
      </c>
    </row>
    <row r="23" spans="1:23">
      <c r="A23" s="90" t="s">
        <v>163</v>
      </c>
      <c r="B23" s="88" t="s">
        <v>33</v>
      </c>
      <c r="C23" s="87">
        <v>47626.63</v>
      </c>
      <c r="D23" s="89" t="s">
        <v>157</v>
      </c>
      <c r="E23">
        <f t="shared" si="1"/>
        <v>1413.0085879151472</v>
      </c>
      <c r="F23">
        <f t="shared" si="2"/>
        <v>1413</v>
      </c>
      <c r="G23">
        <f t="shared" si="3"/>
        <v>4.4438999975682236E-3</v>
      </c>
      <c r="N23">
        <f t="shared" si="4"/>
        <v>4.4438999975682236E-3</v>
      </c>
      <c r="P23">
        <f t="shared" si="5"/>
        <v>4.0088385157041606E-3</v>
      </c>
      <c r="Q23" s="2">
        <f t="shared" si="6"/>
        <v>32608.129999999997</v>
      </c>
      <c r="R23">
        <f t="shared" si="7"/>
        <v>1.8927849300175444E-7</v>
      </c>
      <c r="S23">
        <v>1</v>
      </c>
      <c r="T23">
        <f t="shared" si="8"/>
        <v>1.8927849300175444E-7</v>
      </c>
      <c r="W23">
        <v>0.1</v>
      </c>
    </row>
    <row r="24" spans="1:23">
      <c r="A24" s="90" t="s">
        <v>163</v>
      </c>
      <c r="B24" s="88" t="s">
        <v>33</v>
      </c>
      <c r="C24" s="87">
        <v>47626.637999999999</v>
      </c>
      <c r="D24" s="89" t="s">
        <v>157</v>
      </c>
      <c r="E24">
        <f t="shared" si="1"/>
        <v>1413.0240480562975</v>
      </c>
      <c r="F24">
        <f t="shared" si="2"/>
        <v>1413</v>
      </c>
      <c r="G24">
        <f t="shared" si="3"/>
        <v>1.2443899999198038E-2</v>
      </c>
      <c r="N24">
        <f t="shared" si="4"/>
        <v>1.2443899999198038E-2</v>
      </c>
      <c r="P24">
        <f t="shared" si="5"/>
        <v>4.0088385157041606E-3</v>
      </c>
      <c r="Q24" s="2">
        <f t="shared" si="6"/>
        <v>32608.137999999999</v>
      </c>
      <c r="R24">
        <f t="shared" si="7"/>
        <v>7.1150262230321938E-5</v>
      </c>
      <c r="S24">
        <v>1</v>
      </c>
      <c r="T24">
        <f t="shared" si="8"/>
        <v>7.1150262230321938E-5</v>
      </c>
      <c r="W24">
        <v>0.1</v>
      </c>
    </row>
    <row r="25" spans="1:23">
      <c r="A25" s="90" t="s">
        <v>163</v>
      </c>
      <c r="B25" s="88" t="s">
        <v>33</v>
      </c>
      <c r="C25" s="87">
        <v>47651.468399999998</v>
      </c>
      <c r="D25" s="89" t="s">
        <v>157</v>
      </c>
      <c r="E25">
        <f t="shared" si="1"/>
        <v>1461.0092341490481</v>
      </c>
      <c r="F25">
        <f t="shared" si="2"/>
        <v>1461</v>
      </c>
      <c r="G25">
        <f t="shared" si="3"/>
        <v>4.7782999972696416E-3</v>
      </c>
      <c r="N25">
        <f t="shared" si="4"/>
        <v>4.7782999972696416E-3</v>
      </c>
      <c r="P25">
        <f t="shared" si="5"/>
        <v>3.9474174472140479E-3</v>
      </c>
      <c r="Q25" s="2">
        <f t="shared" si="6"/>
        <v>32632.968399999998</v>
      </c>
      <c r="R25">
        <f t="shared" si="7"/>
        <v>6.903658119868863E-7</v>
      </c>
      <c r="S25">
        <v>1</v>
      </c>
      <c r="T25">
        <f t="shared" si="8"/>
        <v>6.903658119868863E-7</v>
      </c>
      <c r="W25">
        <v>0.1</v>
      </c>
    </row>
    <row r="26" spans="1:23">
      <c r="A26" s="90" t="s">
        <v>163</v>
      </c>
      <c r="B26" s="88" t="s">
        <v>33</v>
      </c>
      <c r="C26" s="87">
        <v>47651.468999999997</v>
      </c>
      <c r="D26" s="89" t="s">
        <v>157</v>
      </c>
      <c r="E26">
        <f t="shared" si="1"/>
        <v>1461.0103936596331</v>
      </c>
      <c r="F26">
        <f t="shared" si="2"/>
        <v>1461</v>
      </c>
      <c r="G26">
        <f t="shared" si="3"/>
        <v>5.3782999966642819E-3</v>
      </c>
      <c r="N26">
        <f t="shared" si="4"/>
        <v>5.3782999966642819E-3</v>
      </c>
      <c r="P26">
        <f t="shared" si="5"/>
        <v>3.9474174472140479E-3</v>
      </c>
      <c r="Q26" s="2">
        <f t="shared" si="6"/>
        <v>32632.968999999997</v>
      </c>
      <c r="R26">
        <f t="shared" si="7"/>
        <v>2.0474248703212015E-6</v>
      </c>
      <c r="S26">
        <v>1</v>
      </c>
      <c r="T26">
        <f t="shared" si="8"/>
        <v>2.0474248703212015E-6</v>
      </c>
      <c r="W26">
        <v>0.1</v>
      </c>
    </row>
    <row r="27" spans="1:23">
      <c r="A27" s="10" t="s">
        <v>35</v>
      </c>
      <c r="B27" s="11" t="s">
        <v>36</v>
      </c>
      <c r="C27" s="10">
        <v>47673.4643</v>
      </c>
      <c r="D27" s="10">
        <v>2.2000000000000001E-3</v>
      </c>
      <c r="E27">
        <f t="shared" si="1"/>
        <v>1503.5166989815787</v>
      </c>
      <c r="F27">
        <f t="shared" si="2"/>
        <v>1503.5</v>
      </c>
      <c r="G27">
        <f t="shared" si="3"/>
        <v>8.6410500007332303E-3</v>
      </c>
      <c r="P27">
        <f t="shared" si="5"/>
        <v>3.8941998522845022E-3</v>
      </c>
      <c r="Q27" s="2">
        <f t="shared" si="6"/>
        <v>32654.9643</v>
      </c>
      <c r="R27">
        <f t="shared" si="7"/>
        <v>2.2532586331827708E-5</v>
      </c>
      <c r="S27">
        <v>1</v>
      </c>
      <c r="T27">
        <f t="shared" si="8"/>
        <v>2.2532586331827708E-5</v>
      </c>
      <c r="W27">
        <v>0.1</v>
      </c>
    </row>
    <row r="28" spans="1:23">
      <c r="A28" s="10" t="s">
        <v>35</v>
      </c>
      <c r="B28" s="11" t="s">
        <v>33</v>
      </c>
      <c r="C28" s="10">
        <v>47709.417999999998</v>
      </c>
      <c r="D28" s="10">
        <v>1E-3</v>
      </c>
      <c r="E28">
        <f t="shared" si="1"/>
        <v>1572.9978585771919</v>
      </c>
      <c r="F28">
        <f t="shared" si="2"/>
        <v>1573</v>
      </c>
      <c r="G28">
        <f t="shared" si="3"/>
        <v>-1.1081000047852285E-3</v>
      </c>
      <c r="P28">
        <f t="shared" si="5"/>
        <v>3.8095324478819108E-3</v>
      </c>
      <c r="Q28" s="2">
        <f t="shared" si="6"/>
        <v>32690.917999999998</v>
      </c>
      <c r="R28">
        <f t="shared" si="7"/>
        <v>2.4183108939525029E-5</v>
      </c>
      <c r="S28">
        <v>1</v>
      </c>
      <c r="T28">
        <f t="shared" si="8"/>
        <v>2.4183108939525029E-5</v>
      </c>
      <c r="U28" t="s">
        <v>162</v>
      </c>
      <c r="W28">
        <v>0.2</v>
      </c>
    </row>
    <row r="29" spans="1:23">
      <c r="A29" s="10" t="s">
        <v>35</v>
      </c>
      <c r="B29" s="11" t="s">
        <v>33</v>
      </c>
      <c r="C29" s="10">
        <v>48036.4588</v>
      </c>
      <c r="D29" s="10">
        <v>1.5E-3</v>
      </c>
      <c r="E29">
        <f t="shared" si="1"/>
        <v>2205.009974689814</v>
      </c>
      <c r="F29">
        <f t="shared" si="2"/>
        <v>2205</v>
      </c>
      <c r="G29">
        <f t="shared" si="3"/>
        <v>5.1614999974844977E-3</v>
      </c>
      <c r="P29">
        <f t="shared" si="5"/>
        <v>3.1739681196247789E-3</v>
      </c>
      <c r="Q29" s="2">
        <f t="shared" si="6"/>
        <v>33017.9588</v>
      </c>
      <c r="R29">
        <f t="shared" si="7"/>
        <v>3.9502829655085798E-6</v>
      </c>
      <c r="S29">
        <v>1</v>
      </c>
      <c r="T29">
        <f t="shared" si="8"/>
        <v>3.9502829655085798E-6</v>
      </c>
      <c r="W29">
        <v>0.2</v>
      </c>
    </row>
    <row r="30" spans="1:23">
      <c r="A30" s="10" t="s">
        <v>35</v>
      </c>
      <c r="B30" s="11" t="s">
        <v>33</v>
      </c>
      <c r="C30" s="10">
        <v>48065.432200000003</v>
      </c>
      <c r="D30" s="10">
        <v>1.1000000000000001E-3</v>
      </c>
      <c r="E30">
        <f t="shared" si="1"/>
        <v>2261.0015813791902</v>
      </c>
      <c r="F30">
        <f t="shared" si="2"/>
        <v>2261</v>
      </c>
      <c r="G30">
        <f t="shared" si="3"/>
        <v>8.1830000272020698E-4</v>
      </c>
      <c r="P30">
        <f t="shared" si="5"/>
        <v>3.1293285714316509E-3</v>
      </c>
      <c r="Q30" s="2">
        <f t="shared" si="6"/>
        <v>33046.932200000003</v>
      </c>
      <c r="R30">
        <f t="shared" si="7"/>
        <v>5.3408530454004651E-6</v>
      </c>
      <c r="S30">
        <v>1</v>
      </c>
      <c r="T30">
        <f t="shared" si="8"/>
        <v>5.3408530454004651E-6</v>
      </c>
      <c r="U30" t="s">
        <v>162</v>
      </c>
      <c r="W30">
        <v>0.2</v>
      </c>
    </row>
    <row r="31" spans="1:23">
      <c r="A31" s="10" t="s">
        <v>35</v>
      </c>
      <c r="B31" s="11" t="s">
        <v>36</v>
      </c>
      <c r="C31" s="10">
        <v>48071.384100000003</v>
      </c>
      <c r="D31" s="10">
        <v>1.6999999999999999E-3</v>
      </c>
      <c r="E31">
        <f t="shared" si="1"/>
        <v>2272.5037331409603</v>
      </c>
      <c r="F31">
        <f t="shared" si="2"/>
        <v>2272.5</v>
      </c>
      <c r="G31">
        <f t="shared" si="3"/>
        <v>1.9317500045872293E-3</v>
      </c>
      <c r="P31">
        <f t="shared" si="5"/>
        <v>3.1203967713323449E-3</v>
      </c>
      <c r="Q31" s="2">
        <f t="shared" si="6"/>
        <v>33052.884100000003</v>
      </c>
      <c r="R31">
        <f t="shared" si="7"/>
        <v>1.4128811360936171E-6</v>
      </c>
      <c r="S31">
        <v>1</v>
      </c>
      <c r="T31">
        <f t="shared" si="8"/>
        <v>1.4128811360936171E-6</v>
      </c>
      <c r="W31">
        <v>0.2</v>
      </c>
    </row>
    <row r="32" spans="1:23">
      <c r="A32" s="10" t="s">
        <v>35</v>
      </c>
      <c r="B32" s="96" t="s">
        <v>36</v>
      </c>
      <c r="C32" s="95">
        <v>48341.4974</v>
      </c>
      <c r="D32" s="95">
        <v>2.3E-3</v>
      </c>
      <c r="E32">
        <f t="shared" si="1"/>
        <v>2794.5024511087504</v>
      </c>
      <c r="F32">
        <f t="shared" si="2"/>
        <v>2794.5</v>
      </c>
      <c r="G32">
        <f t="shared" si="3"/>
        <v>1.2683499953709543E-3</v>
      </c>
      <c r="P32">
        <f t="shared" si="5"/>
        <v>2.7993688596882576E-3</v>
      </c>
      <c r="Q32" s="2">
        <f t="shared" si="6"/>
        <v>33322.9974</v>
      </c>
      <c r="R32">
        <f t="shared" si="7"/>
        <v>2.3440187628954455E-6</v>
      </c>
      <c r="S32">
        <v>1</v>
      </c>
      <c r="T32">
        <f t="shared" si="8"/>
        <v>2.3440187628954455E-6</v>
      </c>
      <c r="W32">
        <v>0.1</v>
      </c>
    </row>
    <row r="33" spans="1:23">
      <c r="A33" s="90" t="s">
        <v>163</v>
      </c>
      <c r="B33" s="88" t="s">
        <v>36</v>
      </c>
      <c r="C33" s="87">
        <v>48383.4156</v>
      </c>
      <c r="D33" s="92">
        <v>2.5999999999999999E-3</v>
      </c>
      <c r="E33">
        <f t="shared" si="1"/>
        <v>2875.5101121884441</v>
      </c>
      <c r="F33">
        <f t="shared" si="2"/>
        <v>2875.5</v>
      </c>
      <c r="G33">
        <f t="shared" si="3"/>
        <v>5.2326500008348376E-3</v>
      </c>
      <c r="N33">
        <f>G33</f>
        <v>5.2326500008348376E-3</v>
      </c>
      <c r="P33">
        <f t="shared" si="5"/>
        <v>2.7643565213680966E-3</v>
      </c>
      <c r="Q33" s="2">
        <f t="shared" si="6"/>
        <v>33364.9156</v>
      </c>
      <c r="R33">
        <f t="shared" si="7"/>
        <v>6.0924727007780304E-6</v>
      </c>
      <c r="S33">
        <v>1</v>
      </c>
      <c r="T33">
        <f t="shared" si="8"/>
        <v>6.0924727007780304E-6</v>
      </c>
      <c r="W33">
        <v>0.1</v>
      </c>
    </row>
    <row r="34" spans="1:23">
      <c r="A34" s="10" t="s">
        <v>35</v>
      </c>
      <c r="B34" s="11" t="s">
        <v>33</v>
      </c>
      <c r="C34" s="10">
        <v>48419.379500000003</v>
      </c>
      <c r="D34" s="10">
        <v>2.3999999999999998E-3</v>
      </c>
      <c r="E34">
        <f t="shared" si="1"/>
        <v>2945.0109834640284</v>
      </c>
      <c r="F34">
        <f t="shared" si="2"/>
        <v>2945</v>
      </c>
      <c r="G34">
        <f t="shared" si="3"/>
        <v>5.6834999995771796E-3</v>
      </c>
      <c r="P34">
        <f t="shared" si="5"/>
        <v>2.7374849977204615E-3</v>
      </c>
      <c r="Q34" s="2">
        <f t="shared" si="6"/>
        <v>33400.879500000003</v>
      </c>
      <c r="R34">
        <f t="shared" si="7"/>
        <v>8.6790043911648383E-6</v>
      </c>
      <c r="S34">
        <v>1</v>
      </c>
      <c r="T34">
        <f t="shared" si="8"/>
        <v>8.6790043911648383E-6</v>
      </c>
      <c r="W34">
        <v>0.1</v>
      </c>
    </row>
    <row r="35" spans="1:23">
      <c r="A35" s="90" t="s">
        <v>163</v>
      </c>
      <c r="B35" s="88" t="s">
        <v>36</v>
      </c>
      <c r="C35" s="87">
        <v>48724.417800000003</v>
      </c>
      <c r="D35" s="92">
        <v>5.9999999999999995E-4</v>
      </c>
      <c r="E35">
        <f t="shared" si="1"/>
        <v>3534.5028801276721</v>
      </c>
      <c r="F35">
        <f t="shared" si="2"/>
        <v>3534.5</v>
      </c>
      <c r="G35">
        <f t="shared" si="3"/>
        <v>1.4903499977663159E-3</v>
      </c>
      <c r="N35">
        <f>G35</f>
        <v>1.4903499977663159E-3</v>
      </c>
      <c r="P35">
        <f t="shared" si="5"/>
        <v>2.6272930732049462E-3</v>
      </c>
      <c r="Q35" s="2">
        <f t="shared" si="6"/>
        <v>33705.917800000003</v>
      </c>
      <c r="R35">
        <f t="shared" si="7"/>
        <v>1.2926395567878508E-6</v>
      </c>
      <c r="S35">
        <v>1</v>
      </c>
      <c r="T35">
        <f t="shared" si="8"/>
        <v>1.2926395567878508E-6</v>
      </c>
      <c r="W35">
        <v>1</v>
      </c>
    </row>
    <row r="36" spans="1:23">
      <c r="A36" s="34" t="s">
        <v>161</v>
      </c>
      <c r="B36" s="88"/>
      <c r="C36" s="91">
        <v>48748.475899999998</v>
      </c>
      <c r="D36" s="92">
        <v>1.4E-3</v>
      </c>
      <c r="E36">
        <f t="shared" si="1"/>
        <v>3580.9955828444149</v>
      </c>
      <c r="F36">
        <f t="shared" si="2"/>
        <v>3581</v>
      </c>
      <c r="G36">
        <f t="shared" si="3"/>
        <v>-2.2857000076328404E-3</v>
      </c>
      <c r="P36">
        <f t="shared" si="5"/>
        <v>2.627563772483518E-3</v>
      </c>
      <c r="Q36" s="2">
        <f t="shared" si="6"/>
        <v>33729.975899999998</v>
      </c>
      <c r="R36">
        <f t="shared" si="7"/>
        <v>2.4140160973003284E-5</v>
      </c>
      <c r="S36">
        <v>1</v>
      </c>
      <c r="T36">
        <f t="shared" si="8"/>
        <v>2.4140160973003284E-5</v>
      </c>
      <c r="W36">
        <v>0.5</v>
      </c>
    </row>
    <row r="37" spans="1:23">
      <c r="A37" s="34" t="s">
        <v>161</v>
      </c>
      <c r="B37" s="88"/>
      <c r="C37" s="91">
        <v>48811.352800000001</v>
      </c>
      <c r="D37" s="92">
        <v>1.1999999999999999E-3</v>
      </c>
      <c r="E37">
        <f t="shared" si="1"/>
        <v>3702.5063014569037</v>
      </c>
      <c r="F37">
        <f t="shared" si="2"/>
        <v>3702.5</v>
      </c>
      <c r="G37">
        <f t="shared" si="3"/>
        <v>3.2607499961159192E-3</v>
      </c>
      <c r="P37">
        <f t="shared" si="5"/>
        <v>2.6344571350463359E-3</v>
      </c>
      <c r="Q37" s="2">
        <f t="shared" si="6"/>
        <v>33792.852800000001</v>
      </c>
      <c r="R37">
        <f t="shared" si="7"/>
        <v>3.9224274782672442E-7</v>
      </c>
      <c r="S37">
        <v>1</v>
      </c>
      <c r="T37">
        <f t="shared" si="8"/>
        <v>3.9224274782672442E-7</v>
      </c>
      <c r="W37">
        <v>0.5</v>
      </c>
    </row>
    <row r="38" spans="1:23">
      <c r="A38" s="34" t="s">
        <v>161</v>
      </c>
      <c r="B38" s="88"/>
      <c r="C38" s="91">
        <v>48812.388200000001</v>
      </c>
      <c r="D38" s="92">
        <v>2.5000000000000001E-3</v>
      </c>
      <c r="E38">
        <f t="shared" si="1"/>
        <v>3704.5072302248846</v>
      </c>
      <c r="F38">
        <f t="shared" si="2"/>
        <v>3704.5</v>
      </c>
      <c r="G38">
        <f t="shared" si="3"/>
        <v>3.7413500031107105E-3</v>
      </c>
      <c r="P38">
        <f t="shared" si="5"/>
        <v>2.634645461743996E-3</v>
      </c>
      <c r="Q38" s="2">
        <f t="shared" si="6"/>
        <v>33793.888200000001</v>
      </c>
      <c r="R38">
        <f t="shared" si="7"/>
        <v>1.2247949418817099E-6</v>
      </c>
      <c r="S38">
        <v>1</v>
      </c>
      <c r="T38">
        <f t="shared" si="8"/>
        <v>1.2247949418817099E-6</v>
      </c>
      <c r="W38">
        <v>0.1</v>
      </c>
    </row>
    <row r="39" spans="1:23">
      <c r="A39" s="90" t="s">
        <v>163</v>
      </c>
      <c r="B39" s="88" t="s">
        <v>33</v>
      </c>
      <c r="C39" s="87">
        <v>49056.367899999997</v>
      </c>
      <c r="D39" s="92">
        <v>2.5000000000000001E-3</v>
      </c>
      <c r="E39">
        <f t="shared" si="1"/>
        <v>4176.0023051070366</v>
      </c>
      <c r="F39">
        <f t="shared" si="2"/>
        <v>4176</v>
      </c>
      <c r="G39">
        <f t="shared" si="3"/>
        <v>1.1927999948966317E-3</v>
      </c>
      <c r="N39">
        <f>G39</f>
        <v>1.1927999948966317E-3</v>
      </c>
      <c r="P39">
        <f t="shared" si="5"/>
        <v>2.7467031164268929E-3</v>
      </c>
      <c r="Q39" s="2">
        <f t="shared" si="6"/>
        <v>34037.867899999997</v>
      </c>
      <c r="R39">
        <f t="shared" si="7"/>
        <v>2.4146149111014899E-6</v>
      </c>
      <c r="S39">
        <v>1</v>
      </c>
      <c r="T39">
        <f t="shared" si="8"/>
        <v>2.4146149111014899E-6</v>
      </c>
      <c r="W39">
        <v>0.1</v>
      </c>
    </row>
    <row r="40" spans="1:23">
      <c r="A40" s="34" t="s">
        <v>161</v>
      </c>
      <c r="B40" s="88"/>
      <c r="C40" s="91">
        <v>49091.558199999999</v>
      </c>
      <c r="D40" s="92">
        <v>4.0000000000000001E-3</v>
      </c>
      <c r="E40">
        <f t="shared" si="1"/>
        <v>4244.0081807336837</v>
      </c>
      <c r="F40">
        <f t="shared" si="2"/>
        <v>4244</v>
      </c>
      <c r="G40">
        <f t="shared" si="3"/>
        <v>4.2332000011811033E-3</v>
      </c>
      <c r="P40">
        <f t="shared" si="5"/>
        <v>2.7739821782233106E-3</v>
      </c>
      <c r="Q40" s="2">
        <f t="shared" si="6"/>
        <v>34073.058199999999</v>
      </c>
      <c r="R40">
        <f t="shared" si="7"/>
        <v>2.1293166548376802E-6</v>
      </c>
      <c r="S40">
        <v>1</v>
      </c>
      <c r="T40">
        <f t="shared" si="8"/>
        <v>2.1293166548376802E-6</v>
      </c>
      <c r="W40">
        <v>0.05</v>
      </c>
    </row>
    <row r="41" spans="1:23">
      <c r="A41" s="34" t="s">
        <v>161</v>
      </c>
      <c r="B41" s="88"/>
      <c r="C41" s="91">
        <v>49117.429499999998</v>
      </c>
      <c r="D41" s="92">
        <v>1.1000000000000001E-3</v>
      </c>
      <c r="E41">
        <f t="shared" si="1"/>
        <v>4294.0049244414531</v>
      </c>
      <c r="F41">
        <f t="shared" si="2"/>
        <v>4294</v>
      </c>
      <c r="G41">
        <f t="shared" si="3"/>
        <v>2.5481999982730485E-3</v>
      </c>
      <c r="P41">
        <f t="shared" si="5"/>
        <v>2.7958283632450402E-3</v>
      </c>
      <c r="Q41" s="2">
        <f t="shared" si="6"/>
        <v>34098.929499999998</v>
      </c>
      <c r="R41">
        <f t="shared" si="7"/>
        <v>6.1319807138701881E-8</v>
      </c>
      <c r="S41">
        <v>1</v>
      </c>
      <c r="T41">
        <f t="shared" si="8"/>
        <v>6.1319807138701881E-8</v>
      </c>
      <c r="W41">
        <v>0.2</v>
      </c>
    </row>
    <row r="42" spans="1:23">
      <c r="A42" s="34" t="s">
        <v>161</v>
      </c>
      <c r="B42" s="88"/>
      <c r="C42" s="91">
        <v>49167.3658</v>
      </c>
      <c r="D42" s="92">
        <v>1.1000000000000001E-3</v>
      </c>
      <c r="E42">
        <f t="shared" si="1"/>
        <v>4390.5077052377183</v>
      </c>
      <c r="F42">
        <f t="shared" si="2"/>
        <v>4390.5</v>
      </c>
      <c r="G42">
        <f t="shared" si="3"/>
        <v>3.9871499975561164E-3</v>
      </c>
      <c r="P42">
        <f t="shared" si="5"/>
        <v>2.8422759289671532E-3</v>
      </c>
      <c r="Q42" s="2">
        <f t="shared" si="6"/>
        <v>34148.8658</v>
      </c>
      <c r="R42">
        <f t="shared" si="7"/>
        <v>1.3107366329274461E-6</v>
      </c>
      <c r="S42">
        <v>1</v>
      </c>
      <c r="T42">
        <f t="shared" si="8"/>
        <v>1.3107366329274461E-6</v>
      </c>
      <c r="W42">
        <v>0.2</v>
      </c>
    </row>
    <row r="43" spans="1:23">
      <c r="A43" s="90" t="s">
        <v>163</v>
      </c>
      <c r="B43" s="88" t="s">
        <v>36</v>
      </c>
      <c r="C43" s="87">
        <v>49439.548000000003</v>
      </c>
      <c r="D43" s="92">
        <v>1.4E-3</v>
      </c>
      <c r="E43">
        <f t="shared" si="1"/>
        <v>4916.5046089579555</v>
      </c>
      <c r="F43">
        <f t="shared" si="2"/>
        <v>4916.5</v>
      </c>
      <c r="G43">
        <f t="shared" si="3"/>
        <v>2.3849499993957579E-3</v>
      </c>
      <c r="N43">
        <f>G43</f>
        <v>2.3849499993957579E-3</v>
      </c>
      <c r="P43">
        <f t="shared" si="5"/>
        <v>3.1946835652118914E-3</v>
      </c>
      <c r="Q43" s="2">
        <f t="shared" si="6"/>
        <v>34421.048000000003</v>
      </c>
      <c r="R43">
        <f t="shared" si="7"/>
        <v>6.5566844760931063E-7</v>
      </c>
      <c r="S43">
        <v>1</v>
      </c>
      <c r="T43">
        <f t="shared" si="8"/>
        <v>6.5566844760931063E-7</v>
      </c>
      <c r="W43">
        <v>0.2</v>
      </c>
    </row>
    <row r="44" spans="1:23">
      <c r="A44" s="90" t="s">
        <v>163</v>
      </c>
      <c r="B44" s="88" t="s">
        <v>36</v>
      </c>
      <c r="C44" s="87">
        <v>49465.422200000001</v>
      </c>
      <c r="D44" s="92">
        <v>4.0000000000000002E-4</v>
      </c>
      <c r="E44">
        <f t="shared" si="1"/>
        <v>4966.5069569668894</v>
      </c>
      <c r="F44">
        <f t="shared" si="2"/>
        <v>4966.5</v>
      </c>
      <c r="G44">
        <f t="shared" si="3"/>
        <v>3.5999499959871173E-3</v>
      </c>
      <c r="N44">
        <f>G44</f>
        <v>3.5999499959871173E-3</v>
      </c>
      <c r="P44">
        <f t="shared" si="5"/>
        <v>3.2369105050041123E-3</v>
      </c>
      <c r="Q44" s="2">
        <f t="shared" si="6"/>
        <v>34446.922200000001</v>
      </c>
      <c r="R44">
        <f t="shared" si="7"/>
        <v>1.3179767201319937E-7</v>
      </c>
      <c r="S44">
        <v>1</v>
      </c>
      <c r="T44">
        <f t="shared" si="8"/>
        <v>1.3179767201319937E-7</v>
      </c>
      <c r="W44">
        <v>1</v>
      </c>
    </row>
    <row r="45" spans="1:23">
      <c r="A45" s="90" t="s">
        <v>163</v>
      </c>
      <c r="B45" s="88" t="s">
        <v>33</v>
      </c>
      <c r="C45" s="87">
        <v>49503.455499999996</v>
      </c>
      <c r="D45" s="92">
        <v>1E-4</v>
      </c>
      <c r="E45">
        <f t="shared" ref="E45:E90" si="9">(C45-C$7)/C$8</f>
        <v>5040.0069802537182</v>
      </c>
      <c r="F45">
        <f t="shared" ref="F45:F90" si="10">ROUND(2*E45,0)/2</f>
        <v>5040</v>
      </c>
      <c r="G45">
        <f t="shared" ref="G45:G90" si="11">+C45-(C$7+F45*C$8)</f>
        <v>3.6119999931543134E-3</v>
      </c>
      <c r="N45">
        <f>G45</f>
        <v>3.6119999931543134E-3</v>
      </c>
      <c r="P45">
        <f t="shared" ref="P45:P90" si="12">+D$11+D$12*F45+D$13*F45^2</f>
        <v>3.301735053803369E-3</v>
      </c>
      <c r="Q45" s="2">
        <f t="shared" ref="Q45:Q90" si="13">C45-15018.5</f>
        <v>34484.955499999996</v>
      </c>
      <c r="R45">
        <f t="shared" ref="R45:R51" si="14">+(P45-G45)^2</f>
        <v>9.6264332590445235E-8</v>
      </c>
      <c r="S45">
        <v>1</v>
      </c>
      <c r="T45">
        <f t="shared" ref="T45:T51" si="15">S45*R45</f>
        <v>9.6264332590445235E-8</v>
      </c>
      <c r="W45">
        <v>1</v>
      </c>
    </row>
    <row r="46" spans="1:23">
      <c r="A46" s="13" t="s">
        <v>37</v>
      </c>
      <c r="B46" s="14"/>
      <c r="C46" s="13">
        <v>49763.48</v>
      </c>
      <c r="D46" s="13">
        <v>5.0000000000000001E-4</v>
      </c>
      <c r="E46">
        <f t="shared" si="9"/>
        <v>5542.5089142207626</v>
      </c>
      <c r="F46">
        <f t="shared" si="10"/>
        <v>5542.5</v>
      </c>
      <c r="G46">
        <f t="shared" si="11"/>
        <v>4.6127500027068891E-3</v>
      </c>
      <c r="I46">
        <f>G46</f>
        <v>4.6127500027068891E-3</v>
      </c>
      <c r="P46">
        <f t="shared" si="12"/>
        <v>3.8326408518881937E-3</v>
      </c>
      <c r="Q46" s="2">
        <f t="shared" si="13"/>
        <v>34744.980000000003</v>
      </c>
      <c r="R46">
        <f t="shared" si="14"/>
        <v>6.0857028719106605E-7</v>
      </c>
      <c r="S46">
        <v>1</v>
      </c>
      <c r="T46">
        <f t="shared" si="15"/>
        <v>6.0857028719106605E-7</v>
      </c>
      <c r="U46" t="s">
        <v>162</v>
      </c>
      <c r="W46">
        <v>1</v>
      </c>
    </row>
    <row r="47" spans="1:23">
      <c r="A47" s="10" t="s">
        <v>38</v>
      </c>
      <c r="B47" s="14"/>
      <c r="C47" s="10">
        <v>50570.460500000001</v>
      </c>
      <c r="D47" s="10">
        <v>4.0000000000000002E-4</v>
      </c>
      <c r="E47">
        <f t="shared" si="9"/>
        <v>7102.0129683528967</v>
      </c>
      <c r="F47">
        <f t="shared" si="10"/>
        <v>7102</v>
      </c>
      <c r="G47">
        <f t="shared" si="11"/>
        <v>6.7105999987688847E-3</v>
      </c>
      <c r="I47">
        <f>G47</f>
        <v>6.7105999987688847E-3</v>
      </c>
      <c r="P47">
        <f t="shared" si="12"/>
        <v>6.4548430144736081E-3</v>
      </c>
      <c r="Q47" s="2">
        <f t="shared" si="13"/>
        <v>35551.960500000001</v>
      </c>
      <c r="R47">
        <f t="shared" si="14"/>
        <v>6.5411635015814346E-8</v>
      </c>
      <c r="S47">
        <v>1</v>
      </c>
      <c r="T47">
        <f t="shared" si="15"/>
        <v>6.5411635015814346E-8</v>
      </c>
      <c r="W47">
        <v>1</v>
      </c>
    </row>
    <row r="48" spans="1:23">
      <c r="A48" s="10" t="s">
        <v>39</v>
      </c>
      <c r="B48" s="14"/>
      <c r="C48" s="10">
        <v>51271.362999999998</v>
      </c>
      <c r="D48" s="10">
        <v>4.0000000000000001E-3</v>
      </c>
      <c r="E48">
        <f t="shared" si="9"/>
        <v>8456.5194159081293</v>
      </c>
      <c r="F48">
        <f t="shared" si="10"/>
        <v>8456.5</v>
      </c>
      <c r="G48">
        <f t="shared" si="11"/>
        <v>1.0046949995739851E-2</v>
      </c>
      <c r="P48">
        <f t="shared" si="12"/>
        <v>9.9285304249920239E-3</v>
      </c>
      <c r="Q48" s="2">
        <f t="shared" si="13"/>
        <v>36252.862999999998</v>
      </c>
      <c r="R48">
        <f t="shared" si="14"/>
        <v>1.4023194736099672E-8</v>
      </c>
      <c r="S48">
        <v>1</v>
      </c>
      <c r="T48">
        <f t="shared" si="15"/>
        <v>1.4023194736099672E-8</v>
      </c>
      <c r="W48">
        <v>0.1</v>
      </c>
    </row>
    <row r="49" spans="1:23">
      <c r="A49" s="10" t="s">
        <v>39</v>
      </c>
      <c r="B49" s="14"/>
      <c r="C49" s="10">
        <v>51295.425199999998</v>
      </c>
      <c r="D49" s="10">
        <v>4.0000000000000002E-4</v>
      </c>
      <c r="E49">
        <f t="shared" si="9"/>
        <v>8503.0200419472203</v>
      </c>
      <c r="F49">
        <f t="shared" si="10"/>
        <v>8503</v>
      </c>
      <c r="G49">
        <f t="shared" si="11"/>
        <v>1.0370899995905347E-2</v>
      </c>
      <c r="I49">
        <f>G49</f>
        <v>1.0370899995905347E-2</v>
      </c>
      <c r="P49">
        <f t="shared" si="12"/>
        <v>1.0067525421269456E-2</v>
      </c>
      <c r="Q49" s="2">
        <f t="shared" si="13"/>
        <v>36276.925199999998</v>
      </c>
      <c r="R49">
        <f t="shared" si="14"/>
        <v>9.2036132535507987E-8</v>
      </c>
      <c r="S49">
        <v>1</v>
      </c>
      <c r="T49">
        <f t="shared" si="15"/>
        <v>9.2036132535507987E-8</v>
      </c>
      <c r="W49">
        <v>1</v>
      </c>
    </row>
    <row r="50" spans="1:23">
      <c r="A50" s="15" t="s">
        <v>40</v>
      </c>
      <c r="B50" s="14"/>
      <c r="C50" s="10">
        <v>51362.436000000002</v>
      </c>
      <c r="D50" s="10">
        <v>5.0000000000000001E-4</v>
      </c>
      <c r="E50">
        <f t="shared" si="9"/>
        <v>8632.5195952457743</v>
      </c>
      <c r="F50">
        <f t="shared" si="10"/>
        <v>8632.5</v>
      </c>
      <c r="G50">
        <f t="shared" si="11"/>
        <v>1.0139749996596947E-2</v>
      </c>
      <c r="I50">
        <f>G50</f>
        <v>1.0139749996596947E-2</v>
      </c>
      <c r="P50">
        <f t="shared" si="12"/>
        <v>1.0461526346327616E-2</v>
      </c>
      <c r="Q50" s="2">
        <f t="shared" si="13"/>
        <v>36343.936000000002</v>
      </c>
      <c r="R50">
        <f t="shared" si="14"/>
        <v>1.0354001924599387E-7</v>
      </c>
      <c r="S50">
        <v>1</v>
      </c>
      <c r="T50">
        <f t="shared" si="15"/>
        <v>1.0354001924599387E-7</v>
      </c>
      <c r="U50" t="s">
        <v>162</v>
      </c>
      <c r="W50">
        <v>1</v>
      </c>
    </row>
    <row r="51" spans="1:23" ht="13.5" thickBot="1">
      <c r="A51" s="104" t="s">
        <v>161</v>
      </c>
      <c r="B51" s="105"/>
      <c r="C51" s="106">
        <v>51645.4882</v>
      </c>
      <c r="D51" s="106">
        <v>2.9999999999999997E-4</v>
      </c>
      <c r="E51" s="121">
        <f t="shared" si="9"/>
        <v>9179.522965749793</v>
      </c>
      <c r="F51" s="121">
        <f t="shared" si="10"/>
        <v>9179.5</v>
      </c>
      <c r="G51" s="121">
        <f t="shared" si="11"/>
        <v>1.1883849998412188E-2</v>
      </c>
      <c r="H51" s="121"/>
      <c r="I51" s="121">
        <f>G51</f>
        <v>1.1883849998412188E-2</v>
      </c>
      <c r="J51" s="121"/>
      <c r="K51" s="121"/>
      <c r="L51" s="121"/>
      <c r="M51" s="121"/>
      <c r="N51" s="121"/>
      <c r="O51" s="121"/>
      <c r="P51" s="121">
        <f t="shared" si="12"/>
        <v>1.2237907736838869E-2</v>
      </c>
      <c r="Q51" s="141">
        <f t="shared" si="13"/>
        <v>36626.9882</v>
      </c>
      <c r="R51" s="121">
        <f t="shared" si="14"/>
        <v>1.2535688213981576E-7</v>
      </c>
      <c r="S51" s="121">
        <v>1</v>
      </c>
      <c r="T51" s="121">
        <f t="shared" si="15"/>
        <v>1.2535688213981576E-7</v>
      </c>
      <c r="W51">
        <v>1</v>
      </c>
    </row>
    <row r="52" spans="1:23">
      <c r="A52" s="110" t="s">
        <v>41</v>
      </c>
      <c r="B52" s="108" t="s">
        <v>36</v>
      </c>
      <c r="C52" s="111">
        <v>52070.323100000001</v>
      </c>
      <c r="D52" s="111">
        <v>2.0000000000000001E-4</v>
      </c>
      <c r="E52" s="107">
        <f t="shared" si="9"/>
        <v>10000.523905533126</v>
      </c>
      <c r="F52" s="112">
        <f t="shared" si="10"/>
        <v>10000.5</v>
      </c>
      <c r="G52" s="112">
        <f t="shared" si="11"/>
        <v>1.2370149997877888E-2</v>
      </c>
      <c r="H52" s="107"/>
      <c r="I52" s="107">
        <f>G52</f>
        <v>1.2370149997877888E-2</v>
      </c>
      <c r="J52" s="107"/>
      <c r="K52" s="107"/>
      <c r="L52" s="107"/>
      <c r="M52" s="107"/>
      <c r="N52" s="107"/>
      <c r="O52" s="107"/>
      <c r="P52" s="107">
        <f t="shared" si="12"/>
        <v>1.5244478238414972E-2</v>
      </c>
      <c r="Q52" s="109">
        <f t="shared" si="13"/>
        <v>37051.823100000001</v>
      </c>
    </row>
    <row r="53" spans="1:23">
      <c r="A53" s="110" t="s">
        <v>41</v>
      </c>
      <c r="B53" s="108" t="s">
        <v>33</v>
      </c>
      <c r="C53" s="111">
        <v>52375.367700000003</v>
      </c>
      <c r="D53" s="111">
        <v>2.0000000000000001E-4</v>
      </c>
      <c r="E53" s="107">
        <f t="shared" si="9"/>
        <v>10590.027977057925</v>
      </c>
      <c r="F53" s="112">
        <f t="shared" si="10"/>
        <v>10590</v>
      </c>
      <c r="G53" s="112">
        <f t="shared" si="11"/>
        <v>1.4477000004262663E-2</v>
      </c>
      <c r="H53" s="107"/>
      <c r="I53" s="107">
        <f>G53</f>
        <v>1.4477000004262663E-2</v>
      </c>
      <c r="J53" s="107"/>
      <c r="K53" s="107"/>
      <c r="L53" s="107"/>
      <c r="M53" s="107"/>
      <c r="N53" s="107"/>
      <c r="O53" s="107"/>
      <c r="P53" s="107">
        <f t="shared" si="12"/>
        <v>1.7655267334254744E-2</v>
      </c>
      <c r="Q53" s="109">
        <f t="shared" si="13"/>
        <v>37356.867700000003</v>
      </c>
    </row>
    <row r="54" spans="1:23">
      <c r="A54" s="110" t="s">
        <v>42</v>
      </c>
      <c r="B54" s="108" t="s">
        <v>36</v>
      </c>
      <c r="C54" s="111">
        <v>52740.4401</v>
      </c>
      <c r="D54" s="111">
        <v>1.1000000000000001E-3</v>
      </c>
      <c r="E54" s="107">
        <f t="shared" si="9"/>
        <v>11295.536831177382</v>
      </c>
      <c r="F54" s="107">
        <f t="shared" si="10"/>
        <v>11295.5</v>
      </c>
      <c r="G54" s="107">
        <f t="shared" si="11"/>
        <v>1.9058649995713495E-2</v>
      </c>
      <c r="H54" s="107"/>
      <c r="I54" s="107"/>
      <c r="J54" s="107"/>
      <c r="K54" s="107"/>
      <c r="L54" s="107"/>
      <c r="M54" s="107"/>
      <c r="N54" s="107"/>
      <c r="O54" s="107"/>
      <c r="P54" s="107">
        <f t="shared" si="12"/>
        <v>2.0817326130458363E-2</v>
      </c>
      <c r="Q54" s="109">
        <f t="shared" si="13"/>
        <v>37721.9401</v>
      </c>
    </row>
    <row r="55" spans="1:23">
      <c r="A55" s="110" t="s">
        <v>43</v>
      </c>
      <c r="B55" s="108" t="s">
        <v>36</v>
      </c>
      <c r="C55" s="111">
        <v>52757.514199999998</v>
      </c>
      <c r="D55" s="111">
        <v>2.0000000000000001E-4</v>
      </c>
      <c r="E55" s="107">
        <f t="shared" si="9"/>
        <v>11328.532830672604</v>
      </c>
      <c r="F55" s="112">
        <f t="shared" si="10"/>
        <v>11328.5</v>
      </c>
      <c r="G55" s="112">
        <f t="shared" si="11"/>
        <v>1.6988549999950919E-2</v>
      </c>
      <c r="H55" s="107"/>
      <c r="I55" s="107">
        <f>G55</f>
        <v>1.6988549999950919E-2</v>
      </c>
      <c r="J55" s="107"/>
      <c r="K55" s="107"/>
      <c r="L55" s="107"/>
      <c r="M55" s="107"/>
      <c r="N55" s="107"/>
      <c r="O55" s="107"/>
      <c r="P55" s="107">
        <f t="shared" si="12"/>
        <v>2.0972618207903644E-2</v>
      </c>
      <c r="Q55" s="109">
        <f t="shared" si="13"/>
        <v>37739.014199999998</v>
      </c>
    </row>
    <row r="56" spans="1:23">
      <c r="A56" s="110" t="s">
        <v>43</v>
      </c>
      <c r="B56" s="108" t="s">
        <v>36</v>
      </c>
      <c r="C56" s="111">
        <v>52813.3986</v>
      </c>
      <c r="D56" s="111">
        <v>5.1999999999999998E-3</v>
      </c>
      <c r="E56" s="107">
        <f t="shared" si="9"/>
        <v>11436.530419663597</v>
      </c>
      <c r="F56" s="107">
        <f t="shared" si="10"/>
        <v>11436.5</v>
      </c>
      <c r="G56" s="107">
        <f t="shared" si="11"/>
        <v>1.5740949995233677E-2</v>
      </c>
      <c r="H56" s="107"/>
      <c r="I56" s="107"/>
      <c r="J56" s="107"/>
      <c r="K56" s="107"/>
      <c r="L56" s="107"/>
      <c r="M56" s="107"/>
      <c r="N56" s="107"/>
      <c r="O56" s="107"/>
      <c r="P56" s="107">
        <f t="shared" si="12"/>
        <v>2.1485461815832156E-2</v>
      </c>
      <c r="Q56" s="109">
        <f t="shared" si="13"/>
        <v>37794.8986</v>
      </c>
    </row>
    <row r="57" spans="1:23">
      <c r="A57" s="107" t="s">
        <v>163</v>
      </c>
      <c r="B57" s="113" t="s">
        <v>33</v>
      </c>
      <c r="C57" s="114">
        <v>52835.3914</v>
      </c>
      <c r="D57" s="115" t="s">
        <v>158</v>
      </c>
      <c r="E57" s="107">
        <f t="shared" si="9"/>
        <v>11479.03189369143</v>
      </c>
      <c r="F57" s="107">
        <f t="shared" si="10"/>
        <v>11479</v>
      </c>
      <c r="G57" s="107">
        <f t="shared" si="11"/>
        <v>1.6503699996974319E-2</v>
      </c>
      <c r="H57" s="107"/>
      <c r="I57" s="107"/>
      <c r="J57" s="107"/>
      <c r="K57" s="107"/>
      <c r="L57" s="107"/>
      <c r="M57" s="107"/>
      <c r="N57" s="107">
        <f>G57</f>
        <v>1.6503699996974319E-2</v>
      </c>
      <c r="O57" s="107"/>
      <c r="P57" s="107">
        <f t="shared" si="12"/>
        <v>2.16892137173057E-2</v>
      </c>
      <c r="Q57" s="109">
        <f t="shared" si="13"/>
        <v>37816.8914</v>
      </c>
    </row>
    <row r="58" spans="1:23">
      <c r="A58" s="107" t="s">
        <v>163</v>
      </c>
      <c r="B58" s="113" t="s">
        <v>36</v>
      </c>
      <c r="C58" s="114">
        <v>53119.219599999997</v>
      </c>
      <c r="D58" s="115" t="s">
        <v>158</v>
      </c>
      <c r="E58" s="107">
        <f t="shared" si="9"/>
        <v>12027.534897886724</v>
      </c>
      <c r="F58" s="107">
        <f t="shared" si="10"/>
        <v>12027.5</v>
      </c>
      <c r="G58" s="107">
        <f t="shared" si="11"/>
        <v>1.8058249996101949E-2</v>
      </c>
      <c r="H58" s="107"/>
      <c r="I58" s="107"/>
      <c r="J58" s="107"/>
      <c r="K58" s="107"/>
      <c r="L58" s="107"/>
      <c r="M58" s="107"/>
      <c r="N58" s="107">
        <f>G58</f>
        <v>1.8058249996101949E-2</v>
      </c>
      <c r="O58" s="107"/>
      <c r="P58" s="107">
        <f t="shared" si="12"/>
        <v>2.44170526315068E-2</v>
      </c>
      <c r="Q58" s="109">
        <f t="shared" si="13"/>
        <v>38100.719599999997</v>
      </c>
    </row>
    <row r="59" spans="1:23">
      <c r="A59" s="107" t="s">
        <v>163</v>
      </c>
      <c r="B59" s="113" t="s">
        <v>33</v>
      </c>
      <c r="C59" s="114">
        <v>53413.3989</v>
      </c>
      <c r="D59" s="115" t="s">
        <v>158</v>
      </c>
      <c r="E59" s="107">
        <f t="shared" si="9"/>
        <v>12596.041585460662</v>
      </c>
      <c r="F59" s="107">
        <f t="shared" si="10"/>
        <v>12596</v>
      </c>
      <c r="G59" s="107">
        <f t="shared" si="11"/>
        <v>2.151880000019446E-2</v>
      </c>
      <c r="H59" s="107"/>
      <c r="I59" s="107"/>
      <c r="J59" s="107"/>
      <c r="K59" s="107"/>
      <c r="L59" s="107"/>
      <c r="M59" s="107"/>
      <c r="N59" s="107">
        <f>G59</f>
        <v>2.151880000019446E-2</v>
      </c>
      <c r="O59" s="107"/>
      <c r="P59" s="107">
        <f t="shared" si="12"/>
        <v>2.7436804166271936E-2</v>
      </c>
      <c r="Q59" s="109">
        <f t="shared" si="13"/>
        <v>38394.8989</v>
      </c>
    </row>
    <row r="60" spans="1:23">
      <c r="A60" s="110" t="s">
        <v>136</v>
      </c>
      <c r="B60" s="116"/>
      <c r="C60" s="42">
        <v>53413.398999999998</v>
      </c>
      <c r="D60" s="42">
        <v>4.0000000000000002E-4</v>
      </c>
      <c r="E60" s="107">
        <f t="shared" si="9"/>
        <v>12596.041778712422</v>
      </c>
      <c r="F60" s="112">
        <f t="shared" si="10"/>
        <v>12596</v>
      </c>
      <c r="G60" s="112">
        <f t="shared" si="11"/>
        <v>2.1618799997668248E-2</v>
      </c>
      <c r="H60" s="107"/>
      <c r="I60" s="107"/>
      <c r="J60" s="107"/>
      <c r="K60" s="107"/>
      <c r="L60" s="107"/>
      <c r="M60" s="107"/>
      <c r="N60" s="107">
        <f>G60</f>
        <v>2.1618799997668248E-2</v>
      </c>
      <c r="O60" s="107"/>
      <c r="P60" s="107">
        <f t="shared" si="12"/>
        <v>2.7436804166271936E-2</v>
      </c>
      <c r="Q60" s="109">
        <f t="shared" si="13"/>
        <v>38394.898999999998</v>
      </c>
    </row>
    <row r="61" spans="1:23">
      <c r="A61" s="107" t="s">
        <v>163</v>
      </c>
      <c r="B61" s="113" t="s">
        <v>33</v>
      </c>
      <c r="C61" s="114">
        <v>53413.399100000002</v>
      </c>
      <c r="D61" s="115" t="s">
        <v>158</v>
      </c>
      <c r="E61" s="107">
        <f t="shared" si="9"/>
        <v>12596.041971964196</v>
      </c>
      <c r="F61" s="107">
        <f t="shared" si="10"/>
        <v>12596</v>
      </c>
      <c r="G61" s="107">
        <f t="shared" si="11"/>
        <v>2.1718800002417993E-2</v>
      </c>
      <c r="H61" s="107"/>
      <c r="I61" s="107"/>
      <c r="J61" s="107"/>
      <c r="K61" s="107"/>
      <c r="L61" s="107"/>
      <c r="M61" s="107"/>
      <c r="N61" s="107">
        <f>G61</f>
        <v>2.1718800002417993E-2</v>
      </c>
      <c r="O61" s="107"/>
      <c r="P61" s="107">
        <f t="shared" si="12"/>
        <v>2.7436804166271936E-2</v>
      </c>
      <c r="Q61" s="109">
        <f t="shared" si="13"/>
        <v>38394.899100000002</v>
      </c>
    </row>
    <row r="62" spans="1:23">
      <c r="A62" s="117" t="s">
        <v>51</v>
      </c>
      <c r="B62" s="116"/>
      <c r="C62" s="42">
        <v>53461.521399999998</v>
      </c>
      <c r="D62" s="42">
        <v>5.9999999999999995E-4</v>
      </c>
      <c r="E62" s="107">
        <f t="shared" si="9"/>
        <v>12689.039165755317</v>
      </c>
      <c r="F62" s="112">
        <f t="shared" si="10"/>
        <v>12689</v>
      </c>
      <c r="G62" s="112">
        <f t="shared" si="11"/>
        <v>2.0266699997591786E-2</v>
      </c>
      <c r="H62" s="107"/>
      <c r="I62" s="107">
        <f>G62</f>
        <v>2.0266699997591786E-2</v>
      </c>
      <c r="J62" s="107"/>
      <c r="K62" s="107"/>
      <c r="L62" s="107"/>
      <c r="M62" s="107"/>
      <c r="N62" s="107"/>
      <c r="O62" s="107"/>
      <c r="P62" s="107">
        <f t="shared" si="12"/>
        <v>2.7949444531574462E-2</v>
      </c>
      <c r="Q62" s="109">
        <f t="shared" si="13"/>
        <v>38443.021399999998</v>
      </c>
    </row>
    <row r="63" spans="1:23">
      <c r="A63" s="107" t="s">
        <v>163</v>
      </c>
      <c r="B63" s="113" t="s">
        <v>36</v>
      </c>
      <c r="C63" s="114">
        <v>53475.230300000003</v>
      </c>
      <c r="D63" s="115" t="s">
        <v>158</v>
      </c>
      <c r="E63" s="107">
        <f t="shared" si="9"/>
        <v>12715.531856876973</v>
      </c>
      <c r="F63" s="107">
        <f t="shared" si="10"/>
        <v>12715.5</v>
      </c>
      <c r="G63" s="107">
        <f t="shared" si="11"/>
        <v>1.648465000471333E-2</v>
      </c>
      <c r="H63" s="107"/>
      <c r="I63" s="107"/>
      <c r="J63" s="107"/>
      <c r="K63" s="107"/>
      <c r="L63" s="107"/>
      <c r="M63" s="107"/>
      <c r="N63" s="107">
        <f t="shared" ref="N63:N75" si="16">G63</f>
        <v>1.648465000471333E-2</v>
      </c>
      <c r="O63" s="107"/>
      <c r="P63" s="107">
        <f t="shared" si="12"/>
        <v>2.8096479188207235E-2</v>
      </c>
      <c r="Q63" s="109">
        <f t="shared" si="13"/>
        <v>38456.730300000003</v>
      </c>
    </row>
    <row r="64" spans="1:23">
      <c r="A64" s="107" t="s">
        <v>163</v>
      </c>
      <c r="B64" s="113" t="s">
        <v>36</v>
      </c>
      <c r="C64" s="114">
        <v>53475.232100000001</v>
      </c>
      <c r="D64" s="115" t="s">
        <v>158</v>
      </c>
      <c r="E64" s="107">
        <f t="shared" si="9"/>
        <v>12715.535335408727</v>
      </c>
      <c r="F64" s="107">
        <f t="shared" si="10"/>
        <v>12715.5</v>
      </c>
      <c r="G64" s="107">
        <f t="shared" si="11"/>
        <v>1.8284650002897251E-2</v>
      </c>
      <c r="H64" s="107"/>
      <c r="I64" s="107"/>
      <c r="J64" s="107"/>
      <c r="K64" s="107"/>
      <c r="L64" s="107"/>
      <c r="M64" s="107"/>
      <c r="N64" s="107">
        <f t="shared" si="16"/>
        <v>1.8284650002897251E-2</v>
      </c>
      <c r="O64" s="107"/>
      <c r="P64" s="107">
        <f t="shared" si="12"/>
        <v>2.8096479188207235E-2</v>
      </c>
      <c r="Q64" s="109">
        <f t="shared" si="13"/>
        <v>38456.732100000001</v>
      </c>
    </row>
    <row r="65" spans="1:17">
      <c r="A65" s="110" t="s">
        <v>136</v>
      </c>
      <c r="B65" s="41" t="s">
        <v>36</v>
      </c>
      <c r="C65" s="42">
        <v>53475.2333</v>
      </c>
      <c r="D65" s="111">
        <v>4.0000000000000002E-4</v>
      </c>
      <c r="E65" s="107">
        <f t="shared" si="9"/>
        <v>12715.537654429898</v>
      </c>
      <c r="F65" s="112">
        <f t="shared" si="10"/>
        <v>12715.5</v>
      </c>
      <c r="G65" s="112">
        <f t="shared" si="11"/>
        <v>1.9484650001686532E-2</v>
      </c>
      <c r="H65" s="107"/>
      <c r="I65" s="107"/>
      <c r="J65" s="107"/>
      <c r="K65" s="107"/>
      <c r="L65" s="107"/>
      <c r="M65" s="107"/>
      <c r="N65" s="107">
        <f t="shared" si="16"/>
        <v>1.9484650001686532E-2</v>
      </c>
      <c r="O65" s="107"/>
      <c r="P65" s="107">
        <f t="shared" si="12"/>
        <v>2.8096479188207235E-2</v>
      </c>
      <c r="Q65" s="109">
        <f t="shared" si="13"/>
        <v>38456.7333</v>
      </c>
    </row>
    <row r="66" spans="1:17">
      <c r="A66" s="107" t="s">
        <v>163</v>
      </c>
      <c r="B66" s="113" t="s">
        <v>36</v>
      </c>
      <c r="C66" s="114">
        <v>53475.2376</v>
      </c>
      <c r="D66" s="115" t="s">
        <v>158</v>
      </c>
      <c r="E66" s="107">
        <f t="shared" si="9"/>
        <v>12715.545964255765</v>
      </c>
      <c r="F66" s="107">
        <f t="shared" si="10"/>
        <v>12715.5</v>
      </c>
      <c r="G66" s="107">
        <f t="shared" si="11"/>
        <v>2.3784650002198759E-2</v>
      </c>
      <c r="H66" s="107"/>
      <c r="I66" s="107"/>
      <c r="J66" s="107"/>
      <c r="K66" s="107"/>
      <c r="L66" s="107"/>
      <c r="M66" s="107"/>
      <c r="N66" s="107">
        <f t="shared" si="16"/>
        <v>2.3784650002198759E-2</v>
      </c>
      <c r="O66" s="107"/>
      <c r="P66" s="107">
        <f t="shared" si="12"/>
        <v>2.8096479188207235E-2</v>
      </c>
      <c r="Q66" s="109">
        <f t="shared" si="13"/>
        <v>38456.7376</v>
      </c>
    </row>
    <row r="67" spans="1:17">
      <c r="A67" s="107" t="s">
        <v>163</v>
      </c>
      <c r="B67" s="113" t="s">
        <v>36</v>
      </c>
      <c r="C67" s="114">
        <v>53476.268100000001</v>
      </c>
      <c r="D67" s="115" t="s">
        <v>158</v>
      </c>
      <c r="E67" s="107">
        <f t="shared" si="9"/>
        <v>12717.537423687294</v>
      </c>
      <c r="F67" s="107">
        <f t="shared" si="10"/>
        <v>12717.5</v>
      </c>
      <c r="G67" s="107">
        <f t="shared" si="11"/>
        <v>1.9365250002010725E-2</v>
      </c>
      <c r="H67" s="107"/>
      <c r="I67" s="107"/>
      <c r="J67" s="107"/>
      <c r="K67" s="107"/>
      <c r="L67" s="107"/>
      <c r="M67" s="107"/>
      <c r="N67" s="107">
        <f t="shared" si="16"/>
        <v>1.9365250002010725E-2</v>
      </c>
      <c r="O67" s="107"/>
      <c r="P67" s="107">
        <f t="shared" si="12"/>
        <v>2.8107593417819182E-2</v>
      </c>
      <c r="Q67" s="109">
        <f t="shared" si="13"/>
        <v>38457.768100000001</v>
      </c>
    </row>
    <row r="68" spans="1:17">
      <c r="A68" s="110" t="s">
        <v>136</v>
      </c>
      <c r="B68" s="41" t="s">
        <v>36</v>
      </c>
      <c r="C68" s="42">
        <v>53476.268799999998</v>
      </c>
      <c r="D68" s="42">
        <v>5.0000000000000001E-4</v>
      </c>
      <c r="E68" s="107">
        <f t="shared" si="9"/>
        <v>12717.538776449637</v>
      </c>
      <c r="F68" s="112">
        <f t="shared" si="10"/>
        <v>12717.5</v>
      </c>
      <c r="G68" s="112">
        <f t="shared" si="11"/>
        <v>2.0065249998879153E-2</v>
      </c>
      <c r="H68" s="107"/>
      <c r="I68" s="107"/>
      <c r="J68" s="107"/>
      <c r="K68" s="107"/>
      <c r="L68" s="107"/>
      <c r="M68" s="107"/>
      <c r="N68" s="107">
        <f t="shared" si="16"/>
        <v>2.0065249998879153E-2</v>
      </c>
      <c r="O68" s="107"/>
      <c r="P68" s="107">
        <f t="shared" si="12"/>
        <v>2.8107593417819182E-2</v>
      </c>
      <c r="Q68" s="109">
        <f t="shared" si="13"/>
        <v>38457.768799999998</v>
      </c>
    </row>
    <row r="69" spans="1:17">
      <c r="A69" s="107" t="s">
        <v>163</v>
      </c>
      <c r="B69" s="113" t="s">
        <v>36</v>
      </c>
      <c r="C69" s="114">
        <v>53476.269099999998</v>
      </c>
      <c r="D69" s="115" t="s">
        <v>158</v>
      </c>
      <c r="E69" s="107">
        <f t="shared" si="9"/>
        <v>12717.53935620493</v>
      </c>
      <c r="F69" s="107">
        <f t="shared" si="10"/>
        <v>12717.5</v>
      </c>
      <c r="G69" s="107">
        <f t="shared" si="11"/>
        <v>2.0365249998576473E-2</v>
      </c>
      <c r="H69" s="107"/>
      <c r="I69" s="107"/>
      <c r="J69" s="107"/>
      <c r="K69" s="107"/>
      <c r="L69" s="107"/>
      <c r="M69" s="107"/>
      <c r="N69" s="107">
        <f t="shared" si="16"/>
        <v>2.0365249998576473E-2</v>
      </c>
      <c r="O69" s="107"/>
      <c r="P69" s="107">
        <f t="shared" si="12"/>
        <v>2.8107593417819182E-2</v>
      </c>
      <c r="Q69" s="109">
        <f t="shared" si="13"/>
        <v>38457.769099999998</v>
      </c>
    </row>
    <row r="70" spans="1:17">
      <c r="A70" s="107" t="s">
        <v>163</v>
      </c>
      <c r="B70" s="113" t="s">
        <v>36</v>
      </c>
      <c r="C70" s="114">
        <v>53476.269200000002</v>
      </c>
      <c r="D70" s="115" t="s">
        <v>158</v>
      </c>
      <c r="E70" s="107">
        <f t="shared" si="9"/>
        <v>12717.539549456704</v>
      </c>
      <c r="F70" s="107">
        <f t="shared" si="10"/>
        <v>12717.5</v>
      </c>
      <c r="G70" s="107">
        <f t="shared" si="11"/>
        <v>2.0465250003326219E-2</v>
      </c>
      <c r="H70" s="107"/>
      <c r="I70" s="107"/>
      <c r="J70" s="107"/>
      <c r="K70" s="107"/>
      <c r="L70" s="107"/>
      <c r="M70" s="107"/>
      <c r="N70" s="107">
        <f t="shared" si="16"/>
        <v>2.0465250003326219E-2</v>
      </c>
      <c r="O70" s="107"/>
      <c r="P70" s="107">
        <f t="shared" si="12"/>
        <v>2.8107593417819182E-2</v>
      </c>
      <c r="Q70" s="109">
        <f t="shared" si="13"/>
        <v>38457.769200000002</v>
      </c>
    </row>
    <row r="71" spans="1:17">
      <c r="A71" s="107" t="s">
        <v>163</v>
      </c>
      <c r="B71" s="113" t="s">
        <v>33</v>
      </c>
      <c r="C71" s="114">
        <v>53485.327700000002</v>
      </c>
      <c r="D71" s="115" t="s">
        <v>158</v>
      </c>
      <c r="E71" s="107">
        <f t="shared" si="9"/>
        <v>12735.045260529469</v>
      </c>
      <c r="F71" s="107">
        <f t="shared" si="10"/>
        <v>12735</v>
      </c>
      <c r="G71" s="107">
        <f t="shared" si="11"/>
        <v>2.342050000152085E-2</v>
      </c>
      <c r="H71" s="107"/>
      <c r="I71" s="107"/>
      <c r="J71" s="107"/>
      <c r="K71" s="107"/>
      <c r="L71" s="107"/>
      <c r="M71" s="107"/>
      <c r="N71" s="107">
        <f t="shared" si="16"/>
        <v>2.342050000152085E-2</v>
      </c>
      <c r="O71" s="107"/>
      <c r="P71" s="107">
        <f t="shared" si="12"/>
        <v>2.820494634599531E-2</v>
      </c>
      <c r="Q71" s="109">
        <f t="shared" si="13"/>
        <v>38466.827700000002</v>
      </c>
    </row>
    <row r="72" spans="1:17">
      <c r="A72" s="107" t="s">
        <v>163</v>
      </c>
      <c r="B72" s="113" t="s">
        <v>33</v>
      </c>
      <c r="C72" s="114">
        <v>53504.470699999998</v>
      </c>
      <c r="D72" s="115" t="s">
        <v>158</v>
      </c>
      <c r="E72" s="107">
        <f t="shared" si="9"/>
        <v>12772.039445777124</v>
      </c>
      <c r="F72" s="107">
        <f t="shared" si="10"/>
        <v>12772</v>
      </c>
      <c r="G72" s="107">
        <f t="shared" si="11"/>
        <v>2.0411599994986318E-2</v>
      </c>
      <c r="H72" s="107"/>
      <c r="I72" s="107"/>
      <c r="J72" s="107"/>
      <c r="K72" s="107"/>
      <c r="L72" s="107"/>
      <c r="M72" s="107"/>
      <c r="N72" s="107">
        <f t="shared" si="16"/>
        <v>2.0411599994986318E-2</v>
      </c>
      <c r="O72" s="107"/>
      <c r="P72" s="107">
        <f t="shared" si="12"/>
        <v>2.8411389370865549E-2</v>
      </c>
      <c r="Q72" s="109">
        <f t="shared" si="13"/>
        <v>38485.970699999998</v>
      </c>
    </row>
    <row r="73" spans="1:17">
      <c r="A73" s="107" t="s">
        <v>163</v>
      </c>
      <c r="B73" s="113" t="s">
        <v>33</v>
      </c>
      <c r="C73" s="114">
        <v>53504.471400000002</v>
      </c>
      <c r="D73" s="115" t="s">
        <v>158</v>
      </c>
      <c r="E73" s="107">
        <f t="shared" si="9"/>
        <v>12772.040798539481</v>
      </c>
      <c r="F73" s="107">
        <f t="shared" si="10"/>
        <v>12772</v>
      </c>
      <c r="G73" s="107">
        <f t="shared" si="11"/>
        <v>2.1111599999130704E-2</v>
      </c>
      <c r="H73" s="107"/>
      <c r="I73" s="107"/>
      <c r="J73" s="107"/>
      <c r="K73" s="107"/>
      <c r="L73" s="107"/>
      <c r="M73" s="107"/>
      <c r="N73" s="107">
        <f t="shared" si="16"/>
        <v>2.1111599999130704E-2</v>
      </c>
      <c r="O73" s="107"/>
      <c r="P73" s="107">
        <f t="shared" si="12"/>
        <v>2.8411389370865549E-2</v>
      </c>
      <c r="Q73" s="109">
        <f t="shared" si="13"/>
        <v>38485.971400000002</v>
      </c>
    </row>
    <row r="74" spans="1:17">
      <c r="A74" s="107" t="s">
        <v>163</v>
      </c>
      <c r="B74" s="113" t="s">
        <v>33</v>
      </c>
      <c r="C74" s="114">
        <v>53504.472800000003</v>
      </c>
      <c r="D74" s="115" t="s">
        <v>158</v>
      </c>
      <c r="E74" s="107">
        <f t="shared" si="9"/>
        <v>12772.043504064184</v>
      </c>
      <c r="F74" s="107">
        <f t="shared" si="10"/>
        <v>12772</v>
      </c>
      <c r="G74" s="107">
        <f t="shared" si="11"/>
        <v>2.2511600000143517E-2</v>
      </c>
      <c r="H74" s="107"/>
      <c r="I74" s="107"/>
      <c r="J74" s="107"/>
      <c r="K74" s="107"/>
      <c r="L74" s="107"/>
      <c r="M74" s="107"/>
      <c r="N74" s="107">
        <f t="shared" si="16"/>
        <v>2.2511600000143517E-2</v>
      </c>
      <c r="O74" s="107"/>
      <c r="P74" s="107">
        <f t="shared" si="12"/>
        <v>2.8411389370865549E-2</v>
      </c>
      <c r="Q74" s="109">
        <f t="shared" si="13"/>
        <v>38485.972800000003</v>
      </c>
    </row>
    <row r="75" spans="1:17">
      <c r="A75" s="107" t="s">
        <v>163</v>
      </c>
      <c r="B75" s="113" t="s">
        <v>33</v>
      </c>
      <c r="C75" s="114">
        <v>53504.4735</v>
      </c>
      <c r="D75" s="115" t="s">
        <v>158</v>
      </c>
      <c r="E75" s="107">
        <f t="shared" si="9"/>
        <v>12772.044856826529</v>
      </c>
      <c r="F75" s="107">
        <f t="shared" si="10"/>
        <v>12772</v>
      </c>
      <c r="G75" s="107">
        <f t="shared" si="11"/>
        <v>2.3211599997011945E-2</v>
      </c>
      <c r="H75" s="107"/>
      <c r="I75" s="107"/>
      <c r="J75" s="107"/>
      <c r="K75" s="107"/>
      <c r="L75" s="107"/>
      <c r="M75" s="107"/>
      <c r="N75" s="107">
        <f t="shared" si="16"/>
        <v>2.3211599997011945E-2</v>
      </c>
      <c r="O75" s="107"/>
      <c r="P75" s="107">
        <f t="shared" si="12"/>
        <v>2.8411389370865549E-2</v>
      </c>
      <c r="Q75" s="109">
        <f t="shared" si="13"/>
        <v>38485.9735</v>
      </c>
    </row>
    <row r="76" spans="1:17">
      <c r="A76" s="117" t="s">
        <v>50</v>
      </c>
      <c r="B76" s="116" t="s">
        <v>33</v>
      </c>
      <c r="C76" s="118">
        <v>53545.350899999998</v>
      </c>
      <c r="D76" s="118">
        <v>4.0000000000000002E-4</v>
      </c>
      <c r="E76" s="107">
        <f t="shared" si="9"/>
        <v>12851.041153542965</v>
      </c>
      <c r="F76" s="112">
        <f t="shared" si="10"/>
        <v>12851</v>
      </c>
      <c r="G76" s="112">
        <f t="shared" si="11"/>
        <v>2.1295299993653316E-2</v>
      </c>
      <c r="H76" s="107"/>
      <c r="I76" s="107">
        <f>G76</f>
        <v>2.1295299993653316E-2</v>
      </c>
      <c r="J76" s="107"/>
      <c r="K76" s="107"/>
      <c r="L76" s="107"/>
      <c r="M76" s="107"/>
      <c r="N76" s="107"/>
      <c r="O76" s="107"/>
      <c r="P76" s="107">
        <f t="shared" si="12"/>
        <v>2.8854950364390265E-2</v>
      </c>
      <c r="Q76" s="109">
        <f t="shared" si="13"/>
        <v>38526.850899999998</v>
      </c>
    </row>
    <row r="77" spans="1:17">
      <c r="A77" s="119" t="s">
        <v>57</v>
      </c>
      <c r="B77" s="107"/>
      <c r="C77" s="120">
        <v>54131.894999999997</v>
      </c>
      <c r="D77" s="42">
        <v>2.0000000000000001E-4</v>
      </c>
      <c r="E77" s="107">
        <f t="shared" si="9"/>
        <v>13984.547975426871</v>
      </c>
      <c r="F77" s="112">
        <f t="shared" si="10"/>
        <v>13984.5</v>
      </c>
      <c r="G77" s="112">
        <f t="shared" si="11"/>
        <v>2.482534999580821E-2</v>
      </c>
      <c r="H77" s="107"/>
      <c r="I77" s="107"/>
      <c r="J77" s="107">
        <f>G77</f>
        <v>2.482534999580821E-2</v>
      </c>
      <c r="K77" s="107"/>
      <c r="L77" s="107"/>
      <c r="M77" s="107"/>
      <c r="N77" s="107"/>
      <c r="O77" s="107"/>
      <c r="P77" s="107">
        <f t="shared" si="12"/>
        <v>3.5635723992635204E-2</v>
      </c>
      <c r="Q77" s="109">
        <f t="shared" si="13"/>
        <v>39113.394999999997</v>
      </c>
    </row>
    <row r="78" spans="1:17">
      <c r="A78" s="107" t="s">
        <v>163</v>
      </c>
      <c r="B78" s="113" t="s">
        <v>33</v>
      </c>
      <c r="C78" s="114">
        <v>54547.161899999999</v>
      </c>
      <c r="D78" s="115" t="s">
        <v>158</v>
      </c>
      <c r="E78" s="107">
        <f t="shared" si="9"/>
        <v>14787.058586398125</v>
      </c>
      <c r="F78" s="107">
        <f t="shared" si="10"/>
        <v>14787</v>
      </c>
      <c r="G78" s="107">
        <f t="shared" si="11"/>
        <v>3.0316099997435231E-2</v>
      </c>
      <c r="H78" s="107"/>
      <c r="I78" s="107"/>
      <c r="J78" s="107"/>
      <c r="K78" s="107"/>
      <c r="L78" s="107"/>
      <c r="M78" s="107"/>
      <c r="N78" s="107">
        <f>G78</f>
        <v>3.0316099997435231E-2</v>
      </c>
      <c r="O78" s="107"/>
      <c r="P78" s="107">
        <f t="shared" si="12"/>
        <v>4.0907249482651932E-2</v>
      </c>
      <c r="Q78" s="109">
        <f t="shared" si="13"/>
        <v>39528.661899999999</v>
      </c>
    </row>
    <row r="79" spans="1:17">
      <c r="A79" s="107" t="s">
        <v>163</v>
      </c>
      <c r="B79" s="113" t="s">
        <v>33</v>
      </c>
      <c r="C79" s="114">
        <v>54554.403899999998</v>
      </c>
      <c r="D79" s="115" t="s">
        <v>158</v>
      </c>
      <c r="E79" s="107">
        <f t="shared" si="9"/>
        <v>14801.053879171646</v>
      </c>
      <c r="F79" s="107">
        <f t="shared" si="10"/>
        <v>14801</v>
      </c>
      <c r="G79" s="107">
        <f t="shared" si="11"/>
        <v>2.7880299996468239E-2</v>
      </c>
      <c r="H79" s="107"/>
      <c r="I79" s="107"/>
      <c r="J79" s="107"/>
      <c r="K79" s="107"/>
      <c r="L79" s="107"/>
      <c r="M79" s="107"/>
      <c r="N79" s="107">
        <f>G79</f>
        <v>2.7880299996468239E-2</v>
      </c>
      <c r="O79" s="107"/>
      <c r="P79" s="107">
        <f t="shared" si="12"/>
        <v>4.1002678063987587E-2</v>
      </c>
      <c r="Q79" s="109">
        <f t="shared" si="13"/>
        <v>39535.903899999998</v>
      </c>
    </row>
    <row r="80" spans="1:17">
      <c r="A80" s="119" t="s">
        <v>58</v>
      </c>
      <c r="B80" s="107"/>
      <c r="C80" s="42">
        <v>54557.7673</v>
      </c>
      <c r="D80" s="42">
        <v>1E-4</v>
      </c>
      <c r="E80" s="107">
        <f t="shared" si="9"/>
        <v>14807.553709013471</v>
      </c>
      <c r="F80" s="112">
        <f t="shared" si="10"/>
        <v>14807.5</v>
      </c>
      <c r="G80" s="112">
        <f t="shared" si="11"/>
        <v>2.7792249995400198E-2</v>
      </c>
      <c r="H80" s="107"/>
      <c r="I80" s="107"/>
      <c r="J80" s="107">
        <f>G80</f>
        <v>2.7792249995400198E-2</v>
      </c>
      <c r="K80" s="107"/>
      <c r="L80" s="107"/>
      <c r="M80" s="107"/>
      <c r="N80" s="107"/>
      <c r="O80" s="107"/>
      <c r="P80" s="107">
        <f t="shared" si="12"/>
        <v>4.1047024573721384E-2</v>
      </c>
      <c r="Q80" s="109">
        <f t="shared" si="13"/>
        <v>39539.2673</v>
      </c>
    </row>
    <row r="81" spans="1:17">
      <c r="A81" s="107" t="s">
        <v>163</v>
      </c>
      <c r="B81" s="113" t="s">
        <v>33</v>
      </c>
      <c r="C81" s="114">
        <v>54656.342900000003</v>
      </c>
      <c r="D81" s="115" t="s">
        <v>158</v>
      </c>
      <c r="E81" s="107">
        <f t="shared" si="9"/>
        <v>14998.052795222511</v>
      </c>
      <c r="F81" s="107">
        <f t="shared" si="10"/>
        <v>14998</v>
      </c>
      <c r="G81" s="107">
        <f t="shared" si="11"/>
        <v>2.7319400003761984E-2</v>
      </c>
      <c r="H81" s="107"/>
      <c r="I81" s="107"/>
      <c r="J81" s="107"/>
      <c r="K81" s="107"/>
      <c r="L81" s="107"/>
      <c r="M81" s="107"/>
      <c r="N81" s="107">
        <f t="shared" ref="N81:N87" si="17">G81</f>
        <v>2.7319400003761984E-2</v>
      </c>
      <c r="O81" s="107"/>
      <c r="P81" s="107">
        <f t="shared" si="12"/>
        <v>4.2358091806260281E-2</v>
      </c>
      <c r="Q81" s="109">
        <f t="shared" si="13"/>
        <v>39637.842900000003</v>
      </c>
    </row>
    <row r="82" spans="1:17">
      <c r="A82" s="107" t="s">
        <v>163</v>
      </c>
      <c r="B82" s="113" t="s">
        <v>36</v>
      </c>
      <c r="C82" s="114">
        <v>54665.402600000001</v>
      </c>
      <c r="D82" s="115" t="s">
        <v>158</v>
      </c>
      <c r="E82" s="107">
        <f t="shared" si="9"/>
        <v>15015.560825316445</v>
      </c>
      <c r="F82" s="107">
        <f t="shared" si="10"/>
        <v>15015.5</v>
      </c>
      <c r="G82" s="107">
        <f t="shared" si="11"/>
        <v>3.1474650000745896E-2</v>
      </c>
      <c r="H82" s="107"/>
      <c r="I82" s="107"/>
      <c r="J82" s="107"/>
      <c r="K82" s="107"/>
      <c r="L82" s="107"/>
      <c r="M82" s="107"/>
      <c r="N82" s="107">
        <f t="shared" si="17"/>
        <v>3.1474650000745896E-2</v>
      </c>
      <c r="O82" s="107"/>
      <c r="P82" s="107">
        <f t="shared" si="12"/>
        <v>4.2479634190107689E-2</v>
      </c>
      <c r="Q82" s="109">
        <f t="shared" si="13"/>
        <v>39646.902600000001</v>
      </c>
    </row>
    <row r="83" spans="1:17">
      <c r="A83" s="107" t="s">
        <v>163</v>
      </c>
      <c r="B83" s="113" t="s">
        <v>33</v>
      </c>
      <c r="C83" s="114">
        <v>54671.349099999999</v>
      </c>
      <c r="D83" s="115" t="s">
        <v>158</v>
      </c>
      <c r="E83" s="107">
        <f t="shared" si="9"/>
        <v>15027.052541482937</v>
      </c>
      <c r="F83" s="107">
        <f t="shared" si="10"/>
        <v>15027</v>
      </c>
      <c r="G83" s="107">
        <f t="shared" si="11"/>
        <v>2.7188100000785198E-2</v>
      </c>
      <c r="H83" s="107"/>
      <c r="I83" s="107"/>
      <c r="J83" s="107"/>
      <c r="K83" s="107"/>
      <c r="L83" s="107"/>
      <c r="M83" s="107"/>
      <c r="N83" s="107">
        <f t="shared" si="17"/>
        <v>2.7188100000785198E-2</v>
      </c>
      <c r="O83" s="107"/>
      <c r="P83" s="107">
        <f t="shared" si="12"/>
        <v>4.2559605969853226E-2</v>
      </c>
      <c r="Q83" s="109">
        <f t="shared" si="13"/>
        <v>39652.849099999999</v>
      </c>
    </row>
    <row r="84" spans="1:17">
      <c r="A84" s="107" t="s">
        <v>163</v>
      </c>
      <c r="B84" s="113" t="s">
        <v>36</v>
      </c>
      <c r="C84" s="114">
        <v>54678.337699999996</v>
      </c>
      <c r="D84" s="115" t="s">
        <v>158</v>
      </c>
      <c r="E84" s="107">
        <f t="shared" si="9"/>
        <v>15040.558134285617</v>
      </c>
      <c r="F84" s="107">
        <f t="shared" si="10"/>
        <v>15040.5</v>
      </c>
      <c r="G84" s="107">
        <f t="shared" si="11"/>
        <v>3.0082149991358165E-2</v>
      </c>
      <c r="H84" s="107"/>
      <c r="I84" s="107"/>
      <c r="J84" s="107"/>
      <c r="K84" s="107"/>
      <c r="L84" s="107"/>
      <c r="M84" s="107"/>
      <c r="N84" s="107">
        <f t="shared" si="17"/>
        <v>3.0082149991358165E-2</v>
      </c>
      <c r="O84" s="107"/>
      <c r="P84" s="107">
        <f t="shared" si="12"/>
        <v>4.2653588167804964E-2</v>
      </c>
      <c r="Q84" s="109">
        <f t="shared" si="13"/>
        <v>39659.837699999996</v>
      </c>
    </row>
    <row r="85" spans="1:17">
      <c r="A85" s="107" t="s">
        <v>163</v>
      </c>
      <c r="B85" s="113" t="s">
        <v>33</v>
      </c>
      <c r="C85" s="114">
        <v>54699.294000000002</v>
      </c>
      <c r="D85" s="115" t="s">
        <v>158</v>
      </c>
      <c r="E85" s="107">
        <f t="shared" si="9"/>
        <v>15081.056553776072</v>
      </c>
      <c r="F85" s="107">
        <f t="shared" si="10"/>
        <v>15081</v>
      </c>
      <c r="G85" s="107">
        <f t="shared" si="11"/>
        <v>2.9264299999340437E-2</v>
      </c>
      <c r="H85" s="107"/>
      <c r="I85" s="107"/>
      <c r="J85" s="107"/>
      <c r="K85" s="107"/>
      <c r="L85" s="107"/>
      <c r="M85" s="107"/>
      <c r="N85" s="107">
        <f t="shared" si="17"/>
        <v>2.9264299999340437E-2</v>
      </c>
      <c r="O85" s="107"/>
      <c r="P85" s="107">
        <f t="shared" si="12"/>
        <v>4.2936197552897098E-2</v>
      </c>
      <c r="Q85" s="109">
        <f t="shared" si="13"/>
        <v>39680.794000000002</v>
      </c>
    </row>
    <row r="86" spans="1:17">
      <c r="A86" s="40" t="s">
        <v>60</v>
      </c>
      <c r="B86" s="41" t="s">
        <v>33</v>
      </c>
      <c r="C86" s="42">
        <v>54933.446279999996</v>
      </c>
      <c r="D86" s="42">
        <v>4.0000000000000002E-4</v>
      </c>
      <c r="E86" s="107">
        <f t="shared" si="9"/>
        <v>15533.559966119092</v>
      </c>
      <c r="F86" s="112">
        <f t="shared" si="10"/>
        <v>15533.5</v>
      </c>
      <c r="G86" s="112">
        <f t="shared" si="11"/>
        <v>3.1030049991386477E-2</v>
      </c>
      <c r="H86" s="107"/>
      <c r="I86" s="107"/>
      <c r="J86" s="107"/>
      <c r="K86" s="107"/>
      <c r="L86" s="107"/>
      <c r="M86" s="107"/>
      <c r="N86" s="107">
        <f t="shared" si="17"/>
        <v>3.1030049991386477E-2</v>
      </c>
      <c r="O86" s="107"/>
      <c r="P86" s="107">
        <f t="shared" si="12"/>
        <v>4.6161354137642094E-2</v>
      </c>
      <c r="Q86" s="109">
        <f t="shared" si="13"/>
        <v>39914.946279999996</v>
      </c>
    </row>
    <row r="87" spans="1:17">
      <c r="A87" s="107" t="s">
        <v>163</v>
      </c>
      <c r="B87" s="113" t="s">
        <v>36</v>
      </c>
      <c r="C87" s="114">
        <v>54933.446300000003</v>
      </c>
      <c r="D87" s="115" t="s">
        <v>158</v>
      </c>
      <c r="E87" s="107">
        <f t="shared" si="9"/>
        <v>15533.560004769457</v>
      </c>
      <c r="F87" s="107">
        <f t="shared" si="10"/>
        <v>15533.5</v>
      </c>
      <c r="G87" s="107">
        <f t="shared" si="11"/>
        <v>3.1050049998157192E-2</v>
      </c>
      <c r="H87" s="107"/>
      <c r="I87" s="107"/>
      <c r="J87" s="107"/>
      <c r="K87" s="107"/>
      <c r="L87" s="107"/>
      <c r="M87" s="107"/>
      <c r="N87" s="107">
        <f t="shared" si="17"/>
        <v>3.1050049998157192E-2</v>
      </c>
      <c r="O87" s="107"/>
      <c r="P87" s="107">
        <f t="shared" si="12"/>
        <v>4.6161354137642094E-2</v>
      </c>
      <c r="Q87" s="109">
        <f t="shared" si="13"/>
        <v>39914.946300000003</v>
      </c>
    </row>
    <row r="88" spans="1:17">
      <c r="A88" s="119" t="s">
        <v>61</v>
      </c>
      <c r="B88" s="107"/>
      <c r="C88" s="42">
        <v>54950.780299999999</v>
      </c>
      <c r="D88" s="42">
        <v>2.9999999999999997E-4</v>
      </c>
      <c r="E88" s="107">
        <f t="shared" si="9"/>
        <v>15567.058265600195</v>
      </c>
      <c r="F88" s="112">
        <f t="shared" si="10"/>
        <v>15567</v>
      </c>
      <c r="G88" s="112">
        <f t="shared" si="11"/>
        <v>3.0150099999445956E-2</v>
      </c>
      <c r="H88" s="107"/>
      <c r="I88" s="107"/>
      <c r="J88" s="107">
        <f>G88</f>
        <v>3.0150099999445956E-2</v>
      </c>
      <c r="K88" s="107"/>
      <c r="L88" s="107"/>
      <c r="M88" s="107"/>
      <c r="N88" s="107"/>
      <c r="O88" s="107"/>
      <c r="P88" s="107">
        <f t="shared" si="12"/>
        <v>4.6405056748722764E-2</v>
      </c>
      <c r="Q88" s="109">
        <f t="shared" si="13"/>
        <v>39932.280299999999</v>
      </c>
    </row>
    <row r="89" spans="1:17">
      <c r="A89" s="107" t="s">
        <v>163</v>
      </c>
      <c r="B89" s="113" t="s">
        <v>33</v>
      </c>
      <c r="C89" s="114">
        <v>55294.375899999999</v>
      </c>
      <c r="D89" s="115" t="s">
        <v>158</v>
      </c>
      <c r="E89" s="107">
        <f t="shared" si="9"/>
        <v>16231.062824795821</v>
      </c>
      <c r="F89" s="107">
        <f t="shared" si="10"/>
        <v>16231</v>
      </c>
      <c r="G89" s="107">
        <f t="shared" si="11"/>
        <v>3.2509299999219365E-2</v>
      </c>
      <c r="H89" s="107"/>
      <c r="I89" s="107"/>
      <c r="J89" s="107"/>
      <c r="K89" s="107"/>
      <c r="L89" s="107"/>
      <c r="M89" s="107"/>
      <c r="N89" s="107">
        <f>G89</f>
        <v>3.2509299999219365E-2</v>
      </c>
      <c r="O89" s="107"/>
      <c r="P89" s="107">
        <f t="shared" si="12"/>
        <v>5.1375819741700093E-2</v>
      </c>
      <c r="Q89" s="109">
        <f t="shared" si="13"/>
        <v>40275.875899999999</v>
      </c>
    </row>
    <row r="90" spans="1:17">
      <c r="A90" s="110" t="s">
        <v>156</v>
      </c>
      <c r="B90" s="107"/>
      <c r="C90" s="42">
        <v>55651.426339999998</v>
      </c>
      <c r="D90" s="42">
        <v>1E-4</v>
      </c>
      <c r="E90" s="107">
        <f t="shared" si="9"/>
        <v>16921.069099680608</v>
      </c>
      <c r="F90" s="112">
        <f t="shared" si="10"/>
        <v>16921</v>
      </c>
      <c r="G90" s="112">
        <f t="shared" si="11"/>
        <v>3.5756299992499407E-2</v>
      </c>
      <c r="H90" s="107"/>
      <c r="I90" s="107"/>
      <c r="J90" s="107"/>
      <c r="K90" s="107"/>
      <c r="L90" s="107"/>
      <c r="M90" s="107"/>
      <c r="N90" s="107">
        <f>G90</f>
        <v>3.5756299992499407E-2</v>
      </c>
      <c r="O90" s="107"/>
      <c r="P90" s="107">
        <f t="shared" si="12"/>
        <v>5.6824357460284712E-2</v>
      </c>
      <c r="Q90" s="109">
        <f t="shared" si="13"/>
        <v>40632.926339999998</v>
      </c>
    </row>
    <row r="91" spans="1:17">
      <c r="A91" s="107"/>
      <c r="B91" s="113"/>
      <c r="C91" s="114"/>
      <c r="D91" s="115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9"/>
    </row>
    <row r="92" spans="1:17">
      <c r="A92" s="107"/>
      <c r="B92" s="113"/>
      <c r="C92" s="114"/>
      <c r="D92" s="115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9"/>
    </row>
    <row r="93" spans="1:17">
      <c r="A93" s="107"/>
      <c r="B93" s="113"/>
      <c r="C93" s="114"/>
      <c r="D93" s="115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9"/>
    </row>
    <row r="94" spans="1:17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1:17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1:17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1:17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1:17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1:17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1:17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1:17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1:17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1:17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1:17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1:17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1:17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1:17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1:17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1:17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1:17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1:17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1:17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1:17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1:17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1:17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1:17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1:17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1:17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1:17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1:17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1:17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1:17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1:17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1:17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1:17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1:17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1:17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1:17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1:17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1:17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1:17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1:17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1:17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1:17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1:17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1:17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1:17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1:17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1:17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1:17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1:17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1:17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1:17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1:17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1:17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1:17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1:17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1:17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1:17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1:17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1:17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1:17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1:17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1:17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1:17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1:17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1:17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1:17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1:17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1:17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1:17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1:17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1:17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1:17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1:17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1:17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1:17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1:17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1:17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1:17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1:17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1:17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1:17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1:17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1:17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1:17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1:17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1:17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1:17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1:17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1:17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1:17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1:17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1:17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1:17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1:17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1:17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1:17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1:17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1:17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1:17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1:17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1:17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1:17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1:17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1:17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1:17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1:17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1:17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1:17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1:17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1:17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1:17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1:17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1:17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1:17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1:17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1:17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1:17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1:17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1:17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1:17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1:17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1:17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1:17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1:17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1:17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1:17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1:17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1:17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1:17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1:17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1:17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1:17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1:17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1:17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1:17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1:17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1:17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1:17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1:17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1:17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1:17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1:17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1:17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1:17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1:17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1:17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1:17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</sheetPr>
  <dimension ref="A1:AB313"/>
  <sheetViews>
    <sheetView workbookViewId="0">
      <selection activeCell="F10" sqref="F10"/>
    </sheetView>
  </sheetViews>
  <sheetFormatPr defaultRowHeight="12.75"/>
  <cols>
    <col min="1" max="1" width="9.140625" style="44"/>
    <col min="2" max="2" width="10.7109375" style="44" customWidth="1"/>
    <col min="3" max="6" width="9.140625" style="44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2.2762077671191889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A2" s="101" t="s">
        <v>164</v>
      </c>
      <c r="M2" s="46" t="s">
        <v>67</v>
      </c>
      <c r="N2" s="44" t="s">
        <v>68</v>
      </c>
      <c r="O2" s="44">
        <f ca="1">+F18*J18-H18*I18</f>
        <v>10.392437157917101</v>
      </c>
      <c r="P2" s="44" t="s">
        <v>147</v>
      </c>
      <c r="U2" s="44">
        <v>0</v>
      </c>
      <c r="V2" s="44">
        <f t="shared" ref="V2:V20" ca="1" si="0">+E$4+E$5*U2+E$6*U2^2</f>
        <v>6.4428367376932428E-3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9.3689761228089239</v>
      </c>
      <c r="P3" s="44" t="s">
        <v>148</v>
      </c>
      <c r="U3" s="44">
        <v>0.05</v>
      </c>
      <c r="V3" s="44">
        <f t="shared" ca="1" si="0"/>
        <v>5.4432340272128196E-3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6.4428367376932428E-3</v>
      </c>
      <c r="F4" s="50">
        <f ca="1">+E7/O7*O18</f>
        <v>1.9927748095263757E-3</v>
      </c>
      <c r="G4" s="51">
        <f>+B18</f>
        <v>1</v>
      </c>
      <c r="H4" s="52">
        <f ca="1">ABS(F4/E4)</f>
        <v>0.30930083915797896</v>
      </c>
      <c r="M4" s="46" t="s">
        <v>82</v>
      </c>
      <c r="N4" s="44" t="s">
        <v>83</v>
      </c>
      <c r="O4" s="44">
        <f ca="1">+C18*J18-H18*H18</f>
        <v>54.033709255252276</v>
      </c>
      <c r="P4" s="44" t="s">
        <v>149</v>
      </c>
      <c r="U4" s="44">
        <v>0.1</v>
      </c>
      <c r="V4" s="44">
        <f t="shared" ca="1" si="0"/>
        <v>4.5951681050751467E-3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-2.1507422093035983E-2</v>
      </c>
      <c r="F5" s="56">
        <f ca="1">P18*E7/O7</f>
        <v>9.7092272253102106E-3</v>
      </c>
      <c r="G5" s="57">
        <f>+B18/A18</f>
        <v>1E-4</v>
      </c>
      <c r="H5" s="52">
        <f ca="1">ABS(F5/E5)</f>
        <v>0.45143612206569467</v>
      </c>
      <c r="M5" s="46" t="s">
        <v>87</v>
      </c>
      <c r="N5" s="44" t="s">
        <v>88</v>
      </c>
      <c r="O5" s="44">
        <f ca="1">+C18*I18-F18*H18</f>
        <v>51.72525709788701</v>
      </c>
      <c r="P5" s="44" t="s">
        <v>150</v>
      </c>
      <c r="U5" s="44">
        <v>0.15</v>
      </c>
      <c r="V5" s="44">
        <f t="shared" ca="1" si="0"/>
        <v>3.8986389712802254E-3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3.0307357668550219E-2</v>
      </c>
      <c r="F6" s="60">
        <f ca="1">Q18*E7/O7</f>
        <v>9.5539186331565114E-3</v>
      </c>
      <c r="G6" s="61">
        <f>+B18/A18^2</f>
        <v>1E-8</v>
      </c>
      <c r="H6" s="52">
        <f ca="1">ABS(F6/E6)</f>
        <v>0.31523429847104623</v>
      </c>
      <c r="M6" s="62" t="s">
        <v>91</v>
      </c>
      <c r="N6" s="63" t="s">
        <v>92</v>
      </c>
      <c r="O6" s="63">
        <f ca="1">+C18*H18-F18*F18</f>
        <v>52.318890804999938</v>
      </c>
      <c r="P6" s="44" t="s">
        <v>151</v>
      </c>
      <c r="U6" s="44">
        <v>0.2</v>
      </c>
      <c r="V6" s="44">
        <f t="shared" ca="1" si="0"/>
        <v>3.3536466258280548E-3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2.9197874911223165E-3</v>
      </c>
      <c r="G7" s="65">
        <f>+B22</f>
        <v>-7.173000049078837E-4</v>
      </c>
      <c r="M7" s="46" t="s">
        <v>95</v>
      </c>
      <c r="N7" s="44" t="s">
        <v>96</v>
      </c>
      <c r="O7" s="44">
        <f ca="1">+C18*O1-F18*O2+H18*O3</f>
        <v>4.8865004023273073</v>
      </c>
      <c r="U7" s="44">
        <v>0.25</v>
      </c>
      <c r="V7" s="44">
        <f t="shared" ca="1" si="0"/>
        <v>2.9601910687186359E-3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0.6810245747880318</v>
      </c>
      <c r="G8" s="64"/>
      <c r="K8" s="65"/>
      <c r="U8" s="44">
        <v>0.3</v>
      </c>
      <c r="V8" s="44">
        <f t="shared" ca="1" si="0"/>
        <v>2.7182722999519677E-3</v>
      </c>
      <c r="AA8" s="44">
        <v>8</v>
      </c>
      <c r="AB8" s="44" t="s">
        <v>99</v>
      </c>
    </row>
    <row r="9" spans="1:28">
      <c r="A9" s="69">
        <f>20+COUNT(A21:A1420)</f>
        <v>51</v>
      </c>
      <c r="B9" s="44" t="s">
        <v>104</v>
      </c>
      <c r="C9" s="80">
        <f>A9</f>
        <v>51</v>
      </c>
      <c r="E9" s="66">
        <f ca="1">E6*G6</f>
        <v>3.0307357668550222E-10</v>
      </c>
      <c r="F9" s="67">
        <f ca="1">H6</f>
        <v>0.31523429847104623</v>
      </c>
      <c r="G9" s="68">
        <f ca="1">F8</f>
        <v>0.6810245747880318</v>
      </c>
      <c r="K9" s="65"/>
      <c r="U9" s="44">
        <v>0.35</v>
      </c>
      <c r="V9" s="44">
        <f t="shared" ca="1" si="0"/>
        <v>2.6278903195280506E-3</v>
      </c>
      <c r="AA9" s="44">
        <v>9</v>
      </c>
      <c r="AB9" s="44" t="s">
        <v>33</v>
      </c>
    </row>
    <row r="10" spans="1:28">
      <c r="A10" s="40" t="s">
        <v>7</v>
      </c>
      <c r="B10" s="42">
        <f>Active!C8</f>
        <v>0.51745969999999997</v>
      </c>
      <c r="D10" s="44" t="s">
        <v>140</v>
      </c>
      <c r="E10" s="44">
        <f ca="1">2*E9*365.2422/B10</f>
        <v>4.2784108563616279E-7</v>
      </c>
      <c r="F10" s="44">
        <f ca="1">F9*E10</f>
        <v>1.3487018448760658E-7</v>
      </c>
      <c r="U10" s="44">
        <v>0.4</v>
      </c>
      <c r="V10" s="44">
        <f t="shared" ca="1" si="0"/>
        <v>2.6890451274468848E-3</v>
      </c>
      <c r="AA10" s="44">
        <v>10</v>
      </c>
      <c r="AB10" s="44" t="s">
        <v>100</v>
      </c>
    </row>
    <row r="11" spans="1:28">
      <c r="U11" s="44">
        <v>0.45</v>
      </c>
      <c r="V11" s="44">
        <f t="shared" ca="1" si="0"/>
        <v>2.9017367237084701E-3</v>
      </c>
      <c r="AA11" s="44">
        <v>11</v>
      </c>
      <c r="AB11" s="44" t="s">
        <v>101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0.5</v>
      </c>
      <c r="V12" s="44">
        <f t="shared" ca="1" si="0"/>
        <v>3.2659651083128058E-3</v>
      </c>
      <c r="AA12" s="44">
        <v>12</v>
      </c>
      <c r="AB12" s="44" t="s">
        <v>103</v>
      </c>
    </row>
    <row r="13" spans="1:28">
      <c r="C13" s="4" t="str">
        <f t="shared" si="1"/>
        <v>C51</v>
      </c>
      <c r="D13" s="4" t="str">
        <f t="shared" si="1"/>
        <v>D51</v>
      </c>
      <c r="E13" s="4" t="str">
        <f t="shared" si="1"/>
        <v>E51</v>
      </c>
      <c r="F13" s="4" t="str">
        <f t="shared" si="1"/>
        <v>F51</v>
      </c>
      <c r="G13" s="4" t="str">
        <f t="shared" ref="G13:Q13" si="3">G$15&amp;$C9</f>
        <v>G51</v>
      </c>
      <c r="H13" s="4" t="str">
        <f t="shared" si="3"/>
        <v>H51</v>
      </c>
      <c r="I13" s="4" t="str">
        <f t="shared" si="3"/>
        <v>I51</v>
      </c>
      <c r="J13" s="4" t="str">
        <f t="shared" si="3"/>
        <v>J51</v>
      </c>
      <c r="K13" s="4" t="str">
        <f t="shared" si="3"/>
        <v>K51</v>
      </c>
      <c r="L13" s="4" t="str">
        <f t="shared" si="3"/>
        <v>L51</v>
      </c>
      <c r="M13" s="4" t="str">
        <f t="shared" si="3"/>
        <v>M51</v>
      </c>
      <c r="N13" s="4" t="str">
        <f t="shared" si="3"/>
        <v>N51</v>
      </c>
      <c r="O13" s="4" t="str">
        <f t="shared" si="3"/>
        <v>O51</v>
      </c>
      <c r="P13" s="4" t="str">
        <f t="shared" si="3"/>
        <v>P51</v>
      </c>
      <c r="Q13" s="4" t="str">
        <f t="shared" si="3"/>
        <v>Q51</v>
      </c>
      <c r="U13" s="44">
        <v>0.55000000000000004</v>
      </c>
      <c r="V13" s="44">
        <f t="shared" ca="1" si="0"/>
        <v>3.7817302812598935E-3</v>
      </c>
      <c r="AA13" s="44">
        <v>13</v>
      </c>
      <c r="AB13" s="44" t="s">
        <v>105</v>
      </c>
    </row>
    <row r="14" spans="1:28">
      <c r="U14" s="44">
        <v>0.6</v>
      </c>
      <c r="V14" s="44">
        <f t="shared" ca="1" si="0"/>
        <v>4.4490322425497315E-3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31</v>
      </c>
      <c r="C15" s="4" t="str">
        <f t="shared" ref="C15:Q15" si="4">VLOOKUP(C16,$AA1:$AB24,2,FALSE)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0.65</v>
      </c>
      <c r="V15" s="44">
        <f t="shared" ca="1" si="0"/>
        <v>5.2678709921823224E-3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0.7</v>
      </c>
      <c r="V16" s="44">
        <f t="shared" ca="1" si="0"/>
        <v>6.2382465301576602E-3</v>
      </c>
      <c r="AA16" s="44">
        <v>16</v>
      </c>
      <c r="AB16" s="44" t="s">
        <v>108</v>
      </c>
    </row>
    <row r="17" spans="1:28">
      <c r="A17" s="45" t="s">
        <v>109</v>
      </c>
      <c r="U17" s="44">
        <v>0.75</v>
      </c>
      <c r="V17" s="44">
        <f t="shared" ca="1" si="0"/>
        <v>7.3601588564757535E-3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31</v>
      </c>
      <c r="D18" s="82">
        <f ca="1">SUM(INDIRECT(D12):INDIRECT(D13))</f>
        <v>12.096200000000001</v>
      </c>
      <c r="E18" s="82">
        <f ca="1">SUM(INDIRECT(E12):INDIRECT(E13))</f>
        <v>0.13376859993149992</v>
      </c>
      <c r="F18" s="45">
        <f ca="1">SUM(INDIRECT(F12):INDIRECT(F13))</f>
        <v>12.096200000000001</v>
      </c>
      <c r="G18" s="45">
        <f ca="1">SUM(INDIRECT(G12):INDIRECT(G13))</f>
        <v>0.13376859993149992</v>
      </c>
      <c r="H18" s="45">
        <f ca="1">SUM(INDIRECT(H12):INDIRECT(H13))</f>
        <v>6.4076433949999991</v>
      </c>
      <c r="I18" s="45">
        <f ca="1">SUM(INDIRECT(I12):INDIRECT(I13))</f>
        <v>4.1688191333060001</v>
      </c>
      <c r="J18" s="45">
        <f ca="1">SUM(INDIRECT(J12):INDIRECT(J13))</f>
        <v>3.0674710687980449</v>
      </c>
      <c r="K18" s="45">
        <f ca="1">SUM(INDIRECT(K12):INDIRECT(K13))</f>
        <v>6.6467843157167958E-2</v>
      </c>
      <c r="L18" s="45">
        <f ca="1">SUM(INDIRECT(L12):INDIRECT(L13))</f>
        <v>4.4589790357800224E-2</v>
      </c>
      <c r="N18" s="44">
        <f ca="1">SUM(INDIRECT(N12):INDIRECT(N13))</f>
        <v>2.3870445181280186E-4</v>
      </c>
      <c r="O18" s="44">
        <f ca="1">SQRT(SUM(INDIRECT(O12):INDIRECT(O13)))</f>
        <v>3.3350697398718405</v>
      </c>
      <c r="P18" s="44">
        <f ca="1">SQRT(SUM(INDIRECT(P12):INDIRECT(P13)))</f>
        <v>16.24917665652745</v>
      </c>
      <c r="Q18" s="44">
        <f ca="1">SQRT(SUM(INDIRECT(Q12):INDIRECT(Q13)))</f>
        <v>15.989255172394977</v>
      </c>
      <c r="U18" s="44">
        <v>0.8</v>
      </c>
      <c r="V18" s="44">
        <f t="shared" ca="1" si="0"/>
        <v>8.6336079711365997E-3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0.85</v>
      </c>
      <c r="V19" s="44">
        <f t="shared" ca="1" si="0"/>
        <v>1.0058593874140188E-2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0.9</v>
      </c>
      <c r="V20" s="44">
        <f t="shared" ca="1" si="0"/>
        <v>1.1635116565486537E-2</v>
      </c>
      <c r="AA20" s="44">
        <v>20</v>
      </c>
      <c r="AB20" s="44" t="s">
        <v>130</v>
      </c>
    </row>
    <row r="21" spans="1:28">
      <c r="A21" s="75">
        <v>1409</v>
      </c>
      <c r="B21" s="75">
        <v>-1.7173000087495893E-3</v>
      </c>
      <c r="C21" s="83">
        <v>1</v>
      </c>
      <c r="D21" s="76">
        <f t="shared" ref="D21:D84" si="5">A21/A$18</f>
        <v>0.1409</v>
      </c>
      <c r="E21" s="76">
        <f t="shared" ref="E21:E84" si="6">B21/B$18</f>
        <v>-1.7173000087495893E-3</v>
      </c>
      <c r="F21" s="69">
        <f t="shared" ref="F21:F84" si="7">$C21*D21</f>
        <v>0.1409</v>
      </c>
      <c r="G21" s="69">
        <f t="shared" ref="G21:G84" si="8">$C21*E21</f>
        <v>-1.7173000087495893E-3</v>
      </c>
      <c r="H21" s="69">
        <f t="shared" ref="H21:H84" si="9">C21*D21*D21</f>
        <v>1.9852809999999999E-2</v>
      </c>
      <c r="I21" s="69">
        <f t="shared" ref="I21:I84" si="10">C21*D21*D21*D21</f>
        <v>2.797260929E-3</v>
      </c>
      <c r="J21" s="69">
        <f t="shared" ref="J21:J84" si="11">C21*D21*D21*D21*D21</f>
        <v>3.9413406489609997E-4</v>
      </c>
      <c r="K21" s="69">
        <f t="shared" ref="K21:K84" si="12">C21*E21*D21</f>
        <v>-2.4196757123281712E-4</v>
      </c>
      <c r="L21" s="69">
        <f t="shared" ref="L21:L84" si="13">C21*E21*D21*D21</f>
        <v>-3.409323078670393E-5</v>
      </c>
      <c r="M21" s="69">
        <f t="shared" ref="M21:M84" ca="1" si="14">+E$4+E$5*D21+E$6*D21^2</f>
        <v>4.0141271781802433E-3</v>
      </c>
      <c r="N21" s="69">
        <f t="shared" ref="N21:N84" ca="1" si="15">C21*(M21-E21)^2</f>
        <v>3.2849257599078417E-5</v>
      </c>
      <c r="O21" s="79">
        <f t="shared" ref="O21:O84" ca="1" si="16">(C21*O$1-O$2*F21+O$3*H21)^2</f>
        <v>0.99583210077855988</v>
      </c>
      <c r="P21" s="69">
        <f t="shared" ref="P21:P84" ca="1" si="17">(-C21*O$2+O$4*F21-O$5*H21)^2</f>
        <v>14.485477862787642</v>
      </c>
      <c r="Q21" s="69">
        <f t="shared" ref="Q21:Q84" ca="1" si="18">+(C21*O$3-F21*O$5+H21*O$6)^2</f>
        <v>9.7316820225319045</v>
      </c>
      <c r="R21" s="44">
        <f t="shared" ref="R21:R84" ca="1" si="19">+E21-M21</f>
        <v>-5.7314271869298326E-3</v>
      </c>
      <c r="AA21" s="44">
        <v>21</v>
      </c>
      <c r="AB21" s="44" t="s">
        <v>131</v>
      </c>
    </row>
    <row r="22" spans="1:28">
      <c r="A22" s="75">
        <v>1409</v>
      </c>
      <c r="B22" s="75">
        <v>-7.173000049078837E-4</v>
      </c>
      <c r="C22" s="75">
        <v>1</v>
      </c>
      <c r="D22" s="76">
        <f t="shared" si="5"/>
        <v>0.1409</v>
      </c>
      <c r="E22" s="76">
        <f t="shared" si="6"/>
        <v>-7.173000049078837E-4</v>
      </c>
      <c r="F22" s="69">
        <f t="shared" si="7"/>
        <v>0.1409</v>
      </c>
      <c r="G22" s="69">
        <f t="shared" si="8"/>
        <v>-7.173000049078837E-4</v>
      </c>
      <c r="H22" s="69">
        <f t="shared" si="9"/>
        <v>1.9852809999999999E-2</v>
      </c>
      <c r="I22" s="69">
        <f t="shared" si="10"/>
        <v>2.797260929E-3</v>
      </c>
      <c r="J22" s="69">
        <f t="shared" si="11"/>
        <v>3.9413406489609997E-4</v>
      </c>
      <c r="K22" s="69">
        <f t="shared" si="12"/>
        <v>-1.0106757069152081E-4</v>
      </c>
      <c r="L22" s="69">
        <f t="shared" si="13"/>
        <v>-1.4240420710435283E-5</v>
      </c>
      <c r="M22" s="69">
        <f t="shared" ca="1" si="14"/>
        <v>4.0141271781802433E-3</v>
      </c>
      <c r="N22" s="69">
        <f t="shared" ca="1" si="15"/>
        <v>2.2386403188865248E-5</v>
      </c>
      <c r="O22" s="79">
        <f t="shared" ca="1" si="16"/>
        <v>0.99583210077855988</v>
      </c>
      <c r="P22" s="69">
        <f t="shared" ca="1" si="17"/>
        <v>14.485477862787642</v>
      </c>
      <c r="Q22" s="69">
        <f t="shared" ca="1" si="18"/>
        <v>9.7316820225319045</v>
      </c>
      <c r="R22" s="44">
        <f t="shared" ca="1" si="19"/>
        <v>-4.731427183088127E-3</v>
      </c>
      <c r="AA22" s="44">
        <v>22</v>
      </c>
      <c r="AB22" s="44" t="s">
        <v>132</v>
      </c>
    </row>
    <row r="23" spans="1:28">
      <c r="A23" s="75">
        <v>1413</v>
      </c>
      <c r="B23" s="75">
        <v>4.4438999975682236E-3</v>
      </c>
      <c r="C23" s="83">
        <v>1</v>
      </c>
      <c r="D23" s="76">
        <f t="shared" si="5"/>
        <v>0.14130000000000001</v>
      </c>
      <c r="E23" s="76">
        <f t="shared" si="6"/>
        <v>4.4438999975682236E-3</v>
      </c>
      <c r="F23" s="69">
        <f t="shared" si="7"/>
        <v>0.14130000000000001</v>
      </c>
      <c r="G23" s="69">
        <f t="shared" si="8"/>
        <v>4.4438999975682236E-3</v>
      </c>
      <c r="H23" s="69">
        <f t="shared" si="9"/>
        <v>1.9965690000000001E-2</v>
      </c>
      <c r="I23" s="69">
        <f t="shared" si="10"/>
        <v>2.8211519970000004E-3</v>
      </c>
      <c r="J23" s="69">
        <f t="shared" si="11"/>
        <v>3.9862877717610011E-4</v>
      </c>
      <c r="K23" s="69">
        <f t="shared" si="12"/>
        <v>6.2792306965638999E-4</v>
      </c>
      <c r="L23" s="69">
        <f t="shared" si="13"/>
        <v>8.8725529742447908E-5</v>
      </c>
      <c r="M23" s="69">
        <f t="shared" ca="1" si="14"/>
        <v>4.0089453038766546E-3</v>
      </c>
      <c r="N23" s="69">
        <f t="shared" ca="1" si="15"/>
        <v>1.8918558556432664E-7</v>
      </c>
      <c r="O23" s="79">
        <f t="shared" ca="1" si="16"/>
        <v>0.98965582890743853</v>
      </c>
      <c r="P23" s="69">
        <f t="shared" ca="1" si="17"/>
        <v>14.365650064923486</v>
      </c>
      <c r="Q23" s="69">
        <f t="shared" ca="1" si="18"/>
        <v>9.639659157847019</v>
      </c>
      <c r="R23" s="44">
        <f t="shared" ca="1" si="19"/>
        <v>4.3495469369156901E-4</v>
      </c>
      <c r="AA23" s="44">
        <v>23</v>
      </c>
      <c r="AB23" s="44" t="s">
        <v>133</v>
      </c>
    </row>
    <row r="24" spans="1:28">
      <c r="A24" s="75">
        <v>1413</v>
      </c>
      <c r="B24" s="75">
        <v>1.2443899999198038E-2</v>
      </c>
      <c r="C24" s="75">
        <v>1</v>
      </c>
      <c r="D24" s="76">
        <f t="shared" si="5"/>
        <v>0.14130000000000001</v>
      </c>
      <c r="E24" s="76">
        <f t="shared" si="6"/>
        <v>1.2443899999198038E-2</v>
      </c>
      <c r="F24" s="69">
        <f t="shared" si="7"/>
        <v>0.14130000000000001</v>
      </c>
      <c r="G24" s="69">
        <f t="shared" si="8"/>
        <v>1.2443899999198038E-2</v>
      </c>
      <c r="H24" s="69">
        <f t="shared" si="9"/>
        <v>1.9965690000000001E-2</v>
      </c>
      <c r="I24" s="69">
        <f t="shared" si="10"/>
        <v>2.8211519970000004E-3</v>
      </c>
      <c r="J24" s="69">
        <f t="shared" si="11"/>
        <v>3.9862877717610011E-4</v>
      </c>
      <c r="K24" s="69">
        <f t="shared" si="12"/>
        <v>1.7583230698866828E-3</v>
      </c>
      <c r="L24" s="69">
        <f t="shared" si="13"/>
        <v>2.4845104977498829E-4</v>
      </c>
      <c r="M24" s="69">
        <f t="shared" ca="1" si="14"/>
        <v>4.0089453038766546E-3</v>
      </c>
      <c r="N24" s="69">
        <f t="shared" ca="1" si="15"/>
        <v>7.1148460712124257E-5</v>
      </c>
      <c r="O24" s="79">
        <f t="shared" ca="1" si="16"/>
        <v>0.98965582890743853</v>
      </c>
      <c r="P24" s="69">
        <f t="shared" ca="1" si="17"/>
        <v>14.365650064923486</v>
      </c>
      <c r="Q24" s="69">
        <f t="shared" ca="1" si="18"/>
        <v>9.639659157847019</v>
      </c>
      <c r="R24" s="44">
        <f t="shared" ca="1" si="19"/>
        <v>8.4349546953213835E-3</v>
      </c>
      <c r="AA24" s="44">
        <v>26</v>
      </c>
      <c r="AB24" s="44" t="s">
        <v>134</v>
      </c>
    </row>
    <row r="25" spans="1:28">
      <c r="A25" s="75">
        <v>1461</v>
      </c>
      <c r="B25" s="75">
        <v>4.7782999972696416E-3</v>
      </c>
      <c r="C25" s="83">
        <v>1</v>
      </c>
      <c r="D25" s="76">
        <f t="shared" si="5"/>
        <v>0.14610000000000001</v>
      </c>
      <c r="E25" s="76">
        <f t="shared" si="6"/>
        <v>4.7782999972696416E-3</v>
      </c>
      <c r="F25" s="69">
        <f t="shared" si="7"/>
        <v>0.14610000000000001</v>
      </c>
      <c r="G25" s="69">
        <f t="shared" si="8"/>
        <v>4.7782999972696416E-3</v>
      </c>
      <c r="H25" s="69">
        <f t="shared" si="9"/>
        <v>2.1345210000000003E-2</v>
      </c>
      <c r="I25" s="69">
        <f t="shared" si="10"/>
        <v>3.1185351810000005E-3</v>
      </c>
      <c r="J25" s="69">
        <f t="shared" si="11"/>
        <v>4.5561798994410012E-4</v>
      </c>
      <c r="K25" s="69">
        <f t="shared" si="12"/>
        <v>6.9810962960109471E-4</v>
      </c>
      <c r="L25" s="69">
        <f t="shared" si="13"/>
        <v>1.0199381688471994E-4</v>
      </c>
      <c r="M25" s="69">
        <f t="shared" ca="1" si="14"/>
        <v>3.9475192838810003E-3</v>
      </c>
      <c r="N25" s="69">
        <f t="shared" ca="1" si="15"/>
        <v>6.9019659373853968E-7</v>
      </c>
      <c r="O25" s="79">
        <f t="shared" ca="1" si="16"/>
        <v>0.91748708450055483</v>
      </c>
      <c r="P25" s="69">
        <f t="shared" ca="1" si="17"/>
        <v>12.975835551967654</v>
      </c>
      <c r="Q25" s="69">
        <f t="shared" ca="1" si="18"/>
        <v>8.5771300628441942</v>
      </c>
      <c r="R25" s="44">
        <f t="shared" ca="1" si="19"/>
        <v>8.3078071338864128E-4</v>
      </c>
    </row>
    <row r="26" spans="1:28">
      <c r="A26" s="75">
        <v>1461</v>
      </c>
      <c r="B26" s="75">
        <v>5.3782999966642819E-3</v>
      </c>
      <c r="C26" s="75">
        <v>1</v>
      </c>
      <c r="D26" s="76">
        <f t="shared" si="5"/>
        <v>0.14610000000000001</v>
      </c>
      <c r="E26" s="76">
        <f t="shared" si="6"/>
        <v>5.3782999966642819E-3</v>
      </c>
      <c r="F26" s="69">
        <f t="shared" si="7"/>
        <v>0.14610000000000001</v>
      </c>
      <c r="G26" s="69">
        <f t="shared" si="8"/>
        <v>5.3782999966642819E-3</v>
      </c>
      <c r="H26" s="69">
        <f t="shared" si="9"/>
        <v>2.1345210000000003E-2</v>
      </c>
      <c r="I26" s="69">
        <f t="shared" si="10"/>
        <v>3.1185351810000005E-3</v>
      </c>
      <c r="J26" s="69">
        <f t="shared" si="11"/>
        <v>4.5561798994410012E-4</v>
      </c>
      <c r="K26" s="69">
        <f t="shared" si="12"/>
        <v>7.8576962951265161E-4</v>
      </c>
      <c r="L26" s="69">
        <f t="shared" si="13"/>
        <v>1.148009428717984E-4</v>
      </c>
      <c r="M26" s="69">
        <f t="shared" ca="1" si="14"/>
        <v>3.9475192838810003E-3</v>
      </c>
      <c r="N26" s="69">
        <f t="shared" ca="1" si="15"/>
        <v>2.0471334480726352E-6</v>
      </c>
      <c r="O26" s="79">
        <f t="shared" ca="1" si="16"/>
        <v>0.91748708450055483</v>
      </c>
      <c r="P26" s="69">
        <f t="shared" ca="1" si="17"/>
        <v>12.975835551967654</v>
      </c>
      <c r="Q26" s="69">
        <f t="shared" ca="1" si="18"/>
        <v>8.5771300628441942</v>
      </c>
      <c r="R26" s="44">
        <f t="shared" ca="1" si="19"/>
        <v>1.4307807127832816E-3</v>
      </c>
    </row>
    <row r="27" spans="1:28">
      <c r="A27" s="75">
        <v>1503.5</v>
      </c>
      <c r="B27" s="75">
        <v>8.6410500007332303E-3</v>
      </c>
      <c r="C27" s="83">
        <v>1</v>
      </c>
      <c r="D27" s="76">
        <f t="shared" si="5"/>
        <v>0.15035000000000001</v>
      </c>
      <c r="E27" s="76">
        <f t="shared" si="6"/>
        <v>8.6410500007332303E-3</v>
      </c>
      <c r="F27" s="69">
        <f t="shared" si="7"/>
        <v>0.15035000000000001</v>
      </c>
      <c r="G27" s="69">
        <f t="shared" si="8"/>
        <v>8.6410500007332303E-3</v>
      </c>
      <c r="H27" s="69">
        <f t="shared" si="9"/>
        <v>2.2605122500000005E-2</v>
      </c>
      <c r="I27" s="69">
        <f t="shared" si="10"/>
        <v>3.3986801678750011E-3</v>
      </c>
      <c r="J27" s="69">
        <f t="shared" si="11"/>
        <v>5.1099156324000642E-4</v>
      </c>
      <c r="K27" s="69">
        <f t="shared" si="12"/>
        <v>1.2991818676102412E-3</v>
      </c>
      <c r="L27" s="69">
        <f t="shared" si="13"/>
        <v>1.9533199379519978E-4</v>
      </c>
      <c r="M27" s="69">
        <f t="shared" ca="1" si="14"/>
        <v>3.8942973587541749E-3</v>
      </c>
      <c r="N27" s="69">
        <f t="shared" ca="1" si="15"/>
        <v>2.2531660644135136E-5</v>
      </c>
      <c r="O27" s="79">
        <f t="shared" ca="1" si="16"/>
        <v>0.85653487451912524</v>
      </c>
      <c r="P27" s="69">
        <f t="shared" ca="1" si="17"/>
        <v>11.817951418477659</v>
      </c>
      <c r="Q27" s="69">
        <f t="shared" ca="1" si="18"/>
        <v>7.6992855871307748</v>
      </c>
      <c r="R27" s="44">
        <f t="shared" ca="1" si="19"/>
        <v>4.7467526419790549E-3</v>
      </c>
    </row>
    <row r="28" spans="1:28">
      <c r="A28" s="75">
        <v>1573</v>
      </c>
      <c r="B28" s="75">
        <v>-1.1081000047852285E-3</v>
      </c>
      <c r="C28" s="75">
        <v>1</v>
      </c>
      <c r="D28" s="76">
        <f t="shared" si="5"/>
        <v>0.1573</v>
      </c>
      <c r="E28" s="76">
        <f t="shared" si="6"/>
        <v>-1.1081000047852285E-3</v>
      </c>
      <c r="F28" s="69">
        <f t="shared" si="7"/>
        <v>0.1573</v>
      </c>
      <c r="G28" s="69">
        <f t="shared" si="8"/>
        <v>-1.1081000047852285E-3</v>
      </c>
      <c r="H28" s="69">
        <f t="shared" si="9"/>
        <v>2.4743289999999998E-2</v>
      </c>
      <c r="I28" s="69">
        <f t="shared" si="10"/>
        <v>3.8921195169999995E-3</v>
      </c>
      <c r="J28" s="69">
        <f t="shared" si="11"/>
        <v>6.1223040002409996E-4</v>
      </c>
      <c r="K28" s="69">
        <f t="shared" si="12"/>
        <v>-1.7430413075271645E-4</v>
      </c>
      <c r="L28" s="69">
        <f t="shared" si="13"/>
        <v>-2.7418039767402296E-5</v>
      </c>
      <c r="M28" s="69">
        <f t="shared" ca="1" si="14"/>
        <v>3.8096229823853444E-3</v>
      </c>
      <c r="N28" s="69">
        <f t="shared" ca="1" si="15"/>
        <v>2.4183999378545863E-5</v>
      </c>
      <c r="O28" s="79">
        <f t="shared" ca="1" si="16"/>
        <v>0.76264711817658948</v>
      </c>
      <c r="P28" s="69">
        <f t="shared" ca="1" si="17"/>
        <v>10.066581971792214</v>
      </c>
      <c r="Q28" s="69">
        <f t="shared" ca="1" si="18"/>
        <v>6.3864096351492545</v>
      </c>
      <c r="R28" s="44">
        <f t="shared" ca="1" si="19"/>
        <v>-4.917722987170573E-3</v>
      </c>
    </row>
    <row r="29" spans="1:28">
      <c r="A29" s="75">
        <v>2205</v>
      </c>
      <c r="B29" s="75">
        <v>5.1614999974844977E-3</v>
      </c>
      <c r="C29" s="83">
        <v>1</v>
      </c>
      <c r="D29" s="76">
        <f t="shared" si="5"/>
        <v>0.2205</v>
      </c>
      <c r="E29" s="76">
        <f t="shared" si="6"/>
        <v>5.1614999974844977E-3</v>
      </c>
      <c r="F29" s="69">
        <f t="shared" si="7"/>
        <v>0.2205</v>
      </c>
      <c r="G29" s="69">
        <f t="shared" si="8"/>
        <v>5.1614999974844977E-3</v>
      </c>
      <c r="H29" s="69">
        <f t="shared" si="9"/>
        <v>4.8620250000000004E-2</v>
      </c>
      <c r="I29" s="69">
        <f t="shared" si="10"/>
        <v>1.0720765125E-2</v>
      </c>
      <c r="J29" s="69">
        <f t="shared" si="11"/>
        <v>2.3639287100625001E-3</v>
      </c>
      <c r="K29" s="69">
        <f t="shared" si="12"/>
        <v>1.1381107494453317E-3</v>
      </c>
      <c r="L29" s="69">
        <f t="shared" si="13"/>
        <v>2.5095342025269565E-4</v>
      </c>
      <c r="M29" s="69">
        <f t="shared" ca="1" si="14"/>
        <v>3.1740014728631376E-3</v>
      </c>
      <c r="N29" s="69">
        <f t="shared" ca="1" si="15"/>
        <v>3.9501503853720836E-6</v>
      </c>
      <c r="O29" s="79">
        <f t="shared" ca="1" si="16"/>
        <v>0.1937736938586076</v>
      </c>
      <c r="P29" s="69">
        <f t="shared" ca="1" si="17"/>
        <v>0.98584881847629735</v>
      </c>
      <c r="Q29" s="69">
        <f t="shared" ca="1" si="18"/>
        <v>0.25736798505385039</v>
      </c>
      <c r="R29" s="44">
        <f t="shared" ca="1" si="19"/>
        <v>1.9874985246213601E-3</v>
      </c>
    </row>
    <row r="30" spans="1:28">
      <c r="A30" s="75">
        <v>2261</v>
      </c>
      <c r="B30" s="75">
        <v>8.1830000272020698E-4</v>
      </c>
      <c r="C30" s="75">
        <v>1</v>
      </c>
      <c r="D30" s="76">
        <f t="shared" si="5"/>
        <v>0.2261</v>
      </c>
      <c r="E30" s="76">
        <f t="shared" si="6"/>
        <v>8.1830000272020698E-4</v>
      </c>
      <c r="F30" s="69">
        <f t="shared" si="7"/>
        <v>0.2261</v>
      </c>
      <c r="G30" s="69">
        <f t="shared" si="8"/>
        <v>8.1830000272020698E-4</v>
      </c>
      <c r="H30" s="69">
        <f t="shared" si="9"/>
        <v>5.112121E-2</v>
      </c>
      <c r="I30" s="69">
        <f t="shared" si="10"/>
        <v>1.1558505581E-2</v>
      </c>
      <c r="J30" s="69">
        <f t="shared" si="11"/>
        <v>2.6133781118641E-3</v>
      </c>
      <c r="K30" s="69">
        <f t="shared" si="12"/>
        <v>1.8501763061503881E-4</v>
      </c>
      <c r="L30" s="69">
        <f t="shared" si="13"/>
        <v>4.1832486282060275E-5</v>
      </c>
      <c r="M30" s="69">
        <f t="shared" ca="1" si="14"/>
        <v>3.1293573983768729E-3</v>
      </c>
      <c r="N30" s="69">
        <f t="shared" ca="1" si="15"/>
        <v>5.3409862860193714E-6</v>
      </c>
      <c r="O30" s="79">
        <f t="shared" ca="1" si="16"/>
        <v>0.16437439434012993</v>
      </c>
      <c r="P30" s="69">
        <f t="shared" ca="1" si="17"/>
        <v>0.6718641969452358</v>
      </c>
      <c r="Q30" s="69">
        <f t="shared" ca="1" si="18"/>
        <v>0.1214525962601878</v>
      </c>
      <c r="R30" s="44">
        <f t="shared" ca="1" si="19"/>
        <v>-2.3110573956566659E-3</v>
      </c>
    </row>
    <row r="31" spans="1:28">
      <c r="A31" s="75">
        <v>2272.5</v>
      </c>
      <c r="B31" s="75">
        <v>1.9317500045872293E-3</v>
      </c>
      <c r="C31" s="83">
        <v>1</v>
      </c>
      <c r="D31" s="76">
        <f t="shared" si="5"/>
        <v>0.22725000000000001</v>
      </c>
      <c r="E31" s="76">
        <f t="shared" si="6"/>
        <v>1.9317500045872293E-3</v>
      </c>
      <c r="F31" s="69">
        <f t="shared" si="7"/>
        <v>0.22725000000000001</v>
      </c>
      <c r="G31" s="69">
        <f t="shared" si="8"/>
        <v>1.9317500045872293E-3</v>
      </c>
      <c r="H31" s="69">
        <f t="shared" si="9"/>
        <v>5.1642562500000003E-2</v>
      </c>
      <c r="I31" s="69">
        <f t="shared" si="10"/>
        <v>1.1735772328125001E-2</v>
      </c>
      <c r="J31" s="69">
        <f t="shared" si="11"/>
        <v>2.6669542615664066E-3</v>
      </c>
      <c r="K31" s="69">
        <f t="shared" si="12"/>
        <v>4.3899018854244787E-4</v>
      </c>
      <c r="L31" s="69">
        <f t="shared" si="13"/>
        <v>9.9760520346271286E-5</v>
      </c>
      <c r="M31" s="69">
        <f t="shared" ca="1" si="14"/>
        <v>3.1204246796587747E-3</v>
      </c>
      <c r="N31" s="69">
        <f t="shared" ca="1" si="15"/>
        <v>1.4129474831564438E-6</v>
      </c>
      <c r="O31" s="79">
        <f t="shared" ca="1" si="16"/>
        <v>0.15869416169742054</v>
      </c>
      <c r="P31" s="69">
        <f t="shared" ca="1" si="17"/>
        <v>0.61544268535277613</v>
      </c>
      <c r="Q31" s="69">
        <f t="shared" ca="1" si="18"/>
        <v>0.10004128439562246</v>
      </c>
      <c r="R31" s="44">
        <f t="shared" ca="1" si="19"/>
        <v>-1.1886746750715453E-3</v>
      </c>
    </row>
    <row r="32" spans="1:28">
      <c r="A32" s="75">
        <v>2794.5</v>
      </c>
      <c r="B32" s="75">
        <v>1.2683499953709543E-3</v>
      </c>
      <c r="C32" s="75">
        <v>1</v>
      </c>
      <c r="D32" s="76">
        <f t="shared" si="5"/>
        <v>0.27944999999999998</v>
      </c>
      <c r="E32" s="76">
        <f t="shared" si="6"/>
        <v>1.2683499953709543E-3</v>
      </c>
      <c r="F32" s="69">
        <f t="shared" si="7"/>
        <v>0.27944999999999998</v>
      </c>
      <c r="G32" s="69">
        <f t="shared" si="8"/>
        <v>1.2683499953709543E-3</v>
      </c>
      <c r="H32" s="69">
        <f t="shared" si="9"/>
        <v>7.8092302499999988E-2</v>
      </c>
      <c r="I32" s="69">
        <f t="shared" si="10"/>
        <v>2.1822893933624996E-2</v>
      </c>
      <c r="J32" s="69">
        <f t="shared" si="11"/>
        <v>6.0984077097515051E-3</v>
      </c>
      <c r="K32" s="69">
        <f t="shared" si="12"/>
        <v>3.5444040620641315E-4</v>
      </c>
      <c r="L32" s="69">
        <f t="shared" si="13"/>
        <v>9.9048371514382142E-5</v>
      </c>
      <c r="M32" s="69">
        <f t="shared" ca="1" si="14"/>
        <v>2.7993589768224563E-3</v>
      </c>
      <c r="N32" s="69">
        <f t="shared" ca="1" si="15"/>
        <v>2.3439885012851655E-6</v>
      </c>
      <c r="O32" s="79">
        <f t="shared" ca="1" si="16"/>
        <v>1.0750811654209843E-2</v>
      </c>
      <c r="P32" s="69">
        <f t="shared" ca="1" si="17"/>
        <v>0.44614179875036486</v>
      </c>
      <c r="Q32" s="69">
        <f t="shared" ca="1" si="18"/>
        <v>0.99988865507374891</v>
      </c>
      <c r="R32" s="44">
        <f t="shared" ca="1" si="19"/>
        <v>-1.531008981451502E-3</v>
      </c>
    </row>
    <row r="33" spans="1:18">
      <c r="A33" s="75">
        <v>2875.5</v>
      </c>
      <c r="B33" s="75">
        <v>5.2326500008348376E-3</v>
      </c>
      <c r="C33" s="83">
        <v>1</v>
      </c>
      <c r="D33" s="76">
        <f t="shared" si="5"/>
        <v>0.28754999999999997</v>
      </c>
      <c r="E33" s="76">
        <f t="shared" si="6"/>
        <v>5.2326500008348376E-3</v>
      </c>
      <c r="F33" s="69">
        <f t="shared" si="7"/>
        <v>0.28754999999999997</v>
      </c>
      <c r="G33" s="69">
        <f t="shared" si="8"/>
        <v>5.2326500008348376E-3</v>
      </c>
      <c r="H33" s="69">
        <f t="shared" si="9"/>
        <v>8.2685002499999979E-2</v>
      </c>
      <c r="I33" s="69">
        <f t="shared" si="10"/>
        <v>2.3776072468874993E-2</v>
      </c>
      <c r="J33" s="69">
        <f t="shared" si="11"/>
        <v>6.836809638425004E-3</v>
      </c>
      <c r="K33" s="69">
        <f t="shared" si="12"/>
        <v>1.5046485077400574E-3</v>
      </c>
      <c r="L33" s="69">
        <f t="shared" si="13"/>
        <v>4.3266167840065345E-4</v>
      </c>
      <c r="M33" s="69">
        <f t="shared" ca="1" si="14"/>
        <v>2.7643414594332146E-3</v>
      </c>
      <c r="N33" s="69">
        <f t="shared" ca="1" si="15"/>
        <v>6.0925470555562074E-6</v>
      </c>
      <c r="O33" s="79">
        <f t="shared" ca="1" si="16"/>
        <v>3.9107858781120674E-3</v>
      </c>
      <c r="P33" s="69">
        <f t="shared" ca="1" si="17"/>
        <v>0.75351588230028643</v>
      </c>
      <c r="Q33" s="69">
        <f t="shared" ca="1" si="18"/>
        <v>1.3891779614079489</v>
      </c>
      <c r="R33" s="44">
        <f t="shared" ca="1" si="19"/>
        <v>2.468308541401623E-3</v>
      </c>
    </row>
    <row r="34" spans="1:18">
      <c r="A34" s="75">
        <v>2945</v>
      </c>
      <c r="B34" s="75">
        <v>5.6834999995771796E-3</v>
      </c>
      <c r="C34" s="75">
        <v>1</v>
      </c>
      <c r="D34" s="76">
        <f t="shared" si="5"/>
        <v>0.29449999999999998</v>
      </c>
      <c r="E34" s="76">
        <f t="shared" si="6"/>
        <v>5.6834999995771796E-3</v>
      </c>
      <c r="F34" s="69">
        <f t="shared" si="7"/>
        <v>0.29449999999999998</v>
      </c>
      <c r="G34" s="69">
        <f t="shared" si="8"/>
        <v>5.6834999995771796E-3</v>
      </c>
      <c r="H34" s="69">
        <f t="shared" si="9"/>
        <v>8.6730249999999995E-2</v>
      </c>
      <c r="I34" s="69">
        <f t="shared" si="10"/>
        <v>2.5542058624999996E-2</v>
      </c>
      <c r="J34" s="69">
        <f t="shared" si="11"/>
        <v>7.5221362650624984E-3</v>
      </c>
      <c r="K34" s="69">
        <f t="shared" si="12"/>
        <v>1.6737907498754793E-3</v>
      </c>
      <c r="L34" s="69">
        <f t="shared" si="13"/>
        <v>4.9293137583832861E-4</v>
      </c>
      <c r="M34" s="69">
        <f t="shared" ca="1" si="14"/>
        <v>2.7374656387269239E-3</v>
      </c>
      <c r="N34" s="69">
        <f t="shared" ca="1" si="15"/>
        <v>8.6791184553103742E-6</v>
      </c>
      <c r="O34" s="79">
        <f t="shared" ca="1" si="16"/>
        <v>7.957288086054982E-4</v>
      </c>
      <c r="P34" s="69">
        <f t="shared" ca="1" si="17"/>
        <v>1.0698711064235233</v>
      </c>
      <c r="Q34" s="69">
        <f t="shared" ca="1" si="18"/>
        <v>1.7595534703658124</v>
      </c>
      <c r="R34" s="44">
        <f t="shared" ca="1" si="19"/>
        <v>2.9460343608502556E-3</v>
      </c>
    </row>
    <row r="35" spans="1:18">
      <c r="A35" s="75">
        <v>3534.5</v>
      </c>
      <c r="B35" s="75">
        <v>1.4903499977663159E-3</v>
      </c>
      <c r="C35" s="83">
        <v>1</v>
      </c>
      <c r="D35" s="76">
        <f t="shared" si="5"/>
        <v>0.35344999999999999</v>
      </c>
      <c r="E35" s="76">
        <f t="shared" si="6"/>
        <v>1.4903499977663159E-3</v>
      </c>
      <c r="F35" s="69">
        <f t="shared" si="7"/>
        <v>0.35344999999999999</v>
      </c>
      <c r="G35" s="69">
        <f t="shared" si="8"/>
        <v>1.4903499977663159E-3</v>
      </c>
      <c r="H35" s="69">
        <f t="shared" si="9"/>
        <v>0.12492690249999999</v>
      </c>
      <c r="I35" s="69">
        <f t="shared" si="10"/>
        <v>4.4155413688624995E-2</v>
      </c>
      <c r="J35" s="69">
        <f t="shared" si="11"/>
        <v>1.5606730968244505E-2</v>
      </c>
      <c r="K35" s="69">
        <f t="shared" si="12"/>
        <v>5.2676420671050439E-4</v>
      </c>
      <c r="L35" s="69">
        <f t="shared" si="13"/>
        <v>1.8618480886182777E-4</v>
      </c>
      <c r="M35" s="69">
        <f t="shared" ca="1" si="14"/>
        <v>2.6272427154012752E-3</v>
      </c>
      <c r="N35" s="69">
        <f t="shared" ca="1" si="15"/>
        <v>1.2925250514114033E-6</v>
      </c>
      <c r="O35" s="79">
        <f t="shared" ca="1" si="16"/>
        <v>5.1330330658103801E-2</v>
      </c>
      <c r="P35" s="69">
        <f t="shared" ca="1" si="17"/>
        <v>5.0350927214536627</v>
      </c>
      <c r="Q35" s="69">
        <f t="shared" ca="1" si="18"/>
        <v>5.6514555766589361</v>
      </c>
      <c r="R35" s="44">
        <f t="shared" ca="1" si="19"/>
        <v>-1.1368927176349593E-3</v>
      </c>
    </row>
    <row r="36" spans="1:18">
      <c r="A36" s="75">
        <v>3581</v>
      </c>
      <c r="B36" s="75">
        <v>-2.2857000076328404E-3</v>
      </c>
      <c r="C36" s="75">
        <v>1</v>
      </c>
      <c r="D36" s="76">
        <f t="shared" si="5"/>
        <v>0.35809999999999997</v>
      </c>
      <c r="E36" s="76">
        <f t="shared" si="6"/>
        <v>-2.2857000076328404E-3</v>
      </c>
      <c r="F36" s="69">
        <f t="shared" si="7"/>
        <v>0.35809999999999997</v>
      </c>
      <c r="G36" s="69">
        <f t="shared" si="8"/>
        <v>-2.2857000076328404E-3</v>
      </c>
      <c r="H36" s="69">
        <f t="shared" si="9"/>
        <v>0.12823560999999997</v>
      </c>
      <c r="I36" s="69">
        <f t="shared" si="10"/>
        <v>4.592117194099999E-2</v>
      </c>
      <c r="J36" s="69">
        <f t="shared" si="11"/>
        <v>1.6444371672072095E-2</v>
      </c>
      <c r="K36" s="69">
        <f t="shared" si="12"/>
        <v>-8.1850917273332009E-4</v>
      </c>
      <c r="L36" s="69">
        <f t="shared" si="13"/>
        <v>-2.9310813475580188E-4</v>
      </c>
      <c r="M36" s="69">
        <f t="shared" ca="1" si="14"/>
        <v>2.6275113842917715E-3</v>
      </c>
      <c r="N36" s="69">
        <f t="shared" ca="1" si="15"/>
        <v>2.4139646181737777E-5</v>
      </c>
      <c r="O36" s="79">
        <f t="shared" ca="1" si="16"/>
        <v>5.9481166773477936E-2</v>
      </c>
      <c r="P36" s="69">
        <f t="shared" ca="1" si="17"/>
        <v>5.4010421414022387</v>
      </c>
      <c r="Q36" s="69">
        <f t="shared" ca="1" si="18"/>
        <v>5.9765266367358301</v>
      </c>
      <c r="R36" s="44">
        <f t="shared" ca="1" si="19"/>
        <v>-4.9132113919246115E-3</v>
      </c>
    </row>
    <row r="37" spans="1:18">
      <c r="A37" s="75">
        <v>3702.5</v>
      </c>
      <c r="B37" s="75">
        <v>3.2607499961159192E-3</v>
      </c>
      <c r="C37" s="83">
        <v>1</v>
      </c>
      <c r="D37" s="76">
        <f t="shared" si="5"/>
        <v>0.37025000000000002</v>
      </c>
      <c r="E37" s="76">
        <f t="shared" si="6"/>
        <v>3.2607499961159192E-3</v>
      </c>
      <c r="F37" s="69">
        <f t="shared" si="7"/>
        <v>0.37025000000000002</v>
      </c>
      <c r="G37" s="69">
        <f t="shared" si="8"/>
        <v>3.2607499961159192E-3</v>
      </c>
      <c r="H37" s="69">
        <f t="shared" si="9"/>
        <v>0.13708506250000002</v>
      </c>
      <c r="I37" s="69">
        <f t="shared" si="10"/>
        <v>5.075574439062501E-2</v>
      </c>
      <c r="J37" s="69">
        <f t="shared" si="11"/>
        <v>1.879231436062891E-2</v>
      </c>
      <c r="K37" s="69">
        <f t="shared" si="12"/>
        <v>1.2072926860619191E-3</v>
      </c>
      <c r="L37" s="69">
        <f t="shared" si="13"/>
        <v>4.4700011701442557E-4</v>
      </c>
      <c r="M37" s="69">
        <f t="shared" ca="1" si="14"/>
        <v>2.6343997279497308E-3</v>
      </c>
      <c r="N37" s="69">
        <f t="shared" ca="1" si="15"/>
        <v>3.923146584318561E-7</v>
      </c>
      <c r="O37" s="79">
        <f t="shared" ca="1" si="16"/>
        <v>8.2509927429342114E-2</v>
      </c>
      <c r="P37" s="69">
        <f t="shared" ca="1" si="17"/>
        <v>6.3644370507911576</v>
      </c>
      <c r="Q37" s="69">
        <f t="shared" ca="1" si="18"/>
        <v>6.8129451533453436</v>
      </c>
      <c r="R37" s="44">
        <f t="shared" ca="1" si="19"/>
        <v>6.2635026816618838E-4</v>
      </c>
    </row>
    <row r="38" spans="1:18">
      <c r="A38" s="75">
        <v>3704.5</v>
      </c>
      <c r="B38" s="75">
        <v>3.7413500031107105E-3</v>
      </c>
      <c r="C38" s="75">
        <v>1</v>
      </c>
      <c r="D38" s="76">
        <f t="shared" si="5"/>
        <v>0.37045</v>
      </c>
      <c r="E38" s="76">
        <f t="shared" si="6"/>
        <v>3.7413500031107105E-3</v>
      </c>
      <c r="F38" s="69">
        <f t="shared" si="7"/>
        <v>0.37045</v>
      </c>
      <c r="G38" s="69">
        <f t="shared" si="8"/>
        <v>3.7413500031107105E-3</v>
      </c>
      <c r="H38" s="69">
        <f t="shared" si="9"/>
        <v>0.13723320250000001</v>
      </c>
      <c r="I38" s="69">
        <f t="shared" si="10"/>
        <v>5.0838039866125007E-2</v>
      </c>
      <c r="J38" s="69">
        <f t="shared" si="11"/>
        <v>1.8832951868406007E-2</v>
      </c>
      <c r="K38" s="69">
        <f t="shared" si="12"/>
        <v>1.3859831086523626E-3</v>
      </c>
      <c r="L38" s="69">
        <f t="shared" si="13"/>
        <v>5.1343744260026779E-4</v>
      </c>
      <c r="M38" s="69">
        <f t="shared" ca="1" si="14"/>
        <v>2.6345879754961438E-3</v>
      </c>
      <c r="N38" s="69">
        <f t="shared" ca="1" si="15"/>
        <v>1.224922185769507E-6</v>
      </c>
      <c r="O38" s="79">
        <f t="shared" ca="1" si="16"/>
        <v>8.2907128896498677E-2</v>
      </c>
      <c r="P38" s="69">
        <f t="shared" ca="1" si="17"/>
        <v>6.3803110184891914</v>
      </c>
      <c r="Q38" s="69">
        <f t="shared" ca="1" si="18"/>
        <v>6.8264961765388001</v>
      </c>
      <c r="R38" s="44">
        <f t="shared" ca="1" si="19"/>
        <v>1.1067620276145667E-3</v>
      </c>
    </row>
    <row r="39" spans="1:18">
      <c r="A39" s="75">
        <v>4176</v>
      </c>
      <c r="B39" s="75">
        <v>1.1927999948966317E-3</v>
      </c>
      <c r="C39" s="83">
        <v>1</v>
      </c>
      <c r="D39" s="76">
        <f t="shared" si="5"/>
        <v>0.41760000000000003</v>
      </c>
      <c r="E39" s="76">
        <f t="shared" si="6"/>
        <v>1.1927999948966317E-3</v>
      </c>
      <c r="F39" s="69">
        <f t="shared" si="7"/>
        <v>0.41760000000000003</v>
      </c>
      <c r="G39" s="69">
        <f t="shared" si="8"/>
        <v>1.1927999948966317E-3</v>
      </c>
      <c r="H39" s="69">
        <f t="shared" si="9"/>
        <v>0.17438976000000003</v>
      </c>
      <c r="I39" s="69">
        <f t="shared" si="10"/>
        <v>7.2825163776000013E-2</v>
      </c>
      <c r="J39" s="69">
        <f t="shared" si="11"/>
        <v>3.0411788392857606E-2</v>
      </c>
      <c r="K39" s="69">
        <f t="shared" si="12"/>
        <v>4.9811327786883342E-4</v>
      </c>
      <c r="L39" s="69">
        <f t="shared" si="13"/>
        <v>2.0801210483802486E-4</v>
      </c>
      <c r="M39" s="69">
        <f t="shared" ca="1" si="14"/>
        <v>2.7466301016940481E-3</v>
      </c>
      <c r="N39" s="69">
        <f t="shared" ca="1" si="15"/>
        <v>2.4143880007900702E-6</v>
      </c>
      <c r="O39" s="79">
        <f t="shared" ca="1" si="16"/>
        <v>0.18474565579410124</v>
      </c>
      <c r="P39" s="69">
        <f t="shared" ca="1" si="17"/>
        <v>9.9331161698411456</v>
      </c>
      <c r="Q39" s="69">
        <f t="shared" ca="1" si="18"/>
        <v>9.657255017070332</v>
      </c>
      <c r="R39" s="44">
        <f t="shared" ca="1" si="19"/>
        <v>-1.5538301067974164E-3</v>
      </c>
    </row>
    <row r="40" spans="1:18">
      <c r="A40" s="75">
        <v>4244</v>
      </c>
      <c r="B40" s="75">
        <v>4.2332000011811033E-3</v>
      </c>
      <c r="C40" s="75">
        <v>1</v>
      </c>
      <c r="D40" s="76">
        <f t="shared" si="5"/>
        <v>0.4244</v>
      </c>
      <c r="E40" s="76">
        <f t="shared" si="6"/>
        <v>4.2332000011811033E-3</v>
      </c>
      <c r="F40" s="69">
        <f t="shared" si="7"/>
        <v>0.4244</v>
      </c>
      <c r="G40" s="69">
        <f t="shared" si="8"/>
        <v>4.2332000011811033E-3</v>
      </c>
      <c r="H40" s="69">
        <f t="shared" si="9"/>
        <v>0.18011536</v>
      </c>
      <c r="I40" s="69">
        <f t="shared" si="10"/>
        <v>7.6440958784000007E-2</v>
      </c>
      <c r="J40" s="69">
        <f t="shared" si="11"/>
        <v>3.2441542907929603E-2</v>
      </c>
      <c r="K40" s="69">
        <f t="shared" si="12"/>
        <v>1.7965700805012603E-3</v>
      </c>
      <c r="L40" s="69">
        <f t="shared" si="13"/>
        <v>7.6246434216473483E-4</v>
      </c>
      <c r="M40" s="69">
        <f t="shared" ca="1" si="14"/>
        <v>2.7739074385284548E-3</v>
      </c>
      <c r="N40" s="69">
        <f t="shared" ca="1" si="15"/>
        <v>2.129534783413334E-6</v>
      </c>
      <c r="O40" s="79">
        <f t="shared" ca="1" si="16"/>
        <v>0.19967139732457315</v>
      </c>
      <c r="P40" s="69">
        <f t="shared" ca="1" si="17"/>
        <v>10.38744374540244</v>
      </c>
      <c r="Q40" s="69">
        <f t="shared" ca="1" si="18"/>
        <v>9.9842547536220572</v>
      </c>
      <c r="R40" s="44">
        <f t="shared" ca="1" si="19"/>
        <v>1.4592925626526485E-3</v>
      </c>
    </row>
    <row r="41" spans="1:18">
      <c r="A41" s="75">
        <v>4294</v>
      </c>
      <c r="B41" s="75">
        <v>2.5481999982730485E-3</v>
      </c>
      <c r="C41" s="83">
        <v>1</v>
      </c>
      <c r="D41" s="76">
        <f t="shared" si="5"/>
        <v>0.4294</v>
      </c>
      <c r="E41" s="76">
        <f t="shared" si="6"/>
        <v>2.5481999982730485E-3</v>
      </c>
      <c r="F41" s="69">
        <f t="shared" si="7"/>
        <v>0.4294</v>
      </c>
      <c r="G41" s="69">
        <f t="shared" si="8"/>
        <v>2.5481999982730485E-3</v>
      </c>
      <c r="H41" s="69">
        <f t="shared" si="9"/>
        <v>0.18438436</v>
      </c>
      <c r="I41" s="69">
        <f t="shared" si="10"/>
        <v>7.9174644183999998E-2</v>
      </c>
      <c r="J41" s="69">
        <f t="shared" si="11"/>
        <v>3.3997592212609597E-2</v>
      </c>
      <c r="K41" s="69">
        <f t="shared" si="12"/>
        <v>1.0941970792584471E-3</v>
      </c>
      <c r="L41" s="69">
        <f t="shared" si="13"/>
        <v>4.6984822583357719E-4</v>
      </c>
      <c r="M41" s="69">
        <f t="shared" ca="1" si="14"/>
        <v>2.7957524379503161E-3</v>
      </c>
      <c r="N41" s="69">
        <f t="shared" ca="1" si="15"/>
        <v>6.1282210390167172E-8</v>
      </c>
      <c r="O41" s="79">
        <f t="shared" ca="1" si="16"/>
        <v>0.21050852680115467</v>
      </c>
      <c r="P41" s="69">
        <f t="shared" ca="1" si="17"/>
        <v>10.708007307069241</v>
      </c>
      <c r="Q41" s="69">
        <f t="shared" ca="1" si="18"/>
        <v>10.208434462743</v>
      </c>
      <c r="R41" s="44">
        <f t="shared" ca="1" si="19"/>
        <v>-2.4755243967726753E-4</v>
      </c>
    </row>
    <row r="42" spans="1:18">
      <c r="A42" s="75">
        <v>4390.5</v>
      </c>
      <c r="B42" s="75">
        <v>3.9871499975561164E-3</v>
      </c>
      <c r="C42" s="75">
        <v>1</v>
      </c>
      <c r="D42" s="76">
        <f t="shared" si="5"/>
        <v>0.43905</v>
      </c>
      <c r="E42" s="76">
        <f t="shared" si="6"/>
        <v>3.9871499975561164E-3</v>
      </c>
      <c r="F42" s="69">
        <f t="shared" si="7"/>
        <v>0.43905</v>
      </c>
      <c r="G42" s="69">
        <f t="shared" si="8"/>
        <v>3.9871499975561164E-3</v>
      </c>
      <c r="H42" s="69">
        <f t="shared" si="9"/>
        <v>0.1927649025</v>
      </c>
      <c r="I42" s="69">
        <f t="shared" si="10"/>
        <v>8.4633430442625002E-2</v>
      </c>
      <c r="J42" s="69">
        <f t="shared" si="11"/>
        <v>3.7158307635834505E-2</v>
      </c>
      <c r="K42" s="69">
        <f t="shared" si="12"/>
        <v>1.750558206427013E-3</v>
      </c>
      <c r="L42" s="69">
        <f t="shared" si="13"/>
        <v>7.6858258053178006E-4</v>
      </c>
      <c r="M42" s="69">
        <f t="shared" ca="1" si="14"/>
        <v>2.8421979137565057E-3</v>
      </c>
      <c r="N42" s="69">
        <f t="shared" ca="1" si="15"/>
        <v>1.3109152741970708E-6</v>
      </c>
      <c r="O42" s="79">
        <f t="shared" ca="1" si="16"/>
        <v>0.23095905701910999</v>
      </c>
      <c r="P42" s="69">
        <f t="shared" ca="1" si="17"/>
        <v>11.291271657439626</v>
      </c>
      <c r="Q42" s="69">
        <f t="shared" ca="1" si="18"/>
        <v>10.599921873945618</v>
      </c>
      <c r="R42" s="44">
        <f t="shared" ca="1" si="19"/>
        <v>1.1449520837996108E-3</v>
      </c>
    </row>
    <row r="43" spans="1:18">
      <c r="A43" s="75">
        <v>4916.5</v>
      </c>
      <c r="B43" s="75">
        <v>2.3849499993957579E-3</v>
      </c>
      <c r="C43" s="83">
        <v>1</v>
      </c>
      <c r="D43" s="76">
        <f t="shared" si="5"/>
        <v>0.49164999999999998</v>
      </c>
      <c r="E43" s="76">
        <f t="shared" si="6"/>
        <v>2.3849499993957579E-3</v>
      </c>
      <c r="F43" s="69">
        <f t="shared" si="7"/>
        <v>0.49164999999999998</v>
      </c>
      <c r="G43" s="69">
        <f t="shared" si="8"/>
        <v>2.3849499993957579E-3</v>
      </c>
      <c r="H43" s="69">
        <f t="shared" si="9"/>
        <v>0.24171972249999998</v>
      </c>
      <c r="I43" s="69">
        <f t="shared" si="10"/>
        <v>0.11884150156712499</v>
      </c>
      <c r="J43" s="69">
        <f t="shared" si="11"/>
        <v>5.8428424245476999E-2</v>
      </c>
      <c r="K43" s="69">
        <f t="shared" si="12"/>
        <v>1.1725606672029244E-3</v>
      </c>
      <c r="L43" s="69">
        <f t="shared" si="13"/>
        <v>5.7648945203031782E-4</v>
      </c>
      <c r="M43" s="69">
        <f t="shared" ca="1" si="14"/>
        <v>3.1945987510023071E-3</v>
      </c>
      <c r="N43" s="69">
        <f t="shared" ca="1" si="15"/>
        <v>6.555311009780436E-7</v>
      </c>
      <c r="O43" s="79">
        <f t="shared" ca="1" si="16"/>
        <v>0.32326917610189759</v>
      </c>
      <c r="P43" s="69">
        <f t="shared" ca="1" si="17"/>
        <v>13.470523697193796</v>
      </c>
      <c r="Q43" s="69">
        <f t="shared" ca="1" si="18"/>
        <v>11.663855804710659</v>
      </c>
      <c r="R43" s="44">
        <f t="shared" ca="1" si="19"/>
        <v>-8.0964875160654919E-4</v>
      </c>
    </row>
    <row r="44" spans="1:18">
      <c r="A44" s="75">
        <v>4966.5</v>
      </c>
      <c r="B44" s="75">
        <v>3.5999499959871173E-3</v>
      </c>
      <c r="C44" s="75">
        <v>1</v>
      </c>
      <c r="D44" s="76">
        <f t="shared" si="5"/>
        <v>0.49664999999999998</v>
      </c>
      <c r="E44" s="76">
        <f t="shared" si="6"/>
        <v>3.5999499959871173E-3</v>
      </c>
      <c r="F44" s="69">
        <f t="shared" si="7"/>
        <v>0.49664999999999998</v>
      </c>
      <c r="G44" s="69">
        <f t="shared" si="8"/>
        <v>3.5999499959871173E-3</v>
      </c>
      <c r="H44" s="69">
        <f t="shared" si="9"/>
        <v>0.24666122249999997</v>
      </c>
      <c r="I44" s="69">
        <f t="shared" si="10"/>
        <v>0.12250429615462498</v>
      </c>
      <c r="J44" s="69">
        <f t="shared" si="11"/>
        <v>6.0841758685194494E-2</v>
      </c>
      <c r="K44" s="69">
        <f t="shared" si="12"/>
        <v>1.7879151655070017E-3</v>
      </c>
      <c r="L44" s="69">
        <f t="shared" si="13"/>
        <v>8.8796806694905236E-4</v>
      </c>
      <c r="M44" s="69">
        <f t="shared" ca="1" si="14"/>
        <v>3.2368254484562674E-3</v>
      </c>
      <c r="N44" s="69">
        <f t="shared" ca="1" si="15"/>
        <v>1.3185943701948447E-7</v>
      </c>
      <c r="O44" s="79">
        <f t="shared" ca="1" si="16"/>
        <v>0.32974358805775256</v>
      </c>
      <c r="P44" s="69">
        <f t="shared" ca="1" si="17"/>
        <v>13.577672876751842</v>
      </c>
      <c r="Q44" s="69">
        <f t="shared" ca="1" si="18"/>
        <v>11.664487540746753</v>
      </c>
      <c r="R44" s="44">
        <f t="shared" ca="1" si="19"/>
        <v>3.6312454753084991E-4</v>
      </c>
    </row>
    <row r="45" spans="1:18">
      <c r="A45" s="75">
        <v>5040</v>
      </c>
      <c r="B45" s="75">
        <v>3.6119999931543134E-3</v>
      </c>
      <c r="C45" s="83">
        <v>1</v>
      </c>
      <c r="D45" s="76">
        <f t="shared" si="5"/>
        <v>0.504</v>
      </c>
      <c r="E45" s="76">
        <f t="shared" si="6"/>
        <v>3.6119999931543134E-3</v>
      </c>
      <c r="F45" s="69">
        <f t="shared" si="7"/>
        <v>0.504</v>
      </c>
      <c r="G45" s="69">
        <f t="shared" si="8"/>
        <v>3.6119999931543134E-3</v>
      </c>
      <c r="H45" s="69">
        <f t="shared" si="9"/>
        <v>0.25401600000000002</v>
      </c>
      <c r="I45" s="69">
        <f t="shared" si="10"/>
        <v>0.12802406400000002</v>
      </c>
      <c r="J45" s="69">
        <f t="shared" si="11"/>
        <v>6.4524128256000013E-2</v>
      </c>
      <c r="K45" s="69">
        <f t="shared" si="12"/>
        <v>1.8204479965497739E-3</v>
      </c>
      <c r="L45" s="69">
        <f t="shared" si="13"/>
        <v>9.1750579026108605E-4</v>
      </c>
      <c r="M45" s="69">
        <f t="shared" ca="1" si="14"/>
        <v>3.3016497683375605E-3</v>
      </c>
      <c r="N45" s="69">
        <f t="shared" ca="1" si="15"/>
        <v>9.6317262043809086E-8</v>
      </c>
      <c r="O45" s="79">
        <f t="shared" ca="1" si="16"/>
        <v>0.33838736369373085</v>
      </c>
      <c r="P45" s="69">
        <f t="shared" ca="1" si="17"/>
        <v>13.701171836461144</v>
      </c>
      <c r="Q45" s="69">
        <f t="shared" ca="1" si="18"/>
        <v>11.632997874468357</v>
      </c>
      <c r="R45" s="44">
        <f t="shared" ca="1" si="19"/>
        <v>3.1035022481675292E-4</v>
      </c>
    </row>
    <row r="46" spans="1:18">
      <c r="A46" s="75">
        <v>5542.5</v>
      </c>
      <c r="B46" s="75">
        <v>4.6127500027068891E-3</v>
      </c>
      <c r="C46" s="75">
        <v>1</v>
      </c>
      <c r="D46" s="76">
        <f t="shared" si="5"/>
        <v>0.55425000000000002</v>
      </c>
      <c r="E46" s="76">
        <f t="shared" si="6"/>
        <v>4.6127500027068891E-3</v>
      </c>
      <c r="F46" s="69">
        <f t="shared" si="7"/>
        <v>0.55425000000000002</v>
      </c>
      <c r="G46" s="69">
        <f t="shared" si="8"/>
        <v>4.6127500027068891E-3</v>
      </c>
      <c r="H46" s="69">
        <f t="shared" si="9"/>
        <v>0.3071930625</v>
      </c>
      <c r="I46" s="69">
        <f t="shared" si="10"/>
        <v>0.17026175489062501</v>
      </c>
      <c r="J46" s="69">
        <f t="shared" si="11"/>
        <v>9.436757764812892E-2</v>
      </c>
      <c r="K46" s="69">
        <f t="shared" si="12"/>
        <v>2.5566166890002933E-3</v>
      </c>
      <c r="L46" s="69">
        <f t="shared" si="13"/>
        <v>1.4170047998784126E-3</v>
      </c>
      <c r="M46" s="69">
        <f t="shared" ca="1" si="14"/>
        <v>3.8325580611128498E-3</v>
      </c>
      <c r="N46" s="69">
        <f t="shared" ca="1" si="15"/>
        <v>6.0869946572827677E-7</v>
      </c>
      <c r="O46" s="79">
        <f t="shared" ca="1" si="16"/>
        <v>0.36689194534351632</v>
      </c>
      <c r="P46" s="69">
        <f t="shared" ca="1" si="17"/>
        <v>13.440333645417521</v>
      </c>
      <c r="Q46" s="69">
        <f t="shared" ca="1" si="18"/>
        <v>10.41835283086635</v>
      </c>
      <c r="R46" s="44">
        <f t="shared" ca="1" si="19"/>
        <v>7.8019194159403924E-4</v>
      </c>
    </row>
    <row r="47" spans="1:18">
      <c r="A47" s="75">
        <v>7102</v>
      </c>
      <c r="B47" s="75">
        <v>6.7105999987688847E-3</v>
      </c>
      <c r="C47" s="83">
        <v>1</v>
      </c>
      <c r="D47" s="76">
        <f t="shared" si="5"/>
        <v>0.71020000000000005</v>
      </c>
      <c r="E47" s="76">
        <f t="shared" si="6"/>
        <v>6.7105999987688847E-3</v>
      </c>
      <c r="F47" s="69">
        <f t="shared" si="7"/>
        <v>0.71020000000000005</v>
      </c>
      <c r="G47" s="69">
        <f t="shared" si="8"/>
        <v>6.7105999987688847E-3</v>
      </c>
      <c r="H47" s="69">
        <f t="shared" si="9"/>
        <v>0.50438404000000003</v>
      </c>
      <c r="I47" s="69">
        <f t="shared" si="10"/>
        <v>0.35821354520800003</v>
      </c>
      <c r="J47" s="69">
        <f t="shared" si="11"/>
        <v>0.25440325980672163</v>
      </c>
      <c r="K47" s="69">
        <f t="shared" si="12"/>
        <v>4.765868119125662E-3</v>
      </c>
      <c r="L47" s="69">
        <f t="shared" si="13"/>
        <v>3.3847195382030455E-3</v>
      </c>
      <c r="M47" s="69">
        <f t="shared" ca="1" si="14"/>
        <v>6.4548130698074292E-3</v>
      </c>
      <c r="N47" s="69">
        <f t="shared" ca="1" si="15"/>
        <v>6.5426953027532696E-8</v>
      </c>
      <c r="O47" s="79">
        <f t="shared" ca="1" si="16"/>
        <v>0.1435948225221691</v>
      </c>
      <c r="P47" s="69">
        <f t="shared" ca="1" si="17"/>
        <v>3.5831045204880052</v>
      </c>
      <c r="Q47" s="69">
        <f t="shared" ca="1" si="18"/>
        <v>0.95548270327603857</v>
      </c>
      <c r="R47" s="44">
        <f t="shared" ca="1" si="19"/>
        <v>2.5578692896145554E-4</v>
      </c>
    </row>
    <row r="48" spans="1:18">
      <c r="A48" s="75">
        <v>8456.5</v>
      </c>
      <c r="B48" s="75">
        <v>1.0046949995739851E-2</v>
      </c>
      <c r="C48" s="75">
        <v>1</v>
      </c>
      <c r="D48" s="76">
        <f t="shared" si="5"/>
        <v>0.84565000000000001</v>
      </c>
      <c r="E48" s="76">
        <f t="shared" si="6"/>
        <v>1.0046949995739851E-2</v>
      </c>
      <c r="F48" s="69">
        <f t="shared" si="7"/>
        <v>0.84565000000000001</v>
      </c>
      <c r="G48" s="69">
        <f t="shared" si="8"/>
        <v>1.0046949995739851E-2</v>
      </c>
      <c r="H48" s="69">
        <f t="shared" si="9"/>
        <v>0.71512392250000001</v>
      </c>
      <c r="I48" s="69">
        <f t="shared" si="10"/>
        <v>0.60474454506212505</v>
      </c>
      <c r="J48" s="69">
        <f t="shared" si="11"/>
        <v>0.51140222453178608</v>
      </c>
      <c r="K48" s="69">
        <f t="shared" si="12"/>
        <v>8.4962032638974047E-3</v>
      </c>
      <c r="L48" s="69">
        <f t="shared" si="13"/>
        <v>7.1848142901148404E-3</v>
      </c>
      <c r="M48" s="69">
        <f t="shared" ca="1" si="14"/>
        <v>9.9286017412614502E-3</v>
      </c>
      <c r="N48" s="69">
        <f t="shared" ca="1" si="15"/>
        <v>1.4006309338084343E-8</v>
      </c>
      <c r="O48" s="79">
        <f t="shared" ca="1" si="16"/>
        <v>3.5277193567609395E-2</v>
      </c>
      <c r="P48" s="69">
        <f t="shared" ca="1" si="17"/>
        <v>2.8520443401689075</v>
      </c>
      <c r="Q48" s="69">
        <f t="shared" ca="1" si="18"/>
        <v>9.2537814690066487</v>
      </c>
      <c r="R48" s="44">
        <f t="shared" ca="1" si="19"/>
        <v>1.1834825447840092E-4</v>
      </c>
    </row>
    <row r="49" spans="1:18">
      <c r="A49" s="75">
        <v>8503</v>
      </c>
      <c r="B49" s="75">
        <v>1.0370899995905347E-2</v>
      </c>
      <c r="C49" s="83">
        <v>1</v>
      </c>
      <c r="D49" s="76">
        <f t="shared" si="5"/>
        <v>0.85029999999999994</v>
      </c>
      <c r="E49" s="76">
        <f t="shared" si="6"/>
        <v>1.0370899995905347E-2</v>
      </c>
      <c r="F49" s="69">
        <f t="shared" si="7"/>
        <v>0.85029999999999994</v>
      </c>
      <c r="G49" s="69">
        <f t="shared" si="8"/>
        <v>1.0370899995905347E-2</v>
      </c>
      <c r="H49" s="69">
        <f t="shared" si="9"/>
        <v>0.72301008999999994</v>
      </c>
      <c r="I49" s="69">
        <f t="shared" si="10"/>
        <v>0.61477547952699996</v>
      </c>
      <c r="J49" s="69">
        <f t="shared" si="11"/>
        <v>0.52274359024180805</v>
      </c>
      <c r="K49" s="69">
        <f t="shared" si="12"/>
        <v>8.8183762665183154E-3</v>
      </c>
      <c r="L49" s="69">
        <f t="shared" si="13"/>
        <v>7.4982653394205234E-3</v>
      </c>
      <c r="M49" s="69">
        <f t="shared" ca="1" si="14"/>
        <v>1.0067601127585431E-2</v>
      </c>
      <c r="N49" s="69">
        <f t="shared" ca="1" si="15"/>
        <v>9.1990203524142003E-8</v>
      </c>
      <c r="O49" s="79">
        <f t="shared" ca="1" si="16"/>
        <v>4.5532185835689402E-2</v>
      </c>
      <c r="P49" s="69">
        <f t="shared" ca="1" si="17"/>
        <v>3.4057114199739438</v>
      </c>
      <c r="Q49" s="69">
        <f t="shared" ca="1" si="18"/>
        <v>10.330284290141167</v>
      </c>
      <c r="R49" s="44">
        <f t="shared" ca="1" si="19"/>
        <v>3.0329886831991643E-4</v>
      </c>
    </row>
    <row r="50" spans="1:18">
      <c r="A50" s="75">
        <v>8632.5</v>
      </c>
      <c r="B50" s="75">
        <v>1.0139749996596947E-2</v>
      </c>
      <c r="C50" s="75">
        <v>1</v>
      </c>
      <c r="D50" s="76">
        <f t="shared" si="5"/>
        <v>0.86324999999999996</v>
      </c>
      <c r="E50" s="76">
        <f t="shared" si="6"/>
        <v>1.0139749996596947E-2</v>
      </c>
      <c r="F50" s="69">
        <f t="shared" si="7"/>
        <v>0.86324999999999996</v>
      </c>
      <c r="G50" s="69">
        <f t="shared" si="8"/>
        <v>1.0139749996596947E-2</v>
      </c>
      <c r="H50" s="69">
        <f t="shared" si="9"/>
        <v>0.74520056249999989</v>
      </c>
      <c r="I50" s="69">
        <f t="shared" si="10"/>
        <v>0.64329438557812491</v>
      </c>
      <c r="J50" s="69">
        <f t="shared" si="11"/>
        <v>0.55532387835031627</v>
      </c>
      <c r="K50" s="69">
        <f t="shared" si="12"/>
        <v>8.7531391845623151E-3</v>
      </c>
      <c r="L50" s="69">
        <f t="shared" si="13"/>
        <v>7.5561474010734184E-3</v>
      </c>
      <c r="M50" s="69">
        <f t="shared" ca="1" si="14"/>
        <v>1.0461614598372238E-2</v>
      </c>
      <c r="N50" s="69">
        <f t="shared" ca="1" si="15"/>
        <v>1.0359682187596658E-7</v>
      </c>
      <c r="O50" s="79">
        <f t="shared" ca="1" si="16"/>
        <v>8.2198419444693041E-2</v>
      </c>
      <c r="P50" s="69">
        <f t="shared" ca="1" si="17"/>
        <v>5.2602721919030548</v>
      </c>
      <c r="Q50" s="69">
        <f t="shared" ca="1" si="18"/>
        <v>13.728616642406024</v>
      </c>
      <c r="R50" s="44">
        <f t="shared" ca="1" si="19"/>
        <v>-3.2186460177529089E-4</v>
      </c>
    </row>
    <row r="51" spans="1:18">
      <c r="A51" s="75">
        <v>9179.5</v>
      </c>
      <c r="B51" s="75">
        <v>1.1883849998412188E-2</v>
      </c>
      <c r="C51" s="83">
        <v>1</v>
      </c>
      <c r="D51" s="76">
        <f t="shared" si="5"/>
        <v>0.91795000000000004</v>
      </c>
      <c r="E51" s="76">
        <f t="shared" si="6"/>
        <v>1.1883849998412188E-2</v>
      </c>
      <c r="F51" s="69">
        <f t="shared" si="7"/>
        <v>0.91795000000000004</v>
      </c>
      <c r="G51" s="69">
        <f t="shared" si="8"/>
        <v>1.1883849998412188E-2</v>
      </c>
      <c r="H51" s="69">
        <f t="shared" si="9"/>
        <v>0.84263220250000004</v>
      </c>
      <c r="I51" s="69">
        <f t="shared" si="10"/>
        <v>0.77349423028487507</v>
      </c>
      <c r="J51" s="69">
        <f t="shared" si="11"/>
        <v>0.71002902869000106</v>
      </c>
      <c r="K51" s="69">
        <f t="shared" si="12"/>
        <v>1.0908780106042468E-2</v>
      </c>
      <c r="L51" s="69">
        <f t="shared" si="13"/>
        <v>1.0013714698341685E-2</v>
      </c>
      <c r="M51" s="69">
        <f t="shared" ca="1" si="14"/>
        <v>1.22380541715966E-2</v>
      </c>
      <c r="N51" s="69">
        <f t="shared" ca="1" si="15"/>
        <v>1.2546059630125262E-7</v>
      </c>
      <c r="O51" s="79">
        <f t="shared" ca="1" si="16"/>
        <v>0.39825068723950025</v>
      </c>
      <c r="P51" s="69">
        <f t="shared" ca="1" si="17"/>
        <v>19.163040836913677</v>
      </c>
      <c r="Q51" s="69">
        <f t="shared" ca="1" si="18"/>
        <v>35.68101250039421</v>
      </c>
      <c r="R51" s="44">
        <f t="shared" ca="1" si="19"/>
        <v>-3.5420417318441158E-4</v>
      </c>
    </row>
    <row r="52" spans="1:18">
      <c r="A52" s="75"/>
      <c r="B52" s="75"/>
      <c r="C52" s="75"/>
      <c r="D52" s="76">
        <f t="shared" si="5"/>
        <v>0</v>
      </c>
      <c r="E52" s="76">
        <f t="shared" si="6"/>
        <v>0</v>
      </c>
      <c r="F52" s="69">
        <f t="shared" si="7"/>
        <v>0</v>
      </c>
      <c r="G52" s="69">
        <f t="shared" si="8"/>
        <v>0</v>
      </c>
      <c r="H52" s="69">
        <f t="shared" si="9"/>
        <v>0</v>
      </c>
      <c r="I52" s="69">
        <f t="shared" si="10"/>
        <v>0</v>
      </c>
      <c r="J52" s="69">
        <f t="shared" si="11"/>
        <v>0</v>
      </c>
      <c r="K52" s="69">
        <f t="shared" si="12"/>
        <v>0</v>
      </c>
      <c r="L52" s="69">
        <f t="shared" si="13"/>
        <v>0</v>
      </c>
      <c r="M52" s="69">
        <f t="shared" ca="1" si="14"/>
        <v>6.4428367376932428E-3</v>
      </c>
      <c r="N52" s="69">
        <f t="shared" ca="1" si="15"/>
        <v>0</v>
      </c>
      <c r="O52" s="79">
        <f t="shared" ca="1" si="16"/>
        <v>0</v>
      </c>
      <c r="P52" s="69">
        <f t="shared" ca="1" si="17"/>
        <v>0</v>
      </c>
      <c r="Q52" s="69">
        <f t="shared" ca="1" si="18"/>
        <v>0</v>
      </c>
      <c r="R52" s="44">
        <f t="shared" ca="1" si="19"/>
        <v>-6.4428367376932428E-3</v>
      </c>
    </row>
    <row r="53" spans="1:18">
      <c r="A53" s="75"/>
      <c r="B53" s="75"/>
      <c r="C53" s="75"/>
      <c r="D53" s="76">
        <f t="shared" si="5"/>
        <v>0</v>
      </c>
      <c r="E53" s="76">
        <f t="shared" si="6"/>
        <v>0</v>
      </c>
      <c r="F53" s="69">
        <f t="shared" si="7"/>
        <v>0</v>
      </c>
      <c r="G53" s="69">
        <f t="shared" si="8"/>
        <v>0</v>
      </c>
      <c r="H53" s="69">
        <f t="shared" si="9"/>
        <v>0</v>
      </c>
      <c r="I53" s="69">
        <f t="shared" si="10"/>
        <v>0</v>
      </c>
      <c r="J53" s="69">
        <f t="shared" si="11"/>
        <v>0</v>
      </c>
      <c r="K53" s="69">
        <f t="shared" si="12"/>
        <v>0</v>
      </c>
      <c r="L53" s="69">
        <f t="shared" si="13"/>
        <v>0</v>
      </c>
      <c r="M53" s="69">
        <f t="shared" ca="1" si="14"/>
        <v>6.4428367376932428E-3</v>
      </c>
      <c r="N53" s="69">
        <f t="shared" ca="1" si="15"/>
        <v>0</v>
      </c>
      <c r="O53" s="79">
        <f t="shared" ca="1" si="16"/>
        <v>0</v>
      </c>
      <c r="P53" s="69">
        <f t="shared" ca="1" si="17"/>
        <v>0</v>
      </c>
      <c r="Q53" s="69">
        <f t="shared" ca="1" si="18"/>
        <v>0</v>
      </c>
      <c r="R53" s="44">
        <f t="shared" ca="1" si="19"/>
        <v>-6.4428367376932428E-3</v>
      </c>
    </row>
    <row r="54" spans="1:18">
      <c r="A54" s="75"/>
      <c r="B54" s="75"/>
      <c r="C54" s="75"/>
      <c r="D54" s="76">
        <f t="shared" si="5"/>
        <v>0</v>
      </c>
      <c r="E54" s="76">
        <f t="shared" si="6"/>
        <v>0</v>
      </c>
      <c r="F54" s="69">
        <f t="shared" si="7"/>
        <v>0</v>
      </c>
      <c r="G54" s="69">
        <f t="shared" si="8"/>
        <v>0</v>
      </c>
      <c r="H54" s="69">
        <f t="shared" si="9"/>
        <v>0</v>
      </c>
      <c r="I54" s="69">
        <f t="shared" si="10"/>
        <v>0</v>
      </c>
      <c r="J54" s="69">
        <f t="shared" si="11"/>
        <v>0</v>
      </c>
      <c r="K54" s="69">
        <f t="shared" si="12"/>
        <v>0</v>
      </c>
      <c r="L54" s="69">
        <f t="shared" si="13"/>
        <v>0</v>
      </c>
      <c r="M54" s="69">
        <f t="shared" ca="1" si="14"/>
        <v>6.4428367376932428E-3</v>
      </c>
      <c r="N54" s="69">
        <f t="shared" ca="1" si="15"/>
        <v>0</v>
      </c>
      <c r="O54" s="79">
        <f t="shared" ca="1" si="16"/>
        <v>0</v>
      </c>
      <c r="P54" s="69">
        <f t="shared" ca="1" si="17"/>
        <v>0</v>
      </c>
      <c r="Q54" s="69">
        <f t="shared" ca="1" si="18"/>
        <v>0</v>
      </c>
      <c r="R54" s="44">
        <f t="shared" ca="1" si="19"/>
        <v>-6.4428367376932428E-3</v>
      </c>
    </row>
    <row r="55" spans="1:18">
      <c r="A55" s="75"/>
      <c r="B55" s="75"/>
      <c r="C55" s="75"/>
      <c r="D55" s="76">
        <f t="shared" si="5"/>
        <v>0</v>
      </c>
      <c r="E55" s="76">
        <f t="shared" si="6"/>
        <v>0</v>
      </c>
      <c r="F55" s="69">
        <f t="shared" si="7"/>
        <v>0</v>
      </c>
      <c r="G55" s="69">
        <f t="shared" si="8"/>
        <v>0</v>
      </c>
      <c r="H55" s="69">
        <f t="shared" si="9"/>
        <v>0</v>
      </c>
      <c r="I55" s="69">
        <f t="shared" si="10"/>
        <v>0</v>
      </c>
      <c r="J55" s="69">
        <f t="shared" si="11"/>
        <v>0</v>
      </c>
      <c r="K55" s="69">
        <f t="shared" si="12"/>
        <v>0</v>
      </c>
      <c r="L55" s="69">
        <f t="shared" si="13"/>
        <v>0</v>
      </c>
      <c r="M55" s="69">
        <f t="shared" ca="1" si="14"/>
        <v>6.4428367376932428E-3</v>
      </c>
      <c r="N55" s="69">
        <f t="shared" ca="1" si="15"/>
        <v>0</v>
      </c>
      <c r="O55" s="79">
        <f t="shared" ca="1" si="16"/>
        <v>0</v>
      </c>
      <c r="P55" s="69">
        <f t="shared" ca="1" si="17"/>
        <v>0</v>
      </c>
      <c r="Q55" s="69">
        <f t="shared" ca="1" si="18"/>
        <v>0</v>
      </c>
      <c r="R55" s="44">
        <f t="shared" ca="1" si="19"/>
        <v>-6.4428367376932428E-3</v>
      </c>
    </row>
    <row r="56" spans="1:18">
      <c r="A56" s="75"/>
      <c r="B56" s="75"/>
      <c r="C56" s="75"/>
      <c r="D56" s="76">
        <f t="shared" si="5"/>
        <v>0</v>
      </c>
      <c r="E56" s="76">
        <f t="shared" si="6"/>
        <v>0</v>
      </c>
      <c r="F56" s="69">
        <f t="shared" si="7"/>
        <v>0</v>
      </c>
      <c r="G56" s="69">
        <f t="shared" si="8"/>
        <v>0</v>
      </c>
      <c r="H56" s="69">
        <f t="shared" si="9"/>
        <v>0</v>
      </c>
      <c r="I56" s="69">
        <f t="shared" si="10"/>
        <v>0</v>
      </c>
      <c r="J56" s="69">
        <f t="shared" si="11"/>
        <v>0</v>
      </c>
      <c r="K56" s="69">
        <f t="shared" si="12"/>
        <v>0</v>
      </c>
      <c r="L56" s="69">
        <f t="shared" si="13"/>
        <v>0</v>
      </c>
      <c r="M56" s="69">
        <f t="shared" ca="1" si="14"/>
        <v>6.4428367376932428E-3</v>
      </c>
      <c r="N56" s="69">
        <f t="shared" ca="1" si="15"/>
        <v>0</v>
      </c>
      <c r="O56" s="79">
        <f t="shared" ca="1" si="16"/>
        <v>0</v>
      </c>
      <c r="P56" s="69">
        <f t="shared" ca="1" si="17"/>
        <v>0</v>
      </c>
      <c r="Q56" s="69">
        <f t="shared" ca="1" si="18"/>
        <v>0</v>
      </c>
      <c r="R56" s="44">
        <f t="shared" ca="1" si="19"/>
        <v>-6.4428367376932428E-3</v>
      </c>
    </row>
    <row r="57" spans="1:18">
      <c r="A57" s="75"/>
      <c r="B57" s="75"/>
      <c r="C57" s="75"/>
      <c r="D57" s="76">
        <f t="shared" si="5"/>
        <v>0</v>
      </c>
      <c r="E57" s="76">
        <f t="shared" si="6"/>
        <v>0</v>
      </c>
      <c r="F57" s="69">
        <f t="shared" si="7"/>
        <v>0</v>
      </c>
      <c r="G57" s="69">
        <f t="shared" si="8"/>
        <v>0</v>
      </c>
      <c r="H57" s="69">
        <f t="shared" si="9"/>
        <v>0</v>
      </c>
      <c r="I57" s="69">
        <f t="shared" si="10"/>
        <v>0</v>
      </c>
      <c r="J57" s="69">
        <f t="shared" si="11"/>
        <v>0</v>
      </c>
      <c r="K57" s="69">
        <f t="shared" si="12"/>
        <v>0</v>
      </c>
      <c r="L57" s="69">
        <f t="shared" si="13"/>
        <v>0</v>
      </c>
      <c r="M57" s="69">
        <f t="shared" ca="1" si="14"/>
        <v>6.4428367376932428E-3</v>
      </c>
      <c r="N57" s="69">
        <f t="shared" ca="1" si="15"/>
        <v>0</v>
      </c>
      <c r="O57" s="79">
        <f t="shared" ca="1" si="16"/>
        <v>0</v>
      </c>
      <c r="P57" s="69">
        <f t="shared" ca="1" si="17"/>
        <v>0</v>
      </c>
      <c r="Q57" s="69">
        <f t="shared" ca="1" si="18"/>
        <v>0</v>
      </c>
      <c r="R57" s="44">
        <f t="shared" ca="1" si="19"/>
        <v>-6.4428367376932428E-3</v>
      </c>
    </row>
    <row r="58" spans="1:18">
      <c r="A58" s="75"/>
      <c r="B58" s="75"/>
      <c r="C58" s="75"/>
      <c r="D58" s="76">
        <f t="shared" si="5"/>
        <v>0</v>
      </c>
      <c r="E58" s="76">
        <f t="shared" si="6"/>
        <v>0</v>
      </c>
      <c r="F58" s="69">
        <f t="shared" si="7"/>
        <v>0</v>
      </c>
      <c r="G58" s="69">
        <f t="shared" si="8"/>
        <v>0</v>
      </c>
      <c r="H58" s="69">
        <f t="shared" si="9"/>
        <v>0</v>
      </c>
      <c r="I58" s="69">
        <f t="shared" si="10"/>
        <v>0</v>
      </c>
      <c r="J58" s="69">
        <f t="shared" si="11"/>
        <v>0</v>
      </c>
      <c r="K58" s="69">
        <f t="shared" si="12"/>
        <v>0</v>
      </c>
      <c r="L58" s="69">
        <f t="shared" si="13"/>
        <v>0</v>
      </c>
      <c r="M58" s="69">
        <f t="shared" ca="1" si="14"/>
        <v>6.4428367376932428E-3</v>
      </c>
      <c r="N58" s="69">
        <f t="shared" ca="1" si="15"/>
        <v>0</v>
      </c>
      <c r="O58" s="79">
        <f t="shared" ca="1" si="16"/>
        <v>0</v>
      </c>
      <c r="P58" s="69">
        <f t="shared" ca="1" si="17"/>
        <v>0</v>
      </c>
      <c r="Q58" s="69">
        <f t="shared" ca="1" si="18"/>
        <v>0</v>
      </c>
      <c r="R58" s="44">
        <f t="shared" ca="1" si="19"/>
        <v>-6.4428367376932428E-3</v>
      </c>
    </row>
    <row r="59" spans="1:18">
      <c r="A59" s="75"/>
      <c r="B59" s="75"/>
      <c r="C59" s="75"/>
      <c r="D59" s="76">
        <f t="shared" si="5"/>
        <v>0</v>
      </c>
      <c r="E59" s="76">
        <f t="shared" si="6"/>
        <v>0</v>
      </c>
      <c r="F59" s="69">
        <f t="shared" si="7"/>
        <v>0</v>
      </c>
      <c r="G59" s="69">
        <f t="shared" si="8"/>
        <v>0</v>
      </c>
      <c r="H59" s="69">
        <f t="shared" si="9"/>
        <v>0</v>
      </c>
      <c r="I59" s="69">
        <f t="shared" si="10"/>
        <v>0</v>
      </c>
      <c r="J59" s="69">
        <f t="shared" si="11"/>
        <v>0</v>
      </c>
      <c r="K59" s="69">
        <f t="shared" si="12"/>
        <v>0</v>
      </c>
      <c r="L59" s="69">
        <f t="shared" si="13"/>
        <v>0</v>
      </c>
      <c r="M59" s="69">
        <f t="shared" ca="1" si="14"/>
        <v>6.4428367376932428E-3</v>
      </c>
      <c r="N59" s="69">
        <f t="shared" ca="1" si="15"/>
        <v>0</v>
      </c>
      <c r="O59" s="79">
        <f t="shared" ca="1" si="16"/>
        <v>0</v>
      </c>
      <c r="P59" s="69">
        <f t="shared" ca="1" si="17"/>
        <v>0</v>
      </c>
      <c r="Q59" s="69">
        <f t="shared" ca="1" si="18"/>
        <v>0</v>
      </c>
      <c r="R59" s="44">
        <f t="shared" ca="1" si="19"/>
        <v>-6.4428367376932428E-3</v>
      </c>
    </row>
    <row r="60" spans="1:18">
      <c r="A60" s="75"/>
      <c r="B60" s="75"/>
      <c r="C60" s="75"/>
      <c r="D60" s="76">
        <f t="shared" si="5"/>
        <v>0</v>
      </c>
      <c r="E60" s="76">
        <f t="shared" si="6"/>
        <v>0</v>
      </c>
      <c r="F60" s="69">
        <f t="shared" si="7"/>
        <v>0</v>
      </c>
      <c r="G60" s="69">
        <f t="shared" si="8"/>
        <v>0</v>
      </c>
      <c r="H60" s="69">
        <f t="shared" si="9"/>
        <v>0</v>
      </c>
      <c r="I60" s="69">
        <f t="shared" si="10"/>
        <v>0</v>
      </c>
      <c r="J60" s="69">
        <f t="shared" si="11"/>
        <v>0</v>
      </c>
      <c r="K60" s="69">
        <f t="shared" si="12"/>
        <v>0</v>
      </c>
      <c r="L60" s="69">
        <f t="shared" si="13"/>
        <v>0</v>
      </c>
      <c r="M60" s="69">
        <f t="shared" ca="1" si="14"/>
        <v>6.4428367376932428E-3</v>
      </c>
      <c r="N60" s="69">
        <f t="shared" ca="1" si="15"/>
        <v>0</v>
      </c>
      <c r="O60" s="79">
        <f t="shared" ca="1" si="16"/>
        <v>0</v>
      </c>
      <c r="P60" s="69">
        <f t="shared" ca="1" si="17"/>
        <v>0</v>
      </c>
      <c r="Q60" s="69">
        <f t="shared" ca="1" si="18"/>
        <v>0</v>
      </c>
      <c r="R60" s="44">
        <f t="shared" ca="1" si="19"/>
        <v>-6.4428367376932428E-3</v>
      </c>
    </row>
    <row r="61" spans="1:18">
      <c r="A61" s="75"/>
      <c r="B61" s="75"/>
      <c r="C61" s="75"/>
      <c r="D61" s="76">
        <f t="shared" si="5"/>
        <v>0</v>
      </c>
      <c r="E61" s="76">
        <f t="shared" si="6"/>
        <v>0</v>
      </c>
      <c r="F61" s="69">
        <f t="shared" si="7"/>
        <v>0</v>
      </c>
      <c r="G61" s="69">
        <f t="shared" si="8"/>
        <v>0</v>
      </c>
      <c r="H61" s="69">
        <f t="shared" si="9"/>
        <v>0</v>
      </c>
      <c r="I61" s="69">
        <f t="shared" si="10"/>
        <v>0</v>
      </c>
      <c r="J61" s="69">
        <f t="shared" si="11"/>
        <v>0</v>
      </c>
      <c r="K61" s="69">
        <f t="shared" si="12"/>
        <v>0</v>
      </c>
      <c r="L61" s="69">
        <f t="shared" si="13"/>
        <v>0</v>
      </c>
      <c r="M61" s="69">
        <f t="shared" ca="1" si="14"/>
        <v>6.4428367376932428E-3</v>
      </c>
      <c r="N61" s="69">
        <f t="shared" ca="1" si="15"/>
        <v>0</v>
      </c>
      <c r="O61" s="79">
        <f t="shared" ca="1" si="16"/>
        <v>0</v>
      </c>
      <c r="P61" s="69">
        <f t="shared" ca="1" si="17"/>
        <v>0</v>
      </c>
      <c r="Q61" s="69">
        <f t="shared" ca="1" si="18"/>
        <v>0</v>
      </c>
      <c r="R61" s="44">
        <f t="shared" ca="1" si="19"/>
        <v>-6.4428367376932428E-3</v>
      </c>
    </row>
    <row r="62" spans="1:18">
      <c r="A62" s="75"/>
      <c r="B62" s="75"/>
      <c r="C62" s="75"/>
      <c r="D62" s="76">
        <f t="shared" si="5"/>
        <v>0</v>
      </c>
      <c r="E62" s="76">
        <f t="shared" si="6"/>
        <v>0</v>
      </c>
      <c r="F62" s="69">
        <f t="shared" si="7"/>
        <v>0</v>
      </c>
      <c r="G62" s="69">
        <f t="shared" si="8"/>
        <v>0</v>
      </c>
      <c r="H62" s="69">
        <f t="shared" si="9"/>
        <v>0</v>
      </c>
      <c r="I62" s="69">
        <f t="shared" si="10"/>
        <v>0</v>
      </c>
      <c r="J62" s="69">
        <f t="shared" si="11"/>
        <v>0</v>
      </c>
      <c r="K62" s="69">
        <f t="shared" si="12"/>
        <v>0</v>
      </c>
      <c r="L62" s="69">
        <f t="shared" si="13"/>
        <v>0</v>
      </c>
      <c r="M62" s="69">
        <f t="shared" ca="1" si="14"/>
        <v>6.4428367376932428E-3</v>
      </c>
      <c r="N62" s="69">
        <f t="shared" ca="1" si="15"/>
        <v>0</v>
      </c>
      <c r="O62" s="79">
        <f t="shared" ca="1" si="16"/>
        <v>0</v>
      </c>
      <c r="P62" s="69">
        <f t="shared" ca="1" si="17"/>
        <v>0</v>
      </c>
      <c r="Q62" s="69">
        <f t="shared" ca="1" si="18"/>
        <v>0</v>
      </c>
      <c r="R62" s="44">
        <f t="shared" ca="1" si="19"/>
        <v>-6.4428367376932428E-3</v>
      </c>
    </row>
    <row r="63" spans="1:18">
      <c r="A63" s="75"/>
      <c r="B63" s="75"/>
      <c r="C63" s="75"/>
      <c r="D63" s="76">
        <f t="shared" si="5"/>
        <v>0</v>
      </c>
      <c r="E63" s="76">
        <f t="shared" si="6"/>
        <v>0</v>
      </c>
      <c r="F63" s="69">
        <f t="shared" si="7"/>
        <v>0</v>
      </c>
      <c r="G63" s="69">
        <f t="shared" si="8"/>
        <v>0</v>
      </c>
      <c r="H63" s="69">
        <f t="shared" si="9"/>
        <v>0</v>
      </c>
      <c r="I63" s="69">
        <f t="shared" si="10"/>
        <v>0</v>
      </c>
      <c r="J63" s="69">
        <f t="shared" si="11"/>
        <v>0</v>
      </c>
      <c r="K63" s="69">
        <f t="shared" si="12"/>
        <v>0</v>
      </c>
      <c r="L63" s="69">
        <f t="shared" si="13"/>
        <v>0</v>
      </c>
      <c r="M63" s="69">
        <f t="shared" ca="1" si="14"/>
        <v>6.4428367376932428E-3</v>
      </c>
      <c r="N63" s="69">
        <f t="shared" ca="1" si="15"/>
        <v>0</v>
      </c>
      <c r="O63" s="79">
        <f t="shared" ca="1" si="16"/>
        <v>0</v>
      </c>
      <c r="P63" s="69">
        <f t="shared" ca="1" si="17"/>
        <v>0</v>
      </c>
      <c r="Q63" s="69">
        <f t="shared" ca="1" si="18"/>
        <v>0</v>
      </c>
      <c r="R63" s="44">
        <f t="shared" ca="1" si="19"/>
        <v>-6.4428367376932428E-3</v>
      </c>
    </row>
    <row r="64" spans="1:18">
      <c r="A64" s="75"/>
      <c r="B64" s="75"/>
      <c r="C64" s="75"/>
      <c r="D64" s="76">
        <f t="shared" si="5"/>
        <v>0</v>
      </c>
      <c r="E64" s="76">
        <f t="shared" si="6"/>
        <v>0</v>
      </c>
      <c r="F64" s="69">
        <f t="shared" si="7"/>
        <v>0</v>
      </c>
      <c r="G64" s="69">
        <f t="shared" si="8"/>
        <v>0</v>
      </c>
      <c r="H64" s="69">
        <f t="shared" si="9"/>
        <v>0</v>
      </c>
      <c r="I64" s="69">
        <f t="shared" si="10"/>
        <v>0</v>
      </c>
      <c r="J64" s="69">
        <f t="shared" si="11"/>
        <v>0</v>
      </c>
      <c r="K64" s="69">
        <f t="shared" si="12"/>
        <v>0</v>
      </c>
      <c r="L64" s="69">
        <f t="shared" si="13"/>
        <v>0</v>
      </c>
      <c r="M64" s="69">
        <f t="shared" ca="1" si="14"/>
        <v>6.4428367376932428E-3</v>
      </c>
      <c r="N64" s="69">
        <f t="shared" ca="1" si="15"/>
        <v>0</v>
      </c>
      <c r="O64" s="79">
        <f t="shared" ca="1" si="16"/>
        <v>0</v>
      </c>
      <c r="P64" s="69">
        <f t="shared" ca="1" si="17"/>
        <v>0</v>
      </c>
      <c r="Q64" s="69">
        <f t="shared" ca="1" si="18"/>
        <v>0</v>
      </c>
      <c r="R64" s="44">
        <f t="shared" ca="1" si="19"/>
        <v>-6.4428367376932428E-3</v>
      </c>
    </row>
    <row r="65" spans="1:18">
      <c r="A65" s="75"/>
      <c r="B65" s="75"/>
      <c r="C65" s="75"/>
      <c r="D65" s="76">
        <f t="shared" si="5"/>
        <v>0</v>
      </c>
      <c r="E65" s="76">
        <f t="shared" si="6"/>
        <v>0</v>
      </c>
      <c r="F65" s="69">
        <f t="shared" si="7"/>
        <v>0</v>
      </c>
      <c r="G65" s="69">
        <f t="shared" si="8"/>
        <v>0</v>
      </c>
      <c r="H65" s="69">
        <f t="shared" si="9"/>
        <v>0</v>
      </c>
      <c r="I65" s="69">
        <f t="shared" si="10"/>
        <v>0</v>
      </c>
      <c r="J65" s="69">
        <f t="shared" si="11"/>
        <v>0</v>
      </c>
      <c r="K65" s="69">
        <f t="shared" si="12"/>
        <v>0</v>
      </c>
      <c r="L65" s="69">
        <f t="shared" si="13"/>
        <v>0</v>
      </c>
      <c r="M65" s="69">
        <f t="shared" ca="1" si="14"/>
        <v>6.4428367376932428E-3</v>
      </c>
      <c r="N65" s="69">
        <f t="shared" ca="1" si="15"/>
        <v>0</v>
      </c>
      <c r="O65" s="79">
        <f t="shared" ca="1" si="16"/>
        <v>0</v>
      </c>
      <c r="P65" s="69">
        <f t="shared" ca="1" si="17"/>
        <v>0</v>
      </c>
      <c r="Q65" s="69">
        <f t="shared" ca="1" si="18"/>
        <v>0</v>
      </c>
      <c r="R65" s="44">
        <f t="shared" ca="1" si="19"/>
        <v>-6.4428367376932428E-3</v>
      </c>
    </row>
    <row r="66" spans="1:18">
      <c r="A66" s="75"/>
      <c r="B66" s="75"/>
      <c r="C66" s="75"/>
      <c r="D66" s="76">
        <f t="shared" si="5"/>
        <v>0</v>
      </c>
      <c r="E66" s="76">
        <f t="shared" si="6"/>
        <v>0</v>
      </c>
      <c r="F66" s="69">
        <f t="shared" si="7"/>
        <v>0</v>
      </c>
      <c r="G66" s="69">
        <f t="shared" si="8"/>
        <v>0</v>
      </c>
      <c r="H66" s="69">
        <f t="shared" si="9"/>
        <v>0</v>
      </c>
      <c r="I66" s="69">
        <f t="shared" si="10"/>
        <v>0</v>
      </c>
      <c r="J66" s="69">
        <f t="shared" si="11"/>
        <v>0</v>
      </c>
      <c r="K66" s="69">
        <f t="shared" si="12"/>
        <v>0</v>
      </c>
      <c r="L66" s="69">
        <f t="shared" si="13"/>
        <v>0</v>
      </c>
      <c r="M66" s="69">
        <f t="shared" ca="1" si="14"/>
        <v>6.4428367376932428E-3</v>
      </c>
      <c r="N66" s="69">
        <f t="shared" ca="1" si="15"/>
        <v>0</v>
      </c>
      <c r="O66" s="79">
        <f t="shared" ca="1" si="16"/>
        <v>0</v>
      </c>
      <c r="P66" s="69">
        <f t="shared" ca="1" si="17"/>
        <v>0</v>
      </c>
      <c r="Q66" s="69">
        <f t="shared" ca="1" si="18"/>
        <v>0</v>
      </c>
      <c r="R66" s="44">
        <f t="shared" ca="1" si="19"/>
        <v>-6.4428367376932428E-3</v>
      </c>
    </row>
    <row r="67" spans="1:18">
      <c r="A67" s="75"/>
      <c r="B67" s="75"/>
      <c r="C67" s="75"/>
      <c r="D67" s="76">
        <f t="shared" si="5"/>
        <v>0</v>
      </c>
      <c r="E67" s="76">
        <f t="shared" si="6"/>
        <v>0</v>
      </c>
      <c r="F67" s="69">
        <f t="shared" si="7"/>
        <v>0</v>
      </c>
      <c r="G67" s="69">
        <f t="shared" si="8"/>
        <v>0</v>
      </c>
      <c r="H67" s="69">
        <f t="shared" si="9"/>
        <v>0</v>
      </c>
      <c r="I67" s="69">
        <f t="shared" si="10"/>
        <v>0</v>
      </c>
      <c r="J67" s="69">
        <f t="shared" si="11"/>
        <v>0</v>
      </c>
      <c r="K67" s="69">
        <f t="shared" si="12"/>
        <v>0</v>
      </c>
      <c r="L67" s="69">
        <f t="shared" si="13"/>
        <v>0</v>
      </c>
      <c r="M67" s="69">
        <f t="shared" ca="1" si="14"/>
        <v>6.4428367376932428E-3</v>
      </c>
      <c r="N67" s="69">
        <f t="shared" ca="1" si="15"/>
        <v>0</v>
      </c>
      <c r="O67" s="79">
        <f t="shared" ca="1" si="16"/>
        <v>0</v>
      </c>
      <c r="P67" s="69">
        <f t="shared" ca="1" si="17"/>
        <v>0</v>
      </c>
      <c r="Q67" s="69">
        <f t="shared" ca="1" si="18"/>
        <v>0</v>
      </c>
      <c r="R67" s="44">
        <f t="shared" ca="1" si="19"/>
        <v>-6.4428367376932428E-3</v>
      </c>
    </row>
    <row r="68" spans="1:18">
      <c r="A68" s="75"/>
      <c r="B68" s="75"/>
      <c r="C68" s="75"/>
      <c r="D68" s="76">
        <f t="shared" si="5"/>
        <v>0</v>
      </c>
      <c r="E68" s="76">
        <f t="shared" si="6"/>
        <v>0</v>
      </c>
      <c r="F68" s="69">
        <f t="shared" si="7"/>
        <v>0</v>
      </c>
      <c r="G68" s="69">
        <f t="shared" si="8"/>
        <v>0</v>
      </c>
      <c r="H68" s="69">
        <f t="shared" si="9"/>
        <v>0</v>
      </c>
      <c r="I68" s="69">
        <f t="shared" si="10"/>
        <v>0</v>
      </c>
      <c r="J68" s="69">
        <f t="shared" si="11"/>
        <v>0</v>
      </c>
      <c r="K68" s="69">
        <f t="shared" si="12"/>
        <v>0</v>
      </c>
      <c r="L68" s="69">
        <f t="shared" si="13"/>
        <v>0</v>
      </c>
      <c r="M68" s="69">
        <f t="shared" ca="1" si="14"/>
        <v>6.4428367376932428E-3</v>
      </c>
      <c r="N68" s="69">
        <f t="shared" ca="1" si="15"/>
        <v>0</v>
      </c>
      <c r="O68" s="79">
        <f t="shared" ca="1" si="16"/>
        <v>0</v>
      </c>
      <c r="P68" s="69">
        <f t="shared" ca="1" si="17"/>
        <v>0</v>
      </c>
      <c r="Q68" s="69">
        <f t="shared" ca="1" si="18"/>
        <v>0</v>
      </c>
      <c r="R68" s="44">
        <f t="shared" ca="1" si="19"/>
        <v>-6.4428367376932428E-3</v>
      </c>
    </row>
    <row r="69" spans="1:18">
      <c r="A69" s="75"/>
      <c r="B69" s="75"/>
      <c r="C69" s="75"/>
      <c r="D69" s="76">
        <f t="shared" si="5"/>
        <v>0</v>
      </c>
      <c r="E69" s="76">
        <f t="shared" si="6"/>
        <v>0</v>
      </c>
      <c r="F69" s="69">
        <f t="shared" si="7"/>
        <v>0</v>
      </c>
      <c r="G69" s="69">
        <f t="shared" si="8"/>
        <v>0</v>
      </c>
      <c r="H69" s="69">
        <f t="shared" si="9"/>
        <v>0</v>
      </c>
      <c r="I69" s="69">
        <f t="shared" si="10"/>
        <v>0</v>
      </c>
      <c r="J69" s="69">
        <f t="shared" si="11"/>
        <v>0</v>
      </c>
      <c r="K69" s="69">
        <f t="shared" si="12"/>
        <v>0</v>
      </c>
      <c r="L69" s="69">
        <f t="shared" si="13"/>
        <v>0</v>
      </c>
      <c r="M69" s="69">
        <f t="shared" ca="1" si="14"/>
        <v>6.4428367376932428E-3</v>
      </c>
      <c r="N69" s="69">
        <f t="shared" ca="1" si="15"/>
        <v>0</v>
      </c>
      <c r="O69" s="79">
        <f t="shared" ca="1" si="16"/>
        <v>0</v>
      </c>
      <c r="P69" s="69">
        <f t="shared" ca="1" si="17"/>
        <v>0</v>
      </c>
      <c r="Q69" s="69">
        <f t="shared" ca="1" si="18"/>
        <v>0</v>
      </c>
      <c r="R69" s="44">
        <f t="shared" ca="1" si="19"/>
        <v>-6.4428367376932428E-3</v>
      </c>
    </row>
    <row r="70" spans="1:18">
      <c r="A70" s="75"/>
      <c r="B70" s="75"/>
      <c r="C70" s="75"/>
      <c r="D70" s="76">
        <f t="shared" si="5"/>
        <v>0</v>
      </c>
      <c r="E70" s="76">
        <f t="shared" si="6"/>
        <v>0</v>
      </c>
      <c r="F70" s="69">
        <f t="shared" si="7"/>
        <v>0</v>
      </c>
      <c r="G70" s="69">
        <f t="shared" si="8"/>
        <v>0</v>
      </c>
      <c r="H70" s="69">
        <f t="shared" si="9"/>
        <v>0</v>
      </c>
      <c r="I70" s="69">
        <f t="shared" si="10"/>
        <v>0</v>
      </c>
      <c r="J70" s="69">
        <f t="shared" si="11"/>
        <v>0</v>
      </c>
      <c r="K70" s="69">
        <f t="shared" si="12"/>
        <v>0</v>
      </c>
      <c r="L70" s="69">
        <f t="shared" si="13"/>
        <v>0</v>
      </c>
      <c r="M70" s="69">
        <f t="shared" ca="1" si="14"/>
        <v>6.4428367376932428E-3</v>
      </c>
      <c r="N70" s="69">
        <f t="shared" ca="1" si="15"/>
        <v>0</v>
      </c>
      <c r="O70" s="79">
        <f t="shared" ca="1" si="16"/>
        <v>0</v>
      </c>
      <c r="P70" s="69">
        <f t="shared" ca="1" si="17"/>
        <v>0</v>
      </c>
      <c r="Q70" s="69">
        <f t="shared" ca="1" si="18"/>
        <v>0</v>
      </c>
      <c r="R70" s="44">
        <f t="shared" ca="1" si="19"/>
        <v>-6.4428367376932428E-3</v>
      </c>
    </row>
    <row r="71" spans="1:18">
      <c r="A71" s="75"/>
      <c r="B71" s="75"/>
      <c r="C71" s="75"/>
      <c r="D71" s="76">
        <f t="shared" si="5"/>
        <v>0</v>
      </c>
      <c r="E71" s="76">
        <f t="shared" si="6"/>
        <v>0</v>
      </c>
      <c r="F71" s="69">
        <f t="shared" si="7"/>
        <v>0</v>
      </c>
      <c r="G71" s="69">
        <f t="shared" si="8"/>
        <v>0</v>
      </c>
      <c r="H71" s="69">
        <f t="shared" si="9"/>
        <v>0</v>
      </c>
      <c r="I71" s="69">
        <f t="shared" si="10"/>
        <v>0</v>
      </c>
      <c r="J71" s="69">
        <f t="shared" si="11"/>
        <v>0</v>
      </c>
      <c r="K71" s="69">
        <f t="shared" si="12"/>
        <v>0</v>
      </c>
      <c r="L71" s="69">
        <f t="shared" si="13"/>
        <v>0</v>
      </c>
      <c r="M71" s="69">
        <f t="shared" ca="1" si="14"/>
        <v>6.4428367376932428E-3</v>
      </c>
      <c r="N71" s="69">
        <f t="shared" ca="1" si="15"/>
        <v>0</v>
      </c>
      <c r="O71" s="79">
        <f t="shared" ca="1" si="16"/>
        <v>0</v>
      </c>
      <c r="P71" s="69">
        <f t="shared" ca="1" si="17"/>
        <v>0</v>
      </c>
      <c r="Q71" s="69">
        <f t="shared" ca="1" si="18"/>
        <v>0</v>
      </c>
      <c r="R71" s="44">
        <f t="shared" ca="1" si="19"/>
        <v>-6.4428367376932428E-3</v>
      </c>
    </row>
    <row r="72" spans="1:18">
      <c r="A72" s="75"/>
      <c r="B72" s="75"/>
      <c r="C72" s="75"/>
      <c r="D72" s="76">
        <f t="shared" si="5"/>
        <v>0</v>
      </c>
      <c r="E72" s="76">
        <f t="shared" si="6"/>
        <v>0</v>
      </c>
      <c r="F72" s="69">
        <f t="shared" si="7"/>
        <v>0</v>
      </c>
      <c r="G72" s="69">
        <f t="shared" si="8"/>
        <v>0</v>
      </c>
      <c r="H72" s="69">
        <f t="shared" si="9"/>
        <v>0</v>
      </c>
      <c r="I72" s="69">
        <f t="shared" si="10"/>
        <v>0</v>
      </c>
      <c r="J72" s="69">
        <f t="shared" si="11"/>
        <v>0</v>
      </c>
      <c r="K72" s="69">
        <f t="shared" si="12"/>
        <v>0</v>
      </c>
      <c r="L72" s="69">
        <f t="shared" si="13"/>
        <v>0</v>
      </c>
      <c r="M72" s="69">
        <f t="shared" ca="1" si="14"/>
        <v>6.4428367376932428E-3</v>
      </c>
      <c r="N72" s="69">
        <f t="shared" ca="1" si="15"/>
        <v>0</v>
      </c>
      <c r="O72" s="79">
        <f t="shared" ca="1" si="16"/>
        <v>0</v>
      </c>
      <c r="P72" s="69">
        <f t="shared" ca="1" si="17"/>
        <v>0</v>
      </c>
      <c r="Q72" s="69">
        <f t="shared" ca="1" si="18"/>
        <v>0</v>
      </c>
      <c r="R72" s="44">
        <f t="shared" ca="1" si="19"/>
        <v>-6.4428367376932428E-3</v>
      </c>
    </row>
    <row r="73" spans="1:18">
      <c r="A73" s="75"/>
      <c r="B73" s="75"/>
      <c r="C73" s="75"/>
      <c r="D73" s="76">
        <f t="shared" si="5"/>
        <v>0</v>
      </c>
      <c r="E73" s="76">
        <f t="shared" si="6"/>
        <v>0</v>
      </c>
      <c r="F73" s="69">
        <f t="shared" si="7"/>
        <v>0</v>
      </c>
      <c r="G73" s="69">
        <f t="shared" si="8"/>
        <v>0</v>
      </c>
      <c r="H73" s="69">
        <f t="shared" si="9"/>
        <v>0</v>
      </c>
      <c r="I73" s="69">
        <f t="shared" si="10"/>
        <v>0</v>
      </c>
      <c r="J73" s="69">
        <f t="shared" si="11"/>
        <v>0</v>
      </c>
      <c r="K73" s="69">
        <f t="shared" si="12"/>
        <v>0</v>
      </c>
      <c r="L73" s="69">
        <f t="shared" si="13"/>
        <v>0</v>
      </c>
      <c r="M73" s="69">
        <f t="shared" ca="1" si="14"/>
        <v>6.4428367376932428E-3</v>
      </c>
      <c r="N73" s="69">
        <f t="shared" ca="1" si="15"/>
        <v>0</v>
      </c>
      <c r="O73" s="79">
        <f t="shared" ca="1" si="16"/>
        <v>0</v>
      </c>
      <c r="P73" s="69">
        <f t="shared" ca="1" si="17"/>
        <v>0</v>
      </c>
      <c r="Q73" s="69">
        <f t="shared" ca="1" si="18"/>
        <v>0</v>
      </c>
      <c r="R73" s="44">
        <f t="shared" ca="1" si="19"/>
        <v>-6.4428367376932428E-3</v>
      </c>
    </row>
    <row r="74" spans="1:18">
      <c r="A74" s="75"/>
      <c r="B74" s="75"/>
      <c r="C74" s="75"/>
      <c r="D74" s="76">
        <f t="shared" si="5"/>
        <v>0</v>
      </c>
      <c r="E74" s="76">
        <f t="shared" si="6"/>
        <v>0</v>
      </c>
      <c r="F74" s="69">
        <f t="shared" si="7"/>
        <v>0</v>
      </c>
      <c r="G74" s="69">
        <f t="shared" si="8"/>
        <v>0</v>
      </c>
      <c r="H74" s="69">
        <f t="shared" si="9"/>
        <v>0</v>
      </c>
      <c r="I74" s="69">
        <f t="shared" si="10"/>
        <v>0</v>
      </c>
      <c r="J74" s="69">
        <f t="shared" si="11"/>
        <v>0</v>
      </c>
      <c r="K74" s="69">
        <f t="shared" si="12"/>
        <v>0</v>
      </c>
      <c r="L74" s="69">
        <f t="shared" si="13"/>
        <v>0</v>
      </c>
      <c r="M74" s="69">
        <f t="shared" ca="1" si="14"/>
        <v>6.4428367376932428E-3</v>
      </c>
      <c r="N74" s="69">
        <f t="shared" ca="1" si="15"/>
        <v>0</v>
      </c>
      <c r="O74" s="79">
        <f t="shared" ca="1" si="16"/>
        <v>0</v>
      </c>
      <c r="P74" s="69">
        <f t="shared" ca="1" si="17"/>
        <v>0</v>
      </c>
      <c r="Q74" s="69">
        <f t="shared" ca="1" si="18"/>
        <v>0</v>
      </c>
      <c r="R74" s="44">
        <f t="shared" ca="1" si="19"/>
        <v>-6.4428367376932428E-3</v>
      </c>
    </row>
    <row r="75" spans="1:18">
      <c r="A75" s="75"/>
      <c r="B75" s="75"/>
      <c r="C75" s="75"/>
      <c r="D75" s="76">
        <f t="shared" si="5"/>
        <v>0</v>
      </c>
      <c r="E75" s="76">
        <f t="shared" si="6"/>
        <v>0</v>
      </c>
      <c r="F75" s="69">
        <f t="shared" si="7"/>
        <v>0</v>
      </c>
      <c r="G75" s="69">
        <f t="shared" si="8"/>
        <v>0</v>
      </c>
      <c r="H75" s="69">
        <f t="shared" si="9"/>
        <v>0</v>
      </c>
      <c r="I75" s="69">
        <f t="shared" si="10"/>
        <v>0</v>
      </c>
      <c r="J75" s="69">
        <f t="shared" si="11"/>
        <v>0</v>
      </c>
      <c r="K75" s="69">
        <f t="shared" si="12"/>
        <v>0</v>
      </c>
      <c r="L75" s="69">
        <f t="shared" si="13"/>
        <v>0</v>
      </c>
      <c r="M75" s="69">
        <f t="shared" ca="1" si="14"/>
        <v>6.4428367376932428E-3</v>
      </c>
      <c r="N75" s="69">
        <f t="shared" ca="1" si="15"/>
        <v>0</v>
      </c>
      <c r="O75" s="79">
        <f t="shared" ca="1" si="16"/>
        <v>0</v>
      </c>
      <c r="P75" s="69">
        <f t="shared" ca="1" si="17"/>
        <v>0</v>
      </c>
      <c r="Q75" s="69">
        <f t="shared" ca="1" si="18"/>
        <v>0</v>
      </c>
      <c r="R75" s="44">
        <f t="shared" ca="1" si="19"/>
        <v>-6.4428367376932428E-3</v>
      </c>
    </row>
    <row r="76" spans="1:18">
      <c r="A76" s="75"/>
      <c r="B76" s="75"/>
      <c r="C76" s="75"/>
      <c r="D76" s="76">
        <f t="shared" si="5"/>
        <v>0</v>
      </c>
      <c r="E76" s="76">
        <f t="shared" si="6"/>
        <v>0</v>
      </c>
      <c r="F76" s="69">
        <f t="shared" si="7"/>
        <v>0</v>
      </c>
      <c r="G76" s="69">
        <f t="shared" si="8"/>
        <v>0</v>
      </c>
      <c r="H76" s="69">
        <f t="shared" si="9"/>
        <v>0</v>
      </c>
      <c r="I76" s="69">
        <f t="shared" si="10"/>
        <v>0</v>
      </c>
      <c r="J76" s="69">
        <f t="shared" si="11"/>
        <v>0</v>
      </c>
      <c r="K76" s="69">
        <f t="shared" si="12"/>
        <v>0</v>
      </c>
      <c r="L76" s="69">
        <f t="shared" si="13"/>
        <v>0</v>
      </c>
      <c r="M76" s="69">
        <f t="shared" ca="1" si="14"/>
        <v>6.4428367376932428E-3</v>
      </c>
      <c r="N76" s="69">
        <f t="shared" ca="1" si="15"/>
        <v>0</v>
      </c>
      <c r="O76" s="79">
        <f t="shared" ca="1" si="16"/>
        <v>0</v>
      </c>
      <c r="P76" s="69">
        <f t="shared" ca="1" si="17"/>
        <v>0</v>
      </c>
      <c r="Q76" s="69">
        <f t="shared" ca="1" si="18"/>
        <v>0</v>
      </c>
      <c r="R76" s="44">
        <f t="shared" ca="1" si="19"/>
        <v>-6.4428367376932428E-3</v>
      </c>
    </row>
    <row r="77" spans="1:18">
      <c r="A77" s="75"/>
      <c r="B77" s="75"/>
      <c r="C77" s="75"/>
      <c r="D77" s="76">
        <f t="shared" si="5"/>
        <v>0</v>
      </c>
      <c r="E77" s="76">
        <f t="shared" si="6"/>
        <v>0</v>
      </c>
      <c r="F77" s="69">
        <f t="shared" si="7"/>
        <v>0</v>
      </c>
      <c r="G77" s="69">
        <f t="shared" si="8"/>
        <v>0</v>
      </c>
      <c r="H77" s="69">
        <f t="shared" si="9"/>
        <v>0</v>
      </c>
      <c r="I77" s="69">
        <f t="shared" si="10"/>
        <v>0</v>
      </c>
      <c r="J77" s="69">
        <f t="shared" si="11"/>
        <v>0</v>
      </c>
      <c r="K77" s="69">
        <f t="shared" si="12"/>
        <v>0</v>
      </c>
      <c r="L77" s="69">
        <f t="shared" si="13"/>
        <v>0</v>
      </c>
      <c r="M77" s="69">
        <f t="shared" ca="1" si="14"/>
        <v>6.4428367376932428E-3</v>
      </c>
      <c r="N77" s="69">
        <f t="shared" ca="1" si="15"/>
        <v>0</v>
      </c>
      <c r="O77" s="79">
        <f t="shared" ca="1" si="16"/>
        <v>0</v>
      </c>
      <c r="P77" s="69">
        <f t="shared" ca="1" si="17"/>
        <v>0</v>
      </c>
      <c r="Q77" s="69">
        <f t="shared" ca="1" si="18"/>
        <v>0</v>
      </c>
      <c r="R77" s="44">
        <f t="shared" ca="1" si="19"/>
        <v>-6.4428367376932428E-3</v>
      </c>
    </row>
    <row r="78" spans="1:18">
      <c r="A78" s="75"/>
      <c r="B78" s="75"/>
      <c r="C78" s="75"/>
      <c r="D78" s="76">
        <f t="shared" si="5"/>
        <v>0</v>
      </c>
      <c r="E78" s="76">
        <f t="shared" si="6"/>
        <v>0</v>
      </c>
      <c r="F78" s="69">
        <f t="shared" si="7"/>
        <v>0</v>
      </c>
      <c r="G78" s="69">
        <f t="shared" si="8"/>
        <v>0</v>
      </c>
      <c r="H78" s="69">
        <f t="shared" si="9"/>
        <v>0</v>
      </c>
      <c r="I78" s="69">
        <f t="shared" si="10"/>
        <v>0</v>
      </c>
      <c r="J78" s="69">
        <f t="shared" si="11"/>
        <v>0</v>
      </c>
      <c r="K78" s="69">
        <f t="shared" si="12"/>
        <v>0</v>
      </c>
      <c r="L78" s="69">
        <f t="shared" si="13"/>
        <v>0</v>
      </c>
      <c r="M78" s="69">
        <f t="shared" ca="1" si="14"/>
        <v>6.4428367376932428E-3</v>
      </c>
      <c r="N78" s="69">
        <f t="shared" ca="1" si="15"/>
        <v>0</v>
      </c>
      <c r="O78" s="79">
        <f t="shared" ca="1" si="16"/>
        <v>0</v>
      </c>
      <c r="P78" s="69">
        <f t="shared" ca="1" si="17"/>
        <v>0</v>
      </c>
      <c r="Q78" s="69">
        <f t="shared" ca="1" si="18"/>
        <v>0</v>
      </c>
      <c r="R78" s="44">
        <f t="shared" ca="1" si="19"/>
        <v>-6.4428367376932428E-3</v>
      </c>
    </row>
    <row r="79" spans="1:18">
      <c r="A79" s="75"/>
      <c r="B79" s="75"/>
      <c r="C79" s="75"/>
      <c r="D79" s="76">
        <f t="shared" si="5"/>
        <v>0</v>
      </c>
      <c r="E79" s="76">
        <f t="shared" si="6"/>
        <v>0</v>
      </c>
      <c r="F79" s="69">
        <f t="shared" si="7"/>
        <v>0</v>
      </c>
      <c r="G79" s="69">
        <f t="shared" si="8"/>
        <v>0</v>
      </c>
      <c r="H79" s="69">
        <f t="shared" si="9"/>
        <v>0</v>
      </c>
      <c r="I79" s="69">
        <f t="shared" si="10"/>
        <v>0</v>
      </c>
      <c r="J79" s="69">
        <f t="shared" si="11"/>
        <v>0</v>
      </c>
      <c r="K79" s="69">
        <f t="shared" si="12"/>
        <v>0</v>
      </c>
      <c r="L79" s="69">
        <f t="shared" si="13"/>
        <v>0</v>
      </c>
      <c r="M79" s="69">
        <f t="shared" ca="1" si="14"/>
        <v>6.4428367376932428E-3</v>
      </c>
      <c r="N79" s="69">
        <f t="shared" ca="1" si="15"/>
        <v>0</v>
      </c>
      <c r="O79" s="79">
        <f t="shared" ca="1" si="16"/>
        <v>0</v>
      </c>
      <c r="P79" s="69">
        <f t="shared" ca="1" si="17"/>
        <v>0</v>
      </c>
      <c r="Q79" s="69">
        <f t="shared" ca="1" si="18"/>
        <v>0</v>
      </c>
      <c r="R79" s="44">
        <f t="shared" ca="1" si="19"/>
        <v>-6.4428367376932428E-3</v>
      </c>
    </row>
    <row r="80" spans="1:18">
      <c r="A80" s="75"/>
      <c r="B80" s="75"/>
      <c r="C80" s="75"/>
      <c r="D80" s="76">
        <f t="shared" si="5"/>
        <v>0</v>
      </c>
      <c r="E80" s="76">
        <f t="shared" si="6"/>
        <v>0</v>
      </c>
      <c r="F80" s="69">
        <f t="shared" si="7"/>
        <v>0</v>
      </c>
      <c r="G80" s="69">
        <f t="shared" si="8"/>
        <v>0</v>
      </c>
      <c r="H80" s="69">
        <f t="shared" si="9"/>
        <v>0</v>
      </c>
      <c r="I80" s="69">
        <f t="shared" si="10"/>
        <v>0</v>
      </c>
      <c r="J80" s="69">
        <f t="shared" si="11"/>
        <v>0</v>
      </c>
      <c r="K80" s="69">
        <f t="shared" si="12"/>
        <v>0</v>
      </c>
      <c r="L80" s="69">
        <f t="shared" si="13"/>
        <v>0</v>
      </c>
      <c r="M80" s="69">
        <f t="shared" ca="1" si="14"/>
        <v>6.4428367376932428E-3</v>
      </c>
      <c r="N80" s="69">
        <f t="shared" ca="1" si="15"/>
        <v>0</v>
      </c>
      <c r="O80" s="79">
        <f t="shared" ca="1" si="16"/>
        <v>0</v>
      </c>
      <c r="P80" s="69">
        <f t="shared" ca="1" si="17"/>
        <v>0</v>
      </c>
      <c r="Q80" s="69">
        <f t="shared" ca="1" si="18"/>
        <v>0</v>
      </c>
      <c r="R80" s="44">
        <f t="shared" ca="1" si="19"/>
        <v>-6.4428367376932428E-3</v>
      </c>
    </row>
    <row r="81" spans="1:18">
      <c r="A81" s="75"/>
      <c r="B81" s="75"/>
      <c r="C81" s="75"/>
      <c r="D81" s="76">
        <f t="shared" si="5"/>
        <v>0</v>
      </c>
      <c r="E81" s="76">
        <f t="shared" si="6"/>
        <v>0</v>
      </c>
      <c r="F81" s="69">
        <f t="shared" si="7"/>
        <v>0</v>
      </c>
      <c r="G81" s="69">
        <f t="shared" si="8"/>
        <v>0</v>
      </c>
      <c r="H81" s="69">
        <f t="shared" si="9"/>
        <v>0</v>
      </c>
      <c r="I81" s="69">
        <f t="shared" si="10"/>
        <v>0</v>
      </c>
      <c r="J81" s="69">
        <f t="shared" si="11"/>
        <v>0</v>
      </c>
      <c r="K81" s="69">
        <f t="shared" si="12"/>
        <v>0</v>
      </c>
      <c r="L81" s="69">
        <f t="shared" si="13"/>
        <v>0</v>
      </c>
      <c r="M81" s="69">
        <f t="shared" ca="1" si="14"/>
        <v>6.4428367376932428E-3</v>
      </c>
      <c r="N81" s="69">
        <f t="shared" ca="1" si="15"/>
        <v>0</v>
      </c>
      <c r="O81" s="79">
        <f t="shared" ca="1" si="16"/>
        <v>0</v>
      </c>
      <c r="P81" s="69">
        <f t="shared" ca="1" si="17"/>
        <v>0</v>
      </c>
      <c r="Q81" s="69">
        <f t="shared" ca="1" si="18"/>
        <v>0</v>
      </c>
      <c r="R81" s="44">
        <f t="shared" ca="1" si="19"/>
        <v>-6.4428367376932428E-3</v>
      </c>
    </row>
    <row r="82" spans="1:18">
      <c r="A82" s="75"/>
      <c r="B82" s="75"/>
      <c r="C82" s="75"/>
      <c r="D82" s="76">
        <f t="shared" si="5"/>
        <v>0</v>
      </c>
      <c r="E82" s="76">
        <f t="shared" si="6"/>
        <v>0</v>
      </c>
      <c r="F82" s="69">
        <f t="shared" si="7"/>
        <v>0</v>
      </c>
      <c r="G82" s="69">
        <f t="shared" si="8"/>
        <v>0</v>
      </c>
      <c r="H82" s="69">
        <f t="shared" si="9"/>
        <v>0</v>
      </c>
      <c r="I82" s="69">
        <f t="shared" si="10"/>
        <v>0</v>
      </c>
      <c r="J82" s="69">
        <f t="shared" si="11"/>
        <v>0</v>
      </c>
      <c r="K82" s="69">
        <f t="shared" si="12"/>
        <v>0</v>
      </c>
      <c r="L82" s="69">
        <f t="shared" si="13"/>
        <v>0</v>
      </c>
      <c r="M82" s="69">
        <f t="shared" ca="1" si="14"/>
        <v>6.4428367376932428E-3</v>
      </c>
      <c r="N82" s="69">
        <f t="shared" ca="1" si="15"/>
        <v>0</v>
      </c>
      <c r="O82" s="79">
        <f t="shared" ca="1" si="16"/>
        <v>0</v>
      </c>
      <c r="P82" s="69">
        <f t="shared" ca="1" si="17"/>
        <v>0</v>
      </c>
      <c r="Q82" s="69">
        <f t="shared" ca="1" si="18"/>
        <v>0</v>
      </c>
      <c r="R82" s="44">
        <f t="shared" ca="1" si="19"/>
        <v>-6.4428367376932428E-3</v>
      </c>
    </row>
    <row r="83" spans="1:18">
      <c r="A83" s="75"/>
      <c r="B83" s="75"/>
      <c r="C83" s="75"/>
      <c r="D83" s="76">
        <f t="shared" si="5"/>
        <v>0</v>
      </c>
      <c r="E83" s="76">
        <f t="shared" si="6"/>
        <v>0</v>
      </c>
      <c r="F83" s="69">
        <f t="shared" si="7"/>
        <v>0</v>
      </c>
      <c r="G83" s="69">
        <f t="shared" si="8"/>
        <v>0</v>
      </c>
      <c r="H83" s="69">
        <f t="shared" si="9"/>
        <v>0</v>
      </c>
      <c r="I83" s="69">
        <f t="shared" si="10"/>
        <v>0</v>
      </c>
      <c r="J83" s="69">
        <f t="shared" si="11"/>
        <v>0</v>
      </c>
      <c r="K83" s="69">
        <f t="shared" si="12"/>
        <v>0</v>
      </c>
      <c r="L83" s="69">
        <f t="shared" si="13"/>
        <v>0</v>
      </c>
      <c r="M83" s="69">
        <f t="shared" ca="1" si="14"/>
        <v>6.4428367376932428E-3</v>
      </c>
      <c r="N83" s="69">
        <f t="shared" ca="1" si="15"/>
        <v>0</v>
      </c>
      <c r="O83" s="79">
        <f t="shared" ca="1" si="16"/>
        <v>0</v>
      </c>
      <c r="P83" s="69">
        <f t="shared" ca="1" si="17"/>
        <v>0</v>
      </c>
      <c r="Q83" s="69">
        <f t="shared" ca="1" si="18"/>
        <v>0</v>
      </c>
      <c r="R83" s="44">
        <f t="shared" ca="1" si="19"/>
        <v>-6.4428367376932428E-3</v>
      </c>
    </row>
    <row r="84" spans="1:18">
      <c r="A84" s="75"/>
      <c r="B84" s="75"/>
      <c r="C84" s="75"/>
      <c r="D84" s="76">
        <f t="shared" si="5"/>
        <v>0</v>
      </c>
      <c r="E84" s="76">
        <f t="shared" si="6"/>
        <v>0</v>
      </c>
      <c r="F84" s="69">
        <f t="shared" si="7"/>
        <v>0</v>
      </c>
      <c r="G84" s="69">
        <f t="shared" si="8"/>
        <v>0</v>
      </c>
      <c r="H84" s="69">
        <f t="shared" si="9"/>
        <v>0</v>
      </c>
      <c r="I84" s="69">
        <f t="shared" si="10"/>
        <v>0</v>
      </c>
      <c r="J84" s="69">
        <f t="shared" si="11"/>
        <v>0</v>
      </c>
      <c r="K84" s="69">
        <f t="shared" si="12"/>
        <v>0</v>
      </c>
      <c r="L84" s="69">
        <f t="shared" si="13"/>
        <v>0</v>
      </c>
      <c r="M84" s="69">
        <f t="shared" ca="1" si="14"/>
        <v>6.4428367376932428E-3</v>
      </c>
      <c r="N84" s="69">
        <f t="shared" ca="1" si="15"/>
        <v>0</v>
      </c>
      <c r="O84" s="79">
        <f t="shared" ca="1" si="16"/>
        <v>0</v>
      </c>
      <c r="P84" s="69">
        <f t="shared" ca="1" si="17"/>
        <v>0</v>
      </c>
      <c r="Q84" s="69">
        <f t="shared" ca="1" si="18"/>
        <v>0</v>
      </c>
      <c r="R84" s="44">
        <f t="shared" ca="1" si="19"/>
        <v>-6.4428367376932428E-3</v>
      </c>
    </row>
    <row r="85" spans="1:18">
      <c r="A85" s="75"/>
      <c r="B85" s="75"/>
      <c r="C85" s="75"/>
      <c r="D85" s="76">
        <f t="shared" ref="D85:D148" si="20">A85/A$18</f>
        <v>0</v>
      </c>
      <c r="E85" s="76">
        <f t="shared" ref="E85:E148" si="21">B85/B$18</f>
        <v>0</v>
      </c>
      <c r="F85" s="69">
        <f t="shared" ref="F85:F148" si="22">$C85*D85</f>
        <v>0</v>
      </c>
      <c r="G85" s="69">
        <f t="shared" ref="G85:G148" si="23">$C85*E85</f>
        <v>0</v>
      </c>
      <c r="H85" s="69">
        <f t="shared" ref="H85:H148" si="24">C85*D85*D85</f>
        <v>0</v>
      </c>
      <c r="I85" s="69">
        <f t="shared" ref="I85:I148" si="25">C85*D85*D85*D85</f>
        <v>0</v>
      </c>
      <c r="J85" s="69">
        <f t="shared" ref="J85:J148" si="26">C85*D85*D85*D85*D85</f>
        <v>0</v>
      </c>
      <c r="K85" s="69">
        <f t="shared" ref="K85:K148" si="27">C85*E85*D85</f>
        <v>0</v>
      </c>
      <c r="L85" s="69">
        <f t="shared" ref="L85:L148" si="28">C85*E85*D85*D85</f>
        <v>0</v>
      </c>
      <c r="M85" s="69">
        <f t="shared" ref="M85:M148" ca="1" si="29">+E$4+E$5*D85+E$6*D85^2</f>
        <v>6.4428367376932428E-3</v>
      </c>
      <c r="N85" s="69">
        <f t="shared" ref="N85:N148" ca="1" si="30">C85*(M85-E85)^2</f>
        <v>0</v>
      </c>
      <c r="O85" s="79">
        <f t="shared" ref="O85:O148" ca="1" si="31">(C85*O$1-O$2*F85+O$3*H85)^2</f>
        <v>0</v>
      </c>
      <c r="P85" s="69">
        <f t="shared" ref="P85:P148" ca="1" si="32">(-C85*O$2+O$4*F85-O$5*H85)^2</f>
        <v>0</v>
      </c>
      <c r="Q85" s="69">
        <f t="shared" ref="Q85:Q148" ca="1" si="33">+(C85*O$3-F85*O$5+H85*O$6)^2</f>
        <v>0</v>
      </c>
      <c r="R85" s="44">
        <f t="shared" ref="R85:R148" ca="1" si="34">+E85-M85</f>
        <v>-6.4428367376932428E-3</v>
      </c>
    </row>
    <row r="86" spans="1:18">
      <c r="A86" s="75"/>
      <c r="B86" s="75"/>
      <c r="C86" s="75"/>
      <c r="D86" s="76">
        <f t="shared" si="20"/>
        <v>0</v>
      </c>
      <c r="E86" s="76">
        <f t="shared" si="21"/>
        <v>0</v>
      </c>
      <c r="F86" s="69">
        <f t="shared" si="22"/>
        <v>0</v>
      </c>
      <c r="G86" s="69">
        <f t="shared" si="23"/>
        <v>0</v>
      </c>
      <c r="H86" s="69">
        <f t="shared" si="24"/>
        <v>0</v>
      </c>
      <c r="I86" s="69">
        <f t="shared" si="25"/>
        <v>0</v>
      </c>
      <c r="J86" s="69">
        <f t="shared" si="26"/>
        <v>0</v>
      </c>
      <c r="K86" s="69">
        <f t="shared" si="27"/>
        <v>0</v>
      </c>
      <c r="L86" s="69">
        <f t="shared" si="28"/>
        <v>0</v>
      </c>
      <c r="M86" s="69">
        <f t="shared" ca="1" si="29"/>
        <v>6.4428367376932428E-3</v>
      </c>
      <c r="N86" s="69">
        <f t="shared" ca="1" si="30"/>
        <v>0</v>
      </c>
      <c r="O86" s="79">
        <f t="shared" ca="1" si="31"/>
        <v>0</v>
      </c>
      <c r="P86" s="69">
        <f t="shared" ca="1" si="32"/>
        <v>0</v>
      </c>
      <c r="Q86" s="69">
        <f t="shared" ca="1" si="33"/>
        <v>0</v>
      </c>
      <c r="R86" s="44">
        <f t="shared" ca="1" si="34"/>
        <v>-6.4428367376932428E-3</v>
      </c>
    </row>
    <row r="87" spans="1:18">
      <c r="A87" s="75"/>
      <c r="B87" s="75"/>
      <c r="C87" s="75"/>
      <c r="D87" s="76">
        <f t="shared" si="20"/>
        <v>0</v>
      </c>
      <c r="E87" s="76">
        <f t="shared" si="21"/>
        <v>0</v>
      </c>
      <c r="F87" s="69">
        <f t="shared" si="22"/>
        <v>0</v>
      </c>
      <c r="G87" s="69">
        <f t="shared" si="23"/>
        <v>0</v>
      </c>
      <c r="H87" s="69">
        <f t="shared" si="24"/>
        <v>0</v>
      </c>
      <c r="I87" s="69">
        <f t="shared" si="25"/>
        <v>0</v>
      </c>
      <c r="J87" s="69">
        <f t="shared" si="26"/>
        <v>0</v>
      </c>
      <c r="K87" s="69">
        <f t="shared" si="27"/>
        <v>0</v>
      </c>
      <c r="L87" s="69">
        <f t="shared" si="28"/>
        <v>0</v>
      </c>
      <c r="M87" s="69">
        <f t="shared" ca="1" si="29"/>
        <v>6.4428367376932428E-3</v>
      </c>
      <c r="N87" s="69">
        <f t="shared" ca="1" si="30"/>
        <v>0</v>
      </c>
      <c r="O87" s="79">
        <f t="shared" ca="1" si="31"/>
        <v>0</v>
      </c>
      <c r="P87" s="69">
        <f t="shared" ca="1" si="32"/>
        <v>0</v>
      </c>
      <c r="Q87" s="69">
        <f t="shared" ca="1" si="33"/>
        <v>0</v>
      </c>
      <c r="R87" s="44">
        <f t="shared" ca="1" si="34"/>
        <v>-6.4428367376932428E-3</v>
      </c>
    </row>
    <row r="88" spans="1:18">
      <c r="A88" s="75"/>
      <c r="B88" s="75"/>
      <c r="C88" s="75"/>
      <c r="D88" s="76">
        <f t="shared" si="20"/>
        <v>0</v>
      </c>
      <c r="E88" s="76">
        <f t="shared" si="21"/>
        <v>0</v>
      </c>
      <c r="F88" s="69">
        <f t="shared" si="22"/>
        <v>0</v>
      </c>
      <c r="G88" s="69">
        <f t="shared" si="23"/>
        <v>0</v>
      </c>
      <c r="H88" s="69">
        <f t="shared" si="24"/>
        <v>0</v>
      </c>
      <c r="I88" s="69">
        <f t="shared" si="25"/>
        <v>0</v>
      </c>
      <c r="J88" s="69">
        <f t="shared" si="26"/>
        <v>0</v>
      </c>
      <c r="K88" s="69">
        <f t="shared" si="27"/>
        <v>0</v>
      </c>
      <c r="L88" s="69">
        <f t="shared" si="28"/>
        <v>0</v>
      </c>
      <c r="M88" s="69">
        <f t="shared" ca="1" si="29"/>
        <v>6.4428367376932428E-3</v>
      </c>
      <c r="N88" s="69">
        <f t="shared" ca="1" si="30"/>
        <v>0</v>
      </c>
      <c r="O88" s="79">
        <f t="shared" ca="1" si="31"/>
        <v>0</v>
      </c>
      <c r="P88" s="69">
        <f t="shared" ca="1" si="32"/>
        <v>0</v>
      </c>
      <c r="Q88" s="69">
        <f t="shared" ca="1" si="33"/>
        <v>0</v>
      </c>
      <c r="R88" s="44">
        <f t="shared" ca="1" si="34"/>
        <v>-6.4428367376932428E-3</v>
      </c>
    </row>
    <row r="89" spans="1:18">
      <c r="A89" s="75"/>
      <c r="B89" s="75"/>
      <c r="C89" s="75"/>
      <c r="D89" s="76">
        <f t="shared" si="20"/>
        <v>0</v>
      </c>
      <c r="E89" s="76">
        <f t="shared" si="21"/>
        <v>0</v>
      </c>
      <c r="F89" s="69">
        <f t="shared" si="22"/>
        <v>0</v>
      </c>
      <c r="G89" s="69">
        <f t="shared" si="23"/>
        <v>0</v>
      </c>
      <c r="H89" s="69">
        <f t="shared" si="24"/>
        <v>0</v>
      </c>
      <c r="I89" s="69">
        <f t="shared" si="25"/>
        <v>0</v>
      </c>
      <c r="J89" s="69">
        <f t="shared" si="26"/>
        <v>0</v>
      </c>
      <c r="K89" s="69">
        <f t="shared" si="27"/>
        <v>0</v>
      </c>
      <c r="L89" s="69">
        <f t="shared" si="28"/>
        <v>0</v>
      </c>
      <c r="M89" s="69">
        <f t="shared" ca="1" si="29"/>
        <v>6.4428367376932428E-3</v>
      </c>
      <c r="N89" s="69">
        <f t="shared" ca="1" si="30"/>
        <v>0</v>
      </c>
      <c r="O89" s="79">
        <f t="shared" ca="1" si="31"/>
        <v>0</v>
      </c>
      <c r="P89" s="69">
        <f t="shared" ca="1" si="32"/>
        <v>0</v>
      </c>
      <c r="Q89" s="69">
        <f t="shared" ca="1" si="33"/>
        <v>0</v>
      </c>
      <c r="R89" s="44">
        <f t="shared" ca="1" si="34"/>
        <v>-6.4428367376932428E-3</v>
      </c>
    </row>
    <row r="90" spans="1:18">
      <c r="A90" s="75"/>
      <c r="B90" s="75"/>
      <c r="C90" s="75"/>
      <c r="D90" s="76">
        <f t="shared" si="20"/>
        <v>0</v>
      </c>
      <c r="E90" s="76">
        <f t="shared" si="21"/>
        <v>0</v>
      </c>
      <c r="F90" s="69">
        <f t="shared" si="22"/>
        <v>0</v>
      </c>
      <c r="G90" s="69">
        <f t="shared" si="23"/>
        <v>0</v>
      </c>
      <c r="H90" s="69">
        <f t="shared" si="24"/>
        <v>0</v>
      </c>
      <c r="I90" s="69">
        <f t="shared" si="25"/>
        <v>0</v>
      </c>
      <c r="J90" s="69">
        <f t="shared" si="26"/>
        <v>0</v>
      </c>
      <c r="K90" s="69">
        <f t="shared" si="27"/>
        <v>0</v>
      </c>
      <c r="L90" s="69">
        <f t="shared" si="28"/>
        <v>0</v>
      </c>
      <c r="M90" s="69">
        <f t="shared" ca="1" si="29"/>
        <v>6.4428367376932428E-3</v>
      </c>
      <c r="N90" s="69">
        <f t="shared" ca="1" si="30"/>
        <v>0</v>
      </c>
      <c r="O90" s="79">
        <f t="shared" ca="1" si="31"/>
        <v>0</v>
      </c>
      <c r="P90" s="69">
        <f t="shared" ca="1" si="32"/>
        <v>0</v>
      </c>
      <c r="Q90" s="69">
        <f t="shared" ca="1" si="33"/>
        <v>0</v>
      </c>
      <c r="R90" s="44">
        <f t="shared" ca="1" si="34"/>
        <v>-6.4428367376932428E-3</v>
      </c>
    </row>
    <row r="91" spans="1:18">
      <c r="A91" s="75"/>
      <c r="B91" s="75"/>
      <c r="C91" s="75"/>
      <c r="D91" s="76">
        <f t="shared" si="20"/>
        <v>0</v>
      </c>
      <c r="E91" s="76">
        <f t="shared" si="21"/>
        <v>0</v>
      </c>
      <c r="F91" s="69">
        <f t="shared" si="22"/>
        <v>0</v>
      </c>
      <c r="G91" s="69">
        <f t="shared" si="23"/>
        <v>0</v>
      </c>
      <c r="H91" s="69">
        <f t="shared" si="24"/>
        <v>0</v>
      </c>
      <c r="I91" s="69">
        <f t="shared" si="25"/>
        <v>0</v>
      </c>
      <c r="J91" s="69">
        <f t="shared" si="26"/>
        <v>0</v>
      </c>
      <c r="K91" s="69">
        <f t="shared" si="27"/>
        <v>0</v>
      </c>
      <c r="L91" s="69">
        <f t="shared" si="28"/>
        <v>0</v>
      </c>
      <c r="M91" s="69">
        <f t="shared" ca="1" si="29"/>
        <v>6.4428367376932428E-3</v>
      </c>
      <c r="N91" s="69">
        <f t="shared" ca="1" si="30"/>
        <v>0</v>
      </c>
      <c r="O91" s="79">
        <f t="shared" ca="1" si="31"/>
        <v>0</v>
      </c>
      <c r="P91" s="69">
        <f t="shared" ca="1" si="32"/>
        <v>0</v>
      </c>
      <c r="Q91" s="69">
        <f t="shared" ca="1" si="33"/>
        <v>0</v>
      </c>
      <c r="R91" s="44">
        <f t="shared" ca="1" si="34"/>
        <v>-6.4428367376932428E-3</v>
      </c>
    </row>
    <row r="92" spans="1:18">
      <c r="A92" s="75"/>
      <c r="B92" s="75"/>
      <c r="C92" s="75"/>
      <c r="D92" s="76">
        <f t="shared" si="20"/>
        <v>0</v>
      </c>
      <c r="E92" s="76">
        <f t="shared" si="21"/>
        <v>0</v>
      </c>
      <c r="F92" s="69">
        <f t="shared" si="22"/>
        <v>0</v>
      </c>
      <c r="G92" s="69">
        <f t="shared" si="23"/>
        <v>0</v>
      </c>
      <c r="H92" s="69">
        <f t="shared" si="24"/>
        <v>0</v>
      </c>
      <c r="I92" s="69">
        <f t="shared" si="25"/>
        <v>0</v>
      </c>
      <c r="J92" s="69">
        <f t="shared" si="26"/>
        <v>0</v>
      </c>
      <c r="K92" s="69">
        <f t="shared" si="27"/>
        <v>0</v>
      </c>
      <c r="L92" s="69">
        <f t="shared" si="28"/>
        <v>0</v>
      </c>
      <c r="M92" s="69">
        <f t="shared" ca="1" si="29"/>
        <v>6.4428367376932428E-3</v>
      </c>
      <c r="N92" s="69">
        <f t="shared" ca="1" si="30"/>
        <v>0</v>
      </c>
      <c r="O92" s="79">
        <f t="shared" ca="1" si="31"/>
        <v>0</v>
      </c>
      <c r="P92" s="69">
        <f t="shared" ca="1" si="32"/>
        <v>0</v>
      </c>
      <c r="Q92" s="69">
        <f t="shared" ca="1" si="33"/>
        <v>0</v>
      </c>
      <c r="R92" s="44">
        <f t="shared" ca="1" si="34"/>
        <v>-6.4428367376932428E-3</v>
      </c>
    </row>
    <row r="93" spans="1:18">
      <c r="A93" s="75"/>
      <c r="B93" s="75"/>
      <c r="C93" s="75"/>
      <c r="D93" s="76">
        <f t="shared" si="20"/>
        <v>0</v>
      </c>
      <c r="E93" s="76">
        <f t="shared" si="21"/>
        <v>0</v>
      </c>
      <c r="F93" s="69">
        <f t="shared" si="22"/>
        <v>0</v>
      </c>
      <c r="G93" s="69">
        <f t="shared" si="23"/>
        <v>0</v>
      </c>
      <c r="H93" s="69">
        <f t="shared" si="24"/>
        <v>0</v>
      </c>
      <c r="I93" s="69">
        <f t="shared" si="25"/>
        <v>0</v>
      </c>
      <c r="J93" s="69">
        <f t="shared" si="26"/>
        <v>0</v>
      </c>
      <c r="K93" s="69">
        <f t="shared" si="27"/>
        <v>0</v>
      </c>
      <c r="L93" s="69">
        <f t="shared" si="28"/>
        <v>0</v>
      </c>
      <c r="M93" s="69">
        <f t="shared" ca="1" si="29"/>
        <v>6.4428367376932428E-3</v>
      </c>
      <c r="N93" s="69">
        <f t="shared" ca="1" si="30"/>
        <v>0</v>
      </c>
      <c r="O93" s="79">
        <f t="shared" ca="1" si="31"/>
        <v>0</v>
      </c>
      <c r="P93" s="69">
        <f t="shared" ca="1" si="32"/>
        <v>0</v>
      </c>
      <c r="Q93" s="69">
        <f t="shared" ca="1" si="33"/>
        <v>0</v>
      </c>
      <c r="R93" s="44">
        <f t="shared" ca="1" si="34"/>
        <v>-6.4428367376932428E-3</v>
      </c>
    </row>
    <row r="94" spans="1:18">
      <c r="A94" s="75"/>
      <c r="B94" s="75"/>
      <c r="C94" s="75"/>
      <c r="D94" s="76">
        <f t="shared" si="20"/>
        <v>0</v>
      </c>
      <c r="E94" s="76">
        <f t="shared" si="21"/>
        <v>0</v>
      </c>
      <c r="F94" s="69">
        <f t="shared" si="22"/>
        <v>0</v>
      </c>
      <c r="G94" s="69">
        <f t="shared" si="23"/>
        <v>0</v>
      </c>
      <c r="H94" s="69">
        <f t="shared" si="24"/>
        <v>0</v>
      </c>
      <c r="I94" s="69">
        <f t="shared" si="25"/>
        <v>0</v>
      </c>
      <c r="J94" s="69">
        <f t="shared" si="26"/>
        <v>0</v>
      </c>
      <c r="K94" s="69">
        <f t="shared" si="27"/>
        <v>0</v>
      </c>
      <c r="L94" s="69">
        <f t="shared" si="28"/>
        <v>0</v>
      </c>
      <c r="M94" s="69">
        <f t="shared" ca="1" si="29"/>
        <v>6.4428367376932428E-3</v>
      </c>
      <c r="N94" s="69">
        <f t="shared" ca="1" si="30"/>
        <v>0</v>
      </c>
      <c r="O94" s="79">
        <f t="shared" ca="1" si="31"/>
        <v>0</v>
      </c>
      <c r="P94" s="69">
        <f t="shared" ca="1" si="32"/>
        <v>0</v>
      </c>
      <c r="Q94" s="69">
        <f t="shared" ca="1" si="33"/>
        <v>0</v>
      </c>
      <c r="R94" s="44">
        <f t="shared" ca="1" si="34"/>
        <v>-6.4428367376932428E-3</v>
      </c>
    </row>
    <row r="95" spans="1:18">
      <c r="A95" s="75"/>
      <c r="B95" s="75"/>
      <c r="C95" s="75"/>
      <c r="D95" s="76">
        <f t="shared" si="20"/>
        <v>0</v>
      </c>
      <c r="E95" s="76">
        <f t="shared" si="21"/>
        <v>0</v>
      </c>
      <c r="F95" s="69">
        <f t="shared" si="22"/>
        <v>0</v>
      </c>
      <c r="G95" s="69">
        <f t="shared" si="23"/>
        <v>0</v>
      </c>
      <c r="H95" s="69">
        <f t="shared" si="24"/>
        <v>0</v>
      </c>
      <c r="I95" s="69">
        <f t="shared" si="25"/>
        <v>0</v>
      </c>
      <c r="J95" s="69">
        <f t="shared" si="26"/>
        <v>0</v>
      </c>
      <c r="K95" s="69">
        <f t="shared" si="27"/>
        <v>0</v>
      </c>
      <c r="L95" s="69">
        <f t="shared" si="28"/>
        <v>0</v>
      </c>
      <c r="M95" s="69">
        <f t="shared" ca="1" si="29"/>
        <v>6.4428367376932428E-3</v>
      </c>
      <c r="N95" s="69">
        <f t="shared" ca="1" si="30"/>
        <v>0</v>
      </c>
      <c r="O95" s="79">
        <f t="shared" ca="1" si="31"/>
        <v>0</v>
      </c>
      <c r="P95" s="69">
        <f t="shared" ca="1" si="32"/>
        <v>0</v>
      </c>
      <c r="Q95" s="69">
        <f t="shared" ca="1" si="33"/>
        <v>0</v>
      </c>
      <c r="R95" s="44">
        <f t="shared" ca="1" si="34"/>
        <v>-6.4428367376932428E-3</v>
      </c>
    </row>
    <row r="96" spans="1:18">
      <c r="A96" s="75"/>
      <c r="B96" s="75"/>
      <c r="C96" s="75"/>
      <c r="D96" s="76">
        <f t="shared" si="20"/>
        <v>0</v>
      </c>
      <c r="E96" s="76">
        <f t="shared" si="21"/>
        <v>0</v>
      </c>
      <c r="F96" s="69">
        <f t="shared" si="22"/>
        <v>0</v>
      </c>
      <c r="G96" s="69">
        <f t="shared" si="23"/>
        <v>0</v>
      </c>
      <c r="H96" s="69">
        <f t="shared" si="24"/>
        <v>0</v>
      </c>
      <c r="I96" s="69">
        <f t="shared" si="25"/>
        <v>0</v>
      </c>
      <c r="J96" s="69">
        <f t="shared" si="26"/>
        <v>0</v>
      </c>
      <c r="K96" s="69">
        <f t="shared" si="27"/>
        <v>0</v>
      </c>
      <c r="L96" s="69">
        <f t="shared" si="28"/>
        <v>0</v>
      </c>
      <c r="M96" s="69">
        <f t="shared" ca="1" si="29"/>
        <v>6.4428367376932428E-3</v>
      </c>
      <c r="N96" s="69">
        <f t="shared" ca="1" si="30"/>
        <v>0</v>
      </c>
      <c r="O96" s="79">
        <f t="shared" ca="1" si="31"/>
        <v>0</v>
      </c>
      <c r="P96" s="69">
        <f t="shared" ca="1" si="32"/>
        <v>0</v>
      </c>
      <c r="Q96" s="69">
        <f t="shared" ca="1" si="33"/>
        <v>0</v>
      </c>
      <c r="R96" s="44">
        <f t="shared" ca="1" si="34"/>
        <v>-6.4428367376932428E-3</v>
      </c>
    </row>
    <row r="97" spans="1:18">
      <c r="A97" s="75"/>
      <c r="B97" s="75"/>
      <c r="C97" s="75"/>
      <c r="D97" s="76">
        <f t="shared" si="20"/>
        <v>0</v>
      </c>
      <c r="E97" s="76">
        <f t="shared" si="21"/>
        <v>0</v>
      </c>
      <c r="F97" s="69">
        <f t="shared" si="22"/>
        <v>0</v>
      </c>
      <c r="G97" s="69">
        <f t="shared" si="23"/>
        <v>0</v>
      </c>
      <c r="H97" s="69">
        <f t="shared" si="24"/>
        <v>0</v>
      </c>
      <c r="I97" s="69">
        <f t="shared" si="25"/>
        <v>0</v>
      </c>
      <c r="J97" s="69">
        <f t="shared" si="26"/>
        <v>0</v>
      </c>
      <c r="K97" s="69">
        <f t="shared" si="27"/>
        <v>0</v>
      </c>
      <c r="L97" s="69">
        <f t="shared" si="28"/>
        <v>0</v>
      </c>
      <c r="M97" s="69">
        <f t="shared" ca="1" si="29"/>
        <v>6.4428367376932428E-3</v>
      </c>
      <c r="N97" s="69">
        <f t="shared" ca="1" si="30"/>
        <v>0</v>
      </c>
      <c r="O97" s="79">
        <f t="shared" ca="1" si="31"/>
        <v>0</v>
      </c>
      <c r="P97" s="69">
        <f t="shared" ca="1" si="32"/>
        <v>0</v>
      </c>
      <c r="Q97" s="69">
        <f t="shared" ca="1" si="33"/>
        <v>0</v>
      </c>
      <c r="R97" s="44">
        <f t="shared" ca="1" si="34"/>
        <v>-6.4428367376932428E-3</v>
      </c>
    </row>
    <row r="98" spans="1:18">
      <c r="A98" s="75"/>
      <c r="B98" s="75"/>
      <c r="C98" s="75"/>
      <c r="D98" s="76">
        <f t="shared" si="20"/>
        <v>0</v>
      </c>
      <c r="E98" s="76">
        <f t="shared" si="21"/>
        <v>0</v>
      </c>
      <c r="F98" s="69">
        <f t="shared" si="22"/>
        <v>0</v>
      </c>
      <c r="G98" s="69">
        <f t="shared" si="23"/>
        <v>0</v>
      </c>
      <c r="H98" s="69">
        <f t="shared" si="24"/>
        <v>0</v>
      </c>
      <c r="I98" s="69">
        <f t="shared" si="25"/>
        <v>0</v>
      </c>
      <c r="J98" s="69">
        <f t="shared" si="26"/>
        <v>0</v>
      </c>
      <c r="K98" s="69">
        <f t="shared" si="27"/>
        <v>0</v>
      </c>
      <c r="L98" s="69">
        <f t="shared" si="28"/>
        <v>0</v>
      </c>
      <c r="M98" s="69">
        <f t="shared" ca="1" si="29"/>
        <v>6.4428367376932428E-3</v>
      </c>
      <c r="N98" s="69">
        <f t="shared" ca="1" si="30"/>
        <v>0</v>
      </c>
      <c r="O98" s="79">
        <f t="shared" ca="1" si="31"/>
        <v>0</v>
      </c>
      <c r="P98" s="69">
        <f t="shared" ca="1" si="32"/>
        <v>0</v>
      </c>
      <c r="Q98" s="69">
        <f t="shared" ca="1" si="33"/>
        <v>0</v>
      </c>
      <c r="R98" s="44">
        <f t="shared" ca="1" si="34"/>
        <v>-6.4428367376932428E-3</v>
      </c>
    </row>
    <row r="99" spans="1:18">
      <c r="A99" s="75"/>
      <c r="B99" s="75"/>
      <c r="C99" s="75"/>
      <c r="D99" s="76">
        <f t="shared" si="20"/>
        <v>0</v>
      </c>
      <c r="E99" s="76">
        <f t="shared" si="21"/>
        <v>0</v>
      </c>
      <c r="F99" s="69">
        <f t="shared" si="22"/>
        <v>0</v>
      </c>
      <c r="G99" s="69">
        <f t="shared" si="23"/>
        <v>0</v>
      </c>
      <c r="H99" s="69">
        <f t="shared" si="24"/>
        <v>0</v>
      </c>
      <c r="I99" s="69">
        <f t="shared" si="25"/>
        <v>0</v>
      </c>
      <c r="J99" s="69">
        <f t="shared" si="26"/>
        <v>0</v>
      </c>
      <c r="K99" s="69">
        <f t="shared" si="27"/>
        <v>0</v>
      </c>
      <c r="L99" s="69">
        <f t="shared" si="28"/>
        <v>0</v>
      </c>
      <c r="M99" s="69">
        <f t="shared" ca="1" si="29"/>
        <v>6.4428367376932428E-3</v>
      </c>
      <c r="N99" s="69">
        <f t="shared" ca="1" si="30"/>
        <v>0</v>
      </c>
      <c r="O99" s="79">
        <f t="shared" ca="1" si="31"/>
        <v>0</v>
      </c>
      <c r="P99" s="69">
        <f t="shared" ca="1" si="32"/>
        <v>0</v>
      </c>
      <c r="Q99" s="69">
        <f t="shared" ca="1" si="33"/>
        <v>0</v>
      </c>
      <c r="R99" s="44">
        <f t="shared" ca="1" si="34"/>
        <v>-6.4428367376932428E-3</v>
      </c>
    </row>
    <row r="100" spans="1:18">
      <c r="A100" s="75"/>
      <c r="B100" s="75"/>
      <c r="C100" s="75"/>
      <c r="D100" s="76">
        <f t="shared" si="20"/>
        <v>0</v>
      </c>
      <c r="E100" s="76">
        <f t="shared" si="21"/>
        <v>0</v>
      </c>
      <c r="F100" s="69">
        <f t="shared" si="22"/>
        <v>0</v>
      </c>
      <c r="G100" s="69">
        <f t="shared" si="23"/>
        <v>0</v>
      </c>
      <c r="H100" s="69">
        <f t="shared" si="24"/>
        <v>0</v>
      </c>
      <c r="I100" s="69">
        <f t="shared" si="25"/>
        <v>0</v>
      </c>
      <c r="J100" s="69">
        <f t="shared" si="26"/>
        <v>0</v>
      </c>
      <c r="K100" s="69">
        <f t="shared" si="27"/>
        <v>0</v>
      </c>
      <c r="L100" s="69">
        <f t="shared" si="28"/>
        <v>0</v>
      </c>
      <c r="M100" s="69">
        <f t="shared" ca="1" si="29"/>
        <v>6.4428367376932428E-3</v>
      </c>
      <c r="N100" s="69">
        <f t="shared" ca="1" si="30"/>
        <v>0</v>
      </c>
      <c r="O100" s="79">
        <f t="shared" ca="1" si="31"/>
        <v>0</v>
      </c>
      <c r="P100" s="69">
        <f t="shared" ca="1" si="32"/>
        <v>0</v>
      </c>
      <c r="Q100" s="69">
        <f t="shared" ca="1" si="33"/>
        <v>0</v>
      </c>
      <c r="R100" s="44">
        <f t="shared" ca="1" si="34"/>
        <v>-6.4428367376932428E-3</v>
      </c>
    </row>
    <row r="101" spans="1:18">
      <c r="A101" s="75"/>
      <c r="B101" s="75"/>
      <c r="C101" s="75"/>
      <c r="D101" s="76">
        <f t="shared" si="20"/>
        <v>0</v>
      </c>
      <c r="E101" s="76">
        <f t="shared" si="21"/>
        <v>0</v>
      </c>
      <c r="F101" s="69">
        <f t="shared" si="22"/>
        <v>0</v>
      </c>
      <c r="G101" s="69">
        <f t="shared" si="23"/>
        <v>0</v>
      </c>
      <c r="H101" s="69">
        <f t="shared" si="24"/>
        <v>0</v>
      </c>
      <c r="I101" s="69">
        <f t="shared" si="25"/>
        <v>0</v>
      </c>
      <c r="J101" s="69">
        <f t="shared" si="26"/>
        <v>0</v>
      </c>
      <c r="K101" s="69">
        <f t="shared" si="27"/>
        <v>0</v>
      </c>
      <c r="L101" s="69">
        <f t="shared" si="28"/>
        <v>0</v>
      </c>
      <c r="M101" s="69">
        <f t="shared" ca="1" si="29"/>
        <v>6.4428367376932428E-3</v>
      </c>
      <c r="N101" s="69">
        <f t="shared" ca="1" si="30"/>
        <v>0</v>
      </c>
      <c r="O101" s="79">
        <f t="shared" ca="1" si="31"/>
        <v>0</v>
      </c>
      <c r="P101" s="69">
        <f t="shared" ca="1" si="32"/>
        <v>0</v>
      </c>
      <c r="Q101" s="69">
        <f t="shared" ca="1" si="33"/>
        <v>0</v>
      </c>
      <c r="R101" s="44">
        <f t="shared" ca="1" si="34"/>
        <v>-6.4428367376932428E-3</v>
      </c>
    </row>
    <row r="102" spans="1:18">
      <c r="A102" s="75"/>
      <c r="B102" s="75"/>
      <c r="C102" s="75"/>
      <c r="D102" s="76">
        <f t="shared" si="20"/>
        <v>0</v>
      </c>
      <c r="E102" s="76">
        <f t="shared" si="21"/>
        <v>0</v>
      </c>
      <c r="F102" s="69">
        <f t="shared" si="22"/>
        <v>0</v>
      </c>
      <c r="G102" s="69">
        <f t="shared" si="23"/>
        <v>0</v>
      </c>
      <c r="H102" s="69">
        <f t="shared" si="24"/>
        <v>0</v>
      </c>
      <c r="I102" s="69">
        <f t="shared" si="25"/>
        <v>0</v>
      </c>
      <c r="J102" s="69">
        <f t="shared" si="26"/>
        <v>0</v>
      </c>
      <c r="K102" s="69">
        <f t="shared" si="27"/>
        <v>0</v>
      </c>
      <c r="L102" s="69">
        <f t="shared" si="28"/>
        <v>0</v>
      </c>
      <c r="M102" s="69">
        <f t="shared" ca="1" si="29"/>
        <v>6.4428367376932428E-3</v>
      </c>
      <c r="N102" s="69">
        <f t="shared" ca="1" si="30"/>
        <v>0</v>
      </c>
      <c r="O102" s="79">
        <f t="shared" ca="1" si="31"/>
        <v>0</v>
      </c>
      <c r="P102" s="69">
        <f t="shared" ca="1" si="32"/>
        <v>0</v>
      </c>
      <c r="Q102" s="69">
        <f t="shared" ca="1" si="33"/>
        <v>0</v>
      </c>
      <c r="R102" s="44">
        <f t="shared" ca="1" si="34"/>
        <v>-6.4428367376932428E-3</v>
      </c>
    </row>
    <row r="103" spans="1:18">
      <c r="A103" s="75"/>
      <c r="B103" s="75"/>
      <c r="C103" s="75"/>
      <c r="D103" s="76">
        <f t="shared" si="20"/>
        <v>0</v>
      </c>
      <c r="E103" s="76">
        <f t="shared" si="21"/>
        <v>0</v>
      </c>
      <c r="F103" s="69">
        <f t="shared" si="22"/>
        <v>0</v>
      </c>
      <c r="G103" s="69">
        <f t="shared" si="23"/>
        <v>0</v>
      </c>
      <c r="H103" s="69">
        <f t="shared" si="24"/>
        <v>0</v>
      </c>
      <c r="I103" s="69">
        <f t="shared" si="25"/>
        <v>0</v>
      </c>
      <c r="J103" s="69">
        <f t="shared" si="26"/>
        <v>0</v>
      </c>
      <c r="K103" s="69">
        <f t="shared" si="27"/>
        <v>0</v>
      </c>
      <c r="L103" s="69">
        <f t="shared" si="28"/>
        <v>0</v>
      </c>
      <c r="M103" s="69">
        <f t="shared" ca="1" si="29"/>
        <v>6.4428367376932428E-3</v>
      </c>
      <c r="N103" s="69">
        <f t="shared" ca="1" si="30"/>
        <v>0</v>
      </c>
      <c r="O103" s="79">
        <f t="shared" ca="1" si="31"/>
        <v>0</v>
      </c>
      <c r="P103" s="69">
        <f t="shared" ca="1" si="32"/>
        <v>0</v>
      </c>
      <c r="Q103" s="69">
        <f t="shared" ca="1" si="33"/>
        <v>0</v>
      </c>
      <c r="R103" s="44">
        <f t="shared" ca="1" si="34"/>
        <v>-6.4428367376932428E-3</v>
      </c>
    </row>
    <row r="104" spans="1:18">
      <c r="A104" s="75"/>
      <c r="B104" s="75"/>
      <c r="C104" s="75"/>
      <c r="D104" s="76">
        <f t="shared" si="20"/>
        <v>0</v>
      </c>
      <c r="E104" s="76">
        <f t="shared" si="21"/>
        <v>0</v>
      </c>
      <c r="F104" s="69">
        <f t="shared" si="22"/>
        <v>0</v>
      </c>
      <c r="G104" s="69">
        <f t="shared" si="23"/>
        <v>0</v>
      </c>
      <c r="H104" s="69">
        <f t="shared" si="24"/>
        <v>0</v>
      </c>
      <c r="I104" s="69">
        <f t="shared" si="25"/>
        <v>0</v>
      </c>
      <c r="J104" s="69">
        <f t="shared" si="26"/>
        <v>0</v>
      </c>
      <c r="K104" s="69">
        <f t="shared" si="27"/>
        <v>0</v>
      </c>
      <c r="L104" s="69">
        <f t="shared" si="28"/>
        <v>0</v>
      </c>
      <c r="M104" s="69">
        <f t="shared" ca="1" si="29"/>
        <v>6.4428367376932428E-3</v>
      </c>
      <c r="N104" s="69">
        <f t="shared" ca="1" si="30"/>
        <v>0</v>
      </c>
      <c r="O104" s="79">
        <f t="shared" ca="1" si="31"/>
        <v>0</v>
      </c>
      <c r="P104" s="69">
        <f t="shared" ca="1" si="32"/>
        <v>0</v>
      </c>
      <c r="Q104" s="69">
        <f t="shared" ca="1" si="33"/>
        <v>0</v>
      </c>
      <c r="R104" s="44">
        <f t="shared" ca="1" si="34"/>
        <v>-6.4428367376932428E-3</v>
      </c>
    </row>
    <row r="105" spans="1:18">
      <c r="A105" s="75"/>
      <c r="B105" s="75"/>
      <c r="C105" s="75"/>
      <c r="D105" s="76">
        <f t="shared" si="20"/>
        <v>0</v>
      </c>
      <c r="E105" s="76">
        <f t="shared" si="21"/>
        <v>0</v>
      </c>
      <c r="F105" s="69">
        <f t="shared" si="22"/>
        <v>0</v>
      </c>
      <c r="G105" s="69">
        <f t="shared" si="23"/>
        <v>0</v>
      </c>
      <c r="H105" s="69">
        <f t="shared" si="24"/>
        <v>0</v>
      </c>
      <c r="I105" s="69">
        <f t="shared" si="25"/>
        <v>0</v>
      </c>
      <c r="J105" s="69">
        <f t="shared" si="26"/>
        <v>0</v>
      </c>
      <c r="K105" s="69">
        <f t="shared" si="27"/>
        <v>0</v>
      </c>
      <c r="L105" s="69">
        <f t="shared" si="28"/>
        <v>0</v>
      </c>
      <c r="M105" s="69">
        <f t="shared" ca="1" si="29"/>
        <v>6.4428367376932428E-3</v>
      </c>
      <c r="N105" s="69">
        <f t="shared" ca="1" si="30"/>
        <v>0</v>
      </c>
      <c r="O105" s="79">
        <f t="shared" ca="1" si="31"/>
        <v>0</v>
      </c>
      <c r="P105" s="69">
        <f t="shared" ca="1" si="32"/>
        <v>0</v>
      </c>
      <c r="Q105" s="69">
        <f t="shared" ca="1" si="33"/>
        <v>0</v>
      </c>
      <c r="R105" s="44">
        <f t="shared" ca="1" si="34"/>
        <v>-6.4428367376932428E-3</v>
      </c>
    </row>
    <row r="106" spans="1:18">
      <c r="A106" s="75"/>
      <c r="B106" s="75"/>
      <c r="C106" s="75"/>
      <c r="D106" s="76">
        <f t="shared" si="20"/>
        <v>0</v>
      </c>
      <c r="E106" s="76">
        <f t="shared" si="21"/>
        <v>0</v>
      </c>
      <c r="F106" s="69">
        <f t="shared" si="22"/>
        <v>0</v>
      </c>
      <c r="G106" s="69">
        <f t="shared" si="23"/>
        <v>0</v>
      </c>
      <c r="H106" s="69">
        <f t="shared" si="24"/>
        <v>0</v>
      </c>
      <c r="I106" s="69">
        <f t="shared" si="25"/>
        <v>0</v>
      </c>
      <c r="J106" s="69">
        <f t="shared" si="26"/>
        <v>0</v>
      </c>
      <c r="K106" s="69">
        <f t="shared" si="27"/>
        <v>0</v>
      </c>
      <c r="L106" s="69">
        <f t="shared" si="28"/>
        <v>0</v>
      </c>
      <c r="M106" s="69">
        <f t="shared" ca="1" si="29"/>
        <v>6.4428367376932428E-3</v>
      </c>
      <c r="N106" s="69">
        <f t="shared" ca="1" si="30"/>
        <v>0</v>
      </c>
      <c r="O106" s="79">
        <f t="shared" ca="1" si="31"/>
        <v>0</v>
      </c>
      <c r="P106" s="69">
        <f t="shared" ca="1" si="32"/>
        <v>0</v>
      </c>
      <c r="Q106" s="69">
        <f t="shared" ca="1" si="33"/>
        <v>0</v>
      </c>
      <c r="R106" s="44">
        <f t="shared" ca="1" si="34"/>
        <v>-6.4428367376932428E-3</v>
      </c>
    </row>
    <row r="107" spans="1:18">
      <c r="A107" s="75"/>
      <c r="B107" s="75"/>
      <c r="C107" s="75"/>
      <c r="D107" s="76">
        <f t="shared" si="20"/>
        <v>0</v>
      </c>
      <c r="E107" s="76">
        <f t="shared" si="21"/>
        <v>0</v>
      </c>
      <c r="F107" s="69">
        <f t="shared" si="22"/>
        <v>0</v>
      </c>
      <c r="G107" s="69">
        <f t="shared" si="23"/>
        <v>0</v>
      </c>
      <c r="H107" s="69">
        <f t="shared" si="24"/>
        <v>0</v>
      </c>
      <c r="I107" s="69">
        <f t="shared" si="25"/>
        <v>0</v>
      </c>
      <c r="J107" s="69">
        <f t="shared" si="26"/>
        <v>0</v>
      </c>
      <c r="K107" s="69">
        <f t="shared" si="27"/>
        <v>0</v>
      </c>
      <c r="L107" s="69">
        <f t="shared" si="28"/>
        <v>0</v>
      </c>
      <c r="M107" s="69">
        <f t="shared" ca="1" si="29"/>
        <v>6.4428367376932428E-3</v>
      </c>
      <c r="N107" s="69">
        <f t="shared" ca="1" si="30"/>
        <v>0</v>
      </c>
      <c r="O107" s="79">
        <f t="shared" ca="1" si="31"/>
        <v>0</v>
      </c>
      <c r="P107" s="69">
        <f t="shared" ca="1" si="32"/>
        <v>0</v>
      </c>
      <c r="Q107" s="69">
        <f t="shared" ca="1" si="33"/>
        <v>0</v>
      </c>
      <c r="R107" s="44">
        <f t="shared" ca="1" si="34"/>
        <v>-6.4428367376932428E-3</v>
      </c>
    </row>
    <row r="108" spans="1:18">
      <c r="A108" s="75"/>
      <c r="B108" s="75"/>
      <c r="C108" s="75"/>
      <c r="D108" s="76">
        <f t="shared" si="20"/>
        <v>0</v>
      </c>
      <c r="E108" s="76">
        <f t="shared" si="21"/>
        <v>0</v>
      </c>
      <c r="F108" s="69">
        <f t="shared" si="22"/>
        <v>0</v>
      </c>
      <c r="G108" s="69">
        <f t="shared" si="23"/>
        <v>0</v>
      </c>
      <c r="H108" s="69">
        <f t="shared" si="24"/>
        <v>0</v>
      </c>
      <c r="I108" s="69">
        <f t="shared" si="25"/>
        <v>0</v>
      </c>
      <c r="J108" s="69">
        <f t="shared" si="26"/>
        <v>0</v>
      </c>
      <c r="K108" s="69">
        <f t="shared" si="27"/>
        <v>0</v>
      </c>
      <c r="L108" s="69">
        <f t="shared" si="28"/>
        <v>0</v>
      </c>
      <c r="M108" s="69">
        <f t="shared" ca="1" si="29"/>
        <v>6.4428367376932428E-3</v>
      </c>
      <c r="N108" s="69">
        <f t="shared" ca="1" si="30"/>
        <v>0</v>
      </c>
      <c r="O108" s="79">
        <f t="shared" ca="1" si="31"/>
        <v>0</v>
      </c>
      <c r="P108" s="69">
        <f t="shared" ca="1" si="32"/>
        <v>0</v>
      </c>
      <c r="Q108" s="69">
        <f t="shared" ca="1" si="33"/>
        <v>0</v>
      </c>
      <c r="R108" s="44">
        <f t="shared" ca="1" si="34"/>
        <v>-6.4428367376932428E-3</v>
      </c>
    </row>
    <row r="109" spans="1:18">
      <c r="A109" s="75"/>
      <c r="B109" s="75"/>
      <c r="C109" s="75"/>
      <c r="D109" s="76">
        <f t="shared" si="20"/>
        <v>0</v>
      </c>
      <c r="E109" s="76">
        <f t="shared" si="21"/>
        <v>0</v>
      </c>
      <c r="F109" s="69">
        <f t="shared" si="22"/>
        <v>0</v>
      </c>
      <c r="G109" s="69">
        <f t="shared" si="23"/>
        <v>0</v>
      </c>
      <c r="H109" s="69">
        <f t="shared" si="24"/>
        <v>0</v>
      </c>
      <c r="I109" s="69">
        <f t="shared" si="25"/>
        <v>0</v>
      </c>
      <c r="J109" s="69">
        <f t="shared" si="26"/>
        <v>0</v>
      </c>
      <c r="K109" s="69">
        <f t="shared" si="27"/>
        <v>0</v>
      </c>
      <c r="L109" s="69">
        <f t="shared" si="28"/>
        <v>0</v>
      </c>
      <c r="M109" s="69">
        <f t="shared" ca="1" si="29"/>
        <v>6.4428367376932428E-3</v>
      </c>
      <c r="N109" s="69">
        <f t="shared" ca="1" si="30"/>
        <v>0</v>
      </c>
      <c r="O109" s="79">
        <f t="shared" ca="1" si="31"/>
        <v>0</v>
      </c>
      <c r="P109" s="69">
        <f t="shared" ca="1" si="32"/>
        <v>0</v>
      </c>
      <c r="Q109" s="69">
        <f t="shared" ca="1" si="33"/>
        <v>0</v>
      </c>
      <c r="R109" s="44">
        <f t="shared" ca="1" si="34"/>
        <v>-6.4428367376932428E-3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69">
        <f t="shared" si="22"/>
        <v>0</v>
      </c>
      <c r="G110" s="69">
        <f t="shared" si="23"/>
        <v>0</v>
      </c>
      <c r="H110" s="69">
        <f t="shared" si="24"/>
        <v>0</v>
      </c>
      <c r="I110" s="69">
        <f t="shared" si="25"/>
        <v>0</v>
      </c>
      <c r="J110" s="69">
        <f t="shared" si="26"/>
        <v>0</v>
      </c>
      <c r="K110" s="69">
        <f t="shared" si="27"/>
        <v>0</v>
      </c>
      <c r="L110" s="69">
        <f t="shared" si="28"/>
        <v>0</v>
      </c>
      <c r="M110" s="69">
        <f t="shared" ca="1" si="29"/>
        <v>6.4428367376932428E-3</v>
      </c>
      <c r="N110" s="69">
        <f t="shared" ca="1" si="30"/>
        <v>0</v>
      </c>
      <c r="O110" s="79">
        <f t="shared" ca="1" si="31"/>
        <v>0</v>
      </c>
      <c r="P110" s="69">
        <f t="shared" ca="1" si="32"/>
        <v>0</v>
      </c>
      <c r="Q110" s="69">
        <f t="shared" ca="1" si="33"/>
        <v>0</v>
      </c>
      <c r="R110" s="44">
        <f t="shared" ca="1" si="34"/>
        <v>-6.4428367376932428E-3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69">
        <f t="shared" si="22"/>
        <v>0</v>
      </c>
      <c r="G111" s="69">
        <f t="shared" si="23"/>
        <v>0</v>
      </c>
      <c r="H111" s="69">
        <f t="shared" si="24"/>
        <v>0</v>
      </c>
      <c r="I111" s="69">
        <f t="shared" si="25"/>
        <v>0</v>
      </c>
      <c r="J111" s="69">
        <f t="shared" si="26"/>
        <v>0</v>
      </c>
      <c r="K111" s="69">
        <f t="shared" si="27"/>
        <v>0</v>
      </c>
      <c r="L111" s="69">
        <f t="shared" si="28"/>
        <v>0</v>
      </c>
      <c r="M111" s="69">
        <f t="shared" ca="1" si="29"/>
        <v>6.4428367376932428E-3</v>
      </c>
      <c r="N111" s="69">
        <f t="shared" ca="1" si="30"/>
        <v>0</v>
      </c>
      <c r="O111" s="79">
        <f t="shared" ca="1" si="31"/>
        <v>0</v>
      </c>
      <c r="P111" s="69">
        <f t="shared" ca="1" si="32"/>
        <v>0</v>
      </c>
      <c r="Q111" s="69">
        <f t="shared" ca="1" si="33"/>
        <v>0</v>
      </c>
      <c r="R111" s="44">
        <f t="shared" ca="1" si="34"/>
        <v>-6.4428367376932428E-3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69">
        <f t="shared" si="22"/>
        <v>0</v>
      </c>
      <c r="G112" s="69">
        <f t="shared" si="23"/>
        <v>0</v>
      </c>
      <c r="H112" s="69">
        <f t="shared" si="24"/>
        <v>0</v>
      </c>
      <c r="I112" s="69">
        <f t="shared" si="25"/>
        <v>0</v>
      </c>
      <c r="J112" s="69">
        <f t="shared" si="26"/>
        <v>0</v>
      </c>
      <c r="K112" s="69">
        <f t="shared" si="27"/>
        <v>0</v>
      </c>
      <c r="L112" s="69">
        <f t="shared" si="28"/>
        <v>0</v>
      </c>
      <c r="M112" s="69">
        <f t="shared" ca="1" si="29"/>
        <v>6.4428367376932428E-3</v>
      </c>
      <c r="N112" s="69">
        <f t="shared" ca="1" si="30"/>
        <v>0</v>
      </c>
      <c r="O112" s="79">
        <f t="shared" ca="1" si="31"/>
        <v>0</v>
      </c>
      <c r="P112" s="69">
        <f t="shared" ca="1" si="32"/>
        <v>0</v>
      </c>
      <c r="Q112" s="69">
        <f t="shared" ca="1" si="33"/>
        <v>0</v>
      </c>
      <c r="R112" s="44">
        <f t="shared" ca="1" si="34"/>
        <v>-6.4428367376932428E-3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69">
        <f t="shared" si="22"/>
        <v>0</v>
      </c>
      <c r="G113" s="69">
        <f t="shared" si="23"/>
        <v>0</v>
      </c>
      <c r="H113" s="69">
        <f t="shared" si="24"/>
        <v>0</v>
      </c>
      <c r="I113" s="69">
        <f t="shared" si="25"/>
        <v>0</v>
      </c>
      <c r="J113" s="69">
        <f t="shared" si="26"/>
        <v>0</v>
      </c>
      <c r="K113" s="69">
        <f t="shared" si="27"/>
        <v>0</v>
      </c>
      <c r="L113" s="69">
        <f t="shared" si="28"/>
        <v>0</v>
      </c>
      <c r="M113" s="69">
        <f t="shared" ca="1" si="29"/>
        <v>6.4428367376932428E-3</v>
      </c>
      <c r="N113" s="69">
        <f t="shared" ca="1" si="30"/>
        <v>0</v>
      </c>
      <c r="O113" s="79">
        <f t="shared" ca="1" si="31"/>
        <v>0</v>
      </c>
      <c r="P113" s="69">
        <f t="shared" ca="1" si="32"/>
        <v>0</v>
      </c>
      <c r="Q113" s="69">
        <f t="shared" ca="1" si="33"/>
        <v>0</v>
      </c>
      <c r="R113" s="44">
        <f t="shared" ca="1" si="34"/>
        <v>-6.4428367376932428E-3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69">
        <f t="shared" si="22"/>
        <v>0</v>
      </c>
      <c r="G114" s="69">
        <f t="shared" si="23"/>
        <v>0</v>
      </c>
      <c r="H114" s="69">
        <f t="shared" si="24"/>
        <v>0</v>
      </c>
      <c r="I114" s="69">
        <f t="shared" si="25"/>
        <v>0</v>
      </c>
      <c r="J114" s="69">
        <f t="shared" si="26"/>
        <v>0</v>
      </c>
      <c r="K114" s="69">
        <f t="shared" si="27"/>
        <v>0</v>
      </c>
      <c r="L114" s="69">
        <f t="shared" si="28"/>
        <v>0</v>
      </c>
      <c r="M114" s="69">
        <f t="shared" ca="1" si="29"/>
        <v>6.4428367376932428E-3</v>
      </c>
      <c r="N114" s="69">
        <f t="shared" ca="1" si="30"/>
        <v>0</v>
      </c>
      <c r="O114" s="79">
        <f t="shared" ca="1" si="31"/>
        <v>0</v>
      </c>
      <c r="P114" s="69">
        <f t="shared" ca="1" si="32"/>
        <v>0</v>
      </c>
      <c r="Q114" s="69">
        <f t="shared" ca="1" si="33"/>
        <v>0</v>
      </c>
      <c r="R114" s="44">
        <f t="shared" ca="1" si="34"/>
        <v>-6.4428367376932428E-3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69">
        <f t="shared" si="22"/>
        <v>0</v>
      </c>
      <c r="G115" s="69">
        <f t="shared" si="23"/>
        <v>0</v>
      </c>
      <c r="H115" s="69">
        <f t="shared" si="24"/>
        <v>0</v>
      </c>
      <c r="I115" s="69">
        <f t="shared" si="25"/>
        <v>0</v>
      </c>
      <c r="J115" s="69">
        <f t="shared" si="26"/>
        <v>0</v>
      </c>
      <c r="K115" s="69">
        <f t="shared" si="27"/>
        <v>0</v>
      </c>
      <c r="L115" s="69">
        <f t="shared" si="28"/>
        <v>0</v>
      </c>
      <c r="M115" s="69">
        <f t="shared" ca="1" si="29"/>
        <v>6.4428367376932428E-3</v>
      </c>
      <c r="N115" s="69">
        <f t="shared" ca="1" si="30"/>
        <v>0</v>
      </c>
      <c r="O115" s="79">
        <f t="shared" ca="1" si="31"/>
        <v>0</v>
      </c>
      <c r="P115" s="69">
        <f t="shared" ca="1" si="32"/>
        <v>0</v>
      </c>
      <c r="Q115" s="69">
        <f t="shared" ca="1" si="33"/>
        <v>0</v>
      </c>
      <c r="R115" s="44">
        <f t="shared" ca="1" si="34"/>
        <v>-6.4428367376932428E-3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69">
        <f t="shared" si="22"/>
        <v>0</v>
      </c>
      <c r="G116" s="69">
        <f t="shared" si="23"/>
        <v>0</v>
      </c>
      <c r="H116" s="69">
        <f t="shared" si="24"/>
        <v>0</v>
      </c>
      <c r="I116" s="69">
        <f t="shared" si="25"/>
        <v>0</v>
      </c>
      <c r="J116" s="69">
        <f t="shared" si="26"/>
        <v>0</v>
      </c>
      <c r="K116" s="69">
        <f t="shared" si="27"/>
        <v>0</v>
      </c>
      <c r="L116" s="69">
        <f t="shared" si="28"/>
        <v>0</v>
      </c>
      <c r="M116" s="69">
        <f t="shared" ca="1" si="29"/>
        <v>6.4428367376932428E-3</v>
      </c>
      <c r="N116" s="69">
        <f t="shared" ca="1" si="30"/>
        <v>0</v>
      </c>
      <c r="O116" s="79">
        <f t="shared" ca="1" si="31"/>
        <v>0</v>
      </c>
      <c r="P116" s="69">
        <f t="shared" ca="1" si="32"/>
        <v>0</v>
      </c>
      <c r="Q116" s="69">
        <f t="shared" ca="1" si="33"/>
        <v>0</v>
      </c>
      <c r="R116" s="44">
        <f t="shared" ca="1" si="34"/>
        <v>-6.4428367376932428E-3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69">
        <f t="shared" si="22"/>
        <v>0</v>
      </c>
      <c r="G117" s="69">
        <f t="shared" si="23"/>
        <v>0</v>
      </c>
      <c r="H117" s="69">
        <f t="shared" si="24"/>
        <v>0</v>
      </c>
      <c r="I117" s="69">
        <f t="shared" si="25"/>
        <v>0</v>
      </c>
      <c r="J117" s="69">
        <f t="shared" si="26"/>
        <v>0</v>
      </c>
      <c r="K117" s="69">
        <f t="shared" si="27"/>
        <v>0</v>
      </c>
      <c r="L117" s="69">
        <f t="shared" si="28"/>
        <v>0</v>
      </c>
      <c r="M117" s="69">
        <f t="shared" ca="1" si="29"/>
        <v>6.4428367376932428E-3</v>
      </c>
      <c r="N117" s="69">
        <f t="shared" ca="1" si="30"/>
        <v>0</v>
      </c>
      <c r="O117" s="79">
        <f t="shared" ca="1" si="31"/>
        <v>0</v>
      </c>
      <c r="P117" s="69">
        <f t="shared" ca="1" si="32"/>
        <v>0</v>
      </c>
      <c r="Q117" s="69">
        <f t="shared" ca="1" si="33"/>
        <v>0</v>
      </c>
      <c r="R117" s="44">
        <f t="shared" ca="1" si="34"/>
        <v>-6.4428367376932428E-3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69">
        <f t="shared" si="22"/>
        <v>0</v>
      </c>
      <c r="G118" s="69">
        <f t="shared" si="23"/>
        <v>0</v>
      </c>
      <c r="H118" s="69">
        <f t="shared" si="24"/>
        <v>0</v>
      </c>
      <c r="I118" s="69">
        <f t="shared" si="25"/>
        <v>0</v>
      </c>
      <c r="J118" s="69">
        <f t="shared" si="26"/>
        <v>0</v>
      </c>
      <c r="K118" s="69">
        <f t="shared" si="27"/>
        <v>0</v>
      </c>
      <c r="L118" s="69">
        <f t="shared" si="28"/>
        <v>0</v>
      </c>
      <c r="M118" s="69">
        <f t="shared" ca="1" si="29"/>
        <v>6.4428367376932428E-3</v>
      </c>
      <c r="N118" s="69">
        <f t="shared" ca="1" si="30"/>
        <v>0</v>
      </c>
      <c r="O118" s="79">
        <f t="shared" ca="1" si="31"/>
        <v>0</v>
      </c>
      <c r="P118" s="69">
        <f t="shared" ca="1" si="32"/>
        <v>0</v>
      </c>
      <c r="Q118" s="69">
        <f t="shared" ca="1" si="33"/>
        <v>0</v>
      </c>
      <c r="R118" s="44">
        <f t="shared" ca="1" si="34"/>
        <v>-6.4428367376932428E-3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69">
        <f t="shared" si="22"/>
        <v>0</v>
      </c>
      <c r="G119" s="69">
        <f t="shared" si="23"/>
        <v>0</v>
      </c>
      <c r="H119" s="69">
        <f t="shared" si="24"/>
        <v>0</v>
      </c>
      <c r="I119" s="69">
        <f t="shared" si="25"/>
        <v>0</v>
      </c>
      <c r="J119" s="69">
        <f t="shared" si="26"/>
        <v>0</v>
      </c>
      <c r="K119" s="69">
        <f t="shared" si="27"/>
        <v>0</v>
      </c>
      <c r="L119" s="69">
        <f t="shared" si="28"/>
        <v>0</v>
      </c>
      <c r="M119" s="69">
        <f t="shared" ca="1" si="29"/>
        <v>6.4428367376932428E-3</v>
      </c>
      <c r="N119" s="69">
        <f t="shared" ca="1" si="30"/>
        <v>0</v>
      </c>
      <c r="O119" s="79">
        <f t="shared" ca="1" si="31"/>
        <v>0</v>
      </c>
      <c r="P119" s="69">
        <f t="shared" ca="1" si="32"/>
        <v>0</v>
      </c>
      <c r="Q119" s="69">
        <f t="shared" ca="1" si="33"/>
        <v>0</v>
      </c>
      <c r="R119" s="44">
        <f t="shared" ca="1" si="34"/>
        <v>-6.4428367376932428E-3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69">
        <f t="shared" si="22"/>
        <v>0</v>
      </c>
      <c r="G120" s="69">
        <f t="shared" si="23"/>
        <v>0</v>
      </c>
      <c r="H120" s="69">
        <f t="shared" si="24"/>
        <v>0</v>
      </c>
      <c r="I120" s="69">
        <f t="shared" si="25"/>
        <v>0</v>
      </c>
      <c r="J120" s="69">
        <f t="shared" si="26"/>
        <v>0</v>
      </c>
      <c r="K120" s="69">
        <f t="shared" si="27"/>
        <v>0</v>
      </c>
      <c r="L120" s="69">
        <f t="shared" si="28"/>
        <v>0</v>
      </c>
      <c r="M120" s="69">
        <f t="shared" ca="1" si="29"/>
        <v>6.4428367376932428E-3</v>
      </c>
      <c r="N120" s="69">
        <f t="shared" ca="1" si="30"/>
        <v>0</v>
      </c>
      <c r="O120" s="79">
        <f t="shared" ca="1" si="31"/>
        <v>0</v>
      </c>
      <c r="P120" s="69">
        <f t="shared" ca="1" si="32"/>
        <v>0</v>
      </c>
      <c r="Q120" s="69">
        <f t="shared" ca="1" si="33"/>
        <v>0</v>
      </c>
      <c r="R120" s="44">
        <f t="shared" ca="1" si="34"/>
        <v>-6.4428367376932428E-3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si="27"/>
        <v>0</v>
      </c>
      <c r="L121" s="69">
        <f t="shared" si="28"/>
        <v>0</v>
      </c>
      <c r="M121" s="69">
        <f t="shared" ca="1" si="29"/>
        <v>6.4428367376932428E-3</v>
      </c>
      <c r="N121" s="69">
        <f t="shared" ca="1" si="30"/>
        <v>0</v>
      </c>
      <c r="O121" s="79">
        <f t="shared" ca="1" si="31"/>
        <v>0</v>
      </c>
      <c r="P121" s="69">
        <f t="shared" ca="1" si="32"/>
        <v>0</v>
      </c>
      <c r="Q121" s="69">
        <f t="shared" ca="1" si="33"/>
        <v>0</v>
      </c>
      <c r="R121" s="44">
        <f t="shared" ca="1" si="34"/>
        <v>-6.4428367376932428E-3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si="27"/>
        <v>0</v>
      </c>
      <c r="L122" s="69">
        <f t="shared" si="28"/>
        <v>0</v>
      </c>
      <c r="M122" s="69">
        <f t="shared" ca="1" si="29"/>
        <v>6.4428367376932428E-3</v>
      </c>
      <c r="N122" s="69">
        <f t="shared" ca="1" si="30"/>
        <v>0</v>
      </c>
      <c r="O122" s="79">
        <f t="shared" ca="1" si="31"/>
        <v>0</v>
      </c>
      <c r="P122" s="69">
        <f t="shared" ca="1" si="32"/>
        <v>0</v>
      </c>
      <c r="Q122" s="69">
        <f t="shared" ca="1" si="33"/>
        <v>0</v>
      </c>
      <c r="R122" s="44">
        <f t="shared" ca="1" si="34"/>
        <v>-6.4428367376932428E-3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si="27"/>
        <v>0</v>
      </c>
      <c r="L123" s="69">
        <f t="shared" si="28"/>
        <v>0</v>
      </c>
      <c r="M123" s="69">
        <f t="shared" ca="1" si="29"/>
        <v>6.4428367376932428E-3</v>
      </c>
      <c r="N123" s="69">
        <f t="shared" ca="1" si="30"/>
        <v>0</v>
      </c>
      <c r="O123" s="79">
        <f t="shared" ca="1" si="31"/>
        <v>0</v>
      </c>
      <c r="P123" s="69">
        <f t="shared" ca="1" si="32"/>
        <v>0</v>
      </c>
      <c r="Q123" s="69">
        <f t="shared" ca="1" si="33"/>
        <v>0</v>
      </c>
      <c r="R123" s="44">
        <f t="shared" ca="1" si="34"/>
        <v>-6.4428367376932428E-3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si="27"/>
        <v>0</v>
      </c>
      <c r="L124" s="69">
        <f t="shared" si="28"/>
        <v>0</v>
      </c>
      <c r="M124" s="69">
        <f t="shared" ca="1" si="29"/>
        <v>6.4428367376932428E-3</v>
      </c>
      <c r="N124" s="69">
        <f t="shared" ca="1" si="30"/>
        <v>0</v>
      </c>
      <c r="O124" s="79">
        <f t="shared" ca="1" si="31"/>
        <v>0</v>
      </c>
      <c r="P124" s="69">
        <f t="shared" ca="1" si="32"/>
        <v>0</v>
      </c>
      <c r="Q124" s="69">
        <f t="shared" ca="1" si="33"/>
        <v>0</v>
      </c>
      <c r="R124" s="44">
        <f t="shared" ca="1" si="34"/>
        <v>-6.4428367376932428E-3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si="27"/>
        <v>0</v>
      </c>
      <c r="L125" s="69">
        <f t="shared" si="28"/>
        <v>0</v>
      </c>
      <c r="M125" s="69">
        <f t="shared" ca="1" si="29"/>
        <v>6.4428367376932428E-3</v>
      </c>
      <c r="N125" s="69">
        <f t="shared" ca="1" si="30"/>
        <v>0</v>
      </c>
      <c r="O125" s="79">
        <f t="shared" ca="1" si="31"/>
        <v>0</v>
      </c>
      <c r="P125" s="69">
        <f t="shared" ca="1" si="32"/>
        <v>0</v>
      </c>
      <c r="Q125" s="69">
        <f t="shared" ca="1" si="33"/>
        <v>0</v>
      </c>
      <c r="R125" s="44">
        <f t="shared" ca="1" si="34"/>
        <v>-6.4428367376932428E-3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si="27"/>
        <v>0</v>
      </c>
      <c r="L126" s="69">
        <f t="shared" si="28"/>
        <v>0</v>
      </c>
      <c r="M126" s="69">
        <f t="shared" ca="1" si="29"/>
        <v>6.4428367376932428E-3</v>
      </c>
      <c r="N126" s="69">
        <f t="shared" ca="1" si="30"/>
        <v>0</v>
      </c>
      <c r="O126" s="79">
        <f t="shared" ca="1" si="31"/>
        <v>0</v>
      </c>
      <c r="P126" s="69">
        <f t="shared" ca="1" si="32"/>
        <v>0</v>
      </c>
      <c r="Q126" s="69">
        <f t="shared" ca="1" si="33"/>
        <v>0</v>
      </c>
      <c r="R126" s="44">
        <f t="shared" ca="1" si="34"/>
        <v>-6.4428367376932428E-3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si="27"/>
        <v>0</v>
      </c>
      <c r="L127" s="69">
        <f t="shared" si="28"/>
        <v>0</v>
      </c>
      <c r="M127" s="69">
        <f t="shared" ca="1" si="29"/>
        <v>6.4428367376932428E-3</v>
      </c>
      <c r="N127" s="69">
        <f t="shared" ca="1" si="30"/>
        <v>0</v>
      </c>
      <c r="O127" s="79">
        <f t="shared" ca="1" si="31"/>
        <v>0</v>
      </c>
      <c r="P127" s="69">
        <f t="shared" ca="1" si="32"/>
        <v>0</v>
      </c>
      <c r="Q127" s="69">
        <f t="shared" ca="1" si="33"/>
        <v>0</v>
      </c>
      <c r="R127" s="44">
        <f t="shared" ca="1" si="34"/>
        <v>-6.4428367376932428E-3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si="27"/>
        <v>0</v>
      </c>
      <c r="L128" s="69">
        <f t="shared" si="28"/>
        <v>0</v>
      </c>
      <c r="M128" s="69">
        <f t="shared" ca="1" si="29"/>
        <v>6.4428367376932428E-3</v>
      </c>
      <c r="N128" s="69">
        <f t="shared" ca="1" si="30"/>
        <v>0</v>
      </c>
      <c r="O128" s="79">
        <f t="shared" ca="1" si="31"/>
        <v>0</v>
      </c>
      <c r="P128" s="69">
        <f t="shared" ca="1" si="32"/>
        <v>0</v>
      </c>
      <c r="Q128" s="69">
        <f t="shared" ca="1" si="33"/>
        <v>0</v>
      </c>
      <c r="R128" s="44">
        <f t="shared" ca="1" si="34"/>
        <v>-6.4428367376932428E-3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si="27"/>
        <v>0</v>
      </c>
      <c r="L129" s="69">
        <f t="shared" si="28"/>
        <v>0</v>
      </c>
      <c r="M129" s="69">
        <f t="shared" ca="1" si="29"/>
        <v>6.4428367376932428E-3</v>
      </c>
      <c r="N129" s="69">
        <f t="shared" ca="1" si="30"/>
        <v>0</v>
      </c>
      <c r="O129" s="79">
        <f t="shared" ca="1" si="31"/>
        <v>0</v>
      </c>
      <c r="P129" s="69">
        <f t="shared" ca="1" si="32"/>
        <v>0</v>
      </c>
      <c r="Q129" s="69">
        <f t="shared" ca="1" si="33"/>
        <v>0</v>
      </c>
      <c r="R129" s="44">
        <f t="shared" ca="1" si="34"/>
        <v>-6.4428367376932428E-3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si="27"/>
        <v>0</v>
      </c>
      <c r="L130" s="69">
        <f t="shared" si="28"/>
        <v>0</v>
      </c>
      <c r="M130" s="69">
        <f t="shared" ca="1" si="29"/>
        <v>6.4428367376932428E-3</v>
      </c>
      <c r="N130" s="69">
        <f t="shared" ca="1" si="30"/>
        <v>0</v>
      </c>
      <c r="O130" s="79">
        <f t="shared" ca="1" si="31"/>
        <v>0</v>
      </c>
      <c r="P130" s="69">
        <f t="shared" ca="1" si="32"/>
        <v>0</v>
      </c>
      <c r="Q130" s="69">
        <f t="shared" ca="1" si="33"/>
        <v>0</v>
      </c>
      <c r="R130" s="44">
        <f t="shared" ca="1" si="34"/>
        <v>-6.4428367376932428E-3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si="27"/>
        <v>0</v>
      </c>
      <c r="L131" s="69">
        <f t="shared" si="28"/>
        <v>0</v>
      </c>
      <c r="M131" s="69">
        <f t="shared" ca="1" si="29"/>
        <v>6.4428367376932428E-3</v>
      </c>
      <c r="N131" s="69">
        <f t="shared" ca="1" si="30"/>
        <v>0</v>
      </c>
      <c r="O131" s="79">
        <f t="shared" ca="1" si="31"/>
        <v>0</v>
      </c>
      <c r="P131" s="69">
        <f t="shared" ca="1" si="32"/>
        <v>0</v>
      </c>
      <c r="Q131" s="69">
        <f t="shared" ca="1" si="33"/>
        <v>0</v>
      </c>
      <c r="R131" s="44">
        <f t="shared" ca="1" si="34"/>
        <v>-6.4428367376932428E-3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si="27"/>
        <v>0</v>
      </c>
      <c r="L132" s="69">
        <f t="shared" si="28"/>
        <v>0</v>
      </c>
      <c r="M132" s="69">
        <f t="shared" ca="1" si="29"/>
        <v>6.4428367376932428E-3</v>
      </c>
      <c r="N132" s="69">
        <f t="shared" ca="1" si="30"/>
        <v>0</v>
      </c>
      <c r="O132" s="79">
        <f t="shared" ca="1" si="31"/>
        <v>0</v>
      </c>
      <c r="P132" s="69">
        <f t="shared" ca="1" si="32"/>
        <v>0</v>
      </c>
      <c r="Q132" s="69">
        <f t="shared" ca="1" si="33"/>
        <v>0</v>
      </c>
      <c r="R132" s="44">
        <f t="shared" ca="1" si="34"/>
        <v>-6.4428367376932428E-3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si="27"/>
        <v>0</v>
      </c>
      <c r="L133" s="69">
        <f t="shared" si="28"/>
        <v>0</v>
      </c>
      <c r="M133" s="69">
        <f t="shared" ca="1" si="29"/>
        <v>6.4428367376932428E-3</v>
      </c>
      <c r="N133" s="69">
        <f t="shared" ca="1" si="30"/>
        <v>0</v>
      </c>
      <c r="O133" s="79">
        <f t="shared" ca="1" si="31"/>
        <v>0</v>
      </c>
      <c r="P133" s="69">
        <f t="shared" ca="1" si="32"/>
        <v>0</v>
      </c>
      <c r="Q133" s="69">
        <f t="shared" ca="1" si="33"/>
        <v>0</v>
      </c>
      <c r="R133" s="44">
        <f t="shared" ca="1" si="34"/>
        <v>-6.4428367376932428E-3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si="27"/>
        <v>0</v>
      </c>
      <c r="L134" s="69">
        <f t="shared" si="28"/>
        <v>0</v>
      </c>
      <c r="M134" s="69">
        <f t="shared" ca="1" si="29"/>
        <v>6.4428367376932428E-3</v>
      </c>
      <c r="N134" s="69">
        <f t="shared" ca="1" si="30"/>
        <v>0</v>
      </c>
      <c r="O134" s="79">
        <f t="shared" ca="1" si="31"/>
        <v>0</v>
      </c>
      <c r="P134" s="69">
        <f t="shared" ca="1" si="32"/>
        <v>0</v>
      </c>
      <c r="Q134" s="69">
        <f t="shared" ca="1" si="33"/>
        <v>0</v>
      </c>
      <c r="R134" s="44">
        <f t="shared" ca="1" si="34"/>
        <v>-6.4428367376932428E-3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si="27"/>
        <v>0</v>
      </c>
      <c r="L135" s="69">
        <f t="shared" si="28"/>
        <v>0</v>
      </c>
      <c r="M135" s="69">
        <f t="shared" ca="1" si="29"/>
        <v>6.4428367376932428E-3</v>
      </c>
      <c r="N135" s="69">
        <f t="shared" ca="1" si="30"/>
        <v>0</v>
      </c>
      <c r="O135" s="79">
        <f t="shared" ca="1" si="31"/>
        <v>0</v>
      </c>
      <c r="P135" s="69">
        <f t="shared" ca="1" si="32"/>
        <v>0</v>
      </c>
      <c r="Q135" s="69">
        <f t="shared" ca="1" si="33"/>
        <v>0</v>
      </c>
      <c r="R135" s="44">
        <f t="shared" ca="1" si="34"/>
        <v>-6.4428367376932428E-3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si="27"/>
        <v>0</v>
      </c>
      <c r="L136" s="69">
        <f t="shared" si="28"/>
        <v>0</v>
      </c>
      <c r="M136" s="69">
        <f t="shared" ca="1" si="29"/>
        <v>6.4428367376932428E-3</v>
      </c>
      <c r="N136" s="69">
        <f t="shared" ca="1" si="30"/>
        <v>0</v>
      </c>
      <c r="O136" s="79">
        <f t="shared" ca="1" si="31"/>
        <v>0</v>
      </c>
      <c r="P136" s="69">
        <f t="shared" ca="1" si="32"/>
        <v>0</v>
      </c>
      <c r="Q136" s="69">
        <f t="shared" ca="1" si="33"/>
        <v>0</v>
      </c>
      <c r="R136" s="44">
        <f t="shared" ca="1" si="34"/>
        <v>-6.4428367376932428E-3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si="27"/>
        <v>0</v>
      </c>
      <c r="L137" s="69">
        <f t="shared" si="28"/>
        <v>0</v>
      </c>
      <c r="M137" s="69">
        <f t="shared" ca="1" si="29"/>
        <v>6.4428367376932428E-3</v>
      </c>
      <c r="N137" s="69">
        <f t="shared" ca="1" si="30"/>
        <v>0</v>
      </c>
      <c r="O137" s="79">
        <f t="shared" ca="1" si="31"/>
        <v>0</v>
      </c>
      <c r="P137" s="69">
        <f t="shared" ca="1" si="32"/>
        <v>0</v>
      </c>
      <c r="Q137" s="69">
        <f t="shared" ca="1" si="33"/>
        <v>0</v>
      </c>
      <c r="R137" s="44">
        <f t="shared" ca="1" si="34"/>
        <v>-6.4428367376932428E-3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si="27"/>
        <v>0</v>
      </c>
      <c r="L138" s="69">
        <f t="shared" si="28"/>
        <v>0</v>
      </c>
      <c r="M138" s="69">
        <f t="shared" ca="1" si="29"/>
        <v>6.4428367376932428E-3</v>
      </c>
      <c r="N138" s="69">
        <f t="shared" ca="1" si="30"/>
        <v>0</v>
      </c>
      <c r="O138" s="79">
        <f t="shared" ca="1" si="31"/>
        <v>0</v>
      </c>
      <c r="P138" s="69">
        <f t="shared" ca="1" si="32"/>
        <v>0</v>
      </c>
      <c r="Q138" s="69">
        <f t="shared" ca="1" si="33"/>
        <v>0</v>
      </c>
      <c r="R138" s="44">
        <f t="shared" ca="1" si="34"/>
        <v>-6.4428367376932428E-3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si="27"/>
        <v>0</v>
      </c>
      <c r="L139" s="69">
        <f t="shared" si="28"/>
        <v>0</v>
      </c>
      <c r="M139" s="69">
        <f t="shared" ca="1" si="29"/>
        <v>6.4428367376932428E-3</v>
      </c>
      <c r="N139" s="69">
        <f t="shared" ca="1" si="30"/>
        <v>0</v>
      </c>
      <c r="O139" s="79">
        <f t="shared" ca="1" si="31"/>
        <v>0</v>
      </c>
      <c r="P139" s="69">
        <f t="shared" ca="1" si="32"/>
        <v>0</v>
      </c>
      <c r="Q139" s="69">
        <f t="shared" ca="1" si="33"/>
        <v>0</v>
      </c>
      <c r="R139" s="44">
        <f t="shared" ca="1" si="34"/>
        <v>-6.4428367376932428E-3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si="27"/>
        <v>0</v>
      </c>
      <c r="L140" s="69">
        <f t="shared" si="28"/>
        <v>0</v>
      </c>
      <c r="M140" s="69">
        <f t="shared" ca="1" si="29"/>
        <v>6.4428367376932428E-3</v>
      </c>
      <c r="N140" s="69">
        <f t="shared" ca="1" si="30"/>
        <v>0</v>
      </c>
      <c r="O140" s="79">
        <f t="shared" ca="1" si="31"/>
        <v>0</v>
      </c>
      <c r="P140" s="69">
        <f t="shared" ca="1" si="32"/>
        <v>0</v>
      </c>
      <c r="Q140" s="69">
        <f t="shared" ca="1" si="33"/>
        <v>0</v>
      </c>
      <c r="R140" s="44">
        <f t="shared" ca="1" si="34"/>
        <v>-6.4428367376932428E-3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si="27"/>
        <v>0</v>
      </c>
      <c r="L141" s="69">
        <f t="shared" si="28"/>
        <v>0</v>
      </c>
      <c r="M141" s="69">
        <f t="shared" ca="1" si="29"/>
        <v>6.4428367376932428E-3</v>
      </c>
      <c r="N141" s="69">
        <f t="shared" ca="1" si="30"/>
        <v>0</v>
      </c>
      <c r="O141" s="79">
        <f t="shared" ca="1" si="31"/>
        <v>0</v>
      </c>
      <c r="P141" s="69">
        <f t="shared" ca="1" si="32"/>
        <v>0</v>
      </c>
      <c r="Q141" s="69">
        <f t="shared" ca="1" si="33"/>
        <v>0</v>
      </c>
      <c r="R141" s="44">
        <f t="shared" ca="1" si="34"/>
        <v>-6.4428367376932428E-3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si="27"/>
        <v>0</v>
      </c>
      <c r="L142" s="69">
        <f t="shared" si="28"/>
        <v>0</v>
      </c>
      <c r="M142" s="69">
        <f t="shared" ca="1" si="29"/>
        <v>6.4428367376932428E-3</v>
      </c>
      <c r="N142" s="69">
        <f t="shared" ca="1" si="30"/>
        <v>0</v>
      </c>
      <c r="O142" s="79">
        <f t="shared" ca="1" si="31"/>
        <v>0</v>
      </c>
      <c r="P142" s="69">
        <f t="shared" ca="1" si="32"/>
        <v>0</v>
      </c>
      <c r="Q142" s="69">
        <f t="shared" ca="1" si="33"/>
        <v>0</v>
      </c>
      <c r="R142" s="44">
        <f t="shared" ca="1" si="34"/>
        <v>-6.4428367376932428E-3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si="27"/>
        <v>0</v>
      </c>
      <c r="L143" s="69">
        <f t="shared" si="28"/>
        <v>0</v>
      </c>
      <c r="M143" s="69">
        <f t="shared" ca="1" si="29"/>
        <v>6.4428367376932428E-3</v>
      </c>
      <c r="N143" s="69">
        <f t="shared" ca="1" si="30"/>
        <v>0</v>
      </c>
      <c r="O143" s="79">
        <f t="shared" ca="1" si="31"/>
        <v>0</v>
      </c>
      <c r="P143" s="69">
        <f t="shared" ca="1" si="32"/>
        <v>0</v>
      </c>
      <c r="Q143" s="69">
        <f t="shared" ca="1" si="33"/>
        <v>0</v>
      </c>
      <c r="R143" s="44">
        <f t="shared" ca="1" si="34"/>
        <v>-6.4428367376932428E-3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si="27"/>
        <v>0</v>
      </c>
      <c r="L144" s="69">
        <f t="shared" si="28"/>
        <v>0</v>
      </c>
      <c r="M144" s="69">
        <f t="shared" ca="1" si="29"/>
        <v>6.4428367376932428E-3</v>
      </c>
      <c r="N144" s="69">
        <f t="shared" ca="1" si="30"/>
        <v>0</v>
      </c>
      <c r="O144" s="79">
        <f t="shared" ca="1" si="31"/>
        <v>0</v>
      </c>
      <c r="P144" s="69">
        <f t="shared" ca="1" si="32"/>
        <v>0</v>
      </c>
      <c r="Q144" s="69">
        <f t="shared" ca="1" si="33"/>
        <v>0</v>
      </c>
      <c r="R144" s="44">
        <f t="shared" ca="1" si="34"/>
        <v>-6.4428367376932428E-3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si="27"/>
        <v>0</v>
      </c>
      <c r="L145" s="69">
        <f t="shared" si="28"/>
        <v>0</v>
      </c>
      <c r="M145" s="69">
        <f t="shared" ca="1" si="29"/>
        <v>6.4428367376932428E-3</v>
      </c>
      <c r="N145" s="69">
        <f t="shared" ca="1" si="30"/>
        <v>0</v>
      </c>
      <c r="O145" s="79">
        <f t="shared" ca="1" si="31"/>
        <v>0</v>
      </c>
      <c r="P145" s="69">
        <f t="shared" ca="1" si="32"/>
        <v>0</v>
      </c>
      <c r="Q145" s="69">
        <f t="shared" ca="1" si="33"/>
        <v>0</v>
      </c>
      <c r="R145" s="44">
        <f t="shared" ca="1" si="34"/>
        <v>-6.4428367376932428E-3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69">
        <f t="shared" si="22"/>
        <v>0</v>
      </c>
      <c r="G146" s="69">
        <f t="shared" si="23"/>
        <v>0</v>
      </c>
      <c r="H146" s="69">
        <f t="shared" si="24"/>
        <v>0</v>
      </c>
      <c r="I146" s="69">
        <f t="shared" si="25"/>
        <v>0</v>
      </c>
      <c r="J146" s="69">
        <f t="shared" si="26"/>
        <v>0</v>
      </c>
      <c r="K146" s="69">
        <f t="shared" si="27"/>
        <v>0</v>
      </c>
      <c r="L146" s="69">
        <f t="shared" si="28"/>
        <v>0</v>
      </c>
      <c r="M146" s="69">
        <f t="shared" ca="1" si="29"/>
        <v>6.4428367376932428E-3</v>
      </c>
      <c r="N146" s="69">
        <f t="shared" ca="1" si="30"/>
        <v>0</v>
      </c>
      <c r="O146" s="79">
        <f t="shared" ca="1" si="31"/>
        <v>0</v>
      </c>
      <c r="P146" s="69">
        <f t="shared" ca="1" si="32"/>
        <v>0</v>
      </c>
      <c r="Q146" s="69">
        <f t="shared" ca="1" si="33"/>
        <v>0</v>
      </c>
      <c r="R146" s="44">
        <f t="shared" ca="1" si="34"/>
        <v>-6.4428367376932428E-3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69">
        <f t="shared" si="22"/>
        <v>0</v>
      </c>
      <c r="G147" s="69">
        <f t="shared" si="23"/>
        <v>0</v>
      </c>
      <c r="H147" s="69">
        <f t="shared" si="24"/>
        <v>0</v>
      </c>
      <c r="I147" s="69">
        <f t="shared" si="25"/>
        <v>0</v>
      </c>
      <c r="J147" s="69">
        <f t="shared" si="26"/>
        <v>0</v>
      </c>
      <c r="K147" s="69">
        <f t="shared" si="27"/>
        <v>0</v>
      </c>
      <c r="L147" s="69">
        <f t="shared" si="28"/>
        <v>0</v>
      </c>
      <c r="M147" s="69">
        <f t="shared" ca="1" si="29"/>
        <v>6.4428367376932428E-3</v>
      </c>
      <c r="N147" s="69">
        <f t="shared" ca="1" si="30"/>
        <v>0</v>
      </c>
      <c r="O147" s="79">
        <f t="shared" ca="1" si="31"/>
        <v>0</v>
      </c>
      <c r="P147" s="69">
        <f t="shared" ca="1" si="32"/>
        <v>0</v>
      </c>
      <c r="Q147" s="69">
        <f t="shared" ca="1" si="33"/>
        <v>0</v>
      </c>
      <c r="R147" s="44">
        <f t="shared" ca="1" si="34"/>
        <v>-6.4428367376932428E-3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69">
        <f t="shared" si="22"/>
        <v>0</v>
      </c>
      <c r="G148" s="69">
        <f t="shared" si="23"/>
        <v>0</v>
      </c>
      <c r="H148" s="69">
        <f t="shared" si="24"/>
        <v>0</v>
      </c>
      <c r="I148" s="69">
        <f t="shared" si="25"/>
        <v>0</v>
      </c>
      <c r="J148" s="69">
        <f t="shared" si="26"/>
        <v>0</v>
      </c>
      <c r="K148" s="69">
        <f t="shared" si="27"/>
        <v>0</v>
      </c>
      <c r="L148" s="69">
        <f t="shared" si="28"/>
        <v>0</v>
      </c>
      <c r="M148" s="69">
        <f t="shared" ca="1" si="29"/>
        <v>6.4428367376932428E-3</v>
      </c>
      <c r="N148" s="69">
        <f t="shared" ca="1" si="30"/>
        <v>0</v>
      </c>
      <c r="O148" s="79">
        <f t="shared" ca="1" si="31"/>
        <v>0</v>
      </c>
      <c r="P148" s="69">
        <f t="shared" ca="1" si="32"/>
        <v>0</v>
      </c>
      <c r="Q148" s="69">
        <f t="shared" ca="1" si="33"/>
        <v>0</v>
      </c>
      <c r="R148" s="44">
        <f t="shared" ca="1" si="34"/>
        <v>-6.4428367376932428E-3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69">
        <f t="shared" ref="F149:F212" si="37">$C149*D149</f>
        <v>0</v>
      </c>
      <c r="G149" s="69">
        <f t="shared" ref="G149:G212" si="38">$C149*E149</f>
        <v>0</v>
      </c>
      <c r="H149" s="69">
        <f t="shared" ref="H149:H212" si="39">C149*D149*D149</f>
        <v>0</v>
      </c>
      <c r="I149" s="69">
        <f t="shared" ref="I149:I212" si="40">C149*D149*D149*D149</f>
        <v>0</v>
      </c>
      <c r="J149" s="69">
        <f t="shared" ref="J149:J212" si="41">C149*D149*D149*D149*D149</f>
        <v>0</v>
      </c>
      <c r="K149" s="69">
        <f t="shared" ref="K149:K212" si="42">C149*E149*D149</f>
        <v>0</v>
      </c>
      <c r="L149" s="69">
        <f t="shared" ref="L149:L212" si="43">C149*E149*D149*D149</f>
        <v>0</v>
      </c>
      <c r="M149" s="69">
        <f t="shared" ref="M149:M212" ca="1" si="44">+E$4+E$5*D149+E$6*D149^2</f>
        <v>6.4428367376932428E-3</v>
      </c>
      <c r="N149" s="69">
        <f t="shared" ref="N149:N212" ca="1" si="45">C149*(M149-E149)^2</f>
        <v>0</v>
      </c>
      <c r="O149" s="79">
        <f t="shared" ref="O149:O212" ca="1" si="46">(C149*O$1-O$2*F149+O$3*H149)^2</f>
        <v>0</v>
      </c>
      <c r="P149" s="69">
        <f t="shared" ref="P149:P212" ca="1" si="47">(-C149*O$2+O$4*F149-O$5*H149)^2</f>
        <v>0</v>
      </c>
      <c r="Q149" s="69">
        <f t="shared" ref="Q149:Q212" ca="1" si="48">+(C149*O$3-F149*O$5+H149*O$6)^2</f>
        <v>0</v>
      </c>
      <c r="R149" s="44">
        <f t="shared" ref="R149:R212" ca="1" si="49">+E149-M149</f>
        <v>-6.4428367376932428E-3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69">
        <f t="shared" si="37"/>
        <v>0</v>
      </c>
      <c r="G150" s="69">
        <f t="shared" si="38"/>
        <v>0</v>
      </c>
      <c r="H150" s="69">
        <f t="shared" si="39"/>
        <v>0</v>
      </c>
      <c r="I150" s="69">
        <f t="shared" si="40"/>
        <v>0</v>
      </c>
      <c r="J150" s="69">
        <f t="shared" si="41"/>
        <v>0</v>
      </c>
      <c r="K150" s="69">
        <f t="shared" si="42"/>
        <v>0</v>
      </c>
      <c r="L150" s="69">
        <f t="shared" si="43"/>
        <v>0</v>
      </c>
      <c r="M150" s="69">
        <f t="shared" ca="1" si="44"/>
        <v>6.4428367376932428E-3</v>
      </c>
      <c r="N150" s="69">
        <f t="shared" ca="1" si="45"/>
        <v>0</v>
      </c>
      <c r="O150" s="79">
        <f t="shared" ca="1" si="46"/>
        <v>0</v>
      </c>
      <c r="P150" s="69">
        <f t="shared" ca="1" si="47"/>
        <v>0</v>
      </c>
      <c r="Q150" s="69">
        <f t="shared" ca="1" si="48"/>
        <v>0</v>
      </c>
      <c r="R150" s="44">
        <f t="shared" ca="1" si="49"/>
        <v>-6.4428367376932428E-3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69">
        <f t="shared" si="37"/>
        <v>0</v>
      </c>
      <c r="G151" s="69">
        <f t="shared" si="38"/>
        <v>0</v>
      </c>
      <c r="H151" s="69">
        <f t="shared" si="39"/>
        <v>0</v>
      </c>
      <c r="I151" s="69">
        <f t="shared" si="40"/>
        <v>0</v>
      </c>
      <c r="J151" s="69">
        <f t="shared" si="41"/>
        <v>0</v>
      </c>
      <c r="K151" s="69">
        <f t="shared" si="42"/>
        <v>0</v>
      </c>
      <c r="L151" s="69">
        <f t="shared" si="43"/>
        <v>0</v>
      </c>
      <c r="M151" s="69">
        <f t="shared" ca="1" si="44"/>
        <v>6.4428367376932428E-3</v>
      </c>
      <c r="N151" s="69">
        <f t="shared" ca="1" si="45"/>
        <v>0</v>
      </c>
      <c r="O151" s="79">
        <f t="shared" ca="1" si="46"/>
        <v>0</v>
      </c>
      <c r="P151" s="69">
        <f t="shared" ca="1" si="47"/>
        <v>0</v>
      </c>
      <c r="Q151" s="69">
        <f t="shared" ca="1" si="48"/>
        <v>0</v>
      </c>
      <c r="R151" s="44">
        <f t="shared" ca="1" si="49"/>
        <v>-6.4428367376932428E-3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69">
        <f t="shared" si="37"/>
        <v>0</v>
      </c>
      <c r="G152" s="69">
        <f t="shared" si="38"/>
        <v>0</v>
      </c>
      <c r="H152" s="69">
        <f t="shared" si="39"/>
        <v>0</v>
      </c>
      <c r="I152" s="69">
        <f t="shared" si="40"/>
        <v>0</v>
      </c>
      <c r="J152" s="69">
        <f t="shared" si="41"/>
        <v>0</v>
      </c>
      <c r="K152" s="69">
        <f t="shared" si="42"/>
        <v>0</v>
      </c>
      <c r="L152" s="69">
        <f t="shared" si="43"/>
        <v>0</v>
      </c>
      <c r="M152" s="69">
        <f t="shared" ca="1" si="44"/>
        <v>6.4428367376932428E-3</v>
      </c>
      <c r="N152" s="69">
        <f t="shared" ca="1" si="45"/>
        <v>0</v>
      </c>
      <c r="O152" s="79">
        <f t="shared" ca="1" si="46"/>
        <v>0</v>
      </c>
      <c r="P152" s="69">
        <f t="shared" ca="1" si="47"/>
        <v>0</v>
      </c>
      <c r="Q152" s="69">
        <f t="shared" ca="1" si="48"/>
        <v>0</v>
      </c>
      <c r="R152" s="44">
        <f t="shared" ca="1" si="49"/>
        <v>-6.4428367376932428E-3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69">
        <f t="shared" si="37"/>
        <v>0</v>
      </c>
      <c r="G153" s="69">
        <f t="shared" si="38"/>
        <v>0</v>
      </c>
      <c r="H153" s="69">
        <f t="shared" si="39"/>
        <v>0</v>
      </c>
      <c r="I153" s="69">
        <f t="shared" si="40"/>
        <v>0</v>
      </c>
      <c r="J153" s="69">
        <f t="shared" si="41"/>
        <v>0</v>
      </c>
      <c r="K153" s="69">
        <f t="shared" si="42"/>
        <v>0</v>
      </c>
      <c r="L153" s="69">
        <f t="shared" si="43"/>
        <v>0</v>
      </c>
      <c r="M153" s="69">
        <f t="shared" ca="1" si="44"/>
        <v>6.4428367376932428E-3</v>
      </c>
      <c r="N153" s="69">
        <f t="shared" ca="1" si="45"/>
        <v>0</v>
      </c>
      <c r="O153" s="79">
        <f t="shared" ca="1" si="46"/>
        <v>0</v>
      </c>
      <c r="P153" s="69">
        <f t="shared" ca="1" si="47"/>
        <v>0</v>
      </c>
      <c r="Q153" s="69">
        <f t="shared" ca="1" si="48"/>
        <v>0</v>
      </c>
      <c r="R153" s="44">
        <f t="shared" ca="1" si="49"/>
        <v>-6.4428367376932428E-3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69">
        <f t="shared" si="37"/>
        <v>0</v>
      </c>
      <c r="G154" s="69">
        <f t="shared" si="38"/>
        <v>0</v>
      </c>
      <c r="H154" s="69">
        <f t="shared" si="39"/>
        <v>0</v>
      </c>
      <c r="I154" s="69">
        <f t="shared" si="40"/>
        <v>0</v>
      </c>
      <c r="J154" s="69">
        <f t="shared" si="41"/>
        <v>0</v>
      </c>
      <c r="K154" s="69">
        <f t="shared" si="42"/>
        <v>0</v>
      </c>
      <c r="L154" s="69">
        <f t="shared" si="43"/>
        <v>0</v>
      </c>
      <c r="M154" s="69">
        <f t="shared" ca="1" si="44"/>
        <v>6.4428367376932428E-3</v>
      </c>
      <c r="N154" s="69">
        <f t="shared" ca="1" si="45"/>
        <v>0</v>
      </c>
      <c r="O154" s="79">
        <f t="shared" ca="1" si="46"/>
        <v>0</v>
      </c>
      <c r="P154" s="69">
        <f t="shared" ca="1" si="47"/>
        <v>0</v>
      </c>
      <c r="Q154" s="69">
        <f t="shared" ca="1" si="48"/>
        <v>0</v>
      </c>
      <c r="R154" s="44">
        <f t="shared" ca="1" si="49"/>
        <v>-6.4428367376932428E-3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69">
        <f t="shared" si="37"/>
        <v>0</v>
      </c>
      <c r="G155" s="69">
        <f t="shared" si="38"/>
        <v>0</v>
      </c>
      <c r="H155" s="69">
        <f t="shared" si="39"/>
        <v>0</v>
      </c>
      <c r="I155" s="69">
        <f t="shared" si="40"/>
        <v>0</v>
      </c>
      <c r="J155" s="69">
        <f t="shared" si="41"/>
        <v>0</v>
      </c>
      <c r="K155" s="69">
        <f t="shared" si="42"/>
        <v>0</v>
      </c>
      <c r="L155" s="69">
        <f t="shared" si="43"/>
        <v>0</v>
      </c>
      <c r="M155" s="69">
        <f t="shared" ca="1" si="44"/>
        <v>6.4428367376932428E-3</v>
      </c>
      <c r="N155" s="69">
        <f t="shared" ca="1" si="45"/>
        <v>0</v>
      </c>
      <c r="O155" s="79">
        <f t="shared" ca="1" si="46"/>
        <v>0</v>
      </c>
      <c r="P155" s="69">
        <f t="shared" ca="1" si="47"/>
        <v>0</v>
      </c>
      <c r="Q155" s="69">
        <f t="shared" ca="1" si="48"/>
        <v>0</v>
      </c>
      <c r="R155" s="44">
        <f t="shared" ca="1" si="49"/>
        <v>-6.4428367376932428E-3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69">
        <f t="shared" si="37"/>
        <v>0</v>
      </c>
      <c r="G156" s="69">
        <f t="shared" si="38"/>
        <v>0</v>
      </c>
      <c r="H156" s="69">
        <f t="shared" si="39"/>
        <v>0</v>
      </c>
      <c r="I156" s="69">
        <f t="shared" si="40"/>
        <v>0</v>
      </c>
      <c r="J156" s="69">
        <f t="shared" si="41"/>
        <v>0</v>
      </c>
      <c r="K156" s="69">
        <f t="shared" si="42"/>
        <v>0</v>
      </c>
      <c r="L156" s="69">
        <f t="shared" si="43"/>
        <v>0</v>
      </c>
      <c r="M156" s="69">
        <f t="shared" ca="1" si="44"/>
        <v>6.4428367376932428E-3</v>
      </c>
      <c r="N156" s="69">
        <f t="shared" ca="1" si="45"/>
        <v>0</v>
      </c>
      <c r="O156" s="79">
        <f t="shared" ca="1" si="46"/>
        <v>0</v>
      </c>
      <c r="P156" s="69">
        <f t="shared" ca="1" si="47"/>
        <v>0</v>
      </c>
      <c r="Q156" s="69">
        <f t="shared" ca="1" si="48"/>
        <v>0</v>
      </c>
      <c r="R156" s="44">
        <f t="shared" ca="1" si="49"/>
        <v>-6.4428367376932428E-3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69">
        <f t="shared" si="37"/>
        <v>0</v>
      </c>
      <c r="G157" s="69">
        <f t="shared" si="38"/>
        <v>0</v>
      </c>
      <c r="H157" s="69">
        <f t="shared" si="39"/>
        <v>0</v>
      </c>
      <c r="I157" s="69">
        <f t="shared" si="40"/>
        <v>0</v>
      </c>
      <c r="J157" s="69">
        <f t="shared" si="41"/>
        <v>0</v>
      </c>
      <c r="K157" s="69">
        <f t="shared" si="42"/>
        <v>0</v>
      </c>
      <c r="L157" s="69">
        <f t="shared" si="43"/>
        <v>0</v>
      </c>
      <c r="M157" s="69">
        <f t="shared" ca="1" si="44"/>
        <v>6.4428367376932428E-3</v>
      </c>
      <c r="N157" s="69">
        <f t="shared" ca="1" si="45"/>
        <v>0</v>
      </c>
      <c r="O157" s="79">
        <f t="shared" ca="1" si="46"/>
        <v>0</v>
      </c>
      <c r="P157" s="69">
        <f t="shared" ca="1" si="47"/>
        <v>0</v>
      </c>
      <c r="Q157" s="69">
        <f t="shared" ca="1" si="48"/>
        <v>0</v>
      </c>
      <c r="R157" s="44">
        <f t="shared" ca="1" si="49"/>
        <v>-6.4428367376932428E-3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69">
        <f t="shared" si="37"/>
        <v>0</v>
      </c>
      <c r="G158" s="69">
        <f t="shared" si="38"/>
        <v>0</v>
      </c>
      <c r="H158" s="69">
        <f t="shared" si="39"/>
        <v>0</v>
      </c>
      <c r="I158" s="69">
        <f t="shared" si="40"/>
        <v>0</v>
      </c>
      <c r="J158" s="69">
        <f t="shared" si="41"/>
        <v>0</v>
      </c>
      <c r="K158" s="69">
        <f t="shared" si="42"/>
        <v>0</v>
      </c>
      <c r="L158" s="69">
        <f t="shared" si="43"/>
        <v>0</v>
      </c>
      <c r="M158" s="69">
        <f t="shared" ca="1" si="44"/>
        <v>6.4428367376932428E-3</v>
      </c>
      <c r="N158" s="69">
        <f t="shared" ca="1" si="45"/>
        <v>0</v>
      </c>
      <c r="O158" s="79">
        <f t="shared" ca="1" si="46"/>
        <v>0</v>
      </c>
      <c r="P158" s="69">
        <f t="shared" ca="1" si="47"/>
        <v>0</v>
      </c>
      <c r="Q158" s="69">
        <f t="shared" ca="1" si="48"/>
        <v>0</v>
      </c>
      <c r="R158" s="44">
        <f t="shared" ca="1" si="49"/>
        <v>-6.4428367376932428E-3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69">
        <f t="shared" si="37"/>
        <v>0</v>
      </c>
      <c r="G159" s="69">
        <f t="shared" si="38"/>
        <v>0</v>
      </c>
      <c r="H159" s="69">
        <f t="shared" si="39"/>
        <v>0</v>
      </c>
      <c r="I159" s="69">
        <f t="shared" si="40"/>
        <v>0</v>
      </c>
      <c r="J159" s="69">
        <f t="shared" si="41"/>
        <v>0</v>
      </c>
      <c r="K159" s="69">
        <f t="shared" si="42"/>
        <v>0</v>
      </c>
      <c r="L159" s="69">
        <f t="shared" si="43"/>
        <v>0</v>
      </c>
      <c r="M159" s="69">
        <f t="shared" ca="1" si="44"/>
        <v>6.4428367376932428E-3</v>
      </c>
      <c r="N159" s="69">
        <f t="shared" ca="1" si="45"/>
        <v>0</v>
      </c>
      <c r="O159" s="79">
        <f t="shared" ca="1" si="46"/>
        <v>0</v>
      </c>
      <c r="P159" s="69">
        <f t="shared" ca="1" si="47"/>
        <v>0</v>
      </c>
      <c r="Q159" s="69">
        <f t="shared" ca="1" si="48"/>
        <v>0</v>
      </c>
      <c r="R159" s="44">
        <f t="shared" ca="1" si="49"/>
        <v>-6.4428367376932428E-3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69">
        <f t="shared" si="37"/>
        <v>0</v>
      </c>
      <c r="G160" s="69">
        <f t="shared" si="38"/>
        <v>0</v>
      </c>
      <c r="H160" s="69">
        <f t="shared" si="39"/>
        <v>0</v>
      </c>
      <c r="I160" s="69">
        <f t="shared" si="40"/>
        <v>0</v>
      </c>
      <c r="J160" s="69">
        <f t="shared" si="41"/>
        <v>0</v>
      </c>
      <c r="K160" s="69">
        <f t="shared" si="42"/>
        <v>0</v>
      </c>
      <c r="L160" s="69">
        <f t="shared" si="43"/>
        <v>0</v>
      </c>
      <c r="M160" s="69">
        <f t="shared" ca="1" si="44"/>
        <v>6.4428367376932428E-3</v>
      </c>
      <c r="N160" s="69">
        <f t="shared" ca="1" si="45"/>
        <v>0</v>
      </c>
      <c r="O160" s="79">
        <f t="shared" ca="1" si="46"/>
        <v>0</v>
      </c>
      <c r="P160" s="69">
        <f t="shared" ca="1" si="47"/>
        <v>0</v>
      </c>
      <c r="Q160" s="69">
        <f t="shared" ca="1" si="48"/>
        <v>0</v>
      </c>
      <c r="R160" s="44">
        <f t="shared" ca="1" si="49"/>
        <v>-6.4428367376932428E-3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69">
        <f t="shared" si="37"/>
        <v>0</v>
      </c>
      <c r="G161" s="69">
        <f t="shared" si="38"/>
        <v>0</v>
      </c>
      <c r="H161" s="69">
        <f t="shared" si="39"/>
        <v>0</v>
      </c>
      <c r="I161" s="69">
        <f t="shared" si="40"/>
        <v>0</v>
      </c>
      <c r="J161" s="69">
        <f t="shared" si="41"/>
        <v>0</v>
      </c>
      <c r="K161" s="69">
        <f t="shared" si="42"/>
        <v>0</v>
      </c>
      <c r="L161" s="69">
        <f t="shared" si="43"/>
        <v>0</v>
      </c>
      <c r="M161" s="69">
        <f t="shared" ca="1" si="44"/>
        <v>6.4428367376932428E-3</v>
      </c>
      <c r="N161" s="69">
        <f t="shared" ca="1" si="45"/>
        <v>0</v>
      </c>
      <c r="O161" s="79">
        <f t="shared" ca="1" si="46"/>
        <v>0</v>
      </c>
      <c r="P161" s="69">
        <f t="shared" ca="1" si="47"/>
        <v>0</v>
      </c>
      <c r="Q161" s="69">
        <f t="shared" ca="1" si="48"/>
        <v>0</v>
      </c>
      <c r="R161" s="44">
        <f t="shared" ca="1" si="49"/>
        <v>-6.4428367376932428E-3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69">
        <f t="shared" si="37"/>
        <v>0</v>
      </c>
      <c r="G162" s="69">
        <f t="shared" si="38"/>
        <v>0</v>
      </c>
      <c r="H162" s="69">
        <f t="shared" si="39"/>
        <v>0</v>
      </c>
      <c r="I162" s="69">
        <f t="shared" si="40"/>
        <v>0</v>
      </c>
      <c r="J162" s="69">
        <f t="shared" si="41"/>
        <v>0</v>
      </c>
      <c r="K162" s="69">
        <f t="shared" si="42"/>
        <v>0</v>
      </c>
      <c r="L162" s="69">
        <f t="shared" si="43"/>
        <v>0</v>
      </c>
      <c r="M162" s="69">
        <f t="shared" ca="1" si="44"/>
        <v>6.4428367376932428E-3</v>
      </c>
      <c r="N162" s="69">
        <f t="shared" ca="1" si="45"/>
        <v>0</v>
      </c>
      <c r="O162" s="79">
        <f t="shared" ca="1" si="46"/>
        <v>0</v>
      </c>
      <c r="P162" s="69">
        <f t="shared" ca="1" si="47"/>
        <v>0</v>
      </c>
      <c r="Q162" s="69">
        <f t="shared" ca="1" si="48"/>
        <v>0</v>
      </c>
      <c r="R162" s="44">
        <f t="shared" ca="1" si="49"/>
        <v>-6.4428367376932428E-3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69">
        <f t="shared" si="37"/>
        <v>0</v>
      </c>
      <c r="G163" s="69">
        <f t="shared" si="38"/>
        <v>0</v>
      </c>
      <c r="H163" s="69">
        <f t="shared" si="39"/>
        <v>0</v>
      </c>
      <c r="I163" s="69">
        <f t="shared" si="40"/>
        <v>0</v>
      </c>
      <c r="J163" s="69">
        <f t="shared" si="41"/>
        <v>0</v>
      </c>
      <c r="K163" s="69">
        <f t="shared" si="42"/>
        <v>0</v>
      </c>
      <c r="L163" s="69">
        <f t="shared" si="43"/>
        <v>0</v>
      </c>
      <c r="M163" s="69">
        <f t="shared" ca="1" si="44"/>
        <v>6.4428367376932428E-3</v>
      </c>
      <c r="N163" s="69">
        <f t="shared" ca="1" si="45"/>
        <v>0</v>
      </c>
      <c r="O163" s="79">
        <f t="shared" ca="1" si="46"/>
        <v>0</v>
      </c>
      <c r="P163" s="69">
        <f t="shared" ca="1" si="47"/>
        <v>0</v>
      </c>
      <c r="Q163" s="69">
        <f t="shared" ca="1" si="48"/>
        <v>0</v>
      </c>
      <c r="R163" s="44">
        <f t="shared" ca="1" si="49"/>
        <v>-6.4428367376932428E-3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69">
        <f t="shared" si="37"/>
        <v>0</v>
      </c>
      <c r="G164" s="69">
        <f t="shared" si="38"/>
        <v>0</v>
      </c>
      <c r="H164" s="69">
        <f t="shared" si="39"/>
        <v>0</v>
      </c>
      <c r="I164" s="69">
        <f t="shared" si="40"/>
        <v>0</v>
      </c>
      <c r="J164" s="69">
        <f t="shared" si="41"/>
        <v>0</v>
      </c>
      <c r="K164" s="69">
        <f t="shared" si="42"/>
        <v>0</v>
      </c>
      <c r="L164" s="69">
        <f t="shared" si="43"/>
        <v>0</v>
      </c>
      <c r="M164" s="69">
        <f t="shared" ca="1" si="44"/>
        <v>6.4428367376932428E-3</v>
      </c>
      <c r="N164" s="69">
        <f t="shared" ca="1" si="45"/>
        <v>0</v>
      </c>
      <c r="O164" s="79">
        <f t="shared" ca="1" si="46"/>
        <v>0</v>
      </c>
      <c r="P164" s="69">
        <f t="shared" ca="1" si="47"/>
        <v>0</v>
      </c>
      <c r="Q164" s="69">
        <f t="shared" ca="1" si="48"/>
        <v>0</v>
      </c>
      <c r="R164" s="44">
        <f t="shared" ca="1" si="49"/>
        <v>-6.4428367376932428E-3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69">
        <f t="shared" si="37"/>
        <v>0</v>
      </c>
      <c r="G165" s="69">
        <f t="shared" si="38"/>
        <v>0</v>
      </c>
      <c r="H165" s="69">
        <f t="shared" si="39"/>
        <v>0</v>
      </c>
      <c r="I165" s="69">
        <f t="shared" si="40"/>
        <v>0</v>
      </c>
      <c r="J165" s="69">
        <f t="shared" si="41"/>
        <v>0</v>
      </c>
      <c r="K165" s="69">
        <f t="shared" si="42"/>
        <v>0</v>
      </c>
      <c r="L165" s="69">
        <f t="shared" si="43"/>
        <v>0</v>
      </c>
      <c r="M165" s="69">
        <f t="shared" ca="1" si="44"/>
        <v>6.4428367376932428E-3</v>
      </c>
      <c r="N165" s="69">
        <f t="shared" ca="1" si="45"/>
        <v>0</v>
      </c>
      <c r="O165" s="79">
        <f t="shared" ca="1" si="46"/>
        <v>0</v>
      </c>
      <c r="P165" s="69">
        <f t="shared" ca="1" si="47"/>
        <v>0</v>
      </c>
      <c r="Q165" s="69">
        <f t="shared" ca="1" si="48"/>
        <v>0</v>
      </c>
      <c r="R165" s="44">
        <f t="shared" ca="1" si="49"/>
        <v>-6.4428367376932428E-3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69">
        <f t="shared" si="37"/>
        <v>0</v>
      </c>
      <c r="G166" s="69">
        <f t="shared" si="38"/>
        <v>0</v>
      </c>
      <c r="H166" s="69">
        <f t="shared" si="39"/>
        <v>0</v>
      </c>
      <c r="I166" s="69">
        <f t="shared" si="40"/>
        <v>0</v>
      </c>
      <c r="J166" s="69">
        <f t="shared" si="41"/>
        <v>0</v>
      </c>
      <c r="K166" s="69">
        <f t="shared" si="42"/>
        <v>0</v>
      </c>
      <c r="L166" s="69">
        <f t="shared" si="43"/>
        <v>0</v>
      </c>
      <c r="M166" s="69">
        <f t="shared" ca="1" si="44"/>
        <v>6.4428367376932428E-3</v>
      </c>
      <c r="N166" s="69">
        <f t="shared" ca="1" si="45"/>
        <v>0</v>
      </c>
      <c r="O166" s="79">
        <f t="shared" ca="1" si="46"/>
        <v>0</v>
      </c>
      <c r="P166" s="69">
        <f t="shared" ca="1" si="47"/>
        <v>0</v>
      </c>
      <c r="Q166" s="69">
        <f t="shared" ca="1" si="48"/>
        <v>0</v>
      </c>
      <c r="R166" s="44">
        <f t="shared" ca="1" si="49"/>
        <v>-6.4428367376932428E-3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69">
        <f t="shared" si="37"/>
        <v>0</v>
      </c>
      <c r="G167" s="69">
        <f t="shared" si="38"/>
        <v>0</v>
      </c>
      <c r="H167" s="69">
        <f t="shared" si="39"/>
        <v>0</v>
      </c>
      <c r="I167" s="69">
        <f t="shared" si="40"/>
        <v>0</v>
      </c>
      <c r="J167" s="69">
        <f t="shared" si="41"/>
        <v>0</v>
      </c>
      <c r="K167" s="69">
        <f t="shared" si="42"/>
        <v>0</v>
      </c>
      <c r="L167" s="69">
        <f t="shared" si="43"/>
        <v>0</v>
      </c>
      <c r="M167" s="69">
        <f t="shared" ca="1" si="44"/>
        <v>6.4428367376932428E-3</v>
      </c>
      <c r="N167" s="69">
        <f t="shared" ca="1" si="45"/>
        <v>0</v>
      </c>
      <c r="O167" s="79">
        <f t="shared" ca="1" si="46"/>
        <v>0</v>
      </c>
      <c r="P167" s="69">
        <f t="shared" ca="1" si="47"/>
        <v>0</v>
      </c>
      <c r="Q167" s="69">
        <f t="shared" ca="1" si="48"/>
        <v>0</v>
      </c>
      <c r="R167" s="44">
        <f t="shared" ca="1" si="49"/>
        <v>-6.4428367376932428E-3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69">
        <f t="shared" si="37"/>
        <v>0</v>
      </c>
      <c r="G168" s="69">
        <f t="shared" si="38"/>
        <v>0</v>
      </c>
      <c r="H168" s="69">
        <f t="shared" si="39"/>
        <v>0</v>
      </c>
      <c r="I168" s="69">
        <f t="shared" si="40"/>
        <v>0</v>
      </c>
      <c r="J168" s="69">
        <f t="shared" si="41"/>
        <v>0</v>
      </c>
      <c r="K168" s="69">
        <f t="shared" si="42"/>
        <v>0</v>
      </c>
      <c r="L168" s="69">
        <f t="shared" si="43"/>
        <v>0</v>
      </c>
      <c r="M168" s="69">
        <f t="shared" ca="1" si="44"/>
        <v>6.4428367376932428E-3</v>
      </c>
      <c r="N168" s="69">
        <f t="shared" ca="1" si="45"/>
        <v>0</v>
      </c>
      <c r="O168" s="79">
        <f t="shared" ca="1" si="46"/>
        <v>0</v>
      </c>
      <c r="P168" s="69">
        <f t="shared" ca="1" si="47"/>
        <v>0</v>
      </c>
      <c r="Q168" s="69">
        <f t="shared" ca="1" si="48"/>
        <v>0</v>
      </c>
      <c r="R168" s="44">
        <f t="shared" ca="1" si="49"/>
        <v>-6.4428367376932428E-3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69">
        <f t="shared" si="37"/>
        <v>0</v>
      </c>
      <c r="G169" s="69">
        <f t="shared" si="38"/>
        <v>0</v>
      </c>
      <c r="H169" s="69">
        <f t="shared" si="39"/>
        <v>0</v>
      </c>
      <c r="I169" s="69">
        <f t="shared" si="40"/>
        <v>0</v>
      </c>
      <c r="J169" s="69">
        <f t="shared" si="41"/>
        <v>0</v>
      </c>
      <c r="K169" s="69">
        <f t="shared" si="42"/>
        <v>0</v>
      </c>
      <c r="L169" s="69">
        <f t="shared" si="43"/>
        <v>0</v>
      </c>
      <c r="M169" s="69">
        <f t="shared" ca="1" si="44"/>
        <v>6.4428367376932428E-3</v>
      </c>
      <c r="N169" s="69">
        <f t="shared" ca="1" si="45"/>
        <v>0</v>
      </c>
      <c r="O169" s="79">
        <f t="shared" ca="1" si="46"/>
        <v>0</v>
      </c>
      <c r="P169" s="69">
        <f t="shared" ca="1" si="47"/>
        <v>0</v>
      </c>
      <c r="Q169" s="69">
        <f t="shared" ca="1" si="48"/>
        <v>0</v>
      </c>
      <c r="R169" s="44">
        <f t="shared" ca="1" si="49"/>
        <v>-6.4428367376932428E-3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69">
        <f t="shared" si="37"/>
        <v>0</v>
      </c>
      <c r="G170" s="69">
        <f t="shared" si="38"/>
        <v>0</v>
      </c>
      <c r="H170" s="69">
        <f t="shared" si="39"/>
        <v>0</v>
      </c>
      <c r="I170" s="69">
        <f t="shared" si="40"/>
        <v>0</v>
      </c>
      <c r="J170" s="69">
        <f t="shared" si="41"/>
        <v>0</v>
      </c>
      <c r="K170" s="69">
        <f t="shared" si="42"/>
        <v>0</v>
      </c>
      <c r="L170" s="69">
        <f t="shared" si="43"/>
        <v>0</v>
      </c>
      <c r="M170" s="69">
        <f t="shared" ca="1" si="44"/>
        <v>6.4428367376932428E-3</v>
      </c>
      <c r="N170" s="69">
        <f t="shared" ca="1" si="45"/>
        <v>0</v>
      </c>
      <c r="O170" s="79">
        <f t="shared" ca="1" si="46"/>
        <v>0</v>
      </c>
      <c r="P170" s="69">
        <f t="shared" ca="1" si="47"/>
        <v>0</v>
      </c>
      <c r="Q170" s="69">
        <f t="shared" ca="1" si="48"/>
        <v>0</v>
      </c>
      <c r="R170" s="44">
        <f t="shared" ca="1" si="49"/>
        <v>-6.4428367376932428E-3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69">
        <f t="shared" si="37"/>
        <v>0</v>
      </c>
      <c r="G171" s="69">
        <f t="shared" si="38"/>
        <v>0</v>
      </c>
      <c r="H171" s="69">
        <f t="shared" si="39"/>
        <v>0</v>
      </c>
      <c r="I171" s="69">
        <f t="shared" si="40"/>
        <v>0</v>
      </c>
      <c r="J171" s="69">
        <f t="shared" si="41"/>
        <v>0</v>
      </c>
      <c r="K171" s="69">
        <f t="shared" si="42"/>
        <v>0</v>
      </c>
      <c r="L171" s="69">
        <f t="shared" si="43"/>
        <v>0</v>
      </c>
      <c r="M171" s="69">
        <f t="shared" ca="1" si="44"/>
        <v>6.4428367376932428E-3</v>
      </c>
      <c r="N171" s="69">
        <f t="shared" ca="1" si="45"/>
        <v>0</v>
      </c>
      <c r="O171" s="79">
        <f t="shared" ca="1" si="46"/>
        <v>0</v>
      </c>
      <c r="P171" s="69">
        <f t="shared" ca="1" si="47"/>
        <v>0</v>
      </c>
      <c r="Q171" s="69">
        <f t="shared" ca="1" si="48"/>
        <v>0</v>
      </c>
      <c r="R171" s="44">
        <f t="shared" ca="1" si="49"/>
        <v>-6.4428367376932428E-3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69">
        <f t="shared" si="37"/>
        <v>0</v>
      </c>
      <c r="G172" s="69">
        <f t="shared" si="38"/>
        <v>0</v>
      </c>
      <c r="H172" s="69">
        <f t="shared" si="39"/>
        <v>0</v>
      </c>
      <c r="I172" s="69">
        <f t="shared" si="40"/>
        <v>0</v>
      </c>
      <c r="J172" s="69">
        <f t="shared" si="41"/>
        <v>0</v>
      </c>
      <c r="K172" s="69">
        <f t="shared" si="42"/>
        <v>0</v>
      </c>
      <c r="L172" s="69">
        <f t="shared" si="43"/>
        <v>0</v>
      </c>
      <c r="M172" s="69">
        <f t="shared" ca="1" si="44"/>
        <v>6.4428367376932428E-3</v>
      </c>
      <c r="N172" s="69">
        <f t="shared" ca="1" si="45"/>
        <v>0</v>
      </c>
      <c r="O172" s="79">
        <f t="shared" ca="1" si="46"/>
        <v>0</v>
      </c>
      <c r="P172" s="69">
        <f t="shared" ca="1" si="47"/>
        <v>0</v>
      </c>
      <c r="Q172" s="69">
        <f t="shared" ca="1" si="48"/>
        <v>0</v>
      </c>
      <c r="R172" s="44">
        <f t="shared" ca="1" si="49"/>
        <v>-6.4428367376932428E-3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69">
        <f t="shared" si="37"/>
        <v>0</v>
      </c>
      <c r="G173" s="69">
        <f t="shared" si="38"/>
        <v>0</v>
      </c>
      <c r="H173" s="69">
        <f t="shared" si="39"/>
        <v>0</v>
      </c>
      <c r="I173" s="69">
        <f t="shared" si="40"/>
        <v>0</v>
      </c>
      <c r="J173" s="69">
        <f t="shared" si="41"/>
        <v>0</v>
      </c>
      <c r="K173" s="69">
        <f t="shared" si="42"/>
        <v>0</v>
      </c>
      <c r="L173" s="69">
        <f t="shared" si="43"/>
        <v>0</v>
      </c>
      <c r="M173" s="69">
        <f t="shared" ca="1" si="44"/>
        <v>6.4428367376932428E-3</v>
      </c>
      <c r="N173" s="69">
        <f t="shared" ca="1" si="45"/>
        <v>0</v>
      </c>
      <c r="O173" s="79">
        <f t="shared" ca="1" si="46"/>
        <v>0</v>
      </c>
      <c r="P173" s="69">
        <f t="shared" ca="1" si="47"/>
        <v>0</v>
      </c>
      <c r="Q173" s="69">
        <f t="shared" ca="1" si="48"/>
        <v>0</v>
      </c>
      <c r="R173" s="44">
        <f t="shared" ca="1" si="49"/>
        <v>-6.4428367376932428E-3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69">
        <f t="shared" si="37"/>
        <v>0</v>
      </c>
      <c r="G174" s="69">
        <f t="shared" si="38"/>
        <v>0</v>
      </c>
      <c r="H174" s="69">
        <f t="shared" si="39"/>
        <v>0</v>
      </c>
      <c r="I174" s="69">
        <f t="shared" si="40"/>
        <v>0</v>
      </c>
      <c r="J174" s="69">
        <f t="shared" si="41"/>
        <v>0</v>
      </c>
      <c r="K174" s="69">
        <f t="shared" si="42"/>
        <v>0</v>
      </c>
      <c r="L174" s="69">
        <f t="shared" si="43"/>
        <v>0</v>
      </c>
      <c r="M174" s="69">
        <f t="shared" ca="1" si="44"/>
        <v>6.4428367376932428E-3</v>
      </c>
      <c r="N174" s="69">
        <f t="shared" ca="1" si="45"/>
        <v>0</v>
      </c>
      <c r="O174" s="79">
        <f t="shared" ca="1" si="46"/>
        <v>0</v>
      </c>
      <c r="P174" s="69">
        <f t="shared" ca="1" si="47"/>
        <v>0</v>
      </c>
      <c r="Q174" s="69">
        <f t="shared" ca="1" si="48"/>
        <v>0</v>
      </c>
      <c r="R174" s="44">
        <f t="shared" ca="1" si="49"/>
        <v>-6.4428367376932428E-3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69">
        <f t="shared" si="37"/>
        <v>0</v>
      </c>
      <c r="G175" s="69">
        <f t="shared" si="38"/>
        <v>0</v>
      </c>
      <c r="H175" s="69">
        <f t="shared" si="39"/>
        <v>0</v>
      </c>
      <c r="I175" s="69">
        <f t="shared" si="40"/>
        <v>0</v>
      </c>
      <c r="J175" s="69">
        <f t="shared" si="41"/>
        <v>0</v>
      </c>
      <c r="K175" s="69">
        <f t="shared" si="42"/>
        <v>0</v>
      </c>
      <c r="L175" s="69">
        <f t="shared" si="43"/>
        <v>0</v>
      </c>
      <c r="M175" s="69">
        <f t="shared" ca="1" si="44"/>
        <v>6.4428367376932428E-3</v>
      </c>
      <c r="N175" s="69">
        <f t="shared" ca="1" si="45"/>
        <v>0</v>
      </c>
      <c r="O175" s="79">
        <f t="shared" ca="1" si="46"/>
        <v>0</v>
      </c>
      <c r="P175" s="69">
        <f t="shared" ca="1" si="47"/>
        <v>0</v>
      </c>
      <c r="Q175" s="69">
        <f t="shared" ca="1" si="48"/>
        <v>0</v>
      </c>
      <c r="R175" s="44">
        <f t="shared" ca="1" si="49"/>
        <v>-6.4428367376932428E-3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69">
        <f t="shared" si="37"/>
        <v>0</v>
      </c>
      <c r="G176" s="69">
        <f t="shared" si="38"/>
        <v>0</v>
      </c>
      <c r="H176" s="69">
        <f t="shared" si="39"/>
        <v>0</v>
      </c>
      <c r="I176" s="69">
        <f t="shared" si="40"/>
        <v>0</v>
      </c>
      <c r="J176" s="69">
        <f t="shared" si="41"/>
        <v>0</v>
      </c>
      <c r="K176" s="69">
        <f t="shared" si="42"/>
        <v>0</v>
      </c>
      <c r="L176" s="69">
        <f t="shared" si="43"/>
        <v>0</v>
      </c>
      <c r="M176" s="69">
        <f t="shared" ca="1" si="44"/>
        <v>6.4428367376932428E-3</v>
      </c>
      <c r="N176" s="69">
        <f t="shared" ca="1" si="45"/>
        <v>0</v>
      </c>
      <c r="O176" s="79">
        <f t="shared" ca="1" si="46"/>
        <v>0</v>
      </c>
      <c r="P176" s="69">
        <f t="shared" ca="1" si="47"/>
        <v>0</v>
      </c>
      <c r="Q176" s="69">
        <f t="shared" ca="1" si="48"/>
        <v>0</v>
      </c>
      <c r="R176" s="44">
        <f t="shared" ca="1" si="49"/>
        <v>-6.4428367376932428E-3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69">
        <f t="shared" si="37"/>
        <v>0</v>
      </c>
      <c r="G177" s="69">
        <f t="shared" si="38"/>
        <v>0</v>
      </c>
      <c r="H177" s="69">
        <f t="shared" si="39"/>
        <v>0</v>
      </c>
      <c r="I177" s="69">
        <f t="shared" si="40"/>
        <v>0</v>
      </c>
      <c r="J177" s="69">
        <f t="shared" si="41"/>
        <v>0</v>
      </c>
      <c r="K177" s="69">
        <f t="shared" si="42"/>
        <v>0</v>
      </c>
      <c r="L177" s="69">
        <f t="shared" si="43"/>
        <v>0</v>
      </c>
      <c r="M177" s="69">
        <f t="shared" ca="1" si="44"/>
        <v>6.4428367376932428E-3</v>
      </c>
      <c r="N177" s="69">
        <f t="shared" ca="1" si="45"/>
        <v>0</v>
      </c>
      <c r="O177" s="79">
        <f t="shared" ca="1" si="46"/>
        <v>0</v>
      </c>
      <c r="P177" s="69">
        <f t="shared" ca="1" si="47"/>
        <v>0</v>
      </c>
      <c r="Q177" s="69">
        <f t="shared" ca="1" si="48"/>
        <v>0</v>
      </c>
      <c r="R177" s="44">
        <f t="shared" ca="1" si="49"/>
        <v>-6.4428367376932428E-3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69">
        <f t="shared" si="37"/>
        <v>0</v>
      </c>
      <c r="G178" s="69">
        <f t="shared" si="38"/>
        <v>0</v>
      </c>
      <c r="H178" s="69">
        <f t="shared" si="39"/>
        <v>0</v>
      </c>
      <c r="I178" s="69">
        <f t="shared" si="40"/>
        <v>0</v>
      </c>
      <c r="J178" s="69">
        <f t="shared" si="41"/>
        <v>0</v>
      </c>
      <c r="K178" s="69">
        <f t="shared" si="42"/>
        <v>0</v>
      </c>
      <c r="L178" s="69">
        <f t="shared" si="43"/>
        <v>0</v>
      </c>
      <c r="M178" s="69">
        <f t="shared" ca="1" si="44"/>
        <v>6.4428367376932428E-3</v>
      </c>
      <c r="N178" s="69">
        <f t="shared" ca="1" si="45"/>
        <v>0</v>
      </c>
      <c r="O178" s="79">
        <f t="shared" ca="1" si="46"/>
        <v>0</v>
      </c>
      <c r="P178" s="69">
        <f t="shared" ca="1" si="47"/>
        <v>0</v>
      </c>
      <c r="Q178" s="69">
        <f t="shared" ca="1" si="48"/>
        <v>0</v>
      </c>
      <c r="R178" s="44">
        <f t="shared" ca="1" si="49"/>
        <v>-6.4428367376932428E-3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69">
        <f t="shared" si="37"/>
        <v>0</v>
      </c>
      <c r="G179" s="69">
        <f t="shared" si="38"/>
        <v>0</v>
      </c>
      <c r="H179" s="69">
        <f t="shared" si="39"/>
        <v>0</v>
      </c>
      <c r="I179" s="69">
        <f t="shared" si="40"/>
        <v>0</v>
      </c>
      <c r="J179" s="69">
        <f t="shared" si="41"/>
        <v>0</v>
      </c>
      <c r="K179" s="69">
        <f t="shared" si="42"/>
        <v>0</v>
      </c>
      <c r="L179" s="69">
        <f t="shared" si="43"/>
        <v>0</v>
      </c>
      <c r="M179" s="69">
        <f t="shared" ca="1" si="44"/>
        <v>6.4428367376932428E-3</v>
      </c>
      <c r="N179" s="69">
        <f t="shared" ca="1" si="45"/>
        <v>0</v>
      </c>
      <c r="O179" s="79">
        <f t="shared" ca="1" si="46"/>
        <v>0</v>
      </c>
      <c r="P179" s="69">
        <f t="shared" ca="1" si="47"/>
        <v>0</v>
      </c>
      <c r="Q179" s="69">
        <f t="shared" ca="1" si="48"/>
        <v>0</v>
      </c>
      <c r="R179" s="44">
        <f t="shared" ca="1" si="49"/>
        <v>-6.4428367376932428E-3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69">
        <f t="shared" si="37"/>
        <v>0</v>
      </c>
      <c r="G180" s="69">
        <f t="shared" si="38"/>
        <v>0</v>
      </c>
      <c r="H180" s="69">
        <f t="shared" si="39"/>
        <v>0</v>
      </c>
      <c r="I180" s="69">
        <f t="shared" si="40"/>
        <v>0</v>
      </c>
      <c r="J180" s="69">
        <f t="shared" si="41"/>
        <v>0</v>
      </c>
      <c r="K180" s="69">
        <f t="shared" si="42"/>
        <v>0</v>
      </c>
      <c r="L180" s="69">
        <f t="shared" si="43"/>
        <v>0</v>
      </c>
      <c r="M180" s="69">
        <f t="shared" ca="1" si="44"/>
        <v>6.4428367376932428E-3</v>
      </c>
      <c r="N180" s="69">
        <f t="shared" ca="1" si="45"/>
        <v>0</v>
      </c>
      <c r="O180" s="79">
        <f t="shared" ca="1" si="46"/>
        <v>0</v>
      </c>
      <c r="P180" s="69">
        <f t="shared" ca="1" si="47"/>
        <v>0</v>
      </c>
      <c r="Q180" s="69">
        <f t="shared" ca="1" si="48"/>
        <v>0</v>
      </c>
      <c r="R180" s="44">
        <f t="shared" ca="1" si="49"/>
        <v>-6.4428367376932428E-3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69">
        <f t="shared" si="37"/>
        <v>0</v>
      </c>
      <c r="G181" s="69">
        <f t="shared" si="38"/>
        <v>0</v>
      </c>
      <c r="H181" s="69">
        <f t="shared" si="39"/>
        <v>0</v>
      </c>
      <c r="I181" s="69">
        <f t="shared" si="40"/>
        <v>0</v>
      </c>
      <c r="J181" s="69">
        <f t="shared" si="41"/>
        <v>0</v>
      </c>
      <c r="K181" s="69">
        <f t="shared" si="42"/>
        <v>0</v>
      </c>
      <c r="L181" s="69">
        <f t="shared" si="43"/>
        <v>0</v>
      </c>
      <c r="M181" s="69">
        <f t="shared" ca="1" si="44"/>
        <v>6.4428367376932428E-3</v>
      </c>
      <c r="N181" s="69">
        <f t="shared" ca="1" si="45"/>
        <v>0</v>
      </c>
      <c r="O181" s="79">
        <f t="shared" ca="1" si="46"/>
        <v>0</v>
      </c>
      <c r="P181" s="69">
        <f t="shared" ca="1" si="47"/>
        <v>0</v>
      </c>
      <c r="Q181" s="69">
        <f t="shared" ca="1" si="48"/>
        <v>0</v>
      </c>
      <c r="R181" s="44">
        <f t="shared" ca="1" si="49"/>
        <v>-6.4428367376932428E-3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69">
        <f t="shared" si="37"/>
        <v>0</v>
      </c>
      <c r="G182" s="69">
        <f t="shared" si="38"/>
        <v>0</v>
      </c>
      <c r="H182" s="69">
        <f t="shared" si="39"/>
        <v>0</v>
      </c>
      <c r="I182" s="69">
        <f t="shared" si="40"/>
        <v>0</v>
      </c>
      <c r="J182" s="69">
        <f t="shared" si="41"/>
        <v>0</v>
      </c>
      <c r="K182" s="69">
        <f t="shared" si="42"/>
        <v>0</v>
      </c>
      <c r="L182" s="69">
        <f t="shared" si="43"/>
        <v>0</v>
      </c>
      <c r="M182" s="69">
        <f t="shared" ca="1" si="44"/>
        <v>6.4428367376932428E-3</v>
      </c>
      <c r="N182" s="69">
        <f t="shared" ca="1" si="45"/>
        <v>0</v>
      </c>
      <c r="O182" s="79">
        <f t="shared" ca="1" si="46"/>
        <v>0</v>
      </c>
      <c r="P182" s="69">
        <f t="shared" ca="1" si="47"/>
        <v>0</v>
      </c>
      <c r="Q182" s="69">
        <f t="shared" ca="1" si="48"/>
        <v>0</v>
      </c>
      <c r="R182" s="44">
        <f t="shared" ca="1" si="49"/>
        <v>-6.4428367376932428E-3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69">
        <f t="shared" si="37"/>
        <v>0</v>
      </c>
      <c r="G183" s="69">
        <f t="shared" si="38"/>
        <v>0</v>
      </c>
      <c r="H183" s="69">
        <f t="shared" si="39"/>
        <v>0</v>
      </c>
      <c r="I183" s="69">
        <f t="shared" si="40"/>
        <v>0</v>
      </c>
      <c r="J183" s="69">
        <f t="shared" si="41"/>
        <v>0</v>
      </c>
      <c r="K183" s="69">
        <f t="shared" si="42"/>
        <v>0</v>
      </c>
      <c r="L183" s="69">
        <f t="shared" si="43"/>
        <v>0</v>
      </c>
      <c r="M183" s="69">
        <f t="shared" ca="1" si="44"/>
        <v>6.4428367376932428E-3</v>
      </c>
      <c r="N183" s="69">
        <f t="shared" ca="1" si="45"/>
        <v>0</v>
      </c>
      <c r="O183" s="79">
        <f t="shared" ca="1" si="46"/>
        <v>0</v>
      </c>
      <c r="P183" s="69">
        <f t="shared" ca="1" si="47"/>
        <v>0</v>
      </c>
      <c r="Q183" s="69">
        <f t="shared" ca="1" si="48"/>
        <v>0</v>
      </c>
      <c r="R183" s="44">
        <f t="shared" ca="1" si="49"/>
        <v>-6.4428367376932428E-3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69">
        <f t="shared" si="37"/>
        <v>0</v>
      </c>
      <c r="G184" s="69">
        <f t="shared" si="38"/>
        <v>0</v>
      </c>
      <c r="H184" s="69">
        <f t="shared" si="39"/>
        <v>0</v>
      </c>
      <c r="I184" s="69">
        <f t="shared" si="40"/>
        <v>0</v>
      </c>
      <c r="J184" s="69">
        <f t="shared" si="41"/>
        <v>0</v>
      </c>
      <c r="K184" s="69">
        <f t="shared" si="42"/>
        <v>0</v>
      </c>
      <c r="L184" s="69">
        <f t="shared" si="43"/>
        <v>0</v>
      </c>
      <c r="M184" s="69">
        <f t="shared" ca="1" si="44"/>
        <v>6.4428367376932428E-3</v>
      </c>
      <c r="N184" s="69">
        <f t="shared" ca="1" si="45"/>
        <v>0</v>
      </c>
      <c r="O184" s="79">
        <f t="shared" ca="1" si="46"/>
        <v>0</v>
      </c>
      <c r="P184" s="69">
        <f t="shared" ca="1" si="47"/>
        <v>0</v>
      </c>
      <c r="Q184" s="69">
        <f t="shared" ca="1" si="48"/>
        <v>0</v>
      </c>
      <c r="R184" s="44">
        <f t="shared" ca="1" si="49"/>
        <v>-6.4428367376932428E-3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69">
        <f t="shared" si="37"/>
        <v>0</v>
      </c>
      <c r="G185" s="69">
        <f t="shared" si="38"/>
        <v>0</v>
      </c>
      <c r="H185" s="69">
        <f t="shared" si="39"/>
        <v>0</v>
      </c>
      <c r="I185" s="69">
        <f t="shared" si="40"/>
        <v>0</v>
      </c>
      <c r="J185" s="69">
        <f t="shared" si="41"/>
        <v>0</v>
      </c>
      <c r="K185" s="69">
        <f t="shared" si="42"/>
        <v>0</v>
      </c>
      <c r="L185" s="69">
        <f t="shared" si="43"/>
        <v>0</v>
      </c>
      <c r="M185" s="69">
        <f t="shared" ca="1" si="44"/>
        <v>6.4428367376932428E-3</v>
      </c>
      <c r="N185" s="69">
        <f t="shared" ca="1" si="45"/>
        <v>0</v>
      </c>
      <c r="O185" s="79">
        <f t="shared" ca="1" si="46"/>
        <v>0</v>
      </c>
      <c r="P185" s="69">
        <f t="shared" ca="1" si="47"/>
        <v>0</v>
      </c>
      <c r="Q185" s="69">
        <f t="shared" ca="1" si="48"/>
        <v>0</v>
      </c>
      <c r="R185" s="44">
        <f t="shared" ca="1" si="49"/>
        <v>-6.4428367376932428E-3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69">
        <f t="shared" si="37"/>
        <v>0</v>
      </c>
      <c r="G186" s="69">
        <f t="shared" si="38"/>
        <v>0</v>
      </c>
      <c r="H186" s="69">
        <f t="shared" si="39"/>
        <v>0</v>
      </c>
      <c r="I186" s="69">
        <f t="shared" si="40"/>
        <v>0</v>
      </c>
      <c r="J186" s="69">
        <f t="shared" si="41"/>
        <v>0</v>
      </c>
      <c r="K186" s="69">
        <f t="shared" si="42"/>
        <v>0</v>
      </c>
      <c r="L186" s="69">
        <f t="shared" si="43"/>
        <v>0</v>
      </c>
      <c r="M186" s="69">
        <f t="shared" ca="1" si="44"/>
        <v>6.4428367376932428E-3</v>
      </c>
      <c r="N186" s="69">
        <f t="shared" ca="1" si="45"/>
        <v>0</v>
      </c>
      <c r="O186" s="79">
        <f t="shared" ca="1" si="46"/>
        <v>0</v>
      </c>
      <c r="P186" s="69">
        <f t="shared" ca="1" si="47"/>
        <v>0</v>
      </c>
      <c r="Q186" s="69">
        <f t="shared" ca="1" si="48"/>
        <v>0</v>
      </c>
      <c r="R186" s="44">
        <f t="shared" ca="1" si="49"/>
        <v>-6.4428367376932428E-3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69">
        <f t="shared" si="37"/>
        <v>0</v>
      </c>
      <c r="G187" s="69">
        <f t="shared" si="38"/>
        <v>0</v>
      </c>
      <c r="H187" s="69">
        <f t="shared" si="39"/>
        <v>0</v>
      </c>
      <c r="I187" s="69">
        <f t="shared" si="40"/>
        <v>0</v>
      </c>
      <c r="J187" s="69">
        <f t="shared" si="41"/>
        <v>0</v>
      </c>
      <c r="K187" s="69">
        <f t="shared" si="42"/>
        <v>0</v>
      </c>
      <c r="L187" s="69">
        <f t="shared" si="43"/>
        <v>0</v>
      </c>
      <c r="M187" s="69">
        <f t="shared" ca="1" si="44"/>
        <v>6.4428367376932428E-3</v>
      </c>
      <c r="N187" s="69">
        <f t="shared" ca="1" si="45"/>
        <v>0</v>
      </c>
      <c r="O187" s="79">
        <f t="shared" ca="1" si="46"/>
        <v>0</v>
      </c>
      <c r="P187" s="69">
        <f t="shared" ca="1" si="47"/>
        <v>0</v>
      </c>
      <c r="Q187" s="69">
        <f t="shared" ca="1" si="48"/>
        <v>0</v>
      </c>
      <c r="R187" s="44">
        <f t="shared" ca="1" si="49"/>
        <v>-6.4428367376932428E-3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69">
        <f t="shared" si="37"/>
        <v>0</v>
      </c>
      <c r="G188" s="69">
        <f t="shared" si="38"/>
        <v>0</v>
      </c>
      <c r="H188" s="69">
        <f t="shared" si="39"/>
        <v>0</v>
      </c>
      <c r="I188" s="69">
        <f t="shared" si="40"/>
        <v>0</v>
      </c>
      <c r="J188" s="69">
        <f t="shared" si="41"/>
        <v>0</v>
      </c>
      <c r="K188" s="69">
        <f t="shared" si="42"/>
        <v>0</v>
      </c>
      <c r="L188" s="69">
        <f t="shared" si="43"/>
        <v>0</v>
      </c>
      <c r="M188" s="69">
        <f t="shared" ca="1" si="44"/>
        <v>6.4428367376932428E-3</v>
      </c>
      <c r="N188" s="69">
        <f t="shared" ca="1" si="45"/>
        <v>0</v>
      </c>
      <c r="O188" s="79">
        <f t="shared" ca="1" si="46"/>
        <v>0</v>
      </c>
      <c r="P188" s="69">
        <f t="shared" ca="1" si="47"/>
        <v>0</v>
      </c>
      <c r="Q188" s="69">
        <f t="shared" ca="1" si="48"/>
        <v>0</v>
      </c>
      <c r="R188" s="44">
        <f t="shared" ca="1" si="49"/>
        <v>-6.4428367376932428E-3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69">
        <f t="shared" si="37"/>
        <v>0</v>
      </c>
      <c r="G189" s="69">
        <f t="shared" si="38"/>
        <v>0</v>
      </c>
      <c r="H189" s="69">
        <f t="shared" si="39"/>
        <v>0</v>
      </c>
      <c r="I189" s="69">
        <f t="shared" si="40"/>
        <v>0</v>
      </c>
      <c r="J189" s="69">
        <f t="shared" si="41"/>
        <v>0</v>
      </c>
      <c r="K189" s="69">
        <f t="shared" si="42"/>
        <v>0</v>
      </c>
      <c r="L189" s="69">
        <f t="shared" si="43"/>
        <v>0</v>
      </c>
      <c r="M189" s="69">
        <f t="shared" ca="1" si="44"/>
        <v>6.4428367376932428E-3</v>
      </c>
      <c r="N189" s="69">
        <f t="shared" ca="1" si="45"/>
        <v>0</v>
      </c>
      <c r="O189" s="79">
        <f t="shared" ca="1" si="46"/>
        <v>0</v>
      </c>
      <c r="P189" s="69">
        <f t="shared" ca="1" si="47"/>
        <v>0</v>
      </c>
      <c r="Q189" s="69">
        <f t="shared" ca="1" si="48"/>
        <v>0</v>
      </c>
      <c r="R189" s="44">
        <f t="shared" ca="1" si="49"/>
        <v>-6.4428367376932428E-3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69">
        <f t="shared" si="37"/>
        <v>0</v>
      </c>
      <c r="G190" s="69">
        <f t="shared" si="38"/>
        <v>0</v>
      </c>
      <c r="H190" s="69">
        <f t="shared" si="39"/>
        <v>0</v>
      </c>
      <c r="I190" s="69">
        <f t="shared" si="40"/>
        <v>0</v>
      </c>
      <c r="J190" s="69">
        <f t="shared" si="41"/>
        <v>0</v>
      </c>
      <c r="K190" s="69">
        <f t="shared" si="42"/>
        <v>0</v>
      </c>
      <c r="L190" s="69">
        <f t="shared" si="43"/>
        <v>0</v>
      </c>
      <c r="M190" s="69">
        <f t="shared" ca="1" si="44"/>
        <v>6.4428367376932428E-3</v>
      </c>
      <c r="N190" s="69">
        <f t="shared" ca="1" si="45"/>
        <v>0</v>
      </c>
      <c r="O190" s="79">
        <f t="shared" ca="1" si="46"/>
        <v>0</v>
      </c>
      <c r="P190" s="69">
        <f t="shared" ca="1" si="47"/>
        <v>0</v>
      </c>
      <c r="Q190" s="69">
        <f t="shared" ca="1" si="48"/>
        <v>0</v>
      </c>
      <c r="R190" s="44">
        <f t="shared" ca="1" si="49"/>
        <v>-6.4428367376932428E-3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69">
        <f t="shared" si="37"/>
        <v>0</v>
      </c>
      <c r="G191" s="69">
        <f t="shared" si="38"/>
        <v>0</v>
      </c>
      <c r="H191" s="69">
        <f t="shared" si="39"/>
        <v>0</v>
      </c>
      <c r="I191" s="69">
        <f t="shared" si="40"/>
        <v>0</v>
      </c>
      <c r="J191" s="69">
        <f t="shared" si="41"/>
        <v>0</v>
      </c>
      <c r="K191" s="69">
        <f t="shared" si="42"/>
        <v>0</v>
      </c>
      <c r="L191" s="69">
        <f t="shared" si="43"/>
        <v>0</v>
      </c>
      <c r="M191" s="69">
        <f t="shared" ca="1" si="44"/>
        <v>6.4428367376932428E-3</v>
      </c>
      <c r="N191" s="69">
        <f t="shared" ca="1" si="45"/>
        <v>0</v>
      </c>
      <c r="O191" s="79">
        <f t="shared" ca="1" si="46"/>
        <v>0</v>
      </c>
      <c r="P191" s="69">
        <f t="shared" ca="1" si="47"/>
        <v>0</v>
      </c>
      <c r="Q191" s="69">
        <f t="shared" ca="1" si="48"/>
        <v>0</v>
      </c>
      <c r="R191" s="44">
        <f t="shared" ca="1" si="49"/>
        <v>-6.4428367376932428E-3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69">
        <f t="shared" si="37"/>
        <v>0</v>
      </c>
      <c r="G192" s="69">
        <f t="shared" si="38"/>
        <v>0</v>
      </c>
      <c r="H192" s="69">
        <f t="shared" si="39"/>
        <v>0</v>
      </c>
      <c r="I192" s="69">
        <f t="shared" si="40"/>
        <v>0</v>
      </c>
      <c r="J192" s="69">
        <f t="shared" si="41"/>
        <v>0</v>
      </c>
      <c r="K192" s="69">
        <f t="shared" si="42"/>
        <v>0</v>
      </c>
      <c r="L192" s="69">
        <f t="shared" si="43"/>
        <v>0</v>
      </c>
      <c r="M192" s="69">
        <f t="shared" ca="1" si="44"/>
        <v>6.4428367376932428E-3</v>
      </c>
      <c r="N192" s="69">
        <f t="shared" ca="1" si="45"/>
        <v>0</v>
      </c>
      <c r="O192" s="79">
        <f t="shared" ca="1" si="46"/>
        <v>0</v>
      </c>
      <c r="P192" s="69">
        <f t="shared" ca="1" si="47"/>
        <v>0</v>
      </c>
      <c r="Q192" s="69">
        <f t="shared" ca="1" si="48"/>
        <v>0</v>
      </c>
      <c r="R192" s="44">
        <f t="shared" ca="1" si="49"/>
        <v>-6.4428367376932428E-3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69">
        <f t="shared" si="37"/>
        <v>0</v>
      </c>
      <c r="G193" s="69">
        <f t="shared" si="38"/>
        <v>0</v>
      </c>
      <c r="H193" s="69">
        <f t="shared" si="39"/>
        <v>0</v>
      </c>
      <c r="I193" s="69">
        <f t="shared" si="40"/>
        <v>0</v>
      </c>
      <c r="J193" s="69">
        <f t="shared" si="41"/>
        <v>0</v>
      </c>
      <c r="K193" s="69">
        <f t="shared" si="42"/>
        <v>0</v>
      </c>
      <c r="L193" s="69">
        <f t="shared" si="43"/>
        <v>0</v>
      </c>
      <c r="M193" s="69">
        <f t="shared" ca="1" si="44"/>
        <v>6.4428367376932428E-3</v>
      </c>
      <c r="N193" s="69">
        <f t="shared" ca="1" si="45"/>
        <v>0</v>
      </c>
      <c r="O193" s="79">
        <f t="shared" ca="1" si="46"/>
        <v>0</v>
      </c>
      <c r="P193" s="69">
        <f t="shared" ca="1" si="47"/>
        <v>0</v>
      </c>
      <c r="Q193" s="69">
        <f t="shared" ca="1" si="48"/>
        <v>0</v>
      </c>
      <c r="R193" s="44">
        <f t="shared" ca="1" si="49"/>
        <v>-6.4428367376932428E-3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69">
        <f t="shared" si="37"/>
        <v>0</v>
      </c>
      <c r="G194" s="69">
        <f t="shared" si="38"/>
        <v>0</v>
      </c>
      <c r="H194" s="69">
        <f t="shared" si="39"/>
        <v>0</v>
      </c>
      <c r="I194" s="69">
        <f t="shared" si="40"/>
        <v>0</v>
      </c>
      <c r="J194" s="69">
        <f t="shared" si="41"/>
        <v>0</v>
      </c>
      <c r="K194" s="69">
        <f t="shared" si="42"/>
        <v>0</v>
      </c>
      <c r="L194" s="69">
        <f t="shared" si="43"/>
        <v>0</v>
      </c>
      <c r="M194" s="69">
        <f t="shared" ca="1" si="44"/>
        <v>6.4428367376932428E-3</v>
      </c>
      <c r="N194" s="69">
        <f t="shared" ca="1" si="45"/>
        <v>0</v>
      </c>
      <c r="O194" s="79">
        <f t="shared" ca="1" si="46"/>
        <v>0</v>
      </c>
      <c r="P194" s="69">
        <f t="shared" ca="1" si="47"/>
        <v>0</v>
      </c>
      <c r="Q194" s="69">
        <f t="shared" ca="1" si="48"/>
        <v>0</v>
      </c>
      <c r="R194" s="44">
        <f t="shared" ca="1" si="49"/>
        <v>-6.4428367376932428E-3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69">
        <f t="shared" si="37"/>
        <v>0</v>
      </c>
      <c r="G195" s="69">
        <f t="shared" si="38"/>
        <v>0</v>
      </c>
      <c r="H195" s="69">
        <f t="shared" si="39"/>
        <v>0</v>
      </c>
      <c r="I195" s="69">
        <f t="shared" si="40"/>
        <v>0</v>
      </c>
      <c r="J195" s="69">
        <f t="shared" si="41"/>
        <v>0</v>
      </c>
      <c r="K195" s="69">
        <f t="shared" si="42"/>
        <v>0</v>
      </c>
      <c r="L195" s="69">
        <f t="shared" si="43"/>
        <v>0</v>
      </c>
      <c r="M195" s="69">
        <f t="shared" ca="1" si="44"/>
        <v>6.4428367376932428E-3</v>
      </c>
      <c r="N195" s="69">
        <f t="shared" ca="1" si="45"/>
        <v>0</v>
      </c>
      <c r="O195" s="79">
        <f t="shared" ca="1" si="46"/>
        <v>0</v>
      </c>
      <c r="P195" s="69">
        <f t="shared" ca="1" si="47"/>
        <v>0</v>
      </c>
      <c r="Q195" s="69">
        <f t="shared" ca="1" si="48"/>
        <v>0</v>
      </c>
      <c r="R195" s="44">
        <f t="shared" ca="1" si="49"/>
        <v>-6.4428367376932428E-3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69">
        <f t="shared" si="37"/>
        <v>0</v>
      </c>
      <c r="G196" s="69">
        <f t="shared" si="38"/>
        <v>0</v>
      </c>
      <c r="H196" s="69">
        <f t="shared" si="39"/>
        <v>0</v>
      </c>
      <c r="I196" s="69">
        <f t="shared" si="40"/>
        <v>0</v>
      </c>
      <c r="J196" s="69">
        <f t="shared" si="41"/>
        <v>0</v>
      </c>
      <c r="K196" s="69">
        <f t="shared" si="42"/>
        <v>0</v>
      </c>
      <c r="L196" s="69">
        <f t="shared" si="43"/>
        <v>0</v>
      </c>
      <c r="M196" s="69">
        <f t="shared" ca="1" si="44"/>
        <v>6.4428367376932428E-3</v>
      </c>
      <c r="N196" s="69">
        <f t="shared" ca="1" si="45"/>
        <v>0</v>
      </c>
      <c r="O196" s="79">
        <f t="shared" ca="1" si="46"/>
        <v>0</v>
      </c>
      <c r="P196" s="69">
        <f t="shared" ca="1" si="47"/>
        <v>0</v>
      </c>
      <c r="Q196" s="69">
        <f t="shared" ca="1" si="48"/>
        <v>0</v>
      </c>
      <c r="R196" s="44">
        <f t="shared" ca="1" si="49"/>
        <v>-6.4428367376932428E-3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69">
        <f t="shared" si="37"/>
        <v>0</v>
      </c>
      <c r="G197" s="69">
        <f t="shared" si="38"/>
        <v>0</v>
      </c>
      <c r="H197" s="69">
        <f t="shared" si="39"/>
        <v>0</v>
      </c>
      <c r="I197" s="69">
        <f t="shared" si="40"/>
        <v>0</v>
      </c>
      <c r="J197" s="69">
        <f t="shared" si="41"/>
        <v>0</v>
      </c>
      <c r="K197" s="69">
        <f t="shared" si="42"/>
        <v>0</v>
      </c>
      <c r="L197" s="69">
        <f t="shared" si="43"/>
        <v>0</v>
      </c>
      <c r="M197" s="69">
        <f t="shared" ca="1" si="44"/>
        <v>6.4428367376932428E-3</v>
      </c>
      <c r="N197" s="69">
        <f t="shared" ca="1" si="45"/>
        <v>0</v>
      </c>
      <c r="O197" s="79">
        <f t="shared" ca="1" si="46"/>
        <v>0</v>
      </c>
      <c r="P197" s="69">
        <f t="shared" ca="1" si="47"/>
        <v>0</v>
      </c>
      <c r="Q197" s="69">
        <f t="shared" ca="1" si="48"/>
        <v>0</v>
      </c>
      <c r="R197" s="44">
        <f t="shared" ca="1" si="49"/>
        <v>-6.4428367376932428E-3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69">
        <f t="shared" si="37"/>
        <v>0</v>
      </c>
      <c r="G198" s="69">
        <f t="shared" si="38"/>
        <v>0</v>
      </c>
      <c r="H198" s="69">
        <f t="shared" si="39"/>
        <v>0</v>
      </c>
      <c r="I198" s="69">
        <f t="shared" si="40"/>
        <v>0</v>
      </c>
      <c r="J198" s="69">
        <f t="shared" si="41"/>
        <v>0</v>
      </c>
      <c r="K198" s="69">
        <f t="shared" si="42"/>
        <v>0</v>
      </c>
      <c r="L198" s="69">
        <f t="shared" si="43"/>
        <v>0</v>
      </c>
      <c r="M198" s="69">
        <f t="shared" ca="1" si="44"/>
        <v>6.4428367376932428E-3</v>
      </c>
      <c r="N198" s="69">
        <f t="shared" ca="1" si="45"/>
        <v>0</v>
      </c>
      <c r="O198" s="79">
        <f t="shared" ca="1" si="46"/>
        <v>0</v>
      </c>
      <c r="P198" s="69">
        <f t="shared" ca="1" si="47"/>
        <v>0</v>
      </c>
      <c r="Q198" s="69">
        <f t="shared" ca="1" si="48"/>
        <v>0</v>
      </c>
      <c r="R198" s="44">
        <f t="shared" ca="1" si="49"/>
        <v>-6.4428367376932428E-3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69">
        <f t="shared" si="37"/>
        <v>0</v>
      </c>
      <c r="G199" s="69">
        <f t="shared" si="38"/>
        <v>0</v>
      </c>
      <c r="H199" s="69">
        <f t="shared" si="39"/>
        <v>0</v>
      </c>
      <c r="I199" s="69">
        <f t="shared" si="40"/>
        <v>0</v>
      </c>
      <c r="J199" s="69">
        <f t="shared" si="41"/>
        <v>0</v>
      </c>
      <c r="K199" s="69">
        <f t="shared" si="42"/>
        <v>0</v>
      </c>
      <c r="L199" s="69">
        <f t="shared" si="43"/>
        <v>0</v>
      </c>
      <c r="M199" s="69">
        <f t="shared" ca="1" si="44"/>
        <v>6.4428367376932428E-3</v>
      </c>
      <c r="N199" s="69">
        <f t="shared" ca="1" si="45"/>
        <v>0</v>
      </c>
      <c r="O199" s="79">
        <f t="shared" ca="1" si="46"/>
        <v>0</v>
      </c>
      <c r="P199" s="69">
        <f t="shared" ca="1" si="47"/>
        <v>0</v>
      </c>
      <c r="Q199" s="69">
        <f t="shared" ca="1" si="48"/>
        <v>0</v>
      </c>
      <c r="R199" s="44">
        <f t="shared" ca="1" si="49"/>
        <v>-6.4428367376932428E-3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69">
        <f t="shared" si="37"/>
        <v>0</v>
      </c>
      <c r="G200" s="69">
        <f t="shared" si="38"/>
        <v>0</v>
      </c>
      <c r="H200" s="69">
        <f t="shared" si="39"/>
        <v>0</v>
      </c>
      <c r="I200" s="69">
        <f t="shared" si="40"/>
        <v>0</v>
      </c>
      <c r="J200" s="69">
        <f t="shared" si="41"/>
        <v>0</v>
      </c>
      <c r="K200" s="69">
        <f t="shared" si="42"/>
        <v>0</v>
      </c>
      <c r="L200" s="69">
        <f t="shared" si="43"/>
        <v>0</v>
      </c>
      <c r="M200" s="69">
        <f t="shared" ca="1" si="44"/>
        <v>6.4428367376932428E-3</v>
      </c>
      <c r="N200" s="69">
        <f t="shared" ca="1" si="45"/>
        <v>0</v>
      </c>
      <c r="O200" s="79">
        <f t="shared" ca="1" si="46"/>
        <v>0</v>
      </c>
      <c r="P200" s="69">
        <f t="shared" ca="1" si="47"/>
        <v>0</v>
      </c>
      <c r="Q200" s="69">
        <f t="shared" ca="1" si="48"/>
        <v>0</v>
      </c>
      <c r="R200" s="44">
        <f t="shared" ca="1" si="49"/>
        <v>-6.4428367376932428E-3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69">
        <f t="shared" si="37"/>
        <v>0</v>
      </c>
      <c r="G201" s="69">
        <f t="shared" si="38"/>
        <v>0</v>
      </c>
      <c r="H201" s="69">
        <f t="shared" si="39"/>
        <v>0</v>
      </c>
      <c r="I201" s="69">
        <f t="shared" si="40"/>
        <v>0</v>
      </c>
      <c r="J201" s="69">
        <f t="shared" si="41"/>
        <v>0</v>
      </c>
      <c r="K201" s="69">
        <f t="shared" si="42"/>
        <v>0</v>
      </c>
      <c r="L201" s="69">
        <f t="shared" si="43"/>
        <v>0</v>
      </c>
      <c r="M201" s="69">
        <f t="shared" ca="1" si="44"/>
        <v>6.4428367376932428E-3</v>
      </c>
      <c r="N201" s="69">
        <f t="shared" ca="1" si="45"/>
        <v>0</v>
      </c>
      <c r="O201" s="79">
        <f t="shared" ca="1" si="46"/>
        <v>0</v>
      </c>
      <c r="P201" s="69">
        <f t="shared" ca="1" si="47"/>
        <v>0</v>
      </c>
      <c r="Q201" s="69">
        <f t="shared" ca="1" si="48"/>
        <v>0</v>
      </c>
      <c r="R201" s="44">
        <f t="shared" ca="1" si="49"/>
        <v>-6.4428367376932428E-3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69">
        <f t="shared" si="37"/>
        <v>0</v>
      </c>
      <c r="G202" s="69">
        <f t="shared" si="38"/>
        <v>0</v>
      </c>
      <c r="H202" s="69">
        <f t="shared" si="39"/>
        <v>0</v>
      </c>
      <c r="I202" s="69">
        <f t="shared" si="40"/>
        <v>0</v>
      </c>
      <c r="J202" s="69">
        <f t="shared" si="41"/>
        <v>0</v>
      </c>
      <c r="K202" s="69">
        <f t="shared" si="42"/>
        <v>0</v>
      </c>
      <c r="L202" s="69">
        <f t="shared" si="43"/>
        <v>0</v>
      </c>
      <c r="M202" s="69">
        <f t="shared" ca="1" si="44"/>
        <v>6.4428367376932428E-3</v>
      </c>
      <c r="N202" s="69">
        <f t="shared" ca="1" si="45"/>
        <v>0</v>
      </c>
      <c r="O202" s="79">
        <f t="shared" ca="1" si="46"/>
        <v>0</v>
      </c>
      <c r="P202" s="69">
        <f t="shared" ca="1" si="47"/>
        <v>0</v>
      </c>
      <c r="Q202" s="69">
        <f t="shared" ca="1" si="48"/>
        <v>0</v>
      </c>
      <c r="R202" s="44">
        <f t="shared" ca="1" si="49"/>
        <v>-6.4428367376932428E-3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69">
        <f t="shared" si="37"/>
        <v>0</v>
      </c>
      <c r="G203" s="69">
        <f t="shared" si="38"/>
        <v>0</v>
      </c>
      <c r="H203" s="69">
        <f t="shared" si="39"/>
        <v>0</v>
      </c>
      <c r="I203" s="69">
        <f t="shared" si="40"/>
        <v>0</v>
      </c>
      <c r="J203" s="69">
        <f t="shared" si="41"/>
        <v>0</v>
      </c>
      <c r="K203" s="69">
        <f t="shared" si="42"/>
        <v>0</v>
      </c>
      <c r="L203" s="69">
        <f t="shared" si="43"/>
        <v>0</v>
      </c>
      <c r="M203" s="69">
        <f t="shared" ca="1" si="44"/>
        <v>6.4428367376932428E-3</v>
      </c>
      <c r="N203" s="69">
        <f t="shared" ca="1" si="45"/>
        <v>0</v>
      </c>
      <c r="O203" s="79">
        <f t="shared" ca="1" si="46"/>
        <v>0</v>
      </c>
      <c r="P203" s="69">
        <f t="shared" ca="1" si="47"/>
        <v>0</v>
      </c>
      <c r="Q203" s="69">
        <f t="shared" ca="1" si="48"/>
        <v>0</v>
      </c>
      <c r="R203" s="44">
        <f t="shared" ca="1" si="49"/>
        <v>-6.4428367376932428E-3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69">
        <f t="shared" si="37"/>
        <v>0</v>
      </c>
      <c r="G204" s="69">
        <f t="shared" si="38"/>
        <v>0</v>
      </c>
      <c r="H204" s="69">
        <f t="shared" si="39"/>
        <v>0</v>
      </c>
      <c r="I204" s="69">
        <f t="shared" si="40"/>
        <v>0</v>
      </c>
      <c r="J204" s="69">
        <f t="shared" si="41"/>
        <v>0</v>
      </c>
      <c r="K204" s="69">
        <f t="shared" si="42"/>
        <v>0</v>
      </c>
      <c r="L204" s="69">
        <f t="shared" si="43"/>
        <v>0</v>
      </c>
      <c r="M204" s="69">
        <f t="shared" ca="1" si="44"/>
        <v>6.4428367376932428E-3</v>
      </c>
      <c r="N204" s="69">
        <f t="shared" ca="1" si="45"/>
        <v>0</v>
      </c>
      <c r="O204" s="79">
        <f t="shared" ca="1" si="46"/>
        <v>0</v>
      </c>
      <c r="P204" s="69">
        <f t="shared" ca="1" si="47"/>
        <v>0</v>
      </c>
      <c r="Q204" s="69">
        <f t="shared" ca="1" si="48"/>
        <v>0</v>
      </c>
      <c r="R204" s="44">
        <f t="shared" ca="1" si="49"/>
        <v>-6.4428367376932428E-3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69">
        <f t="shared" si="37"/>
        <v>0</v>
      </c>
      <c r="G205" s="69">
        <f t="shared" si="38"/>
        <v>0</v>
      </c>
      <c r="H205" s="69">
        <f t="shared" si="39"/>
        <v>0</v>
      </c>
      <c r="I205" s="69">
        <f t="shared" si="40"/>
        <v>0</v>
      </c>
      <c r="J205" s="69">
        <f t="shared" si="41"/>
        <v>0</v>
      </c>
      <c r="K205" s="69">
        <f t="shared" si="42"/>
        <v>0</v>
      </c>
      <c r="L205" s="69">
        <f t="shared" si="43"/>
        <v>0</v>
      </c>
      <c r="M205" s="69">
        <f t="shared" ca="1" si="44"/>
        <v>6.4428367376932428E-3</v>
      </c>
      <c r="N205" s="69">
        <f t="shared" ca="1" si="45"/>
        <v>0</v>
      </c>
      <c r="O205" s="79">
        <f t="shared" ca="1" si="46"/>
        <v>0</v>
      </c>
      <c r="P205" s="69">
        <f t="shared" ca="1" si="47"/>
        <v>0</v>
      </c>
      <c r="Q205" s="69">
        <f t="shared" ca="1" si="48"/>
        <v>0</v>
      </c>
      <c r="R205" s="44">
        <f t="shared" ca="1" si="49"/>
        <v>-6.4428367376932428E-3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69">
        <f t="shared" si="37"/>
        <v>0</v>
      </c>
      <c r="G206" s="69">
        <f t="shared" si="38"/>
        <v>0</v>
      </c>
      <c r="H206" s="69">
        <f t="shared" si="39"/>
        <v>0</v>
      </c>
      <c r="I206" s="69">
        <f t="shared" si="40"/>
        <v>0</v>
      </c>
      <c r="J206" s="69">
        <f t="shared" si="41"/>
        <v>0</v>
      </c>
      <c r="K206" s="69">
        <f t="shared" si="42"/>
        <v>0</v>
      </c>
      <c r="L206" s="69">
        <f t="shared" si="43"/>
        <v>0</v>
      </c>
      <c r="M206" s="69">
        <f t="shared" ca="1" si="44"/>
        <v>6.4428367376932428E-3</v>
      </c>
      <c r="N206" s="69">
        <f t="shared" ca="1" si="45"/>
        <v>0</v>
      </c>
      <c r="O206" s="79">
        <f t="shared" ca="1" si="46"/>
        <v>0</v>
      </c>
      <c r="P206" s="69">
        <f t="shared" ca="1" si="47"/>
        <v>0</v>
      </c>
      <c r="Q206" s="69">
        <f t="shared" ca="1" si="48"/>
        <v>0</v>
      </c>
      <c r="R206" s="44">
        <f t="shared" ca="1" si="49"/>
        <v>-6.4428367376932428E-3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69">
        <f t="shared" si="37"/>
        <v>0</v>
      </c>
      <c r="G207" s="69">
        <f t="shared" si="38"/>
        <v>0</v>
      </c>
      <c r="H207" s="69">
        <f t="shared" si="39"/>
        <v>0</v>
      </c>
      <c r="I207" s="69">
        <f t="shared" si="40"/>
        <v>0</v>
      </c>
      <c r="J207" s="69">
        <f t="shared" si="41"/>
        <v>0</v>
      </c>
      <c r="K207" s="69">
        <f t="shared" si="42"/>
        <v>0</v>
      </c>
      <c r="L207" s="69">
        <f t="shared" si="43"/>
        <v>0</v>
      </c>
      <c r="M207" s="69">
        <f t="shared" ca="1" si="44"/>
        <v>6.4428367376932428E-3</v>
      </c>
      <c r="N207" s="69">
        <f t="shared" ca="1" si="45"/>
        <v>0</v>
      </c>
      <c r="O207" s="79">
        <f t="shared" ca="1" si="46"/>
        <v>0</v>
      </c>
      <c r="P207" s="69">
        <f t="shared" ca="1" si="47"/>
        <v>0</v>
      </c>
      <c r="Q207" s="69">
        <f t="shared" ca="1" si="48"/>
        <v>0</v>
      </c>
      <c r="R207" s="44">
        <f t="shared" ca="1" si="49"/>
        <v>-6.4428367376932428E-3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69">
        <f t="shared" si="37"/>
        <v>0</v>
      </c>
      <c r="G208" s="69">
        <f t="shared" si="38"/>
        <v>0</v>
      </c>
      <c r="H208" s="69">
        <f t="shared" si="39"/>
        <v>0</v>
      </c>
      <c r="I208" s="69">
        <f t="shared" si="40"/>
        <v>0</v>
      </c>
      <c r="J208" s="69">
        <f t="shared" si="41"/>
        <v>0</v>
      </c>
      <c r="K208" s="69">
        <f t="shared" si="42"/>
        <v>0</v>
      </c>
      <c r="L208" s="69">
        <f t="shared" si="43"/>
        <v>0</v>
      </c>
      <c r="M208" s="69">
        <f t="shared" ca="1" si="44"/>
        <v>6.4428367376932428E-3</v>
      </c>
      <c r="N208" s="69">
        <f t="shared" ca="1" si="45"/>
        <v>0</v>
      </c>
      <c r="O208" s="79">
        <f t="shared" ca="1" si="46"/>
        <v>0</v>
      </c>
      <c r="P208" s="69">
        <f t="shared" ca="1" si="47"/>
        <v>0</v>
      </c>
      <c r="Q208" s="69">
        <f t="shared" ca="1" si="48"/>
        <v>0</v>
      </c>
      <c r="R208" s="44">
        <f t="shared" ca="1" si="49"/>
        <v>-6.4428367376932428E-3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69">
        <f t="shared" si="37"/>
        <v>0</v>
      </c>
      <c r="G209" s="69">
        <f t="shared" si="38"/>
        <v>0</v>
      </c>
      <c r="H209" s="69">
        <f t="shared" si="39"/>
        <v>0</v>
      </c>
      <c r="I209" s="69">
        <f t="shared" si="40"/>
        <v>0</v>
      </c>
      <c r="J209" s="69">
        <f t="shared" si="41"/>
        <v>0</v>
      </c>
      <c r="K209" s="69">
        <f t="shared" si="42"/>
        <v>0</v>
      </c>
      <c r="L209" s="69">
        <f t="shared" si="43"/>
        <v>0</v>
      </c>
      <c r="M209" s="69">
        <f t="shared" ca="1" si="44"/>
        <v>6.4428367376932428E-3</v>
      </c>
      <c r="N209" s="69">
        <f t="shared" ca="1" si="45"/>
        <v>0</v>
      </c>
      <c r="O209" s="79">
        <f t="shared" ca="1" si="46"/>
        <v>0</v>
      </c>
      <c r="P209" s="69">
        <f t="shared" ca="1" si="47"/>
        <v>0</v>
      </c>
      <c r="Q209" s="69">
        <f t="shared" ca="1" si="48"/>
        <v>0</v>
      </c>
      <c r="R209" s="44">
        <f t="shared" ca="1" si="49"/>
        <v>-6.4428367376932428E-3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69">
        <f t="shared" si="37"/>
        <v>0</v>
      </c>
      <c r="G210" s="69">
        <f t="shared" si="38"/>
        <v>0</v>
      </c>
      <c r="H210" s="69">
        <f t="shared" si="39"/>
        <v>0</v>
      </c>
      <c r="I210" s="69">
        <f t="shared" si="40"/>
        <v>0</v>
      </c>
      <c r="J210" s="69">
        <f t="shared" si="41"/>
        <v>0</v>
      </c>
      <c r="K210" s="69">
        <f t="shared" si="42"/>
        <v>0</v>
      </c>
      <c r="L210" s="69">
        <f t="shared" si="43"/>
        <v>0</v>
      </c>
      <c r="M210" s="69">
        <f t="shared" ca="1" si="44"/>
        <v>6.4428367376932428E-3</v>
      </c>
      <c r="N210" s="69">
        <f t="shared" ca="1" si="45"/>
        <v>0</v>
      </c>
      <c r="O210" s="79">
        <f t="shared" ca="1" si="46"/>
        <v>0</v>
      </c>
      <c r="P210" s="69">
        <f t="shared" ca="1" si="47"/>
        <v>0</v>
      </c>
      <c r="Q210" s="69">
        <f t="shared" ca="1" si="48"/>
        <v>0</v>
      </c>
      <c r="R210" s="44">
        <f t="shared" ca="1" si="49"/>
        <v>-6.4428367376932428E-3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69">
        <f t="shared" si="37"/>
        <v>0</v>
      </c>
      <c r="G211" s="69">
        <f t="shared" si="38"/>
        <v>0</v>
      </c>
      <c r="H211" s="69">
        <f t="shared" si="39"/>
        <v>0</v>
      </c>
      <c r="I211" s="69">
        <f t="shared" si="40"/>
        <v>0</v>
      </c>
      <c r="J211" s="69">
        <f t="shared" si="41"/>
        <v>0</v>
      </c>
      <c r="K211" s="69">
        <f t="shared" si="42"/>
        <v>0</v>
      </c>
      <c r="L211" s="69">
        <f t="shared" si="43"/>
        <v>0</v>
      </c>
      <c r="M211" s="69">
        <f t="shared" ca="1" si="44"/>
        <v>6.4428367376932428E-3</v>
      </c>
      <c r="N211" s="69">
        <f t="shared" ca="1" si="45"/>
        <v>0</v>
      </c>
      <c r="O211" s="79">
        <f t="shared" ca="1" si="46"/>
        <v>0</v>
      </c>
      <c r="P211" s="69">
        <f t="shared" ca="1" si="47"/>
        <v>0</v>
      </c>
      <c r="Q211" s="69">
        <f t="shared" ca="1" si="48"/>
        <v>0</v>
      </c>
      <c r="R211" s="44">
        <f t="shared" ca="1" si="49"/>
        <v>-6.4428367376932428E-3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69">
        <f t="shared" si="37"/>
        <v>0</v>
      </c>
      <c r="G212" s="69">
        <f t="shared" si="38"/>
        <v>0</v>
      </c>
      <c r="H212" s="69">
        <f t="shared" si="39"/>
        <v>0</v>
      </c>
      <c r="I212" s="69">
        <f t="shared" si="40"/>
        <v>0</v>
      </c>
      <c r="J212" s="69">
        <f t="shared" si="41"/>
        <v>0</v>
      </c>
      <c r="K212" s="69">
        <f t="shared" si="42"/>
        <v>0</v>
      </c>
      <c r="L212" s="69">
        <f t="shared" si="43"/>
        <v>0</v>
      </c>
      <c r="M212" s="69">
        <f t="shared" ca="1" si="44"/>
        <v>6.4428367376932428E-3</v>
      </c>
      <c r="N212" s="69">
        <f t="shared" ca="1" si="45"/>
        <v>0</v>
      </c>
      <c r="O212" s="79">
        <f t="shared" ca="1" si="46"/>
        <v>0</v>
      </c>
      <c r="P212" s="69">
        <f t="shared" ca="1" si="47"/>
        <v>0</v>
      </c>
      <c r="Q212" s="69">
        <f t="shared" ca="1" si="48"/>
        <v>0</v>
      </c>
      <c r="R212" s="44">
        <f t="shared" ca="1" si="49"/>
        <v>-6.4428367376932428E-3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69">
        <f t="shared" ref="F213:F276" si="52">$C213*D213</f>
        <v>0</v>
      </c>
      <c r="G213" s="69">
        <f t="shared" ref="G213:G276" si="53">$C213*E213</f>
        <v>0</v>
      </c>
      <c r="H213" s="69">
        <f t="shared" ref="H213:H276" si="54">C213*D213*D213</f>
        <v>0</v>
      </c>
      <c r="I213" s="69">
        <f t="shared" ref="I213:I276" si="55">C213*D213*D213*D213</f>
        <v>0</v>
      </c>
      <c r="J213" s="69">
        <f t="shared" ref="J213:J276" si="56">C213*D213*D213*D213*D213</f>
        <v>0</v>
      </c>
      <c r="K213" s="69">
        <f t="shared" ref="K213:K276" si="57">C213*E213*D213</f>
        <v>0</v>
      </c>
      <c r="L213" s="69">
        <f t="shared" ref="L213:L276" si="58">C213*E213*D213*D213</f>
        <v>0</v>
      </c>
      <c r="M213" s="69">
        <f t="shared" ref="M213:M276" ca="1" si="59">+E$4+E$5*D213+E$6*D213^2</f>
        <v>6.4428367376932428E-3</v>
      </c>
      <c r="N213" s="69">
        <f t="shared" ref="N213:N276" ca="1" si="60">C213*(M213-E213)^2</f>
        <v>0</v>
      </c>
      <c r="O213" s="79">
        <f t="shared" ref="O213:O276" ca="1" si="61">(C213*O$1-O$2*F213+O$3*H213)^2</f>
        <v>0</v>
      </c>
      <c r="P213" s="69">
        <f t="shared" ref="P213:P276" ca="1" si="62">(-C213*O$2+O$4*F213-O$5*H213)^2</f>
        <v>0</v>
      </c>
      <c r="Q213" s="69">
        <f t="shared" ref="Q213:Q276" ca="1" si="63">+(C213*O$3-F213*O$5+H213*O$6)^2</f>
        <v>0</v>
      </c>
      <c r="R213" s="44">
        <f t="shared" ref="R213:R276" ca="1" si="64">+E213-M213</f>
        <v>-6.4428367376932428E-3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69">
        <f t="shared" si="52"/>
        <v>0</v>
      </c>
      <c r="G214" s="69">
        <f t="shared" si="53"/>
        <v>0</v>
      </c>
      <c r="H214" s="69">
        <f t="shared" si="54"/>
        <v>0</v>
      </c>
      <c r="I214" s="69">
        <f t="shared" si="55"/>
        <v>0</v>
      </c>
      <c r="J214" s="69">
        <f t="shared" si="56"/>
        <v>0</v>
      </c>
      <c r="K214" s="69">
        <f t="shared" si="57"/>
        <v>0</v>
      </c>
      <c r="L214" s="69">
        <f t="shared" si="58"/>
        <v>0</v>
      </c>
      <c r="M214" s="69">
        <f t="shared" ca="1" si="59"/>
        <v>6.4428367376932428E-3</v>
      </c>
      <c r="N214" s="69">
        <f t="shared" ca="1" si="60"/>
        <v>0</v>
      </c>
      <c r="O214" s="79">
        <f t="shared" ca="1" si="61"/>
        <v>0</v>
      </c>
      <c r="P214" s="69">
        <f t="shared" ca="1" si="62"/>
        <v>0</v>
      </c>
      <c r="Q214" s="69">
        <f t="shared" ca="1" si="63"/>
        <v>0</v>
      </c>
      <c r="R214" s="44">
        <f t="shared" ca="1" si="64"/>
        <v>-6.4428367376932428E-3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69">
        <f t="shared" si="52"/>
        <v>0</v>
      </c>
      <c r="G215" s="69">
        <f t="shared" si="53"/>
        <v>0</v>
      </c>
      <c r="H215" s="69">
        <f t="shared" si="54"/>
        <v>0</v>
      </c>
      <c r="I215" s="69">
        <f t="shared" si="55"/>
        <v>0</v>
      </c>
      <c r="J215" s="69">
        <f t="shared" si="56"/>
        <v>0</v>
      </c>
      <c r="K215" s="69">
        <f t="shared" si="57"/>
        <v>0</v>
      </c>
      <c r="L215" s="69">
        <f t="shared" si="58"/>
        <v>0</v>
      </c>
      <c r="M215" s="69">
        <f t="shared" ca="1" si="59"/>
        <v>6.4428367376932428E-3</v>
      </c>
      <c r="N215" s="69">
        <f t="shared" ca="1" si="60"/>
        <v>0</v>
      </c>
      <c r="O215" s="79">
        <f t="shared" ca="1" si="61"/>
        <v>0</v>
      </c>
      <c r="P215" s="69">
        <f t="shared" ca="1" si="62"/>
        <v>0</v>
      </c>
      <c r="Q215" s="69">
        <f t="shared" ca="1" si="63"/>
        <v>0</v>
      </c>
      <c r="R215" s="44">
        <f t="shared" ca="1" si="64"/>
        <v>-6.4428367376932428E-3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69">
        <f t="shared" si="52"/>
        <v>0</v>
      </c>
      <c r="G216" s="69">
        <f t="shared" si="53"/>
        <v>0</v>
      </c>
      <c r="H216" s="69">
        <f t="shared" si="54"/>
        <v>0</v>
      </c>
      <c r="I216" s="69">
        <f t="shared" si="55"/>
        <v>0</v>
      </c>
      <c r="J216" s="69">
        <f t="shared" si="56"/>
        <v>0</v>
      </c>
      <c r="K216" s="69">
        <f t="shared" si="57"/>
        <v>0</v>
      </c>
      <c r="L216" s="69">
        <f t="shared" si="58"/>
        <v>0</v>
      </c>
      <c r="M216" s="69">
        <f t="shared" ca="1" si="59"/>
        <v>6.4428367376932428E-3</v>
      </c>
      <c r="N216" s="69">
        <f t="shared" ca="1" si="60"/>
        <v>0</v>
      </c>
      <c r="O216" s="79">
        <f t="shared" ca="1" si="61"/>
        <v>0</v>
      </c>
      <c r="P216" s="69">
        <f t="shared" ca="1" si="62"/>
        <v>0</v>
      </c>
      <c r="Q216" s="69">
        <f t="shared" ca="1" si="63"/>
        <v>0</v>
      </c>
      <c r="R216" s="44">
        <f t="shared" ca="1" si="64"/>
        <v>-6.4428367376932428E-3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69">
        <f t="shared" si="52"/>
        <v>0</v>
      </c>
      <c r="G217" s="69">
        <f t="shared" si="53"/>
        <v>0</v>
      </c>
      <c r="H217" s="69">
        <f t="shared" si="54"/>
        <v>0</v>
      </c>
      <c r="I217" s="69">
        <f t="shared" si="55"/>
        <v>0</v>
      </c>
      <c r="J217" s="69">
        <f t="shared" si="56"/>
        <v>0</v>
      </c>
      <c r="K217" s="69">
        <f t="shared" si="57"/>
        <v>0</v>
      </c>
      <c r="L217" s="69">
        <f t="shared" si="58"/>
        <v>0</v>
      </c>
      <c r="M217" s="69">
        <f t="shared" ca="1" si="59"/>
        <v>6.4428367376932428E-3</v>
      </c>
      <c r="N217" s="69">
        <f t="shared" ca="1" si="60"/>
        <v>0</v>
      </c>
      <c r="O217" s="79">
        <f t="shared" ca="1" si="61"/>
        <v>0</v>
      </c>
      <c r="P217" s="69">
        <f t="shared" ca="1" si="62"/>
        <v>0</v>
      </c>
      <c r="Q217" s="69">
        <f t="shared" ca="1" si="63"/>
        <v>0</v>
      </c>
      <c r="R217" s="44">
        <f t="shared" ca="1" si="64"/>
        <v>-6.4428367376932428E-3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69">
        <f t="shared" si="52"/>
        <v>0</v>
      </c>
      <c r="G218" s="69">
        <f t="shared" si="53"/>
        <v>0</v>
      </c>
      <c r="H218" s="69">
        <f t="shared" si="54"/>
        <v>0</v>
      </c>
      <c r="I218" s="69">
        <f t="shared" si="55"/>
        <v>0</v>
      </c>
      <c r="J218" s="69">
        <f t="shared" si="56"/>
        <v>0</v>
      </c>
      <c r="K218" s="69">
        <f t="shared" si="57"/>
        <v>0</v>
      </c>
      <c r="L218" s="69">
        <f t="shared" si="58"/>
        <v>0</v>
      </c>
      <c r="M218" s="69">
        <f t="shared" ca="1" si="59"/>
        <v>6.4428367376932428E-3</v>
      </c>
      <c r="N218" s="69">
        <f t="shared" ca="1" si="60"/>
        <v>0</v>
      </c>
      <c r="O218" s="79">
        <f t="shared" ca="1" si="61"/>
        <v>0</v>
      </c>
      <c r="P218" s="69">
        <f t="shared" ca="1" si="62"/>
        <v>0</v>
      </c>
      <c r="Q218" s="69">
        <f t="shared" ca="1" si="63"/>
        <v>0</v>
      </c>
      <c r="R218" s="44">
        <f t="shared" ca="1" si="64"/>
        <v>-6.4428367376932428E-3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69">
        <f t="shared" si="52"/>
        <v>0</v>
      </c>
      <c r="G219" s="69">
        <f t="shared" si="53"/>
        <v>0</v>
      </c>
      <c r="H219" s="69">
        <f t="shared" si="54"/>
        <v>0</v>
      </c>
      <c r="I219" s="69">
        <f t="shared" si="55"/>
        <v>0</v>
      </c>
      <c r="J219" s="69">
        <f t="shared" si="56"/>
        <v>0</v>
      </c>
      <c r="K219" s="69">
        <f t="shared" si="57"/>
        <v>0</v>
      </c>
      <c r="L219" s="69">
        <f t="shared" si="58"/>
        <v>0</v>
      </c>
      <c r="M219" s="69">
        <f t="shared" ca="1" si="59"/>
        <v>6.4428367376932428E-3</v>
      </c>
      <c r="N219" s="69">
        <f t="shared" ca="1" si="60"/>
        <v>0</v>
      </c>
      <c r="O219" s="79">
        <f t="shared" ca="1" si="61"/>
        <v>0</v>
      </c>
      <c r="P219" s="69">
        <f t="shared" ca="1" si="62"/>
        <v>0</v>
      </c>
      <c r="Q219" s="69">
        <f t="shared" ca="1" si="63"/>
        <v>0</v>
      </c>
      <c r="R219" s="44">
        <f t="shared" ca="1" si="64"/>
        <v>-6.4428367376932428E-3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69">
        <f t="shared" si="52"/>
        <v>0</v>
      </c>
      <c r="G220" s="69">
        <f t="shared" si="53"/>
        <v>0</v>
      </c>
      <c r="H220" s="69">
        <f t="shared" si="54"/>
        <v>0</v>
      </c>
      <c r="I220" s="69">
        <f t="shared" si="55"/>
        <v>0</v>
      </c>
      <c r="J220" s="69">
        <f t="shared" si="56"/>
        <v>0</v>
      </c>
      <c r="K220" s="69">
        <f t="shared" si="57"/>
        <v>0</v>
      </c>
      <c r="L220" s="69">
        <f t="shared" si="58"/>
        <v>0</v>
      </c>
      <c r="M220" s="69">
        <f t="shared" ca="1" si="59"/>
        <v>6.4428367376932428E-3</v>
      </c>
      <c r="N220" s="69">
        <f t="shared" ca="1" si="60"/>
        <v>0</v>
      </c>
      <c r="O220" s="79">
        <f t="shared" ca="1" si="61"/>
        <v>0</v>
      </c>
      <c r="P220" s="69">
        <f t="shared" ca="1" si="62"/>
        <v>0</v>
      </c>
      <c r="Q220" s="69">
        <f t="shared" ca="1" si="63"/>
        <v>0</v>
      </c>
      <c r="R220" s="44">
        <f t="shared" ca="1" si="64"/>
        <v>-6.4428367376932428E-3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69">
        <f t="shared" si="52"/>
        <v>0</v>
      </c>
      <c r="G221" s="69">
        <f t="shared" si="53"/>
        <v>0</v>
      </c>
      <c r="H221" s="69">
        <f t="shared" si="54"/>
        <v>0</v>
      </c>
      <c r="I221" s="69">
        <f t="shared" si="55"/>
        <v>0</v>
      </c>
      <c r="J221" s="69">
        <f t="shared" si="56"/>
        <v>0</v>
      </c>
      <c r="K221" s="69">
        <f t="shared" si="57"/>
        <v>0</v>
      </c>
      <c r="L221" s="69">
        <f t="shared" si="58"/>
        <v>0</v>
      </c>
      <c r="M221" s="69">
        <f t="shared" ca="1" si="59"/>
        <v>6.4428367376932428E-3</v>
      </c>
      <c r="N221" s="69">
        <f t="shared" ca="1" si="60"/>
        <v>0</v>
      </c>
      <c r="O221" s="79">
        <f t="shared" ca="1" si="61"/>
        <v>0</v>
      </c>
      <c r="P221" s="69">
        <f t="shared" ca="1" si="62"/>
        <v>0</v>
      </c>
      <c r="Q221" s="69">
        <f t="shared" ca="1" si="63"/>
        <v>0</v>
      </c>
      <c r="R221" s="44">
        <f t="shared" ca="1" si="64"/>
        <v>-6.4428367376932428E-3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69">
        <f t="shared" si="52"/>
        <v>0</v>
      </c>
      <c r="G222" s="69">
        <f t="shared" si="53"/>
        <v>0</v>
      </c>
      <c r="H222" s="69">
        <f t="shared" si="54"/>
        <v>0</v>
      </c>
      <c r="I222" s="69">
        <f t="shared" si="55"/>
        <v>0</v>
      </c>
      <c r="J222" s="69">
        <f t="shared" si="56"/>
        <v>0</v>
      </c>
      <c r="K222" s="69">
        <f t="shared" si="57"/>
        <v>0</v>
      </c>
      <c r="L222" s="69">
        <f t="shared" si="58"/>
        <v>0</v>
      </c>
      <c r="M222" s="69">
        <f t="shared" ca="1" si="59"/>
        <v>6.4428367376932428E-3</v>
      </c>
      <c r="N222" s="69">
        <f t="shared" ca="1" si="60"/>
        <v>0</v>
      </c>
      <c r="O222" s="79">
        <f t="shared" ca="1" si="61"/>
        <v>0</v>
      </c>
      <c r="P222" s="69">
        <f t="shared" ca="1" si="62"/>
        <v>0</v>
      </c>
      <c r="Q222" s="69">
        <f t="shared" ca="1" si="63"/>
        <v>0</v>
      </c>
      <c r="R222" s="44">
        <f t="shared" ca="1" si="64"/>
        <v>-6.4428367376932428E-3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69">
        <f t="shared" si="52"/>
        <v>0</v>
      </c>
      <c r="G223" s="69">
        <f t="shared" si="53"/>
        <v>0</v>
      </c>
      <c r="H223" s="69">
        <f t="shared" si="54"/>
        <v>0</v>
      </c>
      <c r="I223" s="69">
        <f t="shared" si="55"/>
        <v>0</v>
      </c>
      <c r="J223" s="69">
        <f t="shared" si="56"/>
        <v>0</v>
      </c>
      <c r="K223" s="69">
        <f t="shared" si="57"/>
        <v>0</v>
      </c>
      <c r="L223" s="69">
        <f t="shared" si="58"/>
        <v>0</v>
      </c>
      <c r="M223" s="69">
        <f t="shared" ca="1" si="59"/>
        <v>6.4428367376932428E-3</v>
      </c>
      <c r="N223" s="69">
        <f t="shared" ca="1" si="60"/>
        <v>0</v>
      </c>
      <c r="O223" s="79">
        <f t="shared" ca="1" si="61"/>
        <v>0</v>
      </c>
      <c r="P223" s="69">
        <f t="shared" ca="1" si="62"/>
        <v>0</v>
      </c>
      <c r="Q223" s="69">
        <f t="shared" ca="1" si="63"/>
        <v>0</v>
      </c>
      <c r="R223" s="44">
        <f t="shared" ca="1" si="64"/>
        <v>-6.4428367376932428E-3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69">
        <f t="shared" si="52"/>
        <v>0</v>
      </c>
      <c r="G224" s="69">
        <f t="shared" si="53"/>
        <v>0</v>
      </c>
      <c r="H224" s="69">
        <f t="shared" si="54"/>
        <v>0</v>
      </c>
      <c r="I224" s="69">
        <f t="shared" si="55"/>
        <v>0</v>
      </c>
      <c r="J224" s="69">
        <f t="shared" si="56"/>
        <v>0</v>
      </c>
      <c r="K224" s="69">
        <f t="shared" si="57"/>
        <v>0</v>
      </c>
      <c r="L224" s="69">
        <f t="shared" si="58"/>
        <v>0</v>
      </c>
      <c r="M224" s="69">
        <f t="shared" ca="1" si="59"/>
        <v>6.4428367376932428E-3</v>
      </c>
      <c r="N224" s="69">
        <f t="shared" ca="1" si="60"/>
        <v>0</v>
      </c>
      <c r="O224" s="79">
        <f t="shared" ca="1" si="61"/>
        <v>0</v>
      </c>
      <c r="P224" s="69">
        <f t="shared" ca="1" si="62"/>
        <v>0</v>
      </c>
      <c r="Q224" s="69">
        <f t="shared" ca="1" si="63"/>
        <v>0</v>
      </c>
      <c r="R224" s="44">
        <f t="shared" ca="1" si="64"/>
        <v>-6.4428367376932428E-3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69">
        <f t="shared" si="52"/>
        <v>0</v>
      </c>
      <c r="G225" s="69">
        <f t="shared" si="53"/>
        <v>0</v>
      </c>
      <c r="H225" s="69">
        <f t="shared" si="54"/>
        <v>0</v>
      </c>
      <c r="I225" s="69">
        <f t="shared" si="55"/>
        <v>0</v>
      </c>
      <c r="J225" s="69">
        <f t="shared" si="56"/>
        <v>0</v>
      </c>
      <c r="K225" s="69">
        <f t="shared" si="57"/>
        <v>0</v>
      </c>
      <c r="L225" s="69">
        <f t="shared" si="58"/>
        <v>0</v>
      </c>
      <c r="M225" s="69">
        <f t="shared" ca="1" si="59"/>
        <v>6.4428367376932428E-3</v>
      </c>
      <c r="N225" s="69">
        <f t="shared" ca="1" si="60"/>
        <v>0</v>
      </c>
      <c r="O225" s="79">
        <f t="shared" ca="1" si="61"/>
        <v>0</v>
      </c>
      <c r="P225" s="69">
        <f t="shared" ca="1" si="62"/>
        <v>0</v>
      </c>
      <c r="Q225" s="69">
        <f t="shared" ca="1" si="63"/>
        <v>0</v>
      </c>
      <c r="R225" s="44">
        <f t="shared" ca="1" si="64"/>
        <v>-6.4428367376932428E-3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69">
        <f t="shared" si="52"/>
        <v>0</v>
      </c>
      <c r="G226" s="69">
        <f t="shared" si="53"/>
        <v>0</v>
      </c>
      <c r="H226" s="69">
        <f t="shared" si="54"/>
        <v>0</v>
      </c>
      <c r="I226" s="69">
        <f t="shared" si="55"/>
        <v>0</v>
      </c>
      <c r="J226" s="69">
        <f t="shared" si="56"/>
        <v>0</v>
      </c>
      <c r="K226" s="69">
        <f t="shared" si="57"/>
        <v>0</v>
      </c>
      <c r="L226" s="69">
        <f t="shared" si="58"/>
        <v>0</v>
      </c>
      <c r="M226" s="69">
        <f t="shared" ca="1" si="59"/>
        <v>6.4428367376932428E-3</v>
      </c>
      <c r="N226" s="69">
        <f t="shared" ca="1" si="60"/>
        <v>0</v>
      </c>
      <c r="O226" s="79">
        <f t="shared" ca="1" si="61"/>
        <v>0</v>
      </c>
      <c r="P226" s="69">
        <f t="shared" ca="1" si="62"/>
        <v>0</v>
      </c>
      <c r="Q226" s="69">
        <f t="shared" ca="1" si="63"/>
        <v>0</v>
      </c>
      <c r="R226" s="44">
        <f t="shared" ca="1" si="64"/>
        <v>-6.4428367376932428E-3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69">
        <f t="shared" si="52"/>
        <v>0</v>
      </c>
      <c r="G227" s="69">
        <f t="shared" si="53"/>
        <v>0</v>
      </c>
      <c r="H227" s="69">
        <f t="shared" si="54"/>
        <v>0</v>
      </c>
      <c r="I227" s="69">
        <f t="shared" si="55"/>
        <v>0</v>
      </c>
      <c r="J227" s="69">
        <f t="shared" si="56"/>
        <v>0</v>
      </c>
      <c r="K227" s="69">
        <f t="shared" si="57"/>
        <v>0</v>
      </c>
      <c r="L227" s="69">
        <f t="shared" si="58"/>
        <v>0</v>
      </c>
      <c r="M227" s="69">
        <f t="shared" ca="1" si="59"/>
        <v>6.4428367376932428E-3</v>
      </c>
      <c r="N227" s="69">
        <f t="shared" ca="1" si="60"/>
        <v>0</v>
      </c>
      <c r="O227" s="79">
        <f t="shared" ca="1" si="61"/>
        <v>0</v>
      </c>
      <c r="P227" s="69">
        <f t="shared" ca="1" si="62"/>
        <v>0</v>
      </c>
      <c r="Q227" s="69">
        <f t="shared" ca="1" si="63"/>
        <v>0</v>
      </c>
      <c r="R227" s="44">
        <f t="shared" ca="1" si="64"/>
        <v>-6.4428367376932428E-3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69">
        <f t="shared" si="52"/>
        <v>0</v>
      </c>
      <c r="G228" s="69">
        <f t="shared" si="53"/>
        <v>0</v>
      </c>
      <c r="H228" s="69">
        <f t="shared" si="54"/>
        <v>0</v>
      </c>
      <c r="I228" s="69">
        <f t="shared" si="55"/>
        <v>0</v>
      </c>
      <c r="J228" s="69">
        <f t="shared" si="56"/>
        <v>0</v>
      </c>
      <c r="K228" s="69">
        <f t="shared" si="57"/>
        <v>0</v>
      </c>
      <c r="L228" s="69">
        <f t="shared" si="58"/>
        <v>0</v>
      </c>
      <c r="M228" s="69">
        <f t="shared" ca="1" si="59"/>
        <v>6.4428367376932428E-3</v>
      </c>
      <c r="N228" s="69">
        <f t="shared" ca="1" si="60"/>
        <v>0</v>
      </c>
      <c r="O228" s="79">
        <f t="shared" ca="1" si="61"/>
        <v>0</v>
      </c>
      <c r="P228" s="69">
        <f t="shared" ca="1" si="62"/>
        <v>0</v>
      </c>
      <c r="Q228" s="69">
        <f t="shared" ca="1" si="63"/>
        <v>0</v>
      </c>
      <c r="R228" s="44">
        <f t="shared" ca="1" si="64"/>
        <v>-6.4428367376932428E-3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69">
        <f t="shared" si="52"/>
        <v>0</v>
      </c>
      <c r="G229" s="69">
        <f t="shared" si="53"/>
        <v>0</v>
      </c>
      <c r="H229" s="69">
        <f t="shared" si="54"/>
        <v>0</v>
      </c>
      <c r="I229" s="69">
        <f t="shared" si="55"/>
        <v>0</v>
      </c>
      <c r="J229" s="69">
        <f t="shared" si="56"/>
        <v>0</v>
      </c>
      <c r="K229" s="69">
        <f t="shared" si="57"/>
        <v>0</v>
      </c>
      <c r="L229" s="69">
        <f t="shared" si="58"/>
        <v>0</v>
      </c>
      <c r="M229" s="69">
        <f t="shared" ca="1" si="59"/>
        <v>6.4428367376932428E-3</v>
      </c>
      <c r="N229" s="69">
        <f t="shared" ca="1" si="60"/>
        <v>0</v>
      </c>
      <c r="O229" s="79">
        <f t="shared" ca="1" si="61"/>
        <v>0</v>
      </c>
      <c r="P229" s="69">
        <f t="shared" ca="1" si="62"/>
        <v>0</v>
      </c>
      <c r="Q229" s="69">
        <f t="shared" ca="1" si="63"/>
        <v>0</v>
      </c>
      <c r="R229" s="44">
        <f t="shared" ca="1" si="64"/>
        <v>-6.4428367376932428E-3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69">
        <f t="shared" si="52"/>
        <v>0</v>
      </c>
      <c r="G230" s="69">
        <f t="shared" si="53"/>
        <v>0</v>
      </c>
      <c r="H230" s="69">
        <f t="shared" si="54"/>
        <v>0</v>
      </c>
      <c r="I230" s="69">
        <f t="shared" si="55"/>
        <v>0</v>
      </c>
      <c r="J230" s="69">
        <f t="shared" si="56"/>
        <v>0</v>
      </c>
      <c r="K230" s="69">
        <f t="shared" si="57"/>
        <v>0</v>
      </c>
      <c r="L230" s="69">
        <f t="shared" si="58"/>
        <v>0</v>
      </c>
      <c r="M230" s="69">
        <f t="shared" ca="1" si="59"/>
        <v>6.4428367376932428E-3</v>
      </c>
      <c r="N230" s="69">
        <f t="shared" ca="1" si="60"/>
        <v>0</v>
      </c>
      <c r="O230" s="79">
        <f t="shared" ca="1" si="61"/>
        <v>0</v>
      </c>
      <c r="P230" s="69">
        <f t="shared" ca="1" si="62"/>
        <v>0</v>
      </c>
      <c r="Q230" s="69">
        <f t="shared" ca="1" si="63"/>
        <v>0</v>
      </c>
      <c r="R230" s="44">
        <f t="shared" ca="1" si="64"/>
        <v>-6.4428367376932428E-3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69">
        <f t="shared" si="52"/>
        <v>0</v>
      </c>
      <c r="G231" s="69">
        <f t="shared" si="53"/>
        <v>0</v>
      </c>
      <c r="H231" s="69">
        <f t="shared" si="54"/>
        <v>0</v>
      </c>
      <c r="I231" s="69">
        <f t="shared" si="55"/>
        <v>0</v>
      </c>
      <c r="J231" s="69">
        <f t="shared" si="56"/>
        <v>0</v>
      </c>
      <c r="K231" s="69">
        <f t="shared" si="57"/>
        <v>0</v>
      </c>
      <c r="L231" s="69">
        <f t="shared" si="58"/>
        <v>0</v>
      </c>
      <c r="M231" s="69">
        <f t="shared" ca="1" si="59"/>
        <v>6.4428367376932428E-3</v>
      </c>
      <c r="N231" s="69">
        <f t="shared" ca="1" si="60"/>
        <v>0</v>
      </c>
      <c r="O231" s="79">
        <f t="shared" ca="1" si="61"/>
        <v>0</v>
      </c>
      <c r="P231" s="69">
        <f t="shared" ca="1" si="62"/>
        <v>0</v>
      </c>
      <c r="Q231" s="69">
        <f t="shared" ca="1" si="63"/>
        <v>0</v>
      </c>
      <c r="R231" s="44">
        <f t="shared" ca="1" si="64"/>
        <v>-6.4428367376932428E-3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69">
        <f t="shared" si="52"/>
        <v>0</v>
      </c>
      <c r="G232" s="69">
        <f t="shared" si="53"/>
        <v>0</v>
      </c>
      <c r="H232" s="69">
        <f t="shared" si="54"/>
        <v>0</v>
      </c>
      <c r="I232" s="69">
        <f t="shared" si="55"/>
        <v>0</v>
      </c>
      <c r="J232" s="69">
        <f t="shared" si="56"/>
        <v>0</v>
      </c>
      <c r="K232" s="69">
        <f t="shared" si="57"/>
        <v>0</v>
      </c>
      <c r="L232" s="69">
        <f t="shared" si="58"/>
        <v>0</v>
      </c>
      <c r="M232" s="69">
        <f t="shared" ca="1" si="59"/>
        <v>6.4428367376932428E-3</v>
      </c>
      <c r="N232" s="69">
        <f t="shared" ca="1" si="60"/>
        <v>0</v>
      </c>
      <c r="O232" s="79">
        <f t="shared" ca="1" si="61"/>
        <v>0</v>
      </c>
      <c r="P232" s="69">
        <f t="shared" ca="1" si="62"/>
        <v>0</v>
      </c>
      <c r="Q232" s="69">
        <f t="shared" ca="1" si="63"/>
        <v>0</v>
      </c>
      <c r="R232" s="44">
        <f t="shared" ca="1" si="64"/>
        <v>-6.4428367376932428E-3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69">
        <f t="shared" si="52"/>
        <v>0</v>
      </c>
      <c r="G233" s="69">
        <f t="shared" si="53"/>
        <v>0</v>
      </c>
      <c r="H233" s="69">
        <f t="shared" si="54"/>
        <v>0</v>
      </c>
      <c r="I233" s="69">
        <f t="shared" si="55"/>
        <v>0</v>
      </c>
      <c r="J233" s="69">
        <f t="shared" si="56"/>
        <v>0</v>
      </c>
      <c r="K233" s="69">
        <f t="shared" si="57"/>
        <v>0</v>
      </c>
      <c r="L233" s="69">
        <f t="shared" si="58"/>
        <v>0</v>
      </c>
      <c r="M233" s="69">
        <f t="shared" ca="1" si="59"/>
        <v>6.4428367376932428E-3</v>
      </c>
      <c r="N233" s="69">
        <f t="shared" ca="1" si="60"/>
        <v>0</v>
      </c>
      <c r="O233" s="79">
        <f t="shared" ca="1" si="61"/>
        <v>0</v>
      </c>
      <c r="P233" s="69">
        <f t="shared" ca="1" si="62"/>
        <v>0</v>
      </c>
      <c r="Q233" s="69">
        <f t="shared" ca="1" si="63"/>
        <v>0</v>
      </c>
      <c r="R233" s="44">
        <f t="shared" ca="1" si="64"/>
        <v>-6.4428367376932428E-3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69">
        <f t="shared" si="52"/>
        <v>0</v>
      </c>
      <c r="G234" s="69">
        <f t="shared" si="53"/>
        <v>0</v>
      </c>
      <c r="H234" s="69">
        <f t="shared" si="54"/>
        <v>0</v>
      </c>
      <c r="I234" s="69">
        <f t="shared" si="55"/>
        <v>0</v>
      </c>
      <c r="J234" s="69">
        <f t="shared" si="56"/>
        <v>0</v>
      </c>
      <c r="K234" s="69">
        <f t="shared" si="57"/>
        <v>0</v>
      </c>
      <c r="L234" s="69">
        <f t="shared" si="58"/>
        <v>0</v>
      </c>
      <c r="M234" s="69">
        <f t="shared" ca="1" si="59"/>
        <v>6.4428367376932428E-3</v>
      </c>
      <c r="N234" s="69">
        <f t="shared" ca="1" si="60"/>
        <v>0</v>
      </c>
      <c r="O234" s="79">
        <f t="shared" ca="1" si="61"/>
        <v>0</v>
      </c>
      <c r="P234" s="69">
        <f t="shared" ca="1" si="62"/>
        <v>0</v>
      </c>
      <c r="Q234" s="69">
        <f t="shared" ca="1" si="63"/>
        <v>0</v>
      </c>
      <c r="R234" s="44">
        <f t="shared" ca="1" si="64"/>
        <v>-6.4428367376932428E-3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69">
        <f t="shared" si="52"/>
        <v>0</v>
      </c>
      <c r="G235" s="69">
        <f t="shared" si="53"/>
        <v>0</v>
      </c>
      <c r="H235" s="69">
        <f t="shared" si="54"/>
        <v>0</v>
      </c>
      <c r="I235" s="69">
        <f t="shared" si="55"/>
        <v>0</v>
      </c>
      <c r="J235" s="69">
        <f t="shared" si="56"/>
        <v>0</v>
      </c>
      <c r="K235" s="69">
        <f t="shared" si="57"/>
        <v>0</v>
      </c>
      <c r="L235" s="69">
        <f t="shared" si="58"/>
        <v>0</v>
      </c>
      <c r="M235" s="69">
        <f t="shared" ca="1" si="59"/>
        <v>6.4428367376932428E-3</v>
      </c>
      <c r="N235" s="69">
        <f t="shared" ca="1" si="60"/>
        <v>0</v>
      </c>
      <c r="O235" s="79">
        <f t="shared" ca="1" si="61"/>
        <v>0</v>
      </c>
      <c r="P235" s="69">
        <f t="shared" ca="1" si="62"/>
        <v>0</v>
      </c>
      <c r="Q235" s="69">
        <f t="shared" ca="1" si="63"/>
        <v>0</v>
      </c>
      <c r="R235" s="44">
        <f t="shared" ca="1" si="64"/>
        <v>-6.4428367376932428E-3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69">
        <f t="shared" si="52"/>
        <v>0</v>
      </c>
      <c r="G236" s="69">
        <f t="shared" si="53"/>
        <v>0</v>
      </c>
      <c r="H236" s="69">
        <f t="shared" si="54"/>
        <v>0</v>
      </c>
      <c r="I236" s="69">
        <f t="shared" si="55"/>
        <v>0</v>
      </c>
      <c r="J236" s="69">
        <f t="shared" si="56"/>
        <v>0</v>
      </c>
      <c r="K236" s="69">
        <f t="shared" si="57"/>
        <v>0</v>
      </c>
      <c r="L236" s="69">
        <f t="shared" si="58"/>
        <v>0</v>
      </c>
      <c r="M236" s="69">
        <f t="shared" ca="1" si="59"/>
        <v>6.4428367376932428E-3</v>
      </c>
      <c r="N236" s="69">
        <f t="shared" ca="1" si="60"/>
        <v>0</v>
      </c>
      <c r="O236" s="79">
        <f t="shared" ca="1" si="61"/>
        <v>0</v>
      </c>
      <c r="P236" s="69">
        <f t="shared" ca="1" si="62"/>
        <v>0</v>
      </c>
      <c r="Q236" s="69">
        <f t="shared" ca="1" si="63"/>
        <v>0</v>
      </c>
      <c r="R236" s="44">
        <f t="shared" ca="1" si="64"/>
        <v>-6.4428367376932428E-3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69">
        <f t="shared" si="52"/>
        <v>0</v>
      </c>
      <c r="G237" s="69">
        <f t="shared" si="53"/>
        <v>0</v>
      </c>
      <c r="H237" s="69">
        <f t="shared" si="54"/>
        <v>0</v>
      </c>
      <c r="I237" s="69">
        <f t="shared" si="55"/>
        <v>0</v>
      </c>
      <c r="J237" s="69">
        <f t="shared" si="56"/>
        <v>0</v>
      </c>
      <c r="K237" s="69">
        <f t="shared" si="57"/>
        <v>0</v>
      </c>
      <c r="L237" s="69">
        <f t="shared" si="58"/>
        <v>0</v>
      </c>
      <c r="M237" s="69">
        <f t="shared" ca="1" si="59"/>
        <v>6.4428367376932428E-3</v>
      </c>
      <c r="N237" s="69">
        <f t="shared" ca="1" si="60"/>
        <v>0</v>
      </c>
      <c r="O237" s="79">
        <f t="shared" ca="1" si="61"/>
        <v>0</v>
      </c>
      <c r="P237" s="69">
        <f t="shared" ca="1" si="62"/>
        <v>0</v>
      </c>
      <c r="Q237" s="69">
        <f t="shared" ca="1" si="63"/>
        <v>0</v>
      </c>
      <c r="R237" s="44">
        <f t="shared" ca="1" si="64"/>
        <v>-6.4428367376932428E-3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69">
        <f t="shared" si="52"/>
        <v>0</v>
      </c>
      <c r="G238" s="69">
        <f t="shared" si="53"/>
        <v>0</v>
      </c>
      <c r="H238" s="69">
        <f t="shared" si="54"/>
        <v>0</v>
      </c>
      <c r="I238" s="69">
        <f t="shared" si="55"/>
        <v>0</v>
      </c>
      <c r="J238" s="69">
        <f t="shared" si="56"/>
        <v>0</v>
      </c>
      <c r="K238" s="69">
        <f t="shared" si="57"/>
        <v>0</v>
      </c>
      <c r="L238" s="69">
        <f t="shared" si="58"/>
        <v>0</v>
      </c>
      <c r="M238" s="69">
        <f t="shared" ca="1" si="59"/>
        <v>6.4428367376932428E-3</v>
      </c>
      <c r="N238" s="69">
        <f t="shared" ca="1" si="60"/>
        <v>0</v>
      </c>
      <c r="O238" s="79">
        <f t="shared" ca="1" si="61"/>
        <v>0</v>
      </c>
      <c r="P238" s="69">
        <f t="shared" ca="1" si="62"/>
        <v>0</v>
      </c>
      <c r="Q238" s="69">
        <f t="shared" ca="1" si="63"/>
        <v>0</v>
      </c>
      <c r="R238" s="44">
        <f t="shared" ca="1" si="64"/>
        <v>-6.4428367376932428E-3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69">
        <f t="shared" si="52"/>
        <v>0</v>
      </c>
      <c r="G239" s="69">
        <f t="shared" si="53"/>
        <v>0</v>
      </c>
      <c r="H239" s="69">
        <f t="shared" si="54"/>
        <v>0</v>
      </c>
      <c r="I239" s="69">
        <f t="shared" si="55"/>
        <v>0</v>
      </c>
      <c r="J239" s="69">
        <f t="shared" si="56"/>
        <v>0</v>
      </c>
      <c r="K239" s="69">
        <f t="shared" si="57"/>
        <v>0</v>
      </c>
      <c r="L239" s="69">
        <f t="shared" si="58"/>
        <v>0</v>
      </c>
      <c r="M239" s="69">
        <f t="shared" ca="1" si="59"/>
        <v>6.4428367376932428E-3</v>
      </c>
      <c r="N239" s="69">
        <f t="shared" ca="1" si="60"/>
        <v>0</v>
      </c>
      <c r="O239" s="79">
        <f t="shared" ca="1" si="61"/>
        <v>0</v>
      </c>
      <c r="P239" s="69">
        <f t="shared" ca="1" si="62"/>
        <v>0</v>
      </c>
      <c r="Q239" s="69">
        <f t="shared" ca="1" si="63"/>
        <v>0</v>
      </c>
      <c r="R239" s="44">
        <f t="shared" ca="1" si="64"/>
        <v>-6.4428367376932428E-3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69">
        <f t="shared" si="52"/>
        <v>0</v>
      </c>
      <c r="G240" s="69">
        <f t="shared" si="53"/>
        <v>0</v>
      </c>
      <c r="H240" s="69">
        <f t="shared" si="54"/>
        <v>0</v>
      </c>
      <c r="I240" s="69">
        <f t="shared" si="55"/>
        <v>0</v>
      </c>
      <c r="J240" s="69">
        <f t="shared" si="56"/>
        <v>0</v>
      </c>
      <c r="K240" s="69">
        <f t="shared" si="57"/>
        <v>0</v>
      </c>
      <c r="L240" s="69">
        <f t="shared" si="58"/>
        <v>0</v>
      </c>
      <c r="M240" s="69">
        <f t="shared" ca="1" si="59"/>
        <v>6.4428367376932428E-3</v>
      </c>
      <c r="N240" s="69">
        <f t="shared" ca="1" si="60"/>
        <v>0</v>
      </c>
      <c r="O240" s="79">
        <f t="shared" ca="1" si="61"/>
        <v>0</v>
      </c>
      <c r="P240" s="69">
        <f t="shared" ca="1" si="62"/>
        <v>0</v>
      </c>
      <c r="Q240" s="69">
        <f t="shared" ca="1" si="63"/>
        <v>0</v>
      </c>
      <c r="R240" s="44">
        <f t="shared" ca="1" si="64"/>
        <v>-6.4428367376932428E-3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69">
        <f t="shared" si="52"/>
        <v>0</v>
      </c>
      <c r="G241" s="69">
        <f t="shared" si="53"/>
        <v>0</v>
      </c>
      <c r="H241" s="69">
        <f t="shared" si="54"/>
        <v>0</v>
      </c>
      <c r="I241" s="69">
        <f t="shared" si="55"/>
        <v>0</v>
      </c>
      <c r="J241" s="69">
        <f t="shared" si="56"/>
        <v>0</v>
      </c>
      <c r="K241" s="69">
        <f t="shared" si="57"/>
        <v>0</v>
      </c>
      <c r="L241" s="69">
        <f t="shared" si="58"/>
        <v>0</v>
      </c>
      <c r="M241" s="69">
        <f t="shared" ca="1" si="59"/>
        <v>6.4428367376932428E-3</v>
      </c>
      <c r="N241" s="69">
        <f t="shared" ca="1" si="60"/>
        <v>0</v>
      </c>
      <c r="O241" s="79">
        <f t="shared" ca="1" si="61"/>
        <v>0</v>
      </c>
      <c r="P241" s="69">
        <f t="shared" ca="1" si="62"/>
        <v>0</v>
      </c>
      <c r="Q241" s="69">
        <f t="shared" ca="1" si="63"/>
        <v>0</v>
      </c>
      <c r="R241" s="44">
        <f t="shared" ca="1" si="64"/>
        <v>-6.4428367376932428E-3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69">
        <f t="shared" si="52"/>
        <v>0</v>
      </c>
      <c r="G242" s="69">
        <f t="shared" si="53"/>
        <v>0</v>
      </c>
      <c r="H242" s="69">
        <f t="shared" si="54"/>
        <v>0</v>
      </c>
      <c r="I242" s="69">
        <f t="shared" si="55"/>
        <v>0</v>
      </c>
      <c r="J242" s="69">
        <f t="shared" si="56"/>
        <v>0</v>
      </c>
      <c r="K242" s="69">
        <f t="shared" si="57"/>
        <v>0</v>
      </c>
      <c r="L242" s="69">
        <f t="shared" si="58"/>
        <v>0</v>
      </c>
      <c r="M242" s="69">
        <f t="shared" ca="1" si="59"/>
        <v>6.4428367376932428E-3</v>
      </c>
      <c r="N242" s="69">
        <f t="shared" ca="1" si="60"/>
        <v>0</v>
      </c>
      <c r="O242" s="79">
        <f t="shared" ca="1" si="61"/>
        <v>0</v>
      </c>
      <c r="P242" s="69">
        <f t="shared" ca="1" si="62"/>
        <v>0</v>
      </c>
      <c r="Q242" s="69">
        <f t="shared" ca="1" si="63"/>
        <v>0</v>
      </c>
      <c r="R242" s="44">
        <f t="shared" ca="1" si="64"/>
        <v>-6.4428367376932428E-3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69">
        <f t="shared" si="52"/>
        <v>0</v>
      </c>
      <c r="G243" s="69">
        <f t="shared" si="53"/>
        <v>0</v>
      </c>
      <c r="H243" s="69">
        <f t="shared" si="54"/>
        <v>0</v>
      </c>
      <c r="I243" s="69">
        <f t="shared" si="55"/>
        <v>0</v>
      </c>
      <c r="J243" s="69">
        <f t="shared" si="56"/>
        <v>0</v>
      </c>
      <c r="K243" s="69">
        <f t="shared" si="57"/>
        <v>0</v>
      </c>
      <c r="L243" s="69">
        <f t="shared" si="58"/>
        <v>0</v>
      </c>
      <c r="M243" s="69">
        <f t="shared" ca="1" si="59"/>
        <v>6.4428367376932428E-3</v>
      </c>
      <c r="N243" s="69">
        <f t="shared" ca="1" si="60"/>
        <v>0</v>
      </c>
      <c r="O243" s="79">
        <f t="shared" ca="1" si="61"/>
        <v>0</v>
      </c>
      <c r="P243" s="69">
        <f t="shared" ca="1" si="62"/>
        <v>0</v>
      </c>
      <c r="Q243" s="69">
        <f t="shared" ca="1" si="63"/>
        <v>0</v>
      </c>
      <c r="R243" s="44">
        <f t="shared" ca="1" si="64"/>
        <v>-6.4428367376932428E-3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69">
        <f t="shared" si="52"/>
        <v>0</v>
      </c>
      <c r="G244" s="69">
        <f t="shared" si="53"/>
        <v>0</v>
      </c>
      <c r="H244" s="69">
        <f t="shared" si="54"/>
        <v>0</v>
      </c>
      <c r="I244" s="69">
        <f t="shared" si="55"/>
        <v>0</v>
      </c>
      <c r="J244" s="69">
        <f t="shared" si="56"/>
        <v>0</v>
      </c>
      <c r="K244" s="69">
        <f t="shared" si="57"/>
        <v>0</v>
      </c>
      <c r="L244" s="69">
        <f t="shared" si="58"/>
        <v>0</v>
      </c>
      <c r="M244" s="69">
        <f t="shared" ca="1" si="59"/>
        <v>6.4428367376932428E-3</v>
      </c>
      <c r="N244" s="69">
        <f t="shared" ca="1" si="60"/>
        <v>0</v>
      </c>
      <c r="O244" s="79">
        <f t="shared" ca="1" si="61"/>
        <v>0</v>
      </c>
      <c r="P244" s="69">
        <f t="shared" ca="1" si="62"/>
        <v>0</v>
      </c>
      <c r="Q244" s="69">
        <f t="shared" ca="1" si="63"/>
        <v>0</v>
      </c>
      <c r="R244" s="44">
        <f t="shared" ca="1" si="64"/>
        <v>-6.4428367376932428E-3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69">
        <f t="shared" si="52"/>
        <v>0</v>
      </c>
      <c r="G245" s="69">
        <f t="shared" si="53"/>
        <v>0</v>
      </c>
      <c r="H245" s="69">
        <f t="shared" si="54"/>
        <v>0</v>
      </c>
      <c r="I245" s="69">
        <f t="shared" si="55"/>
        <v>0</v>
      </c>
      <c r="J245" s="69">
        <f t="shared" si="56"/>
        <v>0</v>
      </c>
      <c r="K245" s="69">
        <f t="shared" si="57"/>
        <v>0</v>
      </c>
      <c r="L245" s="69">
        <f t="shared" si="58"/>
        <v>0</v>
      </c>
      <c r="M245" s="69">
        <f t="shared" ca="1" si="59"/>
        <v>6.4428367376932428E-3</v>
      </c>
      <c r="N245" s="69">
        <f t="shared" ca="1" si="60"/>
        <v>0</v>
      </c>
      <c r="O245" s="79">
        <f t="shared" ca="1" si="61"/>
        <v>0</v>
      </c>
      <c r="P245" s="69">
        <f t="shared" ca="1" si="62"/>
        <v>0</v>
      </c>
      <c r="Q245" s="69">
        <f t="shared" ca="1" si="63"/>
        <v>0</v>
      </c>
      <c r="R245" s="44">
        <f t="shared" ca="1" si="64"/>
        <v>-6.4428367376932428E-3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69">
        <f t="shared" si="52"/>
        <v>0</v>
      </c>
      <c r="G246" s="69">
        <f t="shared" si="53"/>
        <v>0</v>
      </c>
      <c r="H246" s="69">
        <f t="shared" si="54"/>
        <v>0</v>
      </c>
      <c r="I246" s="69">
        <f t="shared" si="55"/>
        <v>0</v>
      </c>
      <c r="J246" s="69">
        <f t="shared" si="56"/>
        <v>0</v>
      </c>
      <c r="K246" s="69">
        <f t="shared" si="57"/>
        <v>0</v>
      </c>
      <c r="L246" s="69">
        <f t="shared" si="58"/>
        <v>0</v>
      </c>
      <c r="M246" s="69">
        <f t="shared" ca="1" si="59"/>
        <v>6.4428367376932428E-3</v>
      </c>
      <c r="N246" s="69">
        <f t="shared" ca="1" si="60"/>
        <v>0</v>
      </c>
      <c r="O246" s="79">
        <f t="shared" ca="1" si="61"/>
        <v>0</v>
      </c>
      <c r="P246" s="69">
        <f t="shared" ca="1" si="62"/>
        <v>0</v>
      </c>
      <c r="Q246" s="69">
        <f t="shared" ca="1" si="63"/>
        <v>0</v>
      </c>
      <c r="R246" s="44">
        <f t="shared" ca="1" si="64"/>
        <v>-6.4428367376932428E-3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69">
        <f t="shared" si="52"/>
        <v>0</v>
      </c>
      <c r="G247" s="69">
        <f t="shared" si="53"/>
        <v>0</v>
      </c>
      <c r="H247" s="69">
        <f t="shared" si="54"/>
        <v>0</v>
      </c>
      <c r="I247" s="69">
        <f t="shared" si="55"/>
        <v>0</v>
      </c>
      <c r="J247" s="69">
        <f t="shared" si="56"/>
        <v>0</v>
      </c>
      <c r="K247" s="69">
        <f t="shared" si="57"/>
        <v>0</v>
      </c>
      <c r="L247" s="69">
        <f t="shared" si="58"/>
        <v>0</v>
      </c>
      <c r="M247" s="69">
        <f t="shared" ca="1" si="59"/>
        <v>6.4428367376932428E-3</v>
      </c>
      <c r="N247" s="69">
        <f t="shared" ca="1" si="60"/>
        <v>0</v>
      </c>
      <c r="O247" s="79">
        <f t="shared" ca="1" si="61"/>
        <v>0</v>
      </c>
      <c r="P247" s="69">
        <f t="shared" ca="1" si="62"/>
        <v>0</v>
      </c>
      <c r="Q247" s="69">
        <f t="shared" ca="1" si="63"/>
        <v>0</v>
      </c>
      <c r="R247" s="44">
        <f t="shared" ca="1" si="64"/>
        <v>-6.4428367376932428E-3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69">
        <f t="shared" si="52"/>
        <v>0</v>
      </c>
      <c r="G248" s="69">
        <f t="shared" si="53"/>
        <v>0</v>
      </c>
      <c r="H248" s="69">
        <f t="shared" si="54"/>
        <v>0</v>
      </c>
      <c r="I248" s="69">
        <f t="shared" si="55"/>
        <v>0</v>
      </c>
      <c r="J248" s="69">
        <f t="shared" si="56"/>
        <v>0</v>
      </c>
      <c r="K248" s="69">
        <f t="shared" si="57"/>
        <v>0</v>
      </c>
      <c r="L248" s="69">
        <f t="shared" si="58"/>
        <v>0</v>
      </c>
      <c r="M248" s="69">
        <f t="shared" ca="1" si="59"/>
        <v>6.4428367376932428E-3</v>
      </c>
      <c r="N248" s="69">
        <f t="shared" ca="1" si="60"/>
        <v>0</v>
      </c>
      <c r="O248" s="79">
        <f t="shared" ca="1" si="61"/>
        <v>0</v>
      </c>
      <c r="P248" s="69">
        <f t="shared" ca="1" si="62"/>
        <v>0</v>
      </c>
      <c r="Q248" s="69">
        <f t="shared" ca="1" si="63"/>
        <v>0</v>
      </c>
      <c r="R248" s="44">
        <f t="shared" ca="1" si="64"/>
        <v>-6.4428367376932428E-3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69">
        <f t="shared" si="52"/>
        <v>0</v>
      </c>
      <c r="G249" s="69">
        <f t="shared" si="53"/>
        <v>0</v>
      </c>
      <c r="H249" s="69">
        <f t="shared" si="54"/>
        <v>0</v>
      </c>
      <c r="I249" s="69">
        <f t="shared" si="55"/>
        <v>0</v>
      </c>
      <c r="J249" s="69">
        <f t="shared" si="56"/>
        <v>0</v>
      </c>
      <c r="K249" s="69">
        <f t="shared" si="57"/>
        <v>0</v>
      </c>
      <c r="L249" s="69">
        <f t="shared" si="58"/>
        <v>0</v>
      </c>
      <c r="M249" s="69">
        <f t="shared" ca="1" si="59"/>
        <v>6.4428367376932428E-3</v>
      </c>
      <c r="N249" s="69">
        <f t="shared" ca="1" si="60"/>
        <v>0</v>
      </c>
      <c r="O249" s="79">
        <f t="shared" ca="1" si="61"/>
        <v>0</v>
      </c>
      <c r="P249" s="69">
        <f t="shared" ca="1" si="62"/>
        <v>0</v>
      </c>
      <c r="Q249" s="69">
        <f t="shared" ca="1" si="63"/>
        <v>0</v>
      </c>
      <c r="R249" s="44">
        <f t="shared" ca="1" si="64"/>
        <v>-6.4428367376932428E-3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69">
        <f t="shared" si="52"/>
        <v>0</v>
      </c>
      <c r="G250" s="69">
        <f t="shared" si="53"/>
        <v>0</v>
      </c>
      <c r="H250" s="69">
        <f t="shared" si="54"/>
        <v>0</v>
      </c>
      <c r="I250" s="69">
        <f t="shared" si="55"/>
        <v>0</v>
      </c>
      <c r="J250" s="69">
        <f t="shared" si="56"/>
        <v>0</v>
      </c>
      <c r="K250" s="69">
        <f t="shared" si="57"/>
        <v>0</v>
      </c>
      <c r="L250" s="69">
        <f t="shared" si="58"/>
        <v>0</v>
      </c>
      <c r="M250" s="69">
        <f t="shared" ca="1" si="59"/>
        <v>6.4428367376932428E-3</v>
      </c>
      <c r="N250" s="69">
        <f t="shared" ca="1" si="60"/>
        <v>0</v>
      </c>
      <c r="O250" s="79">
        <f t="shared" ca="1" si="61"/>
        <v>0</v>
      </c>
      <c r="P250" s="69">
        <f t="shared" ca="1" si="62"/>
        <v>0</v>
      </c>
      <c r="Q250" s="69">
        <f t="shared" ca="1" si="63"/>
        <v>0</v>
      </c>
      <c r="R250" s="44">
        <f t="shared" ca="1" si="64"/>
        <v>-6.4428367376932428E-3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69">
        <f t="shared" si="52"/>
        <v>0</v>
      </c>
      <c r="G251" s="69">
        <f t="shared" si="53"/>
        <v>0</v>
      </c>
      <c r="H251" s="69">
        <f t="shared" si="54"/>
        <v>0</v>
      </c>
      <c r="I251" s="69">
        <f t="shared" si="55"/>
        <v>0</v>
      </c>
      <c r="J251" s="69">
        <f t="shared" si="56"/>
        <v>0</v>
      </c>
      <c r="K251" s="69">
        <f t="shared" si="57"/>
        <v>0</v>
      </c>
      <c r="L251" s="69">
        <f t="shared" si="58"/>
        <v>0</v>
      </c>
      <c r="M251" s="69">
        <f t="shared" ca="1" si="59"/>
        <v>6.4428367376932428E-3</v>
      </c>
      <c r="N251" s="69">
        <f t="shared" ca="1" si="60"/>
        <v>0</v>
      </c>
      <c r="O251" s="79">
        <f t="shared" ca="1" si="61"/>
        <v>0</v>
      </c>
      <c r="P251" s="69">
        <f t="shared" ca="1" si="62"/>
        <v>0</v>
      </c>
      <c r="Q251" s="69">
        <f t="shared" ca="1" si="63"/>
        <v>0</v>
      </c>
      <c r="R251" s="44">
        <f t="shared" ca="1" si="64"/>
        <v>-6.4428367376932428E-3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69">
        <f t="shared" si="52"/>
        <v>0</v>
      </c>
      <c r="G252" s="69">
        <f t="shared" si="53"/>
        <v>0</v>
      </c>
      <c r="H252" s="69">
        <f t="shared" si="54"/>
        <v>0</v>
      </c>
      <c r="I252" s="69">
        <f t="shared" si="55"/>
        <v>0</v>
      </c>
      <c r="J252" s="69">
        <f t="shared" si="56"/>
        <v>0</v>
      </c>
      <c r="K252" s="69">
        <f t="shared" si="57"/>
        <v>0</v>
      </c>
      <c r="L252" s="69">
        <f t="shared" si="58"/>
        <v>0</v>
      </c>
      <c r="M252" s="69">
        <f t="shared" ca="1" si="59"/>
        <v>6.4428367376932428E-3</v>
      </c>
      <c r="N252" s="69">
        <f t="shared" ca="1" si="60"/>
        <v>0</v>
      </c>
      <c r="O252" s="79">
        <f t="shared" ca="1" si="61"/>
        <v>0</v>
      </c>
      <c r="P252" s="69">
        <f t="shared" ca="1" si="62"/>
        <v>0</v>
      </c>
      <c r="Q252" s="69">
        <f t="shared" ca="1" si="63"/>
        <v>0</v>
      </c>
      <c r="R252" s="44">
        <f t="shared" ca="1" si="64"/>
        <v>-6.4428367376932428E-3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69">
        <f t="shared" si="52"/>
        <v>0</v>
      </c>
      <c r="G253" s="69">
        <f t="shared" si="53"/>
        <v>0</v>
      </c>
      <c r="H253" s="69">
        <f t="shared" si="54"/>
        <v>0</v>
      </c>
      <c r="I253" s="69">
        <f t="shared" si="55"/>
        <v>0</v>
      </c>
      <c r="J253" s="69">
        <f t="shared" si="56"/>
        <v>0</v>
      </c>
      <c r="K253" s="69">
        <f t="shared" si="57"/>
        <v>0</v>
      </c>
      <c r="L253" s="69">
        <f t="shared" si="58"/>
        <v>0</v>
      </c>
      <c r="M253" s="69">
        <f t="shared" ca="1" si="59"/>
        <v>6.4428367376932428E-3</v>
      </c>
      <c r="N253" s="69">
        <f t="shared" ca="1" si="60"/>
        <v>0</v>
      </c>
      <c r="O253" s="79">
        <f t="shared" ca="1" si="61"/>
        <v>0</v>
      </c>
      <c r="P253" s="69">
        <f t="shared" ca="1" si="62"/>
        <v>0</v>
      </c>
      <c r="Q253" s="69">
        <f t="shared" ca="1" si="63"/>
        <v>0</v>
      </c>
      <c r="R253" s="44">
        <f t="shared" ca="1" si="64"/>
        <v>-6.4428367376932428E-3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69">
        <f t="shared" si="52"/>
        <v>0</v>
      </c>
      <c r="G254" s="69">
        <f t="shared" si="53"/>
        <v>0</v>
      </c>
      <c r="H254" s="69">
        <f t="shared" si="54"/>
        <v>0</v>
      </c>
      <c r="I254" s="69">
        <f t="shared" si="55"/>
        <v>0</v>
      </c>
      <c r="J254" s="69">
        <f t="shared" si="56"/>
        <v>0</v>
      </c>
      <c r="K254" s="69">
        <f t="shared" si="57"/>
        <v>0</v>
      </c>
      <c r="L254" s="69">
        <f t="shared" si="58"/>
        <v>0</v>
      </c>
      <c r="M254" s="69">
        <f t="shared" ca="1" si="59"/>
        <v>6.4428367376932428E-3</v>
      </c>
      <c r="N254" s="69">
        <f t="shared" ca="1" si="60"/>
        <v>0</v>
      </c>
      <c r="O254" s="79">
        <f t="shared" ca="1" si="61"/>
        <v>0</v>
      </c>
      <c r="P254" s="69">
        <f t="shared" ca="1" si="62"/>
        <v>0</v>
      </c>
      <c r="Q254" s="69">
        <f t="shared" ca="1" si="63"/>
        <v>0</v>
      </c>
      <c r="R254" s="44">
        <f t="shared" ca="1" si="64"/>
        <v>-6.4428367376932428E-3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69">
        <f t="shared" si="52"/>
        <v>0</v>
      </c>
      <c r="G255" s="69">
        <f t="shared" si="53"/>
        <v>0</v>
      </c>
      <c r="H255" s="69">
        <f t="shared" si="54"/>
        <v>0</v>
      </c>
      <c r="I255" s="69">
        <f t="shared" si="55"/>
        <v>0</v>
      </c>
      <c r="J255" s="69">
        <f t="shared" si="56"/>
        <v>0</v>
      </c>
      <c r="K255" s="69">
        <f t="shared" si="57"/>
        <v>0</v>
      </c>
      <c r="L255" s="69">
        <f t="shared" si="58"/>
        <v>0</v>
      </c>
      <c r="M255" s="69">
        <f t="shared" ca="1" si="59"/>
        <v>6.4428367376932428E-3</v>
      </c>
      <c r="N255" s="69">
        <f t="shared" ca="1" si="60"/>
        <v>0</v>
      </c>
      <c r="O255" s="79">
        <f t="shared" ca="1" si="61"/>
        <v>0</v>
      </c>
      <c r="P255" s="69">
        <f t="shared" ca="1" si="62"/>
        <v>0</v>
      </c>
      <c r="Q255" s="69">
        <f t="shared" ca="1" si="63"/>
        <v>0</v>
      </c>
      <c r="R255" s="44">
        <f t="shared" ca="1" si="64"/>
        <v>-6.4428367376932428E-3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69">
        <f t="shared" si="52"/>
        <v>0</v>
      </c>
      <c r="G256" s="69">
        <f t="shared" si="53"/>
        <v>0</v>
      </c>
      <c r="H256" s="69">
        <f t="shared" si="54"/>
        <v>0</v>
      </c>
      <c r="I256" s="69">
        <f t="shared" si="55"/>
        <v>0</v>
      </c>
      <c r="J256" s="69">
        <f t="shared" si="56"/>
        <v>0</v>
      </c>
      <c r="K256" s="69">
        <f t="shared" si="57"/>
        <v>0</v>
      </c>
      <c r="L256" s="69">
        <f t="shared" si="58"/>
        <v>0</v>
      </c>
      <c r="M256" s="69">
        <f t="shared" ca="1" si="59"/>
        <v>6.4428367376932428E-3</v>
      </c>
      <c r="N256" s="69">
        <f t="shared" ca="1" si="60"/>
        <v>0</v>
      </c>
      <c r="O256" s="79">
        <f t="shared" ca="1" si="61"/>
        <v>0</v>
      </c>
      <c r="P256" s="69">
        <f t="shared" ca="1" si="62"/>
        <v>0</v>
      </c>
      <c r="Q256" s="69">
        <f t="shared" ca="1" si="63"/>
        <v>0</v>
      </c>
      <c r="R256" s="44">
        <f t="shared" ca="1" si="64"/>
        <v>-6.4428367376932428E-3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69">
        <f t="shared" si="52"/>
        <v>0</v>
      </c>
      <c r="G257" s="69">
        <f t="shared" si="53"/>
        <v>0</v>
      </c>
      <c r="H257" s="69">
        <f t="shared" si="54"/>
        <v>0</v>
      </c>
      <c r="I257" s="69">
        <f t="shared" si="55"/>
        <v>0</v>
      </c>
      <c r="J257" s="69">
        <f t="shared" si="56"/>
        <v>0</v>
      </c>
      <c r="K257" s="69">
        <f t="shared" si="57"/>
        <v>0</v>
      </c>
      <c r="L257" s="69">
        <f t="shared" si="58"/>
        <v>0</v>
      </c>
      <c r="M257" s="69">
        <f t="shared" ca="1" si="59"/>
        <v>6.4428367376932428E-3</v>
      </c>
      <c r="N257" s="69">
        <f t="shared" ca="1" si="60"/>
        <v>0</v>
      </c>
      <c r="O257" s="79">
        <f t="shared" ca="1" si="61"/>
        <v>0</v>
      </c>
      <c r="P257" s="69">
        <f t="shared" ca="1" si="62"/>
        <v>0</v>
      </c>
      <c r="Q257" s="69">
        <f t="shared" ca="1" si="63"/>
        <v>0</v>
      </c>
      <c r="R257" s="44">
        <f t="shared" ca="1" si="64"/>
        <v>-6.4428367376932428E-3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69">
        <f t="shared" si="52"/>
        <v>0</v>
      </c>
      <c r="G258" s="69">
        <f t="shared" si="53"/>
        <v>0</v>
      </c>
      <c r="H258" s="69">
        <f t="shared" si="54"/>
        <v>0</v>
      </c>
      <c r="I258" s="69">
        <f t="shared" si="55"/>
        <v>0</v>
      </c>
      <c r="J258" s="69">
        <f t="shared" si="56"/>
        <v>0</v>
      </c>
      <c r="K258" s="69">
        <f t="shared" si="57"/>
        <v>0</v>
      </c>
      <c r="L258" s="69">
        <f t="shared" si="58"/>
        <v>0</v>
      </c>
      <c r="M258" s="69">
        <f t="shared" ca="1" si="59"/>
        <v>6.4428367376932428E-3</v>
      </c>
      <c r="N258" s="69">
        <f t="shared" ca="1" si="60"/>
        <v>0</v>
      </c>
      <c r="O258" s="79">
        <f t="shared" ca="1" si="61"/>
        <v>0</v>
      </c>
      <c r="P258" s="69">
        <f t="shared" ca="1" si="62"/>
        <v>0</v>
      </c>
      <c r="Q258" s="69">
        <f t="shared" ca="1" si="63"/>
        <v>0</v>
      </c>
      <c r="R258" s="44">
        <f t="shared" ca="1" si="64"/>
        <v>-6.4428367376932428E-3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69">
        <f t="shared" si="52"/>
        <v>0</v>
      </c>
      <c r="G259" s="69">
        <f t="shared" si="53"/>
        <v>0</v>
      </c>
      <c r="H259" s="69">
        <f t="shared" si="54"/>
        <v>0</v>
      </c>
      <c r="I259" s="69">
        <f t="shared" si="55"/>
        <v>0</v>
      </c>
      <c r="J259" s="69">
        <f t="shared" si="56"/>
        <v>0</v>
      </c>
      <c r="K259" s="69">
        <f t="shared" si="57"/>
        <v>0</v>
      </c>
      <c r="L259" s="69">
        <f t="shared" si="58"/>
        <v>0</v>
      </c>
      <c r="M259" s="69">
        <f t="shared" ca="1" si="59"/>
        <v>6.4428367376932428E-3</v>
      </c>
      <c r="N259" s="69">
        <f t="shared" ca="1" si="60"/>
        <v>0</v>
      </c>
      <c r="O259" s="79">
        <f t="shared" ca="1" si="61"/>
        <v>0</v>
      </c>
      <c r="P259" s="69">
        <f t="shared" ca="1" si="62"/>
        <v>0</v>
      </c>
      <c r="Q259" s="69">
        <f t="shared" ca="1" si="63"/>
        <v>0</v>
      </c>
      <c r="R259" s="44">
        <f t="shared" ca="1" si="64"/>
        <v>-6.4428367376932428E-3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69">
        <f t="shared" si="52"/>
        <v>0</v>
      </c>
      <c r="G260" s="69">
        <f t="shared" si="53"/>
        <v>0</v>
      </c>
      <c r="H260" s="69">
        <f t="shared" si="54"/>
        <v>0</v>
      </c>
      <c r="I260" s="69">
        <f t="shared" si="55"/>
        <v>0</v>
      </c>
      <c r="J260" s="69">
        <f t="shared" si="56"/>
        <v>0</v>
      </c>
      <c r="K260" s="69">
        <f t="shared" si="57"/>
        <v>0</v>
      </c>
      <c r="L260" s="69">
        <f t="shared" si="58"/>
        <v>0</v>
      </c>
      <c r="M260" s="69">
        <f t="shared" ca="1" si="59"/>
        <v>6.4428367376932428E-3</v>
      </c>
      <c r="N260" s="69">
        <f t="shared" ca="1" si="60"/>
        <v>0</v>
      </c>
      <c r="O260" s="79">
        <f t="shared" ca="1" si="61"/>
        <v>0</v>
      </c>
      <c r="P260" s="69">
        <f t="shared" ca="1" si="62"/>
        <v>0</v>
      </c>
      <c r="Q260" s="69">
        <f t="shared" ca="1" si="63"/>
        <v>0</v>
      </c>
      <c r="R260" s="44">
        <f t="shared" ca="1" si="64"/>
        <v>-6.4428367376932428E-3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69">
        <f t="shared" si="52"/>
        <v>0</v>
      </c>
      <c r="G261" s="69">
        <f t="shared" si="53"/>
        <v>0</v>
      </c>
      <c r="H261" s="69">
        <f t="shared" si="54"/>
        <v>0</v>
      </c>
      <c r="I261" s="69">
        <f t="shared" si="55"/>
        <v>0</v>
      </c>
      <c r="J261" s="69">
        <f t="shared" si="56"/>
        <v>0</v>
      </c>
      <c r="K261" s="69">
        <f t="shared" si="57"/>
        <v>0</v>
      </c>
      <c r="L261" s="69">
        <f t="shared" si="58"/>
        <v>0</v>
      </c>
      <c r="M261" s="69">
        <f t="shared" ca="1" si="59"/>
        <v>6.4428367376932428E-3</v>
      </c>
      <c r="N261" s="69">
        <f t="shared" ca="1" si="60"/>
        <v>0</v>
      </c>
      <c r="O261" s="79">
        <f t="shared" ca="1" si="61"/>
        <v>0</v>
      </c>
      <c r="P261" s="69">
        <f t="shared" ca="1" si="62"/>
        <v>0</v>
      </c>
      <c r="Q261" s="69">
        <f t="shared" ca="1" si="63"/>
        <v>0</v>
      </c>
      <c r="R261" s="44">
        <f t="shared" ca="1" si="64"/>
        <v>-6.4428367376932428E-3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69">
        <f t="shared" si="52"/>
        <v>0</v>
      </c>
      <c r="G262" s="69">
        <f t="shared" si="53"/>
        <v>0</v>
      </c>
      <c r="H262" s="69">
        <f t="shared" si="54"/>
        <v>0</v>
      </c>
      <c r="I262" s="69">
        <f t="shared" si="55"/>
        <v>0</v>
      </c>
      <c r="J262" s="69">
        <f t="shared" si="56"/>
        <v>0</v>
      </c>
      <c r="K262" s="69">
        <f t="shared" si="57"/>
        <v>0</v>
      </c>
      <c r="L262" s="69">
        <f t="shared" si="58"/>
        <v>0</v>
      </c>
      <c r="M262" s="69">
        <f t="shared" ca="1" si="59"/>
        <v>6.4428367376932428E-3</v>
      </c>
      <c r="N262" s="69">
        <f t="shared" ca="1" si="60"/>
        <v>0</v>
      </c>
      <c r="O262" s="79">
        <f t="shared" ca="1" si="61"/>
        <v>0</v>
      </c>
      <c r="P262" s="69">
        <f t="shared" ca="1" si="62"/>
        <v>0</v>
      </c>
      <c r="Q262" s="69">
        <f t="shared" ca="1" si="63"/>
        <v>0</v>
      </c>
      <c r="R262" s="44">
        <f t="shared" ca="1" si="64"/>
        <v>-6.4428367376932428E-3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69">
        <f t="shared" si="52"/>
        <v>0</v>
      </c>
      <c r="G263" s="69">
        <f t="shared" si="53"/>
        <v>0</v>
      </c>
      <c r="H263" s="69">
        <f t="shared" si="54"/>
        <v>0</v>
      </c>
      <c r="I263" s="69">
        <f t="shared" si="55"/>
        <v>0</v>
      </c>
      <c r="J263" s="69">
        <f t="shared" si="56"/>
        <v>0</v>
      </c>
      <c r="K263" s="69">
        <f t="shared" si="57"/>
        <v>0</v>
      </c>
      <c r="L263" s="69">
        <f t="shared" si="58"/>
        <v>0</v>
      </c>
      <c r="M263" s="69">
        <f t="shared" ca="1" si="59"/>
        <v>6.4428367376932428E-3</v>
      </c>
      <c r="N263" s="69">
        <f t="shared" ca="1" si="60"/>
        <v>0</v>
      </c>
      <c r="O263" s="79">
        <f t="shared" ca="1" si="61"/>
        <v>0</v>
      </c>
      <c r="P263" s="69">
        <f t="shared" ca="1" si="62"/>
        <v>0</v>
      </c>
      <c r="Q263" s="69">
        <f t="shared" ca="1" si="63"/>
        <v>0</v>
      </c>
      <c r="R263" s="44">
        <f t="shared" ca="1" si="64"/>
        <v>-6.4428367376932428E-3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69">
        <f t="shared" si="52"/>
        <v>0</v>
      </c>
      <c r="G264" s="69">
        <f t="shared" si="53"/>
        <v>0</v>
      </c>
      <c r="H264" s="69">
        <f t="shared" si="54"/>
        <v>0</v>
      </c>
      <c r="I264" s="69">
        <f t="shared" si="55"/>
        <v>0</v>
      </c>
      <c r="J264" s="69">
        <f t="shared" si="56"/>
        <v>0</v>
      </c>
      <c r="K264" s="69">
        <f t="shared" si="57"/>
        <v>0</v>
      </c>
      <c r="L264" s="69">
        <f t="shared" si="58"/>
        <v>0</v>
      </c>
      <c r="M264" s="69">
        <f t="shared" ca="1" si="59"/>
        <v>6.4428367376932428E-3</v>
      </c>
      <c r="N264" s="69">
        <f t="shared" ca="1" si="60"/>
        <v>0</v>
      </c>
      <c r="O264" s="79">
        <f t="shared" ca="1" si="61"/>
        <v>0</v>
      </c>
      <c r="P264" s="69">
        <f t="shared" ca="1" si="62"/>
        <v>0</v>
      </c>
      <c r="Q264" s="69">
        <f t="shared" ca="1" si="63"/>
        <v>0</v>
      </c>
      <c r="R264" s="44">
        <f t="shared" ca="1" si="64"/>
        <v>-6.4428367376932428E-3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69">
        <f t="shared" si="52"/>
        <v>0</v>
      </c>
      <c r="G265" s="69">
        <f t="shared" si="53"/>
        <v>0</v>
      </c>
      <c r="H265" s="69">
        <f t="shared" si="54"/>
        <v>0</v>
      </c>
      <c r="I265" s="69">
        <f t="shared" si="55"/>
        <v>0</v>
      </c>
      <c r="J265" s="69">
        <f t="shared" si="56"/>
        <v>0</v>
      </c>
      <c r="K265" s="69">
        <f t="shared" si="57"/>
        <v>0</v>
      </c>
      <c r="L265" s="69">
        <f t="shared" si="58"/>
        <v>0</v>
      </c>
      <c r="M265" s="69">
        <f t="shared" ca="1" si="59"/>
        <v>6.4428367376932428E-3</v>
      </c>
      <c r="N265" s="69">
        <f t="shared" ca="1" si="60"/>
        <v>0</v>
      </c>
      <c r="O265" s="79">
        <f t="shared" ca="1" si="61"/>
        <v>0</v>
      </c>
      <c r="P265" s="69">
        <f t="shared" ca="1" si="62"/>
        <v>0</v>
      </c>
      <c r="Q265" s="69">
        <f t="shared" ca="1" si="63"/>
        <v>0</v>
      </c>
      <c r="R265" s="44">
        <f t="shared" ca="1" si="64"/>
        <v>-6.4428367376932428E-3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69">
        <f t="shared" si="52"/>
        <v>0</v>
      </c>
      <c r="G266" s="69">
        <f t="shared" si="53"/>
        <v>0</v>
      </c>
      <c r="H266" s="69">
        <f t="shared" si="54"/>
        <v>0</v>
      </c>
      <c r="I266" s="69">
        <f t="shared" si="55"/>
        <v>0</v>
      </c>
      <c r="J266" s="69">
        <f t="shared" si="56"/>
        <v>0</v>
      </c>
      <c r="K266" s="69">
        <f t="shared" si="57"/>
        <v>0</v>
      </c>
      <c r="L266" s="69">
        <f t="shared" si="58"/>
        <v>0</v>
      </c>
      <c r="M266" s="69">
        <f t="shared" ca="1" si="59"/>
        <v>6.4428367376932428E-3</v>
      </c>
      <c r="N266" s="69">
        <f t="shared" ca="1" si="60"/>
        <v>0</v>
      </c>
      <c r="O266" s="79">
        <f t="shared" ca="1" si="61"/>
        <v>0</v>
      </c>
      <c r="P266" s="69">
        <f t="shared" ca="1" si="62"/>
        <v>0</v>
      </c>
      <c r="Q266" s="69">
        <f t="shared" ca="1" si="63"/>
        <v>0</v>
      </c>
      <c r="R266" s="44">
        <f t="shared" ca="1" si="64"/>
        <v>-6.4428367376932428E-3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69">
        <f t="shared" si="52"/>
        <v>0</v>
      </c>
      <c r="G267" s="69">
        <f t="shared" si="53"/>
        <v>0</v>
      </c>
      <c r="H267" s="69">
        <f t="shared" si="54"/>
        <v>0</v>
      </c>
      <c r="I267" s="69">
        <f t="shared" si="55"/>
        <v>0</v>
      </c>
      <c r="J267" s="69">
        <f t="shared" si="56"/>
        <v>0</v>
      </c>
      <c r="K267" s="69">
        <f t="shared" si="57"/>
        <v>0</v>
      </c>
      <c r="L267" s="69">
        <f t="shared" si="58"/>
        <v>0</v>
      </c>
      <c r="M267" s="69">
        <f t="shared" ca="1" si="59"/>
        <v>6.4428367376932428E-3</v>
      </c>
      <c r="N267" s="69">
        <f t="shared" ca="1" si="60"/>
        <v>0</v>
      </c>
      <c r="O267" s="79">
        <f t="shared" ca="1" si="61"/>
        <v>0</v>
      </c>
      <c r="P267" s="69">
        <f t="shared" ca="1" si="62"/>
        <v>0</v>
      </c>
      <c r="Q267" s="69">
        <f t="shared" ca="1" si="63"/>
        <v>0</v>
      </c>
      <c r="R267" s="44">
        <f t="shared" ca="1" si="64"/>
        <v>-6.4428367376932428E-3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69">
        <f t="shared" si="52"/>
        <v>0</v>
      </c>
      <c r="G268" s="69">
        <f t="shared" si="53"/>
        <v>0</v>
      </c>
      <c r="H268" s="69">
        <f t="shared" si="54"/>
        <v>0</v>
      </c>
      <c r="I268" s="69">
        <f t="shared" si="55"/>
        <v>0</v>
      </c>
      <c r="J268" s="69">
        <f t="shared" si="56"/>
        <v>0</v>
      </c>
      <c r="K268" s="69">
        <f t="shared" si="57"/>
        <v>0</v>
      </c>
      <c r="L268" s="69">
        <f t="shared" si="58"/>
        <v>0</v>
      </c>
      <c r="M268" s="69">
        <f t="shared" ca="1" si="59"/>
        <v>6.4428367376932428E-3</v>
      </c>
      <c r="N268" s="69">
        <f t="shared" ca="1" si="60"/>
        <v>0</v>
      </c>
      <c r="O268" s="79">
        <f t="shared" ca="1" si="61"/>
        <v>0</v>
      </c>
      <c r="P268" s="69">
        <f t="shared" ca="1" si="62"/>
        <v>0</v>
      </c>
      <c r="Q268" s="69">
        <f t="shared" ca="1" si="63"/>
        <v>0</v>
      </c>
      <c r="R268" s="44">
        <f t="shared" ca="1" si="64"/>
        <v>-6.4428367376932428E-3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69">
        <f t="shared" si="52"/>
        <v>0</v>
      </c>
      <c r="G269" s="69">
        <f t="shared" si="53"/>
        <v>0</v>
      </c>
      <c r="H269" s="69">
        <f t="shared" si="54"/>
        <v>0</v>
      </c>
      <c r="I269" s="69">
        <f t="shared" si="55"/>
        <v>0</v>
      </c>
      <c r="J269" s="69">
        <f t="shared" si="56"/>
        <v>0</v>
      </c>
      <c r="K269" s="69">
        <f t="shared" si="57"/>
        <v>0</v>
      </c>
      <c r="L269" s="69">
        <f t="shared" si="58"/>
        <v>0</v>
      </c>
      <c r="M269" s="69">
        <f t="shared" ca="1" si="59"/>
        <v>6.4428367376932428E-3</v>
      </c>
      <c r="N269" s="69">
        <f t="shared" ca="1" si="60"/>
        <v>0</v>
      </c>
      <c r="O269" s="79">
        <f t="shared" ca="1" si="61"/>
        <v>0</v>
      </c>
      <c r="P269" s="69">
        <f t="shared" ca="1" si="62"/>
        <v>0</v>
      </c>
      <c r="Q269" s="69">
        <f t="shared" ca="1" si="63"/>
        <v>0</v>
      </c>
      <c r="R269" s="44">
        <f t="shared" ca="1" si="64"/>
        <v>-6.4428367376932428E-3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69">
        <f t="shared" si="52"/>
        <v>0</v>
      </c>
      <c r="G270" s="69">
        <f t="shared" si="53"/>
        <v>0</v>
      </c>
      <c r="H270" s="69">
        <f t="shared" si="54"/>
        <v>0</v>
      </c>
      <c r="I270" s="69">
        <f t="shared" si="55"/>
        <v>0</v>
      </c>
      <c r="J270" s="69">
        <f t="shared" si="56"/>
        <v>0</v>
      </c>
      <c r="K270" s="69">
        <f t="shared" si="57"/>
        <v>0</v>
      </c>
      <c r="L270" s="69">
        <f t="shared" si="58"/>
        <v>0</v>
      </c>
      <c r="M270" s="69">
        <f t="shared" ca="1" si="59"/>
        <v>6.4428367376932428E-3</v>
      </c>
      <c r="N270" s="69">
        <f t="shared" ca="1" si="60"/>
        <v>0</v>
      </c>
      <c r="O270" s="79">
        <f t="shared" ca="1" si="61"/>
        <v>0</v>
      </c>
      <c r="P270" s="69">
        <f t="shared" ca="1" si="62"/>
        <v>0</v>
      </c>
      <c r="Q270" s="69">
        <f t="shared" ca="1" si="63"/>
        <v>0</v>
      </c>
      <c r="R270" s="44">
        <f t="shared" ca="1" si="64"/>
        <v>-6.4428367376932428E-3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69">
        <f t="shared" si="52"/>
        <v>0</v>
      </c>
      <c r="G271" s="69">
        <f t="shared" si="53"/>
        <v>0</v>
      </c>
      <c r="H271" s="69">
        <f t="shared" si="54"/>
        <v>0</v>
      </c>
      <c r="I271" s="69">
        <f t="shared" si="55"/>
        <v>0</v>
      </c>
      <c r="J271" s="69">
        <f t="shared" si="56"/>
        <v>0</v>
      </c>
      <c r="K271" s="69">
        <f t="shared" si="57"/>
        <v>0</v>
      </c>
      <c r="L271" s="69">
        <f t="shared" si="58"/>
        <v>0</v>
      </c>
      <c r="M271" s="69">
        <f t="shared" ca="1" si="59"/>
        <v>6.4428367376932428E-3</v>
      </c>
      <c r="N271" s="69">
        <f t="shared" ca="1" si="60"/>
        <v>0</v>
      </c>
      <c r="O271" s="79">
        <f t="shared" ca="1" si="61"/>
        <v>0</v>
      </c>
      <c r="P271" s="69">
        <f t="shared" ca="1" si="62"/>
        <v>0</v>
      </c>
      <c r="Q271" s="69">
        <f t="shared" ca="1" si="63"/>
        <v>0</v>
      </c>
      <c r="R271" s="44">
        <f t="shared" ca="1" si="64"/>
        <v>-6.4428367376932428E-3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69">
        <f t="shared" si="52"/>
        <v>0</v>
      </c>
      <c r="G272" s="69">
        <f t="shared" si="53"/>
        <v>0</v>
      </c>
      <c r="H272" s="69">
        <f t="shared" si="54"/>
        <v>0</v>
      </c>
      <c r="I272" s="69">
        <f t="shared" si="55"/>
        <v>0</v>
      </c>
      <c r="J272" s="69">
        <f t="shared" si="56"/>
        <v>0</v>
      </c>
      <c r="K272" s="69">
        <f t="shared" si="57"/>
        <v>0</v>
      </c>
      <c r="L272" s="69">
        <f t="shared" si="58"/>
        <v>0</v>
      </c>
      <c r="M272" s="69">
        <f t="shared" ca="1" si="59"/>
        <v>6.4428367376932428E-3</v>
      </c>
      <c r="N272" s="69">
        <f t="shared" ca="1" si="60"/>
        <v>0</v>
      </c>
      <c r="O272" s="79">
        <f t="shared" ca="1" si="61"/>
        <v>0</v>
      </c>
      <c r="P272" s="69">
        <f t="shared" ca="1" si="62"/>
        <v>0</v>
      </c>
      <c r="Q272" s="69">
        <f t="shared" ca="1" si="63"/>
        <v>0</v>
      </c>
      <c r="R272" s="44">
        <f t="shared" ca="1" si="64"/>
        <v>-6.4428367376932428E-3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69">
        <f t="shared" si="52"/>
        <v>0</v>
      </c>
      <c r="G273" s="69">
        <f t="shared" si="53"/>
        <v>0</v>
      </c>
      <c r="H273" s="69">
        <f t="shared" si="54"/>
        <v>0</v>
      </c>
      <c r="I273" s="69">
        <f t="shared" si="55"/>
        <v>0</v>
      </c>
      <c r="J273" s="69">
        <f t="shared" si="56"/>
        <v>0</v>
      </c>
      <c r="K273" s="69">
        <f t="shared" si="57"/>
        <v>0</v>
      </c>
      <c r="L273" s="69">
        <f t="shared" si="58"/>
        <v>0</v>
      </c>
      <c r="M273" s="69">
        <f t="shared" ca="1" si="59"/>
        <v>6.4428367376932428E-3</v>
      </c>
      <c r="N273" s="69">
        <f t="shared" ca="1" si="60"/>
        <v>0</v>
      </c>
      <c r="O273" s="79">
        <f t="shared" ca="1" si="61"/>
        <v>0</v>
      </c>
      <c r="P273" s="69">
        <f t="shared" ca="1" si="62"/>
        <v>0</v>
      </c>
      <c r="Q273" s="69">
        <f t="shared" ca="1" si="63"/>
        <v>0</v>
      </c>
      <c r="R273" s="44">
        <f t="shared" ca="1" si="64"/>
        <v>-6.4428367376932428E-3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69">
        <f t="shared" si="52"/>
        <v>0</v>
      </c>
      <c r="G274" s="69">
        <f t="shared" si="53"/>
        <v>0</v>
      </c>
      <c r="H274" s="69">
        <f t="shared" si="54"/>
        <v>0</v>
      </c>
      <c r="I274" s="69">
        <f t="shared" si="55"/>
        <v>0</v>
      </c>
      <c r="J274" s="69">
        <f t="shared" si="56"/>
        <v>0</v>
      </c>
      <c r="K274" s="69">
        <f t="shared" si="57"/>
        <v>0</v>
      </c>
      <c r="L274" s="69">
        <f t="shared" si="58"/>
        <v>0</v>
      </c>
      <c r="M274" s="69">
        <f t="shared" ca="1" si="59"/>
        <v>6.4428367376932428E-3</v>
      </c>
      <c r="N274" s="69">
        <f t="shared" ca="1" si="60"/>
        <v>0</v>
      </c>
      <c r="O274" s="79">
        <f t="shared" ca="1" si="61"/>
        <v>0</v>
      </c>
      <c r="P274" s="69">
        <f t="shared" ca="1" si="62"/>
        <v>0</v>
      </c>
      <c r="Q274" s="69">
        <f t="shared" ca="1" si="63"/>
        <v>0</v>
      </c>
      <c r="R274" s="44">
        <f t="shared" ca="1" si="64"/>
        <v>-6.4428367376932428E-3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69">
        <f t="shared" si="52"/>
        <v>0</v>
      </c>
      <c r="G275" s="69">
        <f t="shared" si="53"/>
        <v>0</v>
      </c>
      <c r="H275" s="69">
        <f t="shared" si="54"/>
        <v>0</v>
      </c>
      <c r="I275" s="69">
        <f t="shared" si="55"/>
        <v>0</v>
      </c>
      <c r="J275" s="69">
        <f t="shared" si="56"/>
        <v>0</v>
      </c>
      <c r="K275" s="69">
        <f t="shared" si="57"/>
        <v>0</v>
      </c>
      <c r="L275" s="69">
        <f t="shared" si="58"/>
        <v>0</v>
      </c>
      <c r="M275" s="69">
        <f t="shared" ca="1" si="59"/>
        <v>6.4428367376932428E-3</v>
      </c>
      <c r="N275" s="69">
        <f t="shared" ca="1" si="60"/>
        <v>0</v>
      </c>
      <c r="O275" s="79">
        <f t="shared" ca="1" si="61"/>
        <v>0</v>
      </c>
      <c r="P275" s="69">
        <f t="shared" ca="1" si="62"/>
        <v>0</v>
      </c>
      <c r="Q275" s="69">
        <f t="shared" ca="1" si="63"/>
        <v>0</v>
      </c>
      <c r="R275" s="44">
        <f t="shared" ca="1" si="64"/>
        <v>-6.4428367376932428E-3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69">
        <f t="shared" si="52"/>
        <v>0</v>
      </c>
      <c r="G276" s="69">
        <f t="shared" si="53"/>
        <v>0</v>
      </c>
      <c r="H276" s="69">
        <f t="shared" si="54"/>
        <v>0</v>
      </c>
      <c r="I276" s="69">
        <f t="shared" si="55"/>
        <v>0</v>
      </c>
      <c r="J276" s="69">
        <f t="shared" si="56"/>
        <v>0</v>
      </c>
      <c r="K276" s="69">
        <f t="shared" si="57"/>
        <v>0</v>
      </c>
      <c r="L276" s="69">
        <f t="shared" si="58"/>
        <v>0</v>
      </c>
      <c r="M276" s="69">
        <f t="shared" ca="1" si="59"/>
        <v>6.4428367376932428E-3</v>
      </c>
      <c r="N276" s="69">
        <f t="shared" ca="1" si="60"/>
        <v>0</v>
      </c>
      <c r="O276" s="79">
        <f t="shared" ca="1" si="61"/>
        <v>0</v>
      </c>
      <c r="P276" s="69">
        <f t="shared" ca="1" si="62"/>
        <v>0</v>
      </c>
      <c r="Q276" s="69">
        <f t="shared" ca="1" si="63"/>
        <v>0</v>
      </c>
      <c r="R276" s="44">
        <f t="shared" ca="1" si="64"/>
        <v>-6.4428367376932428E-3</v>
      </c>
    </row>
    <row r="277" spans="1:18">
      <c r="A277" s="75"/>
      <c r="B277" s="75"/>
      <c r="C277" s="75"/>
      <c r="D277" s="76">
        <f t="shared" ref="D277:D313" si="65">A277/A$18</f>
        <v>0</v>
      </c>
      <c r="E277" s="76">
        <f t="shared" ref="E277:E313" si="66">B277/B$18</f>
        <v>0</v>
      </c>
      <c r="F277" s="69">
        <f t="shared" ref="F277:F313" si="67">$C277*D277</f>
        <v>0</v>
      </c>
      <c r="G277" s="69">
        <f t="shared" ref="G277:G313" si="68">$C277*E277</f>
        <v>0</v>
      </c>
      <c r="H277" s="69">
        <f t="shared" ref="H277:H313" si="69">C277*D277*D277</f>
        <v>0</v>
      </c>
      <c r="I277" s="69">
        <f t="shared" ref="I277:I313" si="70">C277*D277*D277*D277</f>
        <v>0</v>
      </c>
      <c r="J277" s="69">
        <f t="shared" ref="J277:J313" si="71">C277*D277*D277*D277*D277</f>
        <v>0</v>
      </c>
      <c r="K277" s="69">
        <f t="shared" ref="K277:K313" si="72">C277*E277*D277</f>
        <v>0</v>
      </c>
      <c r="L277" s="69">
        <f t="shared" ref="L277:L313" si="73">C277*E277*D277*D277</f>
        <v>0</v>
      </c>
      <c r="M277" s="69">
        <f t="shared" ref="M277:M313" ca="1" si="74">+E$4+E$5*D277+E$6*D277^2</f>
        <v>6.4428367376932428E-3</v>
      </c>
      <c r="N277" s="69">
        <f t="shared" ref="N277:N313" ca="1" si="75">C277*(M277-E277)^2</f>
        <v>0</v>
      </c>
      <c r="O277" s="79">
        <f t="shared" ref="O277:O313" ca="1" si="76">(C277*O$1-O$2*F277+O$3*H277)^2</f>
        <v>0</v>
      </c>
      <c r="P277" s="69">
        <f t="shared" ref="P277:P313" ca="1" si="77">(-C277*O$2+O$4*F277-O$5*H277)^2</f>
        <v>0</v>
      </c>
      <c r="Q277" s="69">
        <f t="shared" ref="Q277:Q313" ca="1" si="78">+(C277*O$3-F277*O$5+H277*O$6)^2</f>
        <v>0</v>
      </c>
      <c r="R277" s="44">
        <f t="shared" ref="R277:R313" ca="1" si="79">+E277-M277</f>
        <v>-6.4428367376932428E-3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69">
        <f t="shared" si="67"/>
        <v>0</v>
      </c>
      <c r="G278" s="69">
        <f t="shared" si="68"/>
        <v>0</v>
      </c>
      <c r="H278" s="69">
        <f t="shared" si="69"/>
        <v>0</v>
      </c>
      <c r="I278" s="69">
        <f t="shared" si="70"/>
        <v>0</v>
      </c>
      <c r="J278" s="69">
        <f t="shared" si="71"/>
        <v>0</v>
      </c>
      <c r="K278" s="69">
        <f t="shared" si="72"/>
        <v>0</v>
      </c>
      <c r="L278" s="69">
        <f t="shared" si="73"/>
        <v>0</v>
      </c>
      <c r="M278" s="69">
        <f t="shared" ca="1" si="74"/>
        <v>6.4428367376932428E-3</v>
      </c>
      <c r="N278" s="69">
        <f t="shared" ca="1" si="75"/>
        <v>0</v>
      </c>
      <c r="O278" s="79">
        <f t="shared" ca="1" si="76"/>
        <v>0</v>
      </c>
      <c r="P278" s="69">
        <f t="shared" ca="1" si="77"/>
        <v>0</v>
      </c>
      <c r="Q278" s="69">
        <f t="shared" ca="1" si="78"/>
        <v>0</v>
      </c>
      <c r="R278" s="44">
        <f t="shared" ca="1" si="79"/>
        <v>-6.4428367376932428E-3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69">
        <f t="shared" si="67"/>
        <v>0</v>
      </c>
      <c r="G279" s="69">
        <f t="shared" si="68"/>
        <v>0</v>
      </c>
      <c r="H279" s="69">
        <f t="shared" si="69"/>
        <v>0</v>
      </c>
      <c r="I279" s="69">
        <f t="shared" si="70"/>
        <v>0</v>
      </c>
      <c r="J279" s="69">
        <f t="shared" si="71"/>
        <v>0</v>
      </c>
      <c r="K279" s="69">
        <f t="shared" si="72"/>
        <v>0</v>
      </c>
      <c r="L279" s="69">
        <f t="shared" si="73"/>
        <v>0</v>
      </c>
      <c r="M279" s="69">
        <f t="shared" ca="1" si="74"/>
        <v>6.4428367376932428E-3</v>
      </c>
      <c r="N279" s="69">
        <f t="shared" ca="1" si="75"/>
        <v>0</v>
      </c>
      <c r="O279" s="79">
        <f t="shared" ca="1" si="76"/>
        <v>0</v>
      </c>
      <c r="P279" s="69">
        <f t="shared" ca="1" si="77"/>
        <v>0</v>
      </c>
      <c r="Q279" s="69">
        <f t="shared" ca="1" si="78"/>
        <v>0</v>
      </c>
      <c r="R279" s="44">
        <f t="shared" ca="1" si="79"/>
        <v>-6.4428367376932428E-3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69">
        <f t="shared" si="67"/>
        <v>0</v>
      </c>
      <c r="G280" s="69">
        <f t="shared" si="68"/>
        <v>0</v>
      </c>
      <c r="H280" s="69">
        <f t="shared" si="69"/>
        <v>0</v>
      </c>
      <c r="I280" s="69">
        <f t="shared" si="70"/>
        <v>0</v>
      </c>
      <c r="J280" s="69">
        <f t="shared" si="71"/>
        <v>0</v>
      </c>
      <c r="K280" s="69">
        <f t="shared" si="72"/>
        <v>0</v>
      </c>
      <c r="L280" s="69">
        <f t="shared" si="73"/>
        <v>0</v>
      </c>
      <c r="M280" s="69">
        <f t="shared" ca="1" si="74"/>
        <v>6.4428367376932428E-3</v>
      </c>
      <c r="N280" s="69">
        <f t="shared" ca="1" si="75"/>
        <v>0</v>
      </c>
      <c r="O280" s="79">
        <f t="shared" ca="1" si="76"/>
        <v>0</v>
      </c>
      <c r="P280" s="69">
        <f t="shared" ca="1" si="77"/>
        <v>0</v>
      </c>
      <c r="Q280" s="69">
        <f t="shared" ca="1" si="78"/>
        <v>0</v>
      </c>
      <c r="R280" s="44">
        <f t="shared" ca="1" si="79"/>
        <v>-6.4428367376932428E-3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69">
        <f t="shared" si="67"/>
        <v>0</v>
      </c>
      <c r="G281" s="69">
        <f t="shared" si="68"/>
        <v>0</v>
      </c>
      <c r="H281" s="69">
        <f t="shared" si="69"/>
        <v>0</v>
      </c>
      <c r="I281" s="69">
        <f t="shared" si="70"/>
        <v>0</v>
      </c>
      <c r="J281" s="69">
        <f t="shared" si="71"/>
        <v>0</v>
      </c>
      <c r="K281" s="69">
        <f t="shared" si="72"/>
        <v>0</v>
      </c>
      <c r="L281" s="69">
        <f t="shared" si="73"/>
        <v>0</v>
      </c>
      <c r="M281" s="69">
        <f t="shared" ca="1" si="74"/>
        <v>6.4428367376932428E-3</v>
      </c>
      <c r="N281" s="69">
        <f t="shared" ca="1" si="75"/>
        <v>0</v>
      </c>
      <c r="O281" s="79">
        <f t="shared" ca="1" si="76"/>
        <v>0</v>
      </c>
      <c r="P281" s="69">
        <f t="shared" ca="1" si="77"/>
        <v>0</v>
      </c>
      <c r="Q281" s="69">
        <f t="shared" ca="1" si="78"/>
        <v>0</v>
      </c>
      <c r="R281" s="44">
        <f t="shared" ca="1" si="79"/>
        <v>-6.4428367376932428E-3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69">
        <f t="shared" si="67"/>
        <v>0</v>
      </c>
      <c r="G282" s="69">
        <f t="shared" si="68"/>
        <v>0</v>
      </c>
      <c r="H282" s="69">
        <f t="shared" si="69"/>
        <v>0</v>
      </c>
      <c r="I282" s="69">
        <f t="shared" si="70"/>
        <v>0</v>
      </c>
      <c r="J282" s="69">
        <f t="shared" si="71"/>
        <v>0</v>
      </c>
      <c r="K282" s="69">
        <f t="shared" si="72"/>
        <v>0</v>
      </c>
      <c r="L282" s="69">
        <f t="shared" si="73"/>
        <v>0</v>
      </c>
      <c r="M282" s="69">
        <f t="shared" ca="1" si="74"/>
        <v>6.4428367376932428E-3</v>
      </c>
      <c r="N282" s="69">
        <f t="shared" ca="1" si="75"/>
        <v>0</v>
      </c>
      <c r="O282" s="79">
        <f t="shared" ca="1" si="76"/>
        <v>0</v>
      </c>
      <c r="P282" s="69">
        <f t="shared" ca="1" si="77"/>
        <v>0</v>
      </c>
      <c r="Q282" s="69">
        <f t="shared" ca="1" si="78"/>
        <v>0</v>
      </c>
      <c r="R282" s="44">
        <f t="shared" ca="1" si="79"/>
        <v>-6.4428367376932428E-3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69">
        <f t="shared" si="67"/>
        <v>0</v>
      </c>
      <c r="G283" s="69">
        <f t="shared" si="68"/>
        <v>0</v>
      </c>
      <c r="H283" s="69">
        <f t="shared" si="69"/>
        <v>0</v>
      </c>
      <c r="I283" s="69">
        <f t="shared" si="70"/>
        <v>0</v>
      </c>
      <c r="J283" s="69">
        <f t="shared" si="71"/>
        <v>0</v>
      </c>
      <c r="K283" s="69">
        <f t="shared" si="72"/>
        <v>0</v>
      </c>
      <c r="L283" s="69">
        <f t="shared" si="73"/>
        <v>0</v>
      </c>
      <c r="M283" s="69">
        <f t="shared" ca="1" si="74"/>
        <v>6.4428367376932428E-3</v>
      </c>
      <c r="N283" s="69">
        <f t="shared" ca="1" si="75"/>
        <v>0</v>
      </c>
      <c r="O283" s="79">
        <f t="shared" ca="1" si="76"/>
        <v>0</v>
      </c>
      <c r="P283" s="69">
        <f t="shared" ca="1" si="77"/>
        <v>0</v>
      </c>
      <c r="Q283" s="69">
        <f t="shared" ca="1" si="78"/>
        <v>0</v>
      </c>
      <c r="R283" s="44">
        <f t="shared" ca="1" si="79"/>
        <v>-6.4428367376932428E-3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69">
        <f t="shared" si="67"/>
        <v>0</v>
      </c>
      <c r="G284" s="69">
        <f t="shared" si="68"/>
        <v>0</v>
      </c>
      <c r="H284" s="69">
        <f t="shared" si="69"/>
        <v>0</v>
      </c>
      <c r="I284" s="69">
        <f t="shared" si="70"/>
        <v>0</v>
      </c>
      <c r="J284" s="69">
        <f t="shared" si="71"/>
        <v>0</v>
      </c>
      <c r="K284" s="69">
        <f t="shared" si="72"/>
        <v>0</v>
      </c>
      <c r="L284" s="69">
        <f t="shared" si="73"/>
        <v>0</v>
      </c>
      <c r="M284" s="69">
        <f t="shared" ca="1" si="74"/>
        <v>6.4428367376932428E-3</v>
      </c>
      <c r="N284" s="69">
        <f t="shared" ca="1" si="75"/>
        <v>0</v>
      </c>
      <c r="O284" s="79">
        <f t="shared" ca="1" si="76"/>
        <v>0</v>
      </c>
      <c r="P284" s="69">
        <f t="shared" ca="1" si="77"/>
        <v>0</v>
      </c>
      <c r="Q284" s="69">
        <f t="shared" ca="1" si="78"/>
        <v>0</v>
      </c>
      <c r="R284" s="44">
        <f t="shared" ca="1" si="79"/>
        <v>-6.4428367376932428E-3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69">
        <f t="shared" si="67"/>
        <v>0</v>
      </c>
      <c r="G285" s="69">
        <f t="shared" si="68"/>
        <v>0</v>
      </c>
      <c r="H285" s="69">
        <f t="shared" si="69"/>
        <v>0</v>
      </c>
      <c r="I285" s="69">
        <f t="shared" si="70"/>
        <v>0</v>
      </c>
      <c r="J285" s="69">
        <f t="shared" si="71"/>
        <v>0</v>
      </c>
      <c r="K285" s="69">
        <f t="shared" si="72"/>
        <v>0</v>
      </c>
      <c r="L285" s="69">
        <f t="shared" si="73"/>
        <v>0</v>
      </c>
      <c r="M285" s="69">
        <f t="shared" ca="1" si="74"/>
        <v>6.4428367376932428E-3</v>
      </c>
      <c r="N285" s="69">
        <f t="shared" ca="1" si="75"/>
        <v>0</v>
      </c>
      <c r="O285" s="79">
        <f t="shared" ca="1" si="76"/>
        <v>0</v>
      </c>
      <c r="P285" s="69">
        <f t="shared" ca="1" si="77"/>
        <v>0</v>
      </c>
      <c r="Q285" s="69">
        <f t="shared" ca="1" si="78"/>
        <v>0</v>
      </c>
      <c r="R285" s="44">
        <f t="shared" ca="1" si="79"/>
        <v>-6.4428367376932428E-3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69">
        <f t="shared" si="67"/>
        <v>0</v>
      </c>
      <c r="G286" s="69">
        <f t="shared" si="68"/>
        <v>0</v>
      </c>
      <c r="H286" s="69">
        <f t="shared" si="69"/>
        <v>0</v>
      </c>
      <c r="I286" s="69">
        <f t="shared" si="70"/>
        <v>0</v>
      </c>
      <c r="J286" s="69">
        <f t="shared" si="71"/>
        <v>0</v>
      </c>
      <c r="K286" s="69">
        <f t="shared" si="72"/>
        <v>0</v>
      </c>
      <c r="L286" s="69">
        <f t="shared" si="73"/>
        <v>0</v>
      </c>
      <c r="M286" s="69">
        <f t="shared" ca="1" si="74"/>
        <v>6.4428367376932428E-3</v>
      </c>
      <c r="N286" s="69">
        <f t="shared" ca="1" si="75"/>
        <v>0</v>
      </c>
      <c r="O286" s="79">
        <f t="shared" ca="1" si="76"/>
        <v>0</v>
      </c>
      <c r="P286" s="69">
        <f t="shared" ca="1" si="77"/>
        <v>0</v>
      </c>
      <c r="Q286" s="69">
        <f t="shared" ca="1" si="78"/>
        <v>0</v>
      </c>
      <c r="R286" s="44">
        <f t="shared" ca="1" si="79"/>
        <v>-6.4428367376932428E-3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69">
        <f t="shared" si="67"/>
        <v>0</v>
      </c>
      <c r="G287" s="69">
        <f t="shared" si="68"/>
        <v>0</v>
      </c>
      <c r="H287" s="69">
        <f t="shared" si="69"/>
        <v>0</v>
      </c>
      <c r="I287" s="69">
        <f t="shared" si="70"/>
        <v>0</v>
      </c>
      <c r="J287" s="69">
        <f t="shared" si="71"/>
        <v>0</v>
      </c>
      <c r="K287" s="69">
        <f t="shared" si="72"/>
        <v>0</v>
      </c>
      <c r="L287" s="69">
        <f t="shared" si="73"/>
        <v>0</v>
      </c>
      <c r="M287" s="69">
        <f t="shared" ca="1" si="74"/>
        <v>6.4428367376932428E-3</v>
      </c>
      <c r="N287" s="69">
        <f t="shared" ca="1" si="75"/>
        <v>0</v>
      </c>
      <c r="O287" s="79">
        <f t="shared" ca="1" si="76"/>
        <v>0</v>
      </c>
      <c r="P287" s="69">
        <f t="shared" ca="1" si="77"/>
        <v>0</v>
      </c>
      <c r="Q287" s="69">
        <f t="shared" ca="1" si="78"/>
        <v>0</v>
      </c>
      <c r="R287" s="44">
        <f t="shared" ca="1" si="79"/>
        <v>-6.4428367376932428E-3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69">
        <f t="shared" si="67"/>
        <v>0</v>
      </c>
      <c r="G288" s="69">
        <f t="shared" si="68"/>
        <v>0</v>
      </c>
      <c r="H288" s="69">
        <f t="shared" si="69"/>
        <v>0</v>
      </c>
      <c r="I288" s="69">
        <f t="shared" si="70"/>
        <v>0</v>
      </c>
      <c r="J288" s="69">
        <f t="shared" si="71"/>
        <v>0</v>
      </c>
      <c r="K288" s="69">
        <f t="shared" si="72"/>
        <v>0</v>
      </c>
      <c r="L288" s="69">
        <f t="shared" si="73"/>
        <v>0</v>
      </c>
      <c r="M288" s="69">
        <f t="shared" ca="1" si="74"/>
        <v>6.4428367376932428E-3</v>
      </c>
      <c r="N288" s="69">
        <f t="shared" ca="1" si="75"/>
        <v>0</v>
      </c>
      <c r="O288" s="79">
        <f t="shared" ca="1" si="76"/>
        <v>0</v>
      </c>
      <c r="P288" s="69">
        <f t="shared" ca="1" si="77"/>
        <v>0</v>
      </c>
      <c r="Q288" s="69">
        <f t="shared" ca="1" si="78"/>
        <v>0</v>
      </c>
      <c r="R288" s="44">
        <f t="shared" ca="1" si="79"/>
        <v>-6.4428367376932428E-3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69">
        <f t="shared" si="67"/>
        <v>0</v>
      </c>
      <c r="G289" s="69">
        <f t="shared" si="68"/>
        <v>0</v>
      </c>
      <c r="H289" s="69">
        <f t="shared" si="69"/>
        <v>0</v>
      </c>
      <c r="I289" s="69">
        <f t="shared" si="70"/>
        <v>0</v>
      </c>
      <c r="J289" s="69">
        <f t="shared" si="71"/>
        <v>0</v>
      </c>
      <c r="K289" s="69">
        <f t="shared" si="72"/>
        <v>0</v>
      </c>
      <c r="L289" s="69">
        <f t="shared" si="73"/>
        <v>0</v>
      </c>
      <c r="M289" s="69">
        <f t="shared" ca="1" si="74"/>
        <v>6.4428367376932428E-3</v>
      </c>
      <c r="N289" s="69">
        <f t="shared" ca="1" si="75"/>
        <v>0</v>
      </c>
      <c r="O289" s="79">
        <f t="shared" ca="1" si="76"/>
        <v>0</v>
      </c>
      <c r="P289" s="69">
        <f t="shared" ca="1" si="77"/>
        <v>0</v>
      </c>
      <c r="Q289" s="69">
        <f t="shared" ca="1" si="78"/>
        <v>0</v>
      </c>
      <c r="R289" s="44">
        <f t="shared" ca="1" si="79"/>
        <v>-6.4428367376932428E-3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69">
        <f t="shared" si="67"/>
        <v>0</v>
      </c>
      <c r="G290" s="69">
        <f t="shared" si="68"/>
        <v>0</v>
      </c>
      <c r="H290" s="69">
        <f t="shared" si="69"/>
        <v>0</v>
      </c>
      <c r="I290" s="69">
        <f t="shared" si="70"/>
        <v>0</v>
      </c>
      <c r="J290" s="69">
        <f t="shared" si="71"/>
        <v>0</v>
      </c>
      <c r="K290" s="69">
        <f t="shared" si="72"/>
        <v>0</v>
      </c>
      <c r="L290" s="69">
        <f t="shared" si="73"/>
        <v>0</v>
      </c>
      <c r="M290" s="69">
        <f t="shared" ca="1" si="74"/>
        <v>6.4428367376932428E-3</v>
      </c>
      <c r="N290" s="69">
        <f t="shared" ca="1" si="75"/>
        <v>0</v>
      </c>
      <c r="O290" s="79">
        <f t="shared" ca="1" si="76"/>
        <v>0</v>
      </c>
      <c r="P290" s="69">
        <f t="shared" ca="1" si="77"/>
        <v>0</v>
      </c>
      <c r="Q290" s="69">
        <f t="shared" ca="1" si="78"/>
        <v>0</v>
      </c>
      <c r="R290" s="44">
        <f t="shared" ca="1" si="79"/>
        <v>-6.4428367376932428E-3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69">
        <f t="shared" si="67"/>
        <v>0</v>
      </c>
      <c r="G291" s="69">
        <f t="shared" si="68"/>
        <v>0</v>
      </c>
      <c r="H291" s="69">
        <f t="shared" si="69"/>
        <v>0</v>
      </c>
      <c r="I291" s="69">
        <f t="shared" si="70"/>
        <v>0</v>
      </c>
      <c r="J291" s="69">
        <f t="shared" si="71"/>
        <v>0</v>
      </c>
      <c r="K291" s="69">
        <f t="shared" si="72"/>
        <v>0</v>
      </c>
      <c r="L291" s="69">
        <f t="shared" si="73"/>
        <v>0</v>
      </c>
      <c r="M291" s="69">
        <f t="shared" ca="1" si="74"/>
        <v>6.4428367376932428E-3</v>
      </c>
      <c r="N291" s="69">
        <f t="shared" ca="1" si="75"/>
        <v>0</v>
      </c>
      <c r="O291" s="79">
        <f t="shared" ca="1" si="76"/>
        <v>0</v>
      </c>
      <c r="P291" s="69">
        <f t="shared" ca="1" si="77"/>
        <v>0</v>
      </c>
      <c r="Q291" s="69">
        <f t="shared" ca="1" si="78"/>
        <v>0</v>
      </c>
      <c r="R291" s="44">
        <f t="shared" ca="1" si="79"/>
        <v>-6.4428367376932428E-3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69">
        <f t="shared" si="67"/>
        <v>0</v>
      </c>
      <c r="G292" s="69">
        <f t="shared" si="68"/>
        <v>0</v>
      </c>
      <c r="H292" s="69">
        <f t="shared" si="69"/>
        <v>0</v>
      </c>
      <c r="I292" s="69">
        <f t="shared" si="70"/>
        <v>0</v>
      </c>
      <c r="J292" s="69">
        <f t="shared" si="71"/>
        <v>0</v>
      </c>
      <c r="K292" s="69">
        <f t="shared" si="72"/>
        <v>0</v>
      </c>
      <c r="L292" s="69">
        <f t="shared" si="73"/>
        <v>0</v>
      </c>
      <c r="M292" s="69">
        <f t="shared" ca="1" si="74"/>
        <v>6.4428367376932428E-3</v>
      </c>
      <c r="N292" s="69">
        <f t="shared" ca="1" si="75"/>
        <v>0</v>
      </c>
      <c r="O292" s="79">
        <f t="shared" ca="1" si="76"/>
        <v>0</v>
      </c>
      <c r="P292" s="69">
        <f t="shared" ca="1" si="77"/>
        <v>0</v>
      </c>
      <c r="Q292" s="69">
        <f t="shared" ca="1" si="78"/>
        <v>0</v>
      </c>
      <c r="R292" s="44">
        <f t="shared" ca="1" si="79"/>
        <v>-6.4428367376932428E-3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69">
        <f t="shared" si="67"/>
        <v>0</v>
      </c>
      <c r="G293" s="69">
        <f t="shared" si="68"/>
        <v>0</v>
      </c>
      <c r="H293" s="69">
        <f t="shared" si="69"/>
        <v>0</v>
      </c>
      <c r="I293" s="69">
        <f t="shared" si="70"/>
        <v>0</v>
      </c>
      <c r="J293" s="69">
        <f t="shared" si="71"/>
        <v>0</v>
      </c>
      <c r="K293" s="69">
        <f t="shared" si="72"/>
        <v>0</v>
      </c>
      <c r="L293" s="69">
        <f t="shared" si="73"/>
        <v>0</v>
      </c>
      <c r="M293" s="69">
        <f t="shared" ca="1" si="74"/>
        <v>6.4428367376932428E-3</v>
      </c>
      <c r="N293" s="69">
        <f t="shared" ca="1" si="75"/>
        <v>0</v>
      </c>
      <c r="O293" s="79">
        <f t="shared" ca="1" si="76"/>
        <v>0</v>
      </c>
      <c r="P293" s="69">
        <f t="shared" ca="1" si="77"/>
        <v>0</v>
      </c>
      <c r="Q293" s="69">
        <f t="shared" ca="1" si="78"/>
        <v>0</v>
      </c>
      <c r="R293" s="44">
        <f t="shared" ca="1" si="79"/>
        <v>-6.4428367376932428E-3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69">
        <f t="shared" si="67"/>
        <v>0</v>
      </c>
      <c r="G294" s="69">
        <f t="shared" si="68"/>
        <v>0</v>
      </c>
      <c r="H294" s="69">
        <f t="shared" si="69"/>
        <v>0</v>
      </c>
      <c r="I294" s="69">
        <f t="shared" si="70"/>
        <v>0</v>
      </c>
      <c r="J294" s="69">
        <f t="shared" si="71"/>
        <v>0</v>
      </c>
      <c r="K294" s="69">
        <f t="shared" si="72"/>
        <v>0</v>
      </c>
      <c r="L294" s="69">
        <f t="shared" si="73"/>
        <v>0</v>
      </c>
      <c r="M294" s="69">
        <f t="shared" ca="1" si="74"/>
        <v>6.4428367376932428E-3</v>
      </c>
      <c r="N294" s="69">
        <f t="shared" ca="1" si="75"/>
        <v>0</v>
      </c>
      <c r="O294" s="79">
        <f t="shared" ca="1" si="76"/>
        <v>0</v>
      </c>
      <c r="P294" s="69">
        <f t="shared" ca="1" si="77"/>
        <v>0</v>
      </c>
      <c r="Q294" s="69">
        <f t="shared" ca="1" si="78"/>
        <v>0</v>
      </c>
      <c r="R294" s="44">
        <f t="shared" ca="1" si="79"/>
        <v>-6.4428367376932428E-3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69">
        <f t="shared" si="67"/>
        <v>0</v>
      </c>
      <c r="G295" s="69">
        <f t="shared" si="68"/>
        <v>0</v>
      </c>
      <c r="H295" s="69">
        <f t="shared" si="69"/>
        <v>0</v>
      </c>
      <c r="I295" s="69">
        <f t="shared" si="70"/>
        <v>0</v>
      </c>
      <c r="J295" s="69">
        <f t="shared" si="71"/>
        <v>0</v>
      </c>
      <c r="K295" s="69">
        <f t="shared" si="72"/>
        <v>0</v>
      </c>
      <c r="L295" s="69">
        <f t="shared" si="73"/>
        <v>0</v>
      </c>
      <c r="M295" s="69">
        <f t="shared" ca="1" si="74"/>
        <v>6.4428367376932428E-3</v>
      </c>
      <c r="N295" s="69">
        <f t="shared" ca="1" si="75"/>
        <v>0</v>
      </c>
      <c r="O295" s="79">
        <f t="shared" ca="1" si="76"/>
        <v>0</v>
      </c>
      <c r="P295" s="69">
        <f t="shared" ca="1" si="77"/>
        <v>0</v>
      </c>
      <c r="Q295" s="69">
        <f t="shared" ca="1" si="78"/>
        <v>0</v>
      </c>
      <c r="R295" s="44">
        <f t="shared" ca="1" si="79"/>
        <v>-6.4428367376932428E-3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69">
        <f t="shared" si="67"/>
        <v>0</v>
      </c>
      <c r="G296" s="69">
        <f t="shared" si="68"/>
        <v>0</v>
      </c>
      <c r="H296" s="69">
        <f t="shared" si="69"/>
        <v>0</v>
      </c>
      <c r="I296" s="69">
        <f t="shared" si="70"/>
        <v>0</v>
      </c>
      <c r="J296" s="69">
        <f t="shared" si="71"/>
        <v>0</v>
      </c>
      <c r="K296" s="69">
        <f t="shared" si="72"/>
        <v>0</v>
      </c>
      <c r="L296" s="69">
        <f t="shared" si="73"/>
        <v>0</v>
      </c>
      <c r="M296" s="69">
        <f t="shared" ca="1" si="74"/>
        <v>6.4428367376932428E-3</v>
      </c>
      <c r="N296" s="69">
        <f t="shared" ca="1" si="75"/>
        <v>0</v>
      </c>
      <c r="O296" s="79">
        <f t="shared" ca="1" si="76"/>
        <v>0</v>
      </c>
      <c r="P296" s="69">
        <f t="shared" ca="1" si="77"/>
        <v>0</v>
      </c>
      <c r="Q296" s="69">
        <f t="shared" ca="1" si="78"/>
        <v>0</v>
      </c>
      <c r="R296" s="44">
        <f t="shared" ca="1" si="79"/>
        <v>-6.4428367376932428E-3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69">
        <f t="shared" si="67"/>
        <v>0</v>
      </c>
      <c r="G297" s="69">
        <f t="shared" si="68"/>
        <v>0</v>
      </c>
      <c r="H297" s="69">
        <f t="shared" si="69"/>
        <v>0</v>
      </c>
      <c r="I297" s="69">
        <f t="shared" si="70"/>
        <v>0</v>
      </c>
      <c r="J297" s="69">
        <f t="shared" si="71"/>
        <v>0</v>
      </c>
      <c r="K297" s="69">
        <f t="shared" si="72"/>
        <v>0</v>
      </c>
      <c r="L297" s="69">
        <f t="shared" si="73"/>
        <v>0</v>
      </c>
      <c r="M297" s="69">
        <f t="shared" ca="1" si="74"/>
        <v>6.4428367376932428E-3</v>
      </c>
      <c r="N297" s="69">
        <f t="shared" ca="1" si="75"/>
        <v>0</v>
      </c>
      <c r="O297" s="79">
        <f t="shared" ca="1" si="76"/>
        <v>0</v>
      </c>
      <c r="P297" s="69">
        <f t="shared" ca="1" si="77"/>
        <v>0</v>
      </c>
      <c r="Q297" s="69">
        <f t="shared" ca="1" si="78"/>
        <v>0</v>
      </c>
      <c r="R297" s="44">
        <f t="shared" ca="1" si="79"/>
        <v>-6.4428367376932428E-3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69">
        <f t="shared" si="67"/>
        <v>0</v>
      </c>
      <c r="G298" s="69">
        <f t="shared" si="68"/>
        <v>0</v>
      </c>
      <c r="H298" s="69">
        <f t="shared" si="69"/>
        <v>0</v>
      </c>
      <c r="I298" s="69">
        <f t="shared" si="70"/>
        <v>0</v>
      </c>
      <c r="J298" s="69">
        <f t="shared" si="71"/>
        <v>0</v>
      </c>
      <c r="K298" s="69">
        <f t="shared" si="72"/>
        <v>0</v>
      </c>
      <c r="L298" s="69">
        <f t="shared" si="73"/>
        <v>0</v>
      </c>
      <c r="M298" s="69">
        <f t="shared" ca="1" si="74"/>
        <v>6.4428367376932428E-3</v>
      </c>
      <c r="N298" s="69">
        <f t="shared" ca="1" si="75"/>
        <v>0</v>
      </c>
      <c r="O298" s="79">
        <f t="shared" ca="1" si="76"/>
        <v>0</v>
      </c>
      <c r="P298" s="69">
        <f t="shared" ca="1" si="77"/>
        <v>0</v>
      </c>
      <c r="Q298" s="69">
        <f t="shared" ca="1" si="78"/>
        <v>0</v>
      </c>
      <c r="R298" s="44">
        <f t="shared" ca="1" si="79"/>
        <v>-6.4428367376932428E-3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69">
        <f t="shared" si="67"/>
        <v>0</v>
      </c>
      <c r="G299" s="69">
        <f t="shared" si="68"/>
        <v>0</v>
      </c>
      <c r="H299" s="69">
        <f t="shared" si="69"/>
        <v>0</v>
      </c>
      <c r="I299" s="69">
        <f t="shared" si="70"/>
        <v>0</v>
      </c>
      <c r="J299" s="69">
        <f t="shared" si="71"/>
        <v>0</v>
      </c>
      <c r="K299" s="69">
        <f t="shared" si="72"/>
        <v>0</v>
      </c>
      <c r="L299" s="69">
        <f t="shared" si="73"/>
        <v>0</v>
      </c>
      <c r="M299" s="69">
        <f t="shared" ca="1" si="74"/>
        <v>6.4428367376932428E-3</v>
      </c>
      <c r="N299" s="69">
        <f t="shared" ca="1" si="75"/>
        <v>0</v>
      </c>
      <c r="O299" s="79">
        <f t="shared" ca="1" si="76"/>
        <v>0</v>
      </c>
      <c r="P299" s="69">
        <f t="shared" ca="1" si="77"/>
        <v>0</v>
      </c>
      <c r="Q299" s="69">
        <f t="shared" ca="1" si="78"/>
        <v>0</v>
      </c>
      <c r="R299" s="44">
        <f t="shared" ca="1" si="79"/>
        <v>-6.4428367376932428E-3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69">
        <f t="shared" si="67"/>
        <v>0</v>
      </c>
      <c r="G300" s="69">
        <f t="shared" si="68"/>
        <v>0</v>
      </c>
      <c r="H300" s="69">
        <f t="shared" si="69"/>
        <v>0</v>
      </c>
      <c r="I300" s="69">
        <f t="shared" si="70"/>
        <v>0</v>
      </c>
      <c r="J300" s="69">
        <f t="shared" si="71"/>
        <v>0</v>
      </c>
      <c r="K300" s="69">
        <f t="shared" si="72"/>
        <v>0</v>
      </c>
      <c r="L300" s="69">
        <f t="shared" si="73"/>
        <v>0</v>
      </c>
      <c r="M300" s="69">
        <f t="shared" ca="1" si="74"/>
        <v>6.4428367376932428E-3</v>
      </c>
      <c r="N300" s="69">
        <f t="shared" ca="1" si="75"/>
        <v>0</v>
      </c>
      <c r="O300" s="79">
        <f t="shared" ca="1" si="76"/>
        <v>0</v>
      </c>
      <c r="P300" s="69">
        <f t="shared" ca="1" si="77"/>
        <v>0</v>
      </c>
      <c r="Q300" s="69">
        <f t="shared" ca="1" si="78"/>
        <v>0</v>
      </c>
      <c r="R300" s="44">
        <f t="shared" ca="1" si="79"/>
        <v>-6.4428367376932428E-3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69">
        <f t="shared" si="67"/>
        <v>0</v>
      </c>
      <c r="G301" s="69">
        <f t="shared" si="68"/>
        <v>0</v>
      </c>
      <c r="H301" s="69">
        <f t="shared" si="69"/>
        <v>0</v>
      </c>
      <c r="I301" s="69">
        <f t="shared" si="70"/>
        <v>0</v>
      </c>
      <c r="J301" s="69">
        <f t="shared" si="71"/>
        <v>0</v>
      </c>
      <c r="K301" s="69">
        <f t="shared" si="72"/>
        <v>0</v>
      </c>
      <c r="L301" s="69">
        <f t="shared" si="73"/>
        <v>0</v>
      </c>
      <c r="M301" s="69">
        <f t="shared" ca="1" si="74"/>
        <v>6.4428367376932428E-3</v>
      </c>
      <c r="N301" s="69">
        <f t="shared" ca="1" si="75"/>
        <v>0</v>
      </c>
      <c r="O301" s="79">
        <f t="shared" ca="1" si="76"/>
        <v>0</v>
      </c>
      <c r="P301" s="69">
        <f t="shared" ca="1" si="77"/>
        <v>0</v>
      </c>
      <c r="Q301" s="69">
        <f t="shared" ca="1" si="78"/>
        <v>0</v>
      </c>
      <c r="R301" s="44">
        <f t="shared" ca="1" si="79"/>
        <v>-6.4428367376932428E-3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69">
        <f t="shared" si="67"/>
        <v>0</v>
      </c>
      <c r="G302" s="69">
        <f t="shared" si="68"/>
        <v>0</v>
      </c>
      <c r="H302" s="69">
        <f t="shared" si="69"/>
        <v>0</v>
      </c>
      <c r="I302" s="69">
        <f t="shared" si="70"/>
        <v>0</v>
      </c>
      <c r="J302" s="69">
        <f t="shared" si="71"/>
        <v>0</v>
      </c>
      <c r="K302" s="69">
        <f t="shared" si="72"/>
        <v>0</v>
      </c>
      <c r="L302" s="69">
        <f t="shared" si="73"/>
        <v>0</v>
      </c>
      <c r="M302" s="69">
        <f t="shared" ca="1" si="74"/>
        <v>6.4428367376932428E-3</v>
      </c>
      <c r="N302" s="69">
        <f t="shared" ca="1" si="75"/>
        <v>0</v>
      </c>
      <c r="O302" s="79">
        <f t="shared" ca="1" si="76"/>
        <v>0</v>
      </c>
      <c r="P302" s="69">
        <f t="shared" ca="1" si="77"/>
        <v>0</v>
      </c>
      <c r="Q302" s="69">
        <f t="shared" ca="1" si="78"/>
        <v>0</v>
      </c>
      <c r="R302" s="44">
        <f t="shared" ca="1" si="79"/>
        <v>-6.4428367376932428E-3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69">
        <f t="shared" si="67"/>
        <v>0</v>
      </c>
      <c r="G303" s="69">
        <f t="shared" si="68"/>
        <v>0</v>
      </c>
      <c r="H303" s="69">
        <f t="shared" si="69"/>
        <v>0</v>
      </c>
      <c r="I303" s="69">
        <f t="shared" si="70"/>
        <v>0</v>
      </c>
      <c r="J303" s="69">
        <f t="shared" si="71"/>
        <v>0</v>
      </c>
      <c r="K303" s="69">
        <f t="shared" si="72"/>
        <v>0</v>
      </c>
      <c r="L303" s="69">
        <f t="shared" si="73"/>
        <v>0</v>
      </c>
      <c r="M303" s="69">
        <f t="shared" ca="1" si="74"/>
        <v>6.4428367376932428E-3</v>
      </c>
      <c r="N303" s="69">
        <f t="shared" ca="1" si="75"/>
        <v>0</v>
      </c>
      <c r="O303" s="79">
        <f t="shared" ca="1" si="76"/>
        <v>0</v>
      </c>
      <c r="P303" s="69">
        <f t="shared" ca="1" si="77"/>
        <v>0</v>
      </c>
      <c r="Q303" s="69">
        <f t="shared" ca="1" si="78"/>
        <v>0</v>
      </c>
      <c r="R303" s="44">
        <f t="shared" ca="1" si="79"/>
        <v>-6.4428367376932428E-3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69">
        <f t="shared" si="67"/>
        <v>0</v>
      </c>
      <c r="G304" s="69">
        <f t="shared" si="68"/>
        <v>0</v>
      </c>
      <c r="H304" s="69">
        <f t="shared" si="69"/>
        <v>0</v>
      </c>
      <c r="I304" s="69">
        <f t="shared" si="70"/>
        <v>0</v>
      </c>
      <c r="J304" s="69">
        <f t="shared" si="71"/>
        <v>0</v>
      </c>
      <c r="K304" s="69">
        <f t="shared" si="72"/>
        <v>0</v>
      </c>
      <c r="L304" s="69">
        <f t="shared" si="73"/>
        <v>0</v>
      </c>
      <c r="M304" s="69">
        <f t="shared" ca="1" si="74"/>
        <v>6.4428367376932428E-3</v>
      </c>
      <c r="N304" s="69">
        <f t="shared" ca="1" si="75"/>
        <v>0</v>
      </c>
      <c r="O304" s="79">
        <f t="shared" ca="1" si="76"/>
        <v>0</v>
      </c>
      <c r="P304" s="69">
        <f t="shared" ca="1" si="77"/>
        <v>0</v>
      </c>
      <c r="Q304" s="69">
        <f t="shared" ca="1" si="78"/>
        <v>0</v>
      </c>
      <c r="R304" s="44">
        <f t="shared" ca="1" si="79"/>
        <v>-6.4428367376932428E-3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69">
        <f t="shared" si="67"/>
        <v>0</v>
      </c>
      <c r="G305" s="69">
        <f t="shared" si="68"/>
        <v>0</v>
      </c>
      <c r="H305" s="69">
        <f t="shared" si="69"/>
        <v>0</v>
      </c>
      <c r="I305" s="69">
        <f t="shared" si="70"/>
        <v>0</v>
      </c>
      <c r="J305" s="69">
        <f t="shared" si="71"/>
        <v>0</v>
      </c>
      <c r="K305" s="69">
        <f t="shared" si="72"/>
        <v>0</v>
      </c>
      <c r="L305" s="69">
        <f t="shared" si="73"/>
        <v>0</v>
      </c>
      <c r="M305" s="69">
        <f t="shared" ca="1" si="74"/>
        <v>6.4428367376932428E-3</v>
      </c>
      <c r="N305" s="69">
        <f t="shared" ca="1" si="75"/>
        <v>0</v>
      </c>
      <c r="O305" s="79">
        <f t="shared" ca="1" si="76"/>
        <v>0</v>
      </c>
      <c r="P305" s="69">
        <f t="shared" ca="1" si="77"/>
        <v>0</v>
      </c>
      <c r="Q305" s="69">
        <f t="shared" ca="1" si="78"/>
        <v>0</v>
      </c>
      <c r="R305" s="44">
        <f t="shared" ca="1" si="79"/>
        <v>-6.4428367376932428E-3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69">
        <f t="shared" si="67"/>
        <v>0</v>
      </c>
      <c r="G306" s="69">
        <f t="shared" si="68"/>
        <v>0</v>
      </c>
      <c r="H306" s="69">
        <f t="shared" si="69"/>
        <v>0</v>
      </c>
      <c r="I306" s="69">
        <f t="shared" si="70"/>
        <v>0</v>
      </c>
      <c r="J306" s="69">
        <f t="shared" si="71"/>
        <v>0</v>
      </c>
      <c r="K306" s="69">
        <f t="shared" si="72"/>
        <v>0</v>
      </c>
      <c r="L306" s="69">
        <f t="shared" si="73"/>
        <v>0</v>
      </c>
      <c r="M306" s="69">
        <f t="shared" ca="1" si="74"/>
        <v>6.4428367376932428E-3</v>
      </c>
      <c r="N306" s="69">
        <f t="shared" ca="1" si="75"/>
        <v>0</v>
      </c>
      <c r="O306" s="79">
        <f t="shared" ca="1" si="76"/>
        <v>0</v>
      </c>
      <c r="P306" s="69">
        <f t="shared" ca="1" si="77"/>
        <v>0</v>
      </c>
      <c r="Q306" s="69">
        <f t="shared" ca="1" si="78"/>
        <v>0</v>
      </c>
      <c r="R306" s="44">
        <f t="shared" ca="1" si="79"/>
        <v>-6.4428367376932428E-3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69">
        <f t="shared" si="67"/>
        <v>0</v>
      </c>
      <c r="G307" s="69">
        <f t="shared" si="68"/>
        <v>0</v>
      </c>
      <c r="H307" s="69">
        <f t="shared" si="69"/>
        <v>0</v>
      </c>
      <c r="I307" s="69">
        <f t="shared" si="70"/>
        <v>0</v>
      </c>
      <c r="J307" s="69">
        <f t="shared" si="71"/>
        <v>0</v>
      </c>
      <c r="K307" s="69">
        <f t="shared" si="72"/>
        <v>0</v>
      </c>
      <c r="L307" s="69">
        <f t="shared" si="73"/>
        <v>0</v>
      </c>
      <c r="M307" s="69">
        <f t="shared" ca="1" si="74"/>
        <v>6.4428367376932428E-3</v>
      </c>
      <c r="N307" s="69">
        <f t="shared" ca="1" si="75"/>
        <v>0</v>
      </c>
      <c r="O307" s="79">
        <f t="shared" ca="1" si="76"/>
        <v>0</v>
      </c>
      <c r="P307" s="69">
        <f t="shared" ca="1" si="77"/>
        <v>0</v>
      </c>
      <c r="Q307" s="69">
        <f t="shared" ca="1" si="78"/>
        <v>0</v>
      </c>
      <c r="R307" s="44">
        <f t="shared" ca="1" si="79"/>
        <v>-6.4428367376932428E-3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69">
        <f t="shared" si="67"/>
        <v>0</v>
      </c>
      <c r="G308" s="69">
        <f t="shared" si="68"/>
        <v>0</v>
      </c>
      <c r="H308" s="69">
        <f t="shared" si="69"/>
        <v>0</v>
      </c>
      <c r="I308" s="69">
        <f t="shared" si="70"/>
        <v>0</v>
      </c>
      <c r="J308" s="69">
        <f t="shared" si="71"/>
        <v>0</v>
      </c>
      <c r="K308" s="69">
        <f t="shared" si="72"/>
        <v>0</v>
      </c>
      <c r="L308" s="69">
        <f t="shared" si="73"/>
        <v>0</v>
      </c>
      <c r="M308" s="69">
        <f t="shared" ca="1" si="74"/>
        <v>6.4428367376932428E-3</v>
      </c>
      <c r="N308" s="69">
        <f t="shared" ca="1" si="75"/>
        <v>0</v>
      </c>
      <c r="O308" s="79">
        <f t="shared" ca="1" si="76"/>
        <v>0</v>
      </c>
      <c r="P308" s="69">
        <f t="shared" ca="1" si="77"/>
        <v>0</v>
      </c>
      <c r="Q308" s="69">
        <f t="shared" ca="1" si="78"/>
        <v>0</v>
      </c>
      <c r="R308" s="44">
        <f t="shared" ca="1" si="79"/>
        <v>-6.4428367376932428E-3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69">
        <f t="shared" si="67"/>
        <v>0</v>
      </c>
      <c r="G309" s="69">
        <f t="shared" si="68"/>
        <v>0</v>
      </c>
      <c r="H309" s="69">
        <f t="shared" si="69"/>
        <v>0</v>
      </c>
      <c r="I309" s="69">
        <f t="shared" si="70"/>
        <v>0</v>
      </c>
      <c r="J309" s="69">
        <f t="shared" si="71"/>
        <v>0</v>
      </c>
      <c r="K309" s="69">
        <f t="shared" si="72"/>
        <v>0</v>
      </c>
      <c r="L309" s="69">
        <f t="shared" si="73"/>
        <v>0</v>
      </c>
      <c r="M309" s="69">
        <f t="shared" ca="1" si="74"/>
        <v>6.4428367376932428E-3</v>
      </c>
      <c r="N309" s="69">
        <f t="shared" ca="1" si="75"/>
        <v>0</v>
      </c>
      <c r="O309" s="79">
        <f t="shared" ca="1" si="76"/>
        <v>0</v>
      </c>
      <c r="P309" s="69">
        <f t="shared" ca="1" si="77"/>
        <v>0</v>
      </c>
      <c r="Q309" s="69">
        <f t="shared" ca="1" si="78"/>
        <v>0</v>
      </c>
      <c r="R309" s="44">
        <f t="shared" ca="1" si="79"/>
        <v>-6.4428367376932428E-3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69">
        <f t="shared" si="67"/>
        <v>0</v>
      </c>
      <c r="G310" s="69">
        <f t="shared" si="68"/>
        <v>0</v>
      </c>
      <c r="H310" s="69">
        <f t="shared" si="69"/>
        <v>0</v>
      </c>
      <c r="I310" s="69">
        <f t="shared" si="70"/>
        <v>0</v>
      </c>
      <c r="J310" s="69">
        <f t="shared" si="71"/>
        <v>0</v>
      </c>
      <c r="K310" s="69">
        <f t="shared" si="72"/>
        <v>0</v>
      </c>
      <c r="L310" s="69">
        <f t="shared" si="73"/>
        <v>0</v>
      </c>
      <c r="M310" s="69">
        <f t="shared" ca="1" si="74"/>
        <v>6.4428367376932428E-3</v>
      </c>
      <c r="N310" s="69">
        <f t="shared" ca="1" si="75"/>
        <v>0</v>
      </c>
      <c r="O310" s="79">
        <f t="shared" ca="1" si="76"/>
        <v>0</v>
      </c>
      <c r="P310" s="69">
        <f t="shared" ca="1" si="77"/>
        <v>0</v>
      </c>
      <c r="Q310" s="69">
        <f t="shared" ca="1" si="78"/>
        <v>0</v>
      </c>
      <c r="R310" s="44">
        <f t="shared" ca="1" si="79"/>
        <v>-6.4428367376932428E-3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69">
        <f t="shared" si="67"/>
        <v>0</v>
      </c>
      <c r="G311" s="69">
        <f t="shared" si="68"/>
        <v>0</v>
      </c>
      <c r="H311" s="69">
        <f t="shared" si="69"/>
        <v>0</v>
      </c>
      <c r="I311" s="69">
        <f t="shared" si="70"/>
        <v>0</v>
      </c>
      <c r="J311" s="69">
        <f t="shared" si="71"/>
        <v>0</v>
      </c>
      <c r="K311" s="69">
        <f t="shared" si="72"/>
        <v>0</v>
      </c>
      <c r="L311" s="69">
        <f t="shared" si="73"/>
        <v>0</v>
      </c>
      <c r="M311" s="69">
        <f t="shared" ca="1" si="74"/>
        <v>6.4428367376932428E-3</v>
      </c>
      <c r="N311" s="69">
        <f t="shared" ca="1" si="75"/>
        <v>0</v>
      </c>
      <c r="O311" s="79">
        <f t="shared" ca="1" si="76"/>
        <v>0</v>
      </c>
      <c r="P311" s="69">
        <f t="shared" ca="1" si="77"/>
        <v>0</v>
      </c>
      <c r="Q311" s="69">
        <f t="shared" ca="1" si="78"/>
        <v>0</v>
      </c>
      <c r="R311" s="44">
        <f t="shared" ca="1" si="79"/>
        <v>-6.4428367376932428E-3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69">
        <f t="shared" si="67"/>
        <v>0</v>
      </c>
      <c r="G312" s="69">
        <f t="shared" si="68"/>
        <v>0</v>
      </c>
      <c r="H312" s="69">
        <f t="shared" si="69"/>
        <v>0</v>
      </c>
      <c r="I312" s="69">
        <f t="shared" si="70"/>
        <v>0</v>
      </c>
      <c r="J312" s="69">
        <f t="shared" si="71"/>
        <v>0</v>
      </c>
      <c r="K312" s="69">
        <f t="shared" si="72"/>
        <v>0</v>
      </c>
      <c r="L312" s="69">
        <f t="shared" si="73"/>
        <v>0</v>
      </c>
      <c r="M312" s="69">
        <f t="shared" ca="1" si="74"/>
        <v>6.4428367376932428E-3</v>
      </c>
      <c r="N312" s="69">
        <f t="shared" ca="1" si="75"/>
        <v>0</v>
      </c>
      <c r="O312" s="79">
        <f t="shared" ca="1" si="76"/>
        <v>0</v>
      </c>
      <c r="P312" s="69">
        <f t="shared" ca="1" si="77"/>
        <v>0</v>
      </c>
      <c r="Q312" s="69">
        <f t="shared" ca="1" si="78"/>
        <v>0</v>
      </c>
      <c r="R312" s="44">
        <f t="shared" ca="1" si="79"/>
        <v>-6.4428367376932428E-3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69">
        <f t="shared" si="67"/>
        <v>0</v>
      </c>
      <c r="G313" s="69">
        <f t="shared" si="68"/>
        <v>0</v>
      </c>
      <c r="H313" s="69">
        <f t="shared" si="69"/>
        <v>0</v>
      </c>
      <c r="I313" s="69">
        <f t="shared" si="70"/>
        <v>0</v>
      </c>
      <c r="J313" s="69">
        <f t="shared" si="71"/>
        <v>0</v>
      </c>
      <c r="K313" s="69">
        <f t="shared" si="72"/>
        <v>0</v>
      </c>
      <c r="L313" s="69">
        <f t="shared" si="73"/>
        <v>0</v>
      </c>
      <c r="M313" s="69">
        <f t="shared" ca="1" si="74"/>
        <v>6.4428367376932428E-3</v>
      </c>
      <c r="N313" s="69">
        <f t="shared" ca="1" si="75"/>
        <v>0</v>
      </c>
      <c r="O313" s="79">
        <f t="shared" ca="1" si="76"/>
        <v>0</v>
      </c>
      <c r="P313" s="69">
        <f t="shared" ca="1" si="77"/>
        <v>0</v>
      </c>
      <c r="Q313" s="69">
        <f t="shared" ca="1" si="78"/>
        <v>0</v>
      </c>
      <c r="R313" s="44">
        <f t="shared" ca="1" si="79"/>
        <v>-6.4428367376932428E-3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0"/>
  </sheetPr>
  <dimension ref="A1:AT101"/>
  <sheetViews>
    <sheetView topLeftCell="A49" workbookViewId="0">
      <selection activeCell="Q87" sqref="Q8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35" width="10.28515625" customWidth="1"/>
    <col min="36" max="36" width="11.42578125" customWidth="1"/>
    <col min="37" max="37" width="10.28515625" customWidth="1"/>
    <col min="38" max="40" width="10.28515625" style="102" customWidth="1"/>
  </cols>
  <sheetData>
    <row r="1" spans="1:23" ht="21" thickBot="1">
      <c r="A1" s="1" t="s">
        <v>49</v>
      </c>
      <c r="E1" t="s">
        <v>160</v>
      </c>
      <c r="F1">
        <f>2*D13*365.24/C8</f>
        <v>1.8850279376905239E-7</v>
      </c>
      <c r="V1" s="5" t="s">
        <v>14</v>
      </c>
      <c r="W1" s="7" t="s">
        <v>25</v>
      </c>
    </row>
    <row r="2" spans="1:23">
      <c r="A2" t="s">
        <v>28</v>
      </c>
      <c r="B2" s="9" t="s">
        <v>32</v>
      </c>
      <c r="V2">
        <v>4000</v>
      </c>
      <c r="W2">
        <f t="shared" ref="W2:W32" si="0">+D$11+D$12*V2+D$13*V2^2</f>
        <v>3.2948343228469392E-3</v>
      </c>
    </row>
    <row r="3" spans="1:23" ht="13.5" thickBot="1">
      <c r="A3" s="19" t="s">
        <v>168</v>
      </c>
      <c r="C3" s="19"/>
      <c r="V3">
        <v>4500</v>
      </c>
      <c r="W3">
        <f t="shared" si="0"/>
        <v>3.753630597964431E-3</v>
      </c>
    </row>
    <row r="4" spans="1:23" ht="13.5" thickBot="1">
      <c r="A4" s="6" t="s">
        <v>4</v>
      </c>
      <c r="C4" s="17" t="s">
        <v>44</v>
      </c>
      <c r="D4" s="18" t="s">
        <v>44</v>
      </c>
      <c r="V4">
        <v>5000</v>
      </c>
      <c r="W4">
        <f t="shared" si="0"/>
        <v>4.2791929714781109E-3</v>
      </c>
    </row>
    <row r="5" spans="1:23">
      <c r="V5">
        <v>5500</v>
      </c>
      <c r="W5">
        <f t="shared" si="0"/>
        <v>4.8715214433879793E-3</v>
      </c>
    </row>
    <row r="6" spans="1:23">
      <c r="A6" s="6" t="s">
        <v>5</v>
      </c>
      <c r="C6" s="12"/>
      <c r="V6">
        <v>6000</v>
      </c>
      <c r="W6">
        <f t="shared" si="0"/>
        <v>5.5306160136940376E-3</v>
      </c>
    </row>
    <row r="7" spans="1:23">
      <c r="A7" t="s">
        <v>6</v>
      </c>
      <c r="C7" s="12">
        <v>46895.455000000002</v>
      </c>
      <c r="D7" s="37" t="s">
        <v>139</v>
      </c>
      <c r="V7">
        <v>6500</v>
      </c>
      <c r="W7">
        <f t="shared" si="0"/>
        <v>6.256476682396284E-3</v>
      </c>
    </row>
    <row r="8" spans="1:23">
      <c r="A8" t="s">
        <v>7</v>
      </c>
      <c r="C8">
        <v>0.51745969999999997</v>
      </c>
      <c r="D8" s="37" t="s">
        <v>135</v>
      </c>
      <c r="V8">
        <v>7000</v>
      </c>
      <c r="W8">
        <f t="shared" si="0"/>
        <v>7.0491034494947185E-3</v>
      </c>
    </row>
    <row r="9" spans="1:23">
      <c r="V9">
        <v>7500</v>
      </c>
      <c r="W9">
        <f t="shared" si="0"/>
        <v>7.9084963149893411E-3</v>
      </c>
    </row>
    <row r="10" spans="1:23" ht="13.5" thickBot="1">
      <c r="A10" s="34" t="s">
        <v>59</v>
      </c>
      <c r="B10">
        <v>40</v>
      </c>
      <c r="C10" s="5" t="s">
        <v>23</v>
      </c>
      <c r="D10" s="5" t="s">
        <v>24</v>
      </c>
      <c r="E10" s="78"/>
      <c r="G10" s="30" t="str">
        <f>"F"&amp;B10</f>
        <v>F40</v>
      </c>
      <c r="H10" s="30" t="str">
        <f>"G"&amp;B10</f>
        <v>G40</v>
      </c>
      <c r="V10">
        <v>8000</v>
      </c>
      <c r="W10">
        <f t="shared" si="0"/>
        <v>8.8346552788801519E-3</v>
      </c>
    </row>
    <row r="11" spans="1:23">
      <c r="A11" t="s">
        <v>19</v>
      </c>
      <c r="C11">
        <f ca="1">INTERCEPT(INDIRECT($H$10):G957,INDIRECT($G$10):$F957)</f>
        <v>-1.1021977479845138E-2</v>
      </c>
      <c r="D11" s="4">
        <f>+E11*F11</f>
        <v>2.0280436641697966E-3</v>
      </c>
      <c r="E11" s="84">
        <v>2.0280436641697966E-3</v>
      </c>
      <c r="F11">
        <v>1</v>
      </c>
      <c r="V11">
        <v>8500</v>
      </c>
      <c r="W11">
        <f t="shared" si="0"/>
        <v>9.8275803411671542E-3</v>
      </c>
    </row>
    <row r="12" spans="1:23">
      <c r="A12" t="s">
        <v>20</v>
      </c>
      <c r="C12">
        <f ca="1">SLOPE(INDIRECT($H$10):G957,INDIRECT($G$10):$F957)</f>
        <v>2.5846532247962073E-6</v>
      </c>
      <c r="D12" s="4">
        <f>+E12*F12</f>
        <v>-2.1743112250022322E-7</v>
      </c>
      <c r="E12" s="85">
        <v>-2.1743112250022321E-3</v>
      </c>
      <c r="F12" s="77">
        <v>1E-4</v>
      </c>
      <c r="V12">
        <v>9000</v>
      </c>
      <c r="W12">
        <f t="shared" si="0"/>
        <v>1.0887271501850343E-2</v>
      </c>
    </row>
    <row r="13" spans="1:23" ht="13.5" thickBot="1">
      <c r="A13" t="s">
        <v>22</v>
      </c>
      <c r="C13" s="4"/>
      <c r="D13" s="4">
        <f>+E13*F13</f>
        <v>1.3353219679237723E-10</v>
      </c>
      <c r="E13" s="86">
        <v>1.3353219679237723E-2</v>
      </c>
      <c r="F13" s="77">
        <v>1E-8</v>
      </c>
      <c r="V13">
        <v>9500</v>
      </c>
      <c r="W13">
        <f t="shared" si="0"/>
        <v>1.2013728760929722E-2</v>
      </c>
    </row>
    <row r="14" spans="1:23">
      <c r="A14" t="s">
        <v>27</v>
      </c>
      <c r="E14">
        <f>SUM(T21:T128)</f>
        <v>1.1472606035436227E-4</v>
      </c>
      <c r="V14">
        <v>10000</v>
      </c>
      <c r="W14">
        <f t="shared" si="0"/>
        <v>1.3206952118405287E-2</v>
      </c>
    </row>
    <row r="15" spans="1:23">
      <c r="A15" s="3" t="s">
        <v>21</v>
      </c>
      <c r="C15" s="28">
        <f ca="1">(C7+C11)+(C8+C12)*INT(MAX(F21:F3508))</f>
        <v>55651.423296639739</v>
      </c>
      <c r="D15" s="30">
        <f>+C7+INT(MAX(F21:F1563))*C8+D11+D12*INT(MAX(F21:F3998))+D13*INT(MAX(F21:F4025)^2)</f>
        <v>55651.427165562411</v>
      </c>
      <c r="V15">
        <v>10500</v>
      </c>
      <c r="W15">
        <f t="shared" si="0"/>
        <v>1.4466941574277041E-2</v>
      </c>
    </row>
    <row r="16" spans="1:23">
      <c r="A16" s="6" t="s">
        <v>8</v>
      </c>
      <c r="C16" s="29">
        <f ca="1">+C8+C12</f>
        <v>0.51746228465322475</v>
      </c>
      <c r="D16" s="79">
        <f>+C8+D12+2*D13*MAX(F21:F97)</f>
        <v>0.51746400156548122</v>
      </c>
      <c r="V16">
        <v>11000</v>
      </c>
      <c r="W16">
        <f t="shared" si="0"/>
        <v>1.5793697128544983E-2</v>
      </c>
    </row>
    <row r="17" spans="1:46" ht="13.5" thickBot="1">
      <c r="A17" s="34" t="s">
        <v>54</v>
      </c>
      <c r="C17">
        <f>COUNT(C21:C2166)</f>
        <v>67</v>
      </c>
      <c r="V17">
        <v>11500</v>
      </c>
      <c r="W17">
        <f t="shared" si="0"/>
        <v>1.7187218781209115E-2</v>
      </c>
    </row>
    <row r="18" spans="1:46" ht="14.25" thickTop="1" thickBot="1">
      <c r="A18" s="6" t="s">
        <v>9</v>
      </c>
      <c r="C18" s="31">
        <f ca="1">+C15</f>
        <v>55651.423296639739</v>
      </c>
      <c r="D18" s="32">
        <f ca="1">C16</f>
        <v>0.51746228465322475</v>
      </c>
      <c r="E18" s="33" t="s">
        <v>23</v>
      </c>
      <c r="V18">
        <v>12000</v>
      </c>
      <c r="W18">
        <f t="shared" si="0"/>
        <v>1.8647506532269438E-2</v>
      </c>
    </row>
    <row r="19" spans="1:46" ht="13.5" thickBot="1">
      <c r="A19" s="6" t="s">
        <v>52</v>
      </c>
      <c r="C19" s="38">
        <f>+D15</f>
        <v>55651.427165562411</v>
      </c>
      <c r="D19" s="39">
        <f>+D16</f>
        <v>0.51746400156548122</v>
      </c>
      <c r="E19" s="37" t="s">
        <v>53</v>
      </c>
      <c r="V19">
        <v>12500</v>
      </c>
      <c r="W19">
        <f t="shared" si="0"/>
        <v>2.0174560381725947E-2</v>
      </c>
    </row>
    <row r="20" spans="1:46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46</v>
      </c>
      <c r="J20" s="8" t="s">
        <v>55</v>
      </c>
      <c r="K20" s="8" t="s">
        <v>29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  <c r="S20" s="7" t="s">
        <v>138</v>
      </c>
      <c r="T20" s="23" t="s">
        <v>47</v>
      </c>
      <c r="V20">
        <v>13000</v>
      </c>
      <c r="W20">
        <f t="shared" si="0"/>
        <v>2.1768380329578646E-2</v>
      </c>
      <c r="AT20" s="7" t="s">
        <v>138</v>
      </c>
    </row>
    <row r="21" spans="1:46">
      <c r="A21" s="90" t="s">
        <v>159</v>
      </c>
      <c r="B21" s="88" t="s">
        <v>33</v>
      </c>
      <c r="C21" s="87">
        <v>46895.455000000002</v>
      </c>
      <c r="D21" s="89" t="s">
        <v>157</v>
      </c>
      <c r="E21">
        <f t="shared" ref="E21:E52" si="1">(C21-C$7)/C$8</f>
        <v>0</v>
      </c>
      <c r="F21">
        <f t="shared" ref="F21:F52" si="2">ROUND(2*E21,0)/2</f>
        <v>0</v>
      </c>
      <c r="G21">
        <f t="shared" ref="G21:G52" si="3">+C21-(C$7+F21*C$8)</f>
        <v>0</v>
      </c>
      <c r="N21">
        <f t="shared" ref="N21:N27" si="4">G21</f>
        <v>0</v>
      </c>
      <c r="P21">
        <f t="shared" ref="P21:P52" si="5">+D$11+D$12*F21+D$13*F21^2</f>
        <v>2.0280436641697966E-3</v>
      </c>
      <c r="Q21" s="2">
        <f t="shared" ref="Q21:Q52" si="6">C21-15018.5</f>
        <v>31876.955000000002</v>
      </c>
      <c r="R21">
        <f t="shared" ref="R21:R52" si="7">+(P21-G21)^2</f>
        <v>4.1129611037792545E-6</v>
      </c>
      <c r="S21">
        <v>0.1</v>
      </c>
      <c r="T21">
        <f t="shared" ref="T21:T52" si="8">S21*R21</f>
        <v>4.1129611037792546E-7</v>
      </c>
      <c r="V21">
        <v>13500</v>
      </c>
      <c r="W21">
        <f t="shared" si="0"/>
        <v>2.3428966375827535E-2</v>
      </c>
      <c r="AH21" s="90" t="s">
        <v>159</v>
      </c>
      <c r="AI21" s="88" t="s">
        <v>33</v>
      </c>
      <c r="AJ21" s="87">
        <v>46895.455000000002</v>
      </c>
      <c r="AK21" s="89" t="s">
        <v>157</v>
      </c>
      <c r="AL21" s="102">
        <v>0</v>
      </c>
      <c r="AM21" s="102">
        <v>0</v>
      </c>
      <c r="AN21" s="102">
        <v>1</v>
      </c>
      <c r="AT21">
        <v>0.5</v>
      </c>
    </row>
    <row r="22" spans="1:46">
      <c r="A22" s="103" t="s">
        <v>166</v>
      </c>
      <c r="B22" s="88" t="s">
        <v>33</v>
      </c>
      <c r="C22" s="87">
        <v>47624.553999999996</v>
      </c>
      <c r="D22" s="89" t="s">
        <v>157</v>
      </c>
      <c r="E22">
        <f t="shared" si="1"/>
        <v>1408.9966812874409</v>
      </c>
      <c r="F22">
        <f t="shared" si="2"/>
        <v>1409</v>
      </c>
      <c r="G22">
        <f t="shared" si="3"/>
        <v>-1.7173000087495893E-3</v>
      </c>
      <c r="N22">
        <f t="shared" si="4"/>
        <v>-1.7173000087495893E-3</v>
      </c>
      <c r="P22">
        <f t="shared" si="5"/>
        <v>1.9867821457471495E-3</v>
      </c>
      <c r="Q22" s="2">
        <f t="shared" si="6"/>
        <v>32606.053999999996</v>
      </c>
      <c r="R22">
        <f t="shared" si="7"/>
        <v>1.3720224607261202E-5</v>
      </c>
      <c r="S22">
        <v>0.1</v>
      </c>
      <c r="T22">
        <f t="shared" si="8"/>
        <v>1.3720224607261202E-6</v>
      </c>
      <c r="V22">
        <v>14000</v>
      </c>
      <c r="W22">
        <f t="shared" si="0"/>
        <v>2.515631852047261E-2</v>
      </c>
      <c r="Y22" t="s">
        <v>165</v>
      </c>
      <c r="AH22" s="90" t="s">
        <v>159</v>
      </c>
      <c r="AI22" s="88" t="s">
        <v>33</v>
      </c>
      <c r="AJ22" s="87">
        <v>47624.553999999996</v>
      </c>
      <c r="AK22" s="89" t="s">
        <v>157</v>
      </c>
      <c r="AL22" s="102">
        <v>1409</v>
      </c>
      <c r="AM22" s="102">
        <v>-1.7173000087495893E-3</v>
      </c>
      <c r="AN22" s="102">
        <v>1</v>
      </c>
      <c r="AT22">
        <v>0.2</v>
      </c>
    </row>
    <row r="23" spans="1:46">
      <c r="A23" s="103" t="s">
        <v>166</v>
      </c>
      <c r="B23" s="88" t="s">
        <v>33</v>
      </c>
      <c r="C23" s="87">
        <v>47624.555</v>
      </c>
      <c r="D23" s="89" t="s">
        <v>157</v>
      </c>
      <c r="E23">
        <f t="shared" si="1"/>
        <v>1408.9986138050917</v>
      </c>
      <c r="F23">
        <f t="shared" si="2"/>
        <v>1409</v>
      </c>
      <c r="G23">
        <f t="shared" si="3"/>
        <v>-7.173000049078837E-4</v>
      </c>
      <c r="N23">
        <f t="shared" si="4"/>
        <v>-7.173000049078837E-4</v>
      </c>
      <c r="P23">
        <f t="shared" si="5"/>
        <v>1.9867821457471495E-3</v>
      </c>
      <c r="Q23" s="2">
        <f t="shared" si="6"/>
        <v>32606.055</v>
      </c>
      <c r="R23">
        <f t="shared" si="7"/>
        <v>7.3120602774911491E-6</v>
      </c>
      <c r="S23">
        <v>0.1</v>
      </c>
      <c r="T23">
        <f t="shared" si="8"/>
        <v>7.3120602774911491E-7</v>
      </c>
      <c r="V23">
        <v>14500</v>
      </c>
      <c r="W23">
        <f t="shared" si="0"/>
        <v>2.6950436763513871E-2</v>
      </c>
      <c r="AH23" s="90" t="s">
        <v>159</v>
      </c>
      <c r="AI23" s="88" t="s">
        <v>33</v>
      </c>
      <c r="AJ23" s="87">
        <v>47624.555</v>
      </c>
      <c r="AK23" s="89" t="s">
        <v>157</v>
      </c>
      <c r="AL23" s="102">
        <v>1409</v>
      </c>
      <c r="AM23" s="102">
        <v>-7.173000049078837E-4</v>
      </c>
      <c r="AN23" s="102">
        <v>1</v>
      </c>
      <c r="AT23">
        <v>0.5</v>
      </c>
    </row>
    <row r="24" spans="1:46">
      <c r="A24" s="103" t="s">
        <v>166</v>
      </c>
      <c r="B24" s="88" t="s">
        <v>33</v>
      </c>
      <c r="C24" s="87">
        <v>47626.63</v>
      </c>
      <c r="D24" s="89" t="s">
        <v>157</v>
      </c>
      <c r="E24">
        <f t="shared" si="1"/>
        <v>1413.0085879151472</v>
      </c>
      <c r="F24">
        <f t="shared" si="2"/>
        <v>1413</v>
      </c>
      <c r="G24">
        <f t="shared" si="3"/>
        <v>4.4438999975682236E-3</v>
      </c>
      <c r="N24">
        <f t="shared" si="4"/>
        <v>4.4438999975682236E-3</v>
      </c>
      <c r="P24">
        <f t="shared" si="5"/>
        <v>1.9874197326945411E-3</v>
      </c>
      <c r="Q24" s="2">
        <f t="shared" si="6"/>
        <v>32608.129999999997</v>
      </c>
      <c r="R24">
        <f t="shared" si="7"/>
        <v>6.0342952917138776E-6</v>
      </c>
      <c r="S24">
        <v>0.1</v>
      </c>
      <c r="T24">
        <f t="shared" si="8"/>
        <v>6.0342952917138778E-7</v>
      </c>
      <c r="V24">
        <v>15000</v>
      </c>
      <c r="W24">
        <f t="shared" si="0"/>
        <v>2.8811321104951323E-2</v>
      </c>
      <c r="AH24" s="90" t="s">
        <v>159</v>
      </c>
      <c r="AI24" s="88" t="s">
        <v>33</v>
      </c>
      <c r="AJ24" s="87">
        <v>47626.63</v>
      </c>
      <c r="AK24" s="89" t="s">
        <v>157</v>
      </c>
      <c r="AL24" s="102">
        <v>1413</v>
      </c>
      <c r="AM24" s="102">
        <v>4.4438999975682236E-3</v>
      </c>
      <c r="AN24" s="102">
        <v>1</v>
      </c>
      <c r="AT24">
        <v>0.5</v>
      </c>
    </row>
    <row r="25" spans="1:46">
      <c r="A25" s="103" t="s">
        <v>166</v>
      </c>
      <c r="B25" s="88" t="s">
        <v>33</v>
      </c>
      <c r="C25" s="87">
        <v>47626.637999999999</v>
      </c>
      <c r="D25" s="89" t="s">
        <v>157</v>
      </c>
      <c r="E25">
        <f t="shared" si="1"/>
        <v>1413.0240480562975</v>
      </c>
      <c r="F25">
        <f t="shared" si="2"/>
        <v>1413</v>
      </c>
      <c r="G25">
        <f t="shared" si="3"/>
        <v>1.2443899999198038E-2</v>
      </c>
      <c r="N25">
        <f t="shared" si="4"/>
        <v>1.2443899999198038E-2</v>
      </c>
      <c r="P25">
        <f t="shared" si="5"/>
        <v>1.9874197326945411E-3</v>
      </c>
      <c r="Q25" s="2">
        <f t="shared" si="6"/>
        <v>32608.137999999999</v>
      </c>
      <c r="R25">
        <f t="shared" si="7"/>
        <v>1.0933797956377704E-4</v>
      </c>
      <c r="S25">
        <v>0.1</v>
      </c>
      <c r="T25">
        <f t="shared" si="8"/>
        <v>1.0933797956377705E-5</v>
      </c>
      <c r="V25">
        <v>15500</v>
      </c>
      <c r="W25">
        <f t="shared" si="0"/>
        <v>3.0738971544784964E-2</v>
      </c>
      <c r="AH25" s="90" t="s">
        <v>159</v>
      </c>
      <c r="AI25" s="88" t="s">
        <v>33</v>
      </c>
      <c r="AJ25" s="87">
        <v>47626.637999999999</v>
      </c>
      <c r="AK25" s="89" t="s">
        <v>157</v>
      </c>
      <c r="AL25" s="102">
        <v>1413</v>
      </c>
      <c r="AM25" s="102">
        <v>1.2443899999198038E-2</v>
      </c>
      <c r="AN25" s="102">
        <v>1</v>
      </c>
      <c r="AT25">
        <v>0.1</v>
      </c>
    </row>
    <row r="26" spans="1:46">
      <c r="A26" s="103" t="s">
        <v>166</v>
      </c>
      <c r="B26" s="88" t="s">
        <v>33</v>
      </c>
      <c r="C26" s="87">
        <v>47651.468399999998</v>
      </c>
      <c r="D26" s="89" t="s">
        <v>157</v>
      </c>
      <c r="E26">
        <f t="shared" si="1"/>
        <v>1461.0092341490481</v>
      </c>
      <c r="F26">
        <f t="shared" si="2"/>
        <v>1461</v>
      </c>
      <c r="G26">
        <f t="shared" si="3"/>
        <v>4.7782999972696416E-3</v>
      </c>
      <c r="N26">
        <f t="shared" si="4"/>
        <v>4.7782999972696416E-3</v>
      </c>
      <c r="P26">
        <f t="shared" si="5"/>
        <v>1.9954040724264321E-3</v>
      </c>
      <c r="Q26" s="2">
        <f t="shared" si="6"/>
        <v>32632.968399999998</v>
      </c>
      <c r="R26">
        <f t="shared" si="7"/>
        <v>7.744509728508943E-6</v>
      </c>
      <c r="S26">
        <v>0.1</v>
      </c>
      <c r="T26">
        <f t="shared" si="8"/>
        <v>7.7445097285089434E-7</v>
      </c>
      <c r="V26">
        <v>16000</v>
      </c>
      <c r="W26">
        <f t="shared" si="0"/>
        <v>3.2733388083014792E-2</v>
      </c>
      <c r="AH26" s="90" t="s">
        <v>159</v>
      </c>
      <c r="AI26" s="88" t="s">
        <v>33</v>
      </c>
      <c r="AJ26" s="87">
        <v>47651.468399999998</v>
      </c>
      <c r="AK26" s="89" t="s">
        <v>157</v>
      </c>
      <c r="AL26" s="102">
        <v>1461</v>
      </c>
      <c r="AM26" s="102">
        <v>4.7782999972696416E-3</v>
      </c>
      <c r="AN26" s="102">
        <v>1</v>
      </c>
      <c r="AT26">
        <v>0.5</v>
      </c>
    </row>
    <row r="27" spans="1:46">
      <c r="A27" s="103" t="s">
        <v>166</v>
      </c>
      <c r="B27" s="88" t="s">
        <v>33</v>
      </c>
      <c r="C27" s="87">
        <v>47651.468999999997</v>
      </c>
      <c r="D27" s="89" t="s">
        <v>157</v>
      </c>
      <c r="E27">
        <f t="shared" si="1"/>
        <v>1461.0103936596331</v>
      </c>
      <c r="F27">
        <f t="shared" si="2"/>
        <v>1461</v>
      </c>
      <c r="G27">
        <f t="shared" si="3"/>
        <v>5.3782999966642819E-3</v>
      </c>
      <c r="N27">
        <f t="shared" si="4"/>
        <v>5.3782999966642819E-3</v>
      </c>
      <c r="P27">
        <f t="shared" si="5"/>
        <v>1.9954040724264321E-3</v>
      </c>
      <c r="Q27" s="2">
        <f t="shared" si="6"/>
        <v>32632.968999999997</v>
      </c>
      <c r="R27">
        <f t="shared" si="7"/>
        <v>1.1443984834225056E-5</v>
      </c>
      <c r="S27">
        <v>0.1</v>
      </c>
      <c r="T27">
        <f t="shared" si="8"/>
        <v>1.1443984834225057E-6</v>
      </c>
      <c r="V27">
        <v>16500</v>
      </c>
      <c r="W27">
        <f t="shared" si="0"/>
        <v>3.4794570719640816E-2</v>
      </c>
      <c r="AH27" s="90" t="s">
        <v>159</v>
      </c>
      <c r="AI27" s="88" t="s">
        <v>33</v>
      </c>
      <c r="AJ27" s="87">
        <v>47651.468999999997</v>
      </c>
      <c r="AK27" s="89" t="s">
        <v>157</v>
      </c>
      <c r="AL27" s="102">
        <v>1461</v>
      </c>
      <c r="AM27" s="102">
        <v>5.3782999966642819E-3</v>
      </c>
      <c r="AN27" s="102">
        <v>1</v>
      </c>
      <c r="AT27">
        <v>0.5</v>
      </c>
    </row>
    <row r="28" spans="1:46">
      <c r="A28" s="10" t="s">
        <v>35</v>
      </c>
      <c r="B28" s="11" t="s">
        <v>36</v>
      </c>
      <c r="C28" s="10">
        <v>47673.4643</v>
      </c>
      <c r="D28" s="97">
        <v>2.2000000000000001E-3</v>
      </c>
      <c r="E28">
        <f t="shared" si="1"/>
        <v>1503.5166989815787</v>
      </c>
      <c r="F28">
        <f t="shared" si="2"/>
        <v>1503.5</v>
      </c>
      <c r="G28">
        <f t="shared" si="3"/>
        <v>8.6410500007332303E-3</v>
      </c>
      <c r="I28">
        <f t="shared" ref="I28:I33" si="9">G28</f>
        <v>8.6410500007332303E-3</v>
      </c>
      <c r="P28">
        <f t="shared" si="5"/>
        <v>2.0029871381092904E-3</v>
      </c>
      <c r="Q28" s="2">
        <f t="shared" si="6"/>
        <v>32654.9643</v>
      </c>
      <c r="R28">
        <f t="shared" si="7"/>
        <v>4.4063878568147129E-5</v>
      </c>
      <c r="S28">
        <v>0.1</v>
      </c>
      <c r="T28">
        <f t="shared" si="8"/>
        <v>4.4063878568147134E-6</v>
      </c>
      <c r="V28">
        <v>17000</v>
      </c>
      <c r="W28">
        <f t="shared" si="0"/>
        <v>3.6922519454663023E-2</v>
      </c>
      <c r="AH28" s="10" t="s">
        <v>35</v>
      </c>
      <c r="AI28" s="11" t="s">
        <v>36</v>
      </c>
      <c r="AJ28" s="10">
        <v>47673.4643</v>
      </c>
      <c r="AK28" s="97">
        <v>2.2000000000000001E-3</v>
      </c>
      <c r="AL28" s="102">
        <v>1503.5</v>
      </c>
      <c r="AM28" s="102">
        <v>8.6410500007332303E-3</v>
      </c>
      <c r="AN28" s="102">
        <v>0.2</v>
      </c>
      <c r="AT28">
        <v>0.2</v>
      </c>
    </row>
    <row r="29" spans="1:46">
      <c r="A29" s="10" t="s">
        <v>35</v>
      </c>
      <c r="B29" s="11" t="s">
        <v>33</v>
      </c>
      <c r="C29" s="10">
        <v>47709.417999999998</v>
      </c>
      <c r="D29" s="97">
        <v>1E-3</v>
      </c>
      <c r="E29">
        <f t="shared" si="1"/>
        <v>1572.9978585771919</v>
      </c>
      <c r="F29">
        <f t="shared" si="2"/>
        <v>1573</v>
      </c>
      <c r="G29">
        <f t="shared" si="3"/>
        <v>-1.1081000047852285E-3</v>
      </c>
      <c r="I29">
        <f t="shared" si="9"/>
        <v>-1.1081000047852285E-3</v>
      </c>
      <c r="P29">
        <f t="shared" si="5"/>
        <v>2.0164270954340312E-3</v>
      </c>
      <c r="Q29" s="2">
        <f t="shared" si="6"/>
        <v>32690.917999999998</v>
      </c>
      <c r="R29">
        <f t="shared" si="7"/>
        <v>9.7626696000045761E-6</v>
      </c>
      <c r="S29">
        <v>0.1</v>
      </c>
      <c r="T29">
        <f t="shared" si="8"/>
        <v>9.7626696000045769E-7</v>
      </c>
      <c r="U29" t="s">
        <v>162</v>
      </c>
      <c r="V29">
        <v>17500</v>
      </c>
      <c r="W29">
        <f t="shared" si="0"/>
        <v>3.9117234288081414E-2</v>
      </c>
      <c r="AH29" s="10" t="s">
        <v>35</v>
      </c>
      <c r="AI29" s="11" t="s">
        <v>33</v>
      </c>
      <c r="AJ29" s="10">
        <v>47709.417999999998</v>
      </c>
      <c r="AK29" s="97">
        <v>1E-3</v>
      </c>
      <c r="AL29" s="102">
        <v>1573</v>
      </c>
      <c r="AM29" s="102">
        <v>-1.1081000047852285E-3</v>
      </c>
      <c r="AN29" s="102">
        <v>0.5</v>
      </c>
      <c r="AT29">
        <v>0.2</v>
      </c>
    </row>
    <row r="30" spans="1:46">
      <c r="A30" s="10" t="s">
        <v>35</v>
      </c>
      <c r="B30" s="11" t="s">
        <v>33</v>
      </c>
      <c r="C30" s="10">
        <v>48036.4588</v>
      </c>
      <c r="D30" s="97">
        <v>1.5E-3</v>
      </c>
      <c r="E30">
        <f t="shared" si="1"/>
        <v>2205.009974689814</v>
      </c>
      <c r="F30">
        <f t="shared" si="2"/>
        <v>2205</v>
      </c>
      <c r="G30">
        <f t="shared" si="3"/>
        <v>5.1614999974844977E-3</v>
      </c>
      <c r="I30">
        <f t="shared" si="9"/>
        <v>5.1614999974844977E-3</v>
      </c>
      <c r="P30">
        <f t="shared" si="5"/>
        <v>2.1978449181662622E-3</v>
      </c>
      <c r="Q30" s="2">
        <f t="shared" si="6"/>
        <v>33017.9588</v>
      </c>
      <c r="R30">
        <f t="shared" si="7"/>
        <v>8.7832514291687774E-6</v>
      </c>
      <c r="S30">
        <v>0.1</v>
      </c>
      <c r="T30">
        <f t="shared" si="8"/>
        <v>8.7832514291687776E-7</v>
      </c>
      <c r="V30">
        <v>18000</v>
      </c>
      <c r="W30">
        <f t="shared" si="0"/>
        <v>4.1378715219896001E-2</v>
      </c>
      <c r="AH30" s="10" t="s">
        <v>35</v>
      </c>
      <c r="AI30" s="11" t="s">
        <v>33</v>
      </c>
      <c r="AJ30" s="10">
        <v>48036.4588</v>
      </c>
      <c r="AK30" s="97">
        <v>1.5E-3</v>
      </c>
      <c r="AL30" s="102">
        <v>2205</v>
      </c>
      <c r="AM30" s="102">
        <v>5.1614999974844977E-3</v>
      </c>
      <c r="AN30" s="102">
        <v>0.5</v>
      </c>
      <c r="AT30">
        <v>0.5</v>
      </c>
    </row>
    <row r="31" spans="1:46">
      <c r="A31" s="10" t="s">
        <v>35</v>
      </c>
      <c r="B31" s="11" t="s">
        <v>33</v>
      </c>
      <c r="C31" s="10">
        <v>48065.432200000003</v>
      </c>
      <c r="D31" s="97">
        <v>1.1000000000000001E-3</v>
      </c>
      <c r="E31">
        <f t="shared" si="1"/>
        <v>2261.0015813791902</v>
      </c>
      <c r="F31">
        <f t="shared" si="2"/>
        <v>2261</v>
      </c>
      <c r="G31">
        <f t="shared" si="3"/>
        <v>8.1830000272020698E-4</v>
      </c>
      <c r="I31">
        <f t="shared" si="9"/>
        <v>8.1830000272020698E-4</v>
      </c>
      <c r="P31">
        <f t="shared" si="5"/>
        <v>2.2190646435952359E-3</v>
      </c>
      <c r="Q31" s="2">
        <f t="shared" si="6"/>
        <v>33046.932200000003</v>
      </c>
      <c r="R31">
        <f t="shared" si="7"/>
        <v>1.9621415791257488E-6</v>
      </c>
      <c r="S31">
        <v>0.1</v>
      </c>
      <c r="T31">
        <f t="shared" si="8"/>
        <v>1.962141579125749E-7</v>
      </c>
      <c r="U31" t="s">
        <v>162</v>
      </c>
      <c r="V31">
        <v>18500</v>
      </c>
      <c r="W31">
        <f t="shared" si="0"/>
        <v>4.3706962250106771E-2</v>
      </c>
      <c r="AH31" s="10" t="s">
        <v>35</v>
      </c>
      <c r="AI31" s="11" t="s">
        <v>33</v>
      </c>
      <c r="AJ31" s="10">
        <v>48065.432200000003</v>
      </c>
      <c r="AK31" s="97">
        <v>1.1000000000000001E-3</v>
      </c>
      <c r="AL31" s="102">
        <v>2261</v>
      </c>
      <c r="AM31" s="102">
        <v>8.1830000272020698E-4</v>
      </c>
      <c r="AN31" s="102">
        <v>0.5</v>
      </c>
      <c r="AT31">
        <v>0.5</v>
      </c>
    </row>
    <row r="32" spans="1:46">
      <c r="A32" s="10" t="s">
        <v>35</v>
      </c>
      <c r="B32" s="11" t="s">
        <v>36</v>
      </c>
      <c r="C32" s="10">
        <v>48071.384100000003</v>
      </c>
      <c r="D32" s="97">
        <v>1.6999999999999999E-3</v>
      </c>
      <c r="E32">
        <f t="shared" si="1"/>
        <v>2272.5037331409603</v>
      </c>
      <c r="F32">
        <f t="shared" si="2"/>
        <v>2272.5</v>
      </c>
      <c r="G32">
        <f t="shared" si="3"/>
        <v>1.9317500045872293E-3</v>
      </c>
      <c r="I32">
        <f t="shared" si="9"/>
        <v>1.9317500045872293E-3</v>
      </c>
      <c r="P32">
        <f t="shared" si="5"/>
        <v>2.2235259201493032E-3</v>
      </c>
      <c r="Q32" s="2">
        <f t="shared" si="6"/>
        <v>33052.884100000003</v>
      </c>
      <c r="R32">
        <f t="shared" si="7"/>
        <v>8.513318490208644E-8</v>
      </c>
      <c r="S32">
        <v>0.1</v>
      </c>
      <c r="T32">
        <f t="shared" si="8"/>
        <v>8.5133184902086437E-9</v>
      </c>
      <c r="V32">
        <v>19000</v>
      </c>
      <c r="W32">
        <f t="shared" si="0"/>
        <v>4.6101975378713737E-2</v>
      </c>
      <c r="AH32" s="10" t="s">
        <v>35</v>
      </c>
      <c r="AI32" s="11" t="s">
        <v>36</v>
      </c>
      <c r="AJ32" s="10">
        <v>48071.384100000003</v>
      </c>
      <c r="AK32" s="97">
        <v>1.6999999999999999E-3</v>
      </c>
      <c r="AL32" s="102">
        <v>2272.5</v>
      </c>
      <c r="AM32" s="102">
        <v>1.9317500045872293E-3</v>
      </c>
      <c r="AN32" s="102">
        <v>0.5</v>
      </c>
      <c r="AT32">
        <v>0.8</v>
      </c>
    </row>
    <row r="33" spans="1:46">
      <c r="A33" s="10" t="s">
        <v>35</v>
      </c>
      <c r="B33" s="11" t="s">
        <v>36</v>
      </c>
      <c r="C33" s="10">
        <v>48341.4974</v>
      </c>
      <c r="D33" s="97">
        <v>2.3E-3</v>
      </c>
      <c r="E33">
        <f t="shared" si="1"/>
        <v>2794.5024511087504</v>
      </c>
      <c r="F33">
        <f t="shared" si="2"/>
        <v>2794.5</v>
      </c>
      <c r="G33">
        <f t="shared" si="3"/>
        <v>1.2683499953709543E-3</v>
      </c>
      <c r="I33">
        <f t="shared" si="9"/>
        <v>1.2683499953709543E-3</v>
      </c>
      <c r="P33">
        <f t="shared" si="5"/>
        <v>2.4632160628829079E-3</v>
      </c>
      <c r="Q33" s="2">
        <f t="shared" si="6"/>
        <v>33322.9974</v>
      </c>
      <c r="R33">
        <f t="shared" si="7"/>
        <v>1.4277049192914806E-6</v>
      </c>
      <c r="S33">
        <v>0.1</v>
      </c>
      <c r="T33">
        <f t="shared" si="8"/>
        <v>1.4277049192914806E-7</v>
      </c>
      <c r="AH33" s="10" t="s">
        <v>35</v>
      </c>
      <c r="AI33" s="11" t="s">
        <v>36</v>
      </c>
      <c r="AJ33" s="10">
        <v>48341.4974</v>
      </c>
      <c r="AK33" s="97">
        <v>2.3E-3</v>
      </c>
      <c r="AL33" s="102">
        <v>2794.5</v>
      </c>
      <c r="AM33" s="102">
        <v>1.2683499953709543E-3</v>
      </c>
      <c r="AN33" s="102">
        <v>0.2</v>
      </c>
      <c r="AT33">
        <v>0.5</v>
      </c>
    </row>
    <row r="34" spans="1:46">
      <c r="A34" s="103" t="s">
        <v>166</v>
      </c>
      <c r="B34" s="88" t="s">
        <v>36</v>
      </c>
      <c r="C34" s="87">
        <v>48383.4156</v>
      </c>
      <c r="D34" s="99">
        <v>2.5999999999999999E-3</v>
      </c>
      <c r="E34">
        <f t="shared" si="1"/>
        <v>2875.5101121884441</v>
      </c>
      <c r="F34">
        <f t="shared" si="2"/>
        <v>2875.5</v>
      </c>
      <c r="G34">
        <f t="shared" si="3"/>
        <v>5.2326500008348376E-3</v>
      </c>
      <c r="N34">
        <f>G34</f>
        <v>5.2326500008348376E-3</v>
      </c>
      <c r="P34">
        <f t="shared" si="5"/>
        <v>2.5069314739812254E-3</v>
      </c>
      <c r="Q34" s="2">
        <f t="shared" si="6"/>
        <v>33364.9156</v>
      </c>
      <c r="R34">
        <f t="shared" si="7"/>
        <v>7.4295414876330259E-6</v>
      </c>
      <c r="S34">
        <v>0.1</v>
      </c>
      <c r="T34">
        <f t="shared" si="8"/>
        <v>7.4295414876330261E-7</v>
      </c>
      <c r="AH34" s="90" t="s">
        <v>159</v>
      </c>
      <c r="AI34" s="88" t="s">
        <v>36</v>
      </c>
      <c r="AJ34" s="87">
        <v>48383.4156</v>
      </c>
      <c r="AK34" s="99">
        <v>2.5999999999999999E-3</v>
      </c>
      <c r="AL34" s="102">
        <v>2875.5</v>
      </c>
      <c r="AM34" s="102">
        <v>5.2326500008348376E-3</v>
      </c>
      <c r="AN34" s="102">
        <v>0.2</v>
      </c>
      <c r="AT34">
        <v>0.5</v>
      </c>
    </row>
    <row r="35" spans="1:46">
      <c r="A35" s="10" t="s">
        <v>35</v>
      </c>
      <c r="B35" s="11" t="s">
        <v>33</v>
      </c>
      <c r="C35" s="10">
        <v>48419.379500000003</v>
      </c>
      <c r="D35" s="97">
        <v>2.3999999999999998E-3</v>
      </c>
      <c r="E35">
        <f t="shared" si="1"/>
        <v>2945.0109834640284</v>
      </c>
      <c r="F35">
        <f t="shared" si="2"/>
        <v>2945</v>
      </c>
      <c r="G35">
        <f t="shared" si="3"/>
        <v>5.6834999995771796E-3</v>
      </c>
      <c r="I35">
        <f>G35</f>
        <v>5.6834999995771796E-3</v>
      </c>
      <c r="P35">
        <f t="shared" si="5"/>
        <v>2.5458370894918467E-3</v>
      </c>
      <c r="Q35" s="2">
        <f t="shared" si="6"/>
        <v>33400.879500000003</v>
      </c>
      <c r="R35">
        <f t="shared" si="7"/>
        <v>9.8449285373251599E-6</v>
      </c>
      <c r="S35">
        <v>0.1</v>
      </c>
      <c r="T35">
        <f t="shared" si="8"/>
        <v>9.8449285373251607E-7</v>
      </c>
      <c r="AH35" s="90" t="s">
        <v>159</v>
      </c>
      <c r="AI35" s="88" t="s">
        <v>36</v>
      </c>
      <c r="AJ35" s="87">
        <v>48724.416400000002</v>
      </c>
      <c r="AK35" s="99">
        <v>5.9999999999999995E-4</v>
      </c>
      <c r="AL35" s="102">
        <v>3534.5</v>
      </c>
      <c r="AM35" s="102">
        <v>9.0349996753502637E-5</v>
      </c>
      <c r="AN35" s="102">
        <v>1</v>
      </c>
      <c r="AT35">
        <v>0.2</v>
      </c>
    </row>
    <row r="36" spans="1:46">
      <c r="A36" s="103" t="s">
        <v>166</v>
      </c>
      <c r="B36" s="88" t="s">
        <v>36</v>
      </c>
      <c r="C36" s="87">
        <v>48724.416400000002</v>
      </c>
      <c r="D36" s="99">
        <v>5.9999999999999995E-4</v>
      </c>
      <c r="E36">
        <f t="shared" si="1"/>
        <v>3534.5001746029698</v>
      </c>
      <c r="F36">
        <f t="shared" si="2"/>
        <v>3534.5</v>
      </c>
      <c r="G36">
        <f t="shared" si="3"/>
        <v>9.0349996753502637E-5</v>
      </c>
      <c r="N36">
        <f t="shared" ref="N36:N45" si="10">G36</f>
        <v>9.0349996753502637E-5</v>
      </c>
      <c r="P36">
        <f t="shared" si="5"/>
        <v>2.9277097346219697E-3</v>
      </c>
      <c r="Q36" s="2">
        <f t="shared" si="6"/>
        <v>33705.916400000002</v>
      </c>
      <c r="R36">
        <f t="shared" si="7"/>
        <v>8.0506102820770159E-6</v>
      </c>
      <c r="S36">
        <v>0.1</v>
      </c>
      <c r="T36">
        <f t="shared" si="8"/>
        <v>8.0506102820770159E-7</v>
      </c>
      <c r="AH36" s="90" t="s">
        <v>159</v>
      </c>
      <c r="AI36" s="88" t="s">
        <v>36</v>
      </c>
      <c r="AJ36" s="87">
        <v>48724.418700000002</v>
      </c>
      <c r="AK36" s="99">
        <v>5.9999999999999995E-4</v>
      </c>
      <c r="AL36" s="102">
        <v>3534.5</v>
      </c>
      <c r="AM36" s="102">
        <v>2.3903499968582764E-3</v>
      </c>
      <c r="AN36" s="102">
        <v>1</v>
      </c>
      <c r="AT36">
        <v>0.5</v>
      </c>
    </row>
    <row r="37" spans="1:46">
      <c r="A37" s="103" t="s">
        <v>166</v>
      </c>
      <c r="B37" s="88" t="s">
        <v>36</v>
      </c>
      <c r="C37" s="87">
        <v>48724.418700000002</v>
      </c>
      <c r="D37" s="99">
        <v>5.9999999999999995E-4</v>
      </c>
      <c r="E37">
        <f t="shared" si="1"/>
        <v>3534.5046193935495</v>
      </c>
      <c r="F37">
        <f t="shared" si="2"/>
        <v>3534.5</v>
      </c>
      <c r="G37">
        <f t="shared" si="3"/>
        <v>2.3903499968582764E-3</v>
      </c>
      <c r="N37">
        <f t="shared" si="10"/>
        <v>2.3903499968582764E-3</v>
      </c>
      <c r="P37">
        <f t="shared" si="5"/>
        <v>2.9277097346219697E-3</v>
      </c>
      <c r="Q37" s="2">
        <f t="shared" si="6"/>
        <v>33705.918700000002</v>
      </c>
      <c r="R37">
        <f t="shared" si="7"/>
        <v>2.887554877694652E-7</v>
      </c>
      <c r="S37">
        <v>0.1</v>
      </c>
      <c r="T37">
        <f t="shared" si="8"/>
        <v>2.8875548776946521E-8</v>
      </c>
      <c r="AH37" s="90" t="s">
        <v>159</v>
      </c>
      <c r="AI37" s="88" t="s">
        <v>33</v>
      </c>
      <c r="AJ37" s="87">
        <v>49056.367200000001</v>
      </c>
      <c r="AK37" s="99">
        <v>2.5000000000000001E-3</v>
      </c>
      <c r="AL37" s="102">
        <v>4176</v>
      </c>
      <c r="AM37" s="102">
        <v>4.9279999802820385E-4</v>
      </c>
      <c r="AN37" s="102">
        <v>0.2</v>
      </c>
      <c r="AT37">
        <v>1</v>
      </c>
    </row>
    <row r="38" spans="1:46">
      <c r="A38" s="103" t="s">
        <v>166</v>
      </c>
      <c r="B38" s="88" t="s">
        <v>33</v>
      </c>
      <c r="C38" s="87">
        <v>49056.367200000001</v>
      </c>
      <c r="D38" s="99">
        <v>2.5000000000000001E-3</v>
      </c>
      <c r="E38">
        <f t="shared" si="1"/>
        <v>4176.0009523446925</v>
      </c>
      <c r="F38">
        <f t="shared" si="2"/>
        <v>4176</v>
      </c>
      <c r="G38">
        <f t="shared" si="3"/>
        <v>4.9279999802820385E-4</v>
      </c>
      <c r="N38">
        <f t="shared" si="10"/>
        <v>4.9279999802820385E-4</v>
      </c>
      <c r="P38">
        <f t="shared" si="5"/>
        <v>3.4487160716984082E-3</v>
      </c>
      <c r="Q38" s="2">
        <f t="shared" si="6"/>
        <v>34037.867200000001</v>
      </c>
      <c r="R38">
        <f t="shared" si="7"/>
        <v>8.7374398345818768E-6</v>
      </c>
      <c r="S38">
        <v>0.1</v>
      </c>
      <c r="T38">
        <f t="shared" si="8"/>
        <v>8.7374398345818774E-7</v>
      </c>
      <c r="AH38" s="90" t="s">
        <v>159</v>
      </c>
      <c r="AI38" s="88" t="s">
        <v>33</v>
      </c>
      <c r="AJ38" s="87">
        <v>49056.368199999997</v>
      </c>
      <c r="AK38" s="99">
        <v>2.5000000000000001E-3</v>
      </c>
      <c r="AL38" s="102">
        <v>4176</v>
      </c>
      <c r="AM38" s="102">
        <v>1.4927999945939519E-3</v>
      </c>
      <c r="AN38" s="102">
        <v>0.2</v>
      </c>
      <c r="AT38">
        <v>0.5</v>
      </c>
    </row>
    <row r="39" spans="1:46">
      <c r="A39" s="103" t="s">
        <v>166</v>
      </c>
      <c r="B39" s="88" t="s">
        <v>33</v>
      </c>
      <c r="C39" s="87">
        <v>49056.368199999997</v>
      </c>
      <c r="D39" s="99">
        <v>2.5000000000000001E-3</v>
      </c>
      <c r="E39">
        <f t="shared" si="1"/>
        <v>4176.0028848623297</v>
      </c>
      <c r="F39">
        <f t="shared" si="2"/>
        <v>4176</v>
      </c>
      <c r="G39">
        <f t="shared" si="3"/>
        <v>1.4927999945939519E-3</v>
      </c>
      <c r="N39">
        <f t="shared" si="10"/>
        <v>1.4927999945939519E-3</v>
      </c>
      <c r="P39">
        <f t="shared" si="5"/>
        <v>3.4487160716984082E-3</v>
      </c>
      <c r="Q39" s="2">
        <f t="shared" si="6"/>
        <v>34037.868199999997</v>
      </c>
      <c r="R39">
        <f t="shared" si="7"/>
        <v>3.8256077006756856E-6</v>
      </c>
      <c r="S39">
        <v>0.1</v>
      </c>
      <c r="T39">
        <f t="shared" si="8"/>
        <v>3.8256077006756861E-7</v>
      </c>
      <c r="AH39" s="90" t="s">
        <v>159</v>
      </c>
      <c r="AI39" s="88" t="s">
        <v>36</v>
      </c>
      <c r="AJ39" s="87">
        <v>49439.546999999999</v>
      </c>
      <c r="AK39" s="99">
        <v>1.4E-3</v>
      </c>
      <c r="AL39" s="102">
        <v>4916.5</v>
      </c>
      <c r="AM39" s="102">
        <v>1.3849499955540523E-3</v>
      </c>
      <c r="AN39" s="102">
        <v>0.5</v>
      </c>
      <c r="AT39">
        <v>0.5</v>
      </c>
    </row>
    <row r="40" spans="1:46">
      <c r="A40" s="103" t="s">
        <v>166</v>
      </c>
      <c r="B40" s="88" t="s">
        <v>36</v>
      </c>
      <c r="C40" s="87">
        <v>49439.546999999999</v>
      </c>
      <c r="D40" s="99">
        <v>1.4E-3</v>
      </c>
      <c r="E40">
        <f t="shared" si="1"/>
        <v>4916.5026764403046</v>
      </c>
      <c r="F40">
        <f t="shared" si="2"/>
        <v>4916.5</v>
      </c>
      <c r="G40">
        <f t="shared" si="3"/>
        <v>1.3849499955540523E-3</v>
      </c>
      <c r="N40">
        <f t="shared" si="10"/>
        <v>1.3849499955540523E-3</v>
      </c>
      <c r="P40">
        <f t="shared" si="5"/>
        <v>4.186780105744331E-3</v>
      </c>
      <c r="Q40" s="2">
        <f t="shared" si="6"/>
        <v>34421.046999999999</v>
      </c>
      <c r="R40">
        <f t="shared" si="7"/>
        <v>7.8502519663688689E-6</v>
      </c>
      <c r="S40">
        <v>0.1</v>
      </c>
      <c r="T40">
        <f t="shared" si="8"/>
        <v>7.8502519663688696E-7</v>
      </c>
      <c r="AH40" s="90" t="s">
        <v>159</v>
      </c>
      <c r="AI40" s="88" t="s">
        <v>36</v>
      </c>
      <c r="AJ40" s="87">
        <v>49439.548999999999</v>
      </c>
      <c r="AK40" s="92" t="s">
        <v>157</v>
      </c>
      <c r="AL40" s="102">
        <v>4916.5</v>
      </c>
      <c r="AM40" s="102">
        <v>3.3849499959615059E-3</v>
      </c>
      <c r="AN40" s="102">
        <v>1</v>
      </c>
      <c r="AT40">
        <v>0.5</v>
      </c>
    </row>
    <row r="41" spans="1:46" ht="13.5" thickBot="1">
      <c r="A41" s="103" t="s">
        <v>166</v>
      </c>
      <c r="B41" s="88" t="s">
        <v>36</v>
      </c>
      <c r="C41" s="87">
        <v>49439.548999999999</v>
      </c>
      <c r="D41" s="92" t="s">
        <v>157</v>
      </c>
      <c r="E41">
        <f t="shared" si="1"/>
        <v>4916.5065414755918</v>
      </c>
      <c r="F41" s="121">
        <f t="shared" si="2"/>
        <v>4916.5</v>
      </c>
      <c r="G41" s="121">
        <f t="shared" si="3"/>
        <v>3.3849499959615059E-3</v>
      </c>
      <c r="N41">
        <f t="shared" si="10"/>
        <v>3.3849499959615059E-3</v>
      </c>
      <c r="P41">
        <f t="shared" si="5"/>
        <v>4.186780105744331E-3</v>
      </c>
      <c r="Q41" s="2">
        <f t="shared" si="6"/>
        <v>34421.048999999999</v>
      </c>
      <c r="R41">
        <f t="shared" si="7"/>
        <v>6.4293152495433733E-7</v>
      </c>
      <c r="S41">
        <v>1</v>
      </c>
      <c r="T41">
        <f t="shared" si="8"/>
        <v>6.4293152495433733E-7</v>
      </c>
      <c r="AH41" s="90" t="s">
        <v>159</v>
      </c>
      <c r="AI41" s="88" t="s">
        <v>36</v>
      </c>
      <c r="AJ41" s="87">
        <v>49465.422100000003</v>
      </c>
      <c r="AK41" s="92">
        <v>4.0000000000000002E-4</v>
      </c>
      <c r="AL41" s="102">
        <v>4966.5</v>
      </c>
      <c r="AM41" s="102">
        <v>3.4999499985133298E-3</v>
      </c>
      <c r="AN41" s="102">
        <v>1</v>
      </c>
      <c r="AT41">
        <v>1</v>
      </c>
    </row>
    <row r="42" spans="1:46">
      <c r="A42" s="103" t="s">
        <v>166</v>
      </c>
      <c r="B42" s="88" t="s">
        <v>36</v>
      </c>
      <c r="C42" s="87">
        <v>49465.422100000003</v>
      </c>
      <c r="D42" s="92">
        <v>4.0000000000000002E-4</v>
      </c>
      <c r="E42">
        <f t="shared" si="1"/>
        <v>4966.5067637151296</v>
      </c>
      <c r="F42">
        <f t="shared" si="2"/>
        <v>4966.5</v>
      </c>
      <c r="G42">
        <f t="shared" si="3"/>
        <v>3.4999499985133298E-3</v>
      </c>
      <c r="N42">
        <f t="shared" si="10"/>
        <v>3.4999499985133298E-3</v>
      </c>
      <c r="P42">
        <f t="shared" si="5"/>
        <v>4.2418934846642723E-3</v>
      </c>
      <c r="Q42" s="2">
        <f t="shared" si="6"/>
        <v>34446.922100000003</v>
      </c>
      <c r="R42">
        <f t="shared" si="7"/>
        <v>5.5048013664181381E-7</v>
      </c>
      <c r="S42">
        <v>0.1</v>
      </c>
      <c r="T42">
        <f t="shared" si="8"/>
        <v>5.5048013664181382E-8</v>
      </c>
      <c r="AH42" s="90" t="s">
        <v>159</v>
      </c>
      <c r="AI42" s="88" t="s">
        <v>36</v>
      </c>
      <c r="AJ42" s="87">
        <v>49465.422299999998</v>
      </c>
      <c r="AK42" s="100" t="s">
        <v>157</v>
      </c>
      <c r="AL42" s="102">
        <v>4966.5</v>
      </c>
      <c r="AM42" s="102">
        <v>3.6999499934609048E-3</v>
      </c>
      <c r="AN42" s="102">
        <v>1</v>
      </c>
      <c r="AT42">
        <v>1</v>
      </c>
    </row>
    <row r="43" spans="1:46">
      <c r="A43" s="103" t="s">
        <v>166</v>
      </c>
      <c r="B43" s="88" t="s">
        <v>36</v>
      </c>
      <c r="C43" s="87">
        <v>49465.422299999998</v>
      </c>
      <c r="D43" s="100" t="s">
        <v>157</v>
      </c>
      <c r="E43">
        <f t="shared" si="1"/>
        <v>4966.5071502186483</v>
      </c>
      <c r="F43">
        <f t="shared" si="2"/>
        <v>4966.5</v>
      </c>
      <c r="G43">
        <f t="shared" si="3"/>
        <v>3.6999499934609048E-3</v>
      </c>
      <c r="N43">
        <f t="shared" si="10"/>
        <v>3.6999499934609048E-3</v>
      </c>
      <c r="P43">
        <f t="shared" si="5"/>
        <v>4.2418934846642723E-3</v>
      </c>
      <c r="Q43" s="2">
        <f t="shared" si="6"/>
        <v>34446.922299999998</v>
      </c>
      <c r="R43">
        <f t="shared" si="7"/>
        <v>2.9370274765769446E-7</v>
      </c>
      <c r="S43">
        <v>1</v>
      </c>
      <c r="T43">
        <f t="shared" si="8"/>
        <v>2.9370274765769446E-7</v>
      </c>
      <c r="AH43" s="90" t="s">
        <v>159</v>
      </c>
      <c r="AI43" s="88" t="s">
        <v>33</v>
      </c>
      <c r="AJ43" s="87">
        <v>49503.455399999999</v>
      </c>
      <c r="AK43" s="92">
        <v>1E-4</v>
      </c>
      <c r="AL43" s="102">
        <v>5040</v>
      </c>
      <c r="AM43" s="102">
        <v>3.5119999956805259E-3</v>
      </c>
      <c r="AN43" s="102">
        <v>25</v>
      </c>
      <c r="AT43">
        <v>1</v>
      </c>
    </row>
    <row r="44" spans="1:46">
      <c r="A44" s="103" t="s">
        <v>166</v>
      </c>
      <c r="B44" s="88" t="s">
        <v>33</v>
      </c>
      <c r="C44" s="87">
        <v>49503.455399999999</v>
      </c>
      <c r="D44" s="92">
        <v>1E-4</v>
      </c>
      <c r="E44">
        <f t="shared" si="1"/>
        <v>5040.0067870019584</v>
      </c>
      <c r="F44">
        <f t="shared" si="2"/>
        <v>5040</v>
      </c>
      <c r="G44">
        <f t="shared" si="3"/>
        <v>3.5119999956805259E-3</v>
      </c>
      <c r="N44">
        <f t="shared" si="10"/>
        <v>3.5119999956805259E-3</v>
      </c>
      <c r="P44">
        <f t="shared" si="5"/>
        <v>4.3241222568099211E-3</v>
      </c>
      <c r="Q44" s="2">
        <f t="shared" si="6"/>
        <v>34484.955399999999</v>
      </c>
      <c r="R44">
        <f t="shared" si="7"/>
        <v>6.5954256702192157E-7</v>
      </c>
      <c r="S44">
        <v>0.1</v>
      </c>
      <c r="T44">
        <f t="shared" si="8"/>
        <v>6.5954256702192165E-8</v>
      </c>
      <c r="AH44" s="90" t="s">
        <v>159</v>
      </c>
      <c r="AI44" s="88" t="s">
        <v>33</v>
      </c>
      <c r="AJ44" s="87">
        <v>49503.455499999996</v>
      </c>
      <c r="AK44" s="92">
        <v>1E-4</v>
      </c>
      <c r="AL44" s="102">
        <v>5040</v>
      </c>
      <c r="AM44" s="102">
        <v>3.6119999931543134E-3</v>
      </c>
      <c r="AN44" s="102">
        <v>26</v>
      </c>
      <c r="AT44">
        <v>1</v>
      </c>
    </row>
    <row r="45" spans="1:46">
      <c r="A45" s="103" t="s">
        <v>166</v>
      </c>
      <c r="B45" s="88" t="s">
        <v>33</v>
      </c>
      <c r="C45" s="87">
        <v>49503.455499999996</v>
      </c>
      <c r="D45" s="92">
        <v>1E-4</v>
      </c>
      <c r="E45">
        <f t="shared" si="1"/>
        <v>5040.0069802537182</v>
      </c>
      <c r="F45">
        <f t="shared" si="2"/>
        <v>5040</v>
      </c>
      <c r="G45">
        <f t="shared" si="3"/>
        <v>3.6119999931543134E-3</v>
      </c>
      <c r="N45">
        <f t="shared" si="10"/>
        <v>3.6119999931543134E-3</v>
      </c>
      <c r="P45">
        <f t="shared" si="5"/>
        <v>4.3241222568099211E-3</v>
      </c>
      <c r="Q45" s="2">
        <f t="shared" si="6"/>
        <v>34484.955499999996</v>
      </c>
      <c r="R45">
        <f t="shared" si="7"/>
        <v>5.0711811839398685E-7</v>
      </c>
      <c r="S45">
        <v>0.1</v>
      </c>
      <c r="T45">
        <f t="shared" si="8"/>
        <v>5.0711811839398686E-8</v>
      </c>
      <c r="AH45" s="13" t="s">
        <v>37</v>
      </c>
      <c r="AI45" s="14"/>
      <c r="AJ45" s="13">
        <v>49763.479800000001</v>
      </c>
      <c r="AK45" s="13">
        <v>4.0000000000000002E-4</v>
      </c>
      <c r="AL45" s="102">
        <v>5542.5</v>
      </c>
      <c r="AM45" s="102">
        <v>4.4127500004833564E-3</v>
      </c>
      <c r="AN45" s="102">
        <v>1</v>
      </c>
      <c r="AT45">
        <v>1</v>
      </c>
    </row>
    <row r="46" spans="1:46">
      <c r="A46" s="13" t="s">
        <v>37</v>
      </c>
      <c r="B46" s="14"/>
      <c r="C46" s="13">
        <v>49763.479800000001</v>
      </c>
      <c r="D46" s="13">
        <v>4.0000000000000002E-4</v>
      </c>
      <c r="E46">
        <f t="shared" si="1"/>
        <v>5542.5085277172302</v>
      </c>
      <c r="F46" s="6">
        <f t="shared" si="2"/>
        <v>5542.5</v>
      </c>
      <c r="G46" s="6">
        <f t="shared" si="3"/>
        <v>4.4127500004833564E-3</v>
      </c>
      <c r="I46">
        <f t="shared" ref="I46:I53" si="11">G46</f>
        <v>4.4127500004833564E-3</v>
      </c>
      <c r="P46">
        <f t="shared" si="5"/>
        <v>4.9249481152126122E-3</v>
      </c>
      <c r="Q46" s="2">
        <f t="shared" si="6"/>
        <v>34744.979800000001</v>
      </c>
      <c r="R46">
        <f t="shared" si="7"/>
        <v>2.6234690873220384E-7</v>
      </c>
      <c r="S46">
        <v>1</v>
      </c>
      <c r="T46">
        <f t="shared" si="8"/>
        <v>2.6234690873220384E-7</v>
      </c>
      <c r="AH46" s="13" t="s">
        <v>37</v>
      </c>
      <c r="AI46" s="14"/>
      <c r="AJ46" s="13">
        <v>49763.480300000003</v>
      </c>
      <c r="AK46" s="13">
        <v>5.0000000000000001E-4</v>
      </c>
      <c r="AL46" s="102">
        <v>5542.5</v>
      </c>
      <c r="AM46" s="102">
        <v>4.9127500024042092E-3</v>
      </c>
      <c r="AN46" s="102">
        <v>1</v>
      </c>
      <c r="AT46">
        <v>1</v>
      </c>
    </row>
    <row r="47" spans="1:46">
      <c r="A47" s="13" t="s">
        <v>37</v>
      </c>
      <c r="B47" s="14"/>
      <c r="C47" s="13">
        <v>49763.480300000003</v>
      </c>
      <c r="D47" s="13">
        <v>5.0000000000000001E-4</v>
      </c>
      <c r="E47">
        <f t="shared" si="1"/>
        <v>5542.5094939760556</v>
      </c>
      <c r="F47" s="6">
        <f t="shared" si="2"/>
        <v>5542.5</v>
      </c>
      <c r="G47" s="6">
        <f t="shared" si="3"/>
        <v>4.9127500024042092E-3</v>
      </c>
      <c r="I47">
        <f t="shared" si="11"/>
        <v>4.9127500024042092E-3</v>
      </c>
      <c r="P47">
        <f t="shared" si="5"/>
        <v>4.9249481152126122E-3</v>
      </c>
      <c r="Q47" s="2">
        <f t="shared" si="6"/>
        <v>34744.980300000003</v>
      </c>
      <c r="R47">
        <f t="shared" si="7"/>
        <v>1.4879395608652451E-10</v>
      </c>
      <c r="S47">
        <v>1</v>
      </c>
      <c r="T47">
        <f t="shared" si="8"/>
        <v>1.4879395608652451E-10</v>
      </c>
      <c r="U47" t="s">
        <v>162</v>
      </c>
      <c r="AH47" s="10" t="s">
        <v>38</v>
      </c>
      <c r="AI47" s="14"/>
      <c r="AJ47" s="10">
        <v>50570.460500000001</v>
      </c>
      <c r="AK47" s="10">
        <v>4.0000000000000002E-4</v>
      </c>
      <c r="AL47" s="102">
        <v>7102</v>
      </c>
      <c r="AM47" s="102">
        <v>6.7105999987688847E-3</v>
      </c>
      <c r="AN47" s="102">
        <v>1</v>
      </c>
      <c r="AT47">
        <v>0.8</v>
      </c>
    </row>
    <row r="48" spans="1:46">
      <c r="A48" s="10" t="s">
        <v>38</v>
      </c>
      <c r="B48" s="14"/>
      <c r="C48" s="10">
        <v>50570.460500000001</v>
      </c>
      <c r="D48" s="10">
        <v>4.0000000000000002E-4</v>
      </c>
      <c r="E48">
        <f t="shared" si="1"/>
        <v>7102.0129683528967</v>
      </c>
      <c r="F48" s="6">
        <f t="shared" si="2"/>
        <v>7102</v>
      </c>
      <c r="G48" s="6">
        <f t="shared" si="3"/>
        <v>6.7105999987688847E-3</v>
      </c>
      <c r="I48">
        <f t="shared" si="11"/>
        <v>6.7105999987688847E-3</v>
      </c>
      <c r="P48">
        <f t="shared" si="5"/>
        <v>7.218998720994638E-3</v>
      </c>
      <c r="Q48" s="2">
        <f t="shared" si="6"/>
        <v>35551.960500000001</v>
      </c>
      <c r="R48">
        <f t="shared" si="7"/>
        <v>2.5846926076077871E-7</v>
      </c>
      <c r="S48">
        <v>1</v>
      </c>
      <c r="T48">
        <f t="shared" si="8"/>
        <v>2.5846926076077871E-7</v>
      </c>
      <c r="AH48" s="10" t="s">
        <v>39</v>
      </c>
      <c r="AI48" s="14"/>
      <c r="AJ48" s="10">
        <v>51271.362999999998</v>
      </c>
      <c r="AK48" s="97">
        <v>4.0000000000000001E-3</v>
      </c>
      <c r="AL48" s="102">
        <v>8456.5</v>
      </c>
      <c r="AM48" s="102">
        <v>1.0046949995739851E-2</v>
      </c>
      <c r="AN48" s="102">
        <v>0.1</v>
      </c>
      <c r="AT48">
        <v>1</v>
      </c>
    </row>
    <row r="49" spans="1:46">
      <c r="A49" s="10" t="s">
        <v>39</v>
      </c>
      <c r="B49" s="14"/>
      <c r="C49" s="10">
        <v>51271.362999999998</v>
      </c>
      <c r="D49" s="97">
        <v>4.0000000000000001E-3</v>
      </c>
      <c r="E49">
        <f t="shared" si="1"/>
        <v>8456.5194159081293</v>
      </c>
      <c r="F49">
        <f t="shared" si="2"/>
        <v>8456.5</v>
      </c>
      <c r="G49">
        <f t="shared" si="3"/>
        <v>1.0046949995739851E-2</v>
      </c>
      <c r="I49">
        <f t="shared" si="11"/>
        <v>1.0046949995739851E-2</v>
      </c>
      <c r="P49">
        <f t="shared" si="5"/>
        <v>9.7385442117673311E-3</v>
      </c>
      <c r="Q49" s="2">
        <f t="shared" si="6"/>
        <v>36252.862999999998</v>
      </c>
      <c r="R49">
        <f t="shared" si="7"/>
        <v>9.511412758770469E-8</v>
      </c>
      <c r="S49">
        <v>1</v>
      </c>
      <c r="T49">
        <f t="shared" si="8"/>
        <v>9.511412758770469E-8</v>
      </c>
      <c r="AH49" s="10" t="s">
        <v>39</v>
      </c>
      <c r="AI49" s="14"/>
      <c r="AJ49" s="10">
        <v>51295.425199999998</v>
      </c>
      <c r="AK49" s="10">
        <v>4.0000000000000002E-4</v>
      </c>
      <c r="AL49" s="102">
        <v>8503</v>
      </c>
      <c r="AM49" s="102">
        <v>1.0370899995905347E-2</v>
      </c>
      <c r="AN49" s="102">
        <v>1</v>
      </c>
      <c r="AT49">
        <v>0.5</v>
      </c>
    </row>
    <row r="50" spans="1:46">
      <c r="A50" s="10" t="s">
        <v>39</v>
      </c>
      <c r="B50" s="14"/>
      <c r="C50" s="10">
        <v>51295.425199999998</v>
      </c>
      <c r="D50" s="10">
        <v>4.0000000000000002E-4</v>
      </c>
      <c r="E50">
        <f t="shared" si="1"/>
        <v>8503.0200419472203</v>
      </c>
      <c r="F50" s="6">
        <f t="shared" si="2"/>
        <v>8503</v>
      </c>
      <c r="G50" s="6">
        <f t="shared" si="3"/>
        <v>1.0370899995905347E-2</v>
      </c>
      <c r="I50">
        <f t="shared" si="11"/>
        <v>1.0370899995905347E-2</v>
      </c>
      <c r="P50">
        <f t="shared" si="5"/>
        <v>9.8337393916258353E-3</v>
      </c>
      <c r="Q50" s="2">
        <f t="shared" si="6"/>
        <v>36276.925199999998</v>
      </c>
      <c r="R50">
        <f t="shared" si="7"/>
        <v>2.8854151478993038E-7</v>
      </c>
      <c r="S50">
        <v>1</v>
      </c>
      <c r="T50">
        <f t="shared" si="8"/>
        <v>2.8854151478993038E-7</v>
      </c>
      <c r="AH50" s="15" t="s">
        <v>40</v>
      </c>
      <c r="AI50" s="14"/>
      <c r="AJ50" s="10">
        <v>51362.436000000002</v>
      </c>
      <c r="AK50" s="10">
        <v>5.0000000000000001E-4</v>
      </c>
      <c r="AL50" s="102">
        <v>8632.5</v>
      </c>
      <c r="AM50" s="102">
        <v>1.0139749996596947E-2</v>
      </c>
      <c r="AN50" s="102">
        <v>1</v>
      </c>
      <c r="AT50">
        <v>0.5</v>
      </c>
    </row>
    <row r="51" spans="1:46">
      <c r="A51" s="15" t="s">
        <v>40</v>
      </c>
      <c r="B51" s="14"/>
      <c r="C51" s="10">
        <v>51362.436000000002</v>
      </c>
      <c r="D51" s="10">
        <v>5.0000000000000001E-4</v>
      </c>
      <c r="E51">
        <f t="shared" si="1"/>
        <v>8632.5195952457743</v>
      </c>
      <c r="F51" s="6">
        <f t="shared" si="2"/>
        <v>8632.5</v>
      </c>
      <c r="G51" s="6">
        <f t="shared" si="3"/>
        <v>1.0139749996596947E-2</v>
      </c>
      <c r="I51">
        <f t="shared" si="11"/>
        <v>1.0139749996596947E-2</v>
      </c>
      <c r="P51">
        <f t="shared" si="5"/>
        <v>1.010189631534064E-2</v>
      </c>
      <c r="Q51" s="2">
        <f t="shared" si="6"/>
        <v>36343.936000000002</v>
      </c>
      <c r="R51">
        <f t="shared" si="7"/>
        <v>1.4329011846541228E-9</v>
      </c>
      <c r="S51">
        <v>1</v>
      </c>
      <c r="T51">
        <f t="shared" si="8"/>
        <v>1.4329011846541228E-9</v>
      </c>
      <c r="U51" t="s">
        <v>162</v>
      </c>
      <c r="AH51" s="16" t="s">
        <v>41</v>
      </c>
      <c r="AI51" s="14" t="s">
        <v>36</v>
      </c>
      <c r="AJ51" s="13">
        <v>52070.323100000001</v>
      </c>
      <c r="AK51" s="13">
        <v>2.0000000000000001E-4</v>
      </c>
      <c r="AL51" s="102">
        <v>10000.5</v>
      </c>
      <c r="AM51" s="102">
        <v>1.2370149997877888E-2</v>
      </c>
      <c r="AN51" s="102">
        <v>1</v>
      </c>
      <c r="AT51">
        <v>0.8</v>
      </c>
    </row>
    <row r="52" spans="1:46">
      <c r="A52" s="16" t="s">
        <v>41</v>
      </c>
      <c r="B52" s="14" t="s">
        <v>36</v>
      </c>
      <c r="C52" s="13">
        <v>52070.323100000001</v>
      </c>
      <c r="D52" s="13">
        <v>2.0000000000000001E-4</v>
      </c>
      <c r="E52">
        <f t="shared" si="1"/>
        <v>10000.523905533126</v>
      </c>
      <c r="F52" s="6">
        <f t="shared" si="2"/>
        <v>10000.5</v>
      </c>
      <c r="G52" s="6">
        <f t="shared" si="3"/>
        <v>1.2370149997877888E-2</v>
      </c>
      <c r="I52">
        <f t="shared" si="11"/>
        <v>1.2370149997877888E-2</v>
      </c>
      <c r="P52">
        <f t="shared" si="5"/>
        <v>1.3208178758195009E-2</v>
      </c>
      <c r="Q52" s="2">
        <f t="shared" si="6"/>
        <v>37051.823100000001</v>
      </c>
      <c r="R52">
        <f t="shared" si="7"/>
        <v>7.0229220311865081E-7</v>
      </c>
      <c r="S52">
        <v>1</v>
      </c>
      <c r="T52">
        <f t="shared" si="8"/>
        <v>7.0229220311865081E-7</v>
      </c>
      <c r="AH52" s="16" t="s">
        <v>41</v>
      </c>
      <c r="AI52" s="14" t="s">
        <v>33</v>
      </c>
      <c r="AJ52" s="13">
        <v>52375.367700000003</v>
      </c>
      <c r="AK52" s="13">
        <v>2.0000000000000001E-4</v>
      </c>
      <c r="AL52" s="102">
        <v>10590</v>
      </c>
      <c r="AM52" s="102">
        <v>1.4477000004262663E-2</v>
      </c>
      <c r="AN52" s="102">
        <v>1</v>
      </c>
      <c r="AT52">
        <v>1</v>
      </c>
    </row>
    <row r="53" spans="1:46">
      <c r="A53" s="16" t="s">
        <v>41</v>
      </c>
      <c r="B53" s="14" t="s">
        <v>33</v>
      </c>
      <c r="C53" s="13">
        <v>52375.367700000003</v>
      </c>
      <c r="D53" s="13">
        <v>2.0000000000000001E-4</v>
      </c>
      <c r="E53">
        <f t="shared" ref="E53:E87" si="12">(C53-C$7)/C$8</f>
        <v>10590.027977057925</v>
      </c>
      <c r="F53" s="6">
        <f t="shared" ref="F53:F84" si="13">ROUND(2*E53,0)/2</f>
        <v>10590</v>
      </c>
      <c r="G53" s="6">
        <f t="shared" ref="G53:G84" si="14">+C53-(C$7+F53*C$8)</f>
        <v>1.4477000004262663E-2</v>
      </c>
      <c r="I53">
        <f t="shared" si="11"/>
        <v>1.4477000004262663E-2</v>
      </c>
      <c r="P53">
        <f t="shared" ref="P53:P87" si="15">+D$11+D$12*F53+D$13*F53^2</f>
        <v>1.4700830235983633E-2</v>
      </c>
      <c r="Q53" s="2">
        <f t="shared" ref="Q53:Q87" si="16">C53-15018.5</f>
        <v>37356.867700000003</v>
      </c>
      <c r="R53">
        <f t="shared" ref="R53:R87" si="17">+(P53-G53)^2</f>
        <v>5.0099972632263147E-8</v>
      </c>
      <c r="S53">
        <v>1</v>
      </c>
      <c r="T53">
        <f t="shared" ref="T53:T84" si="18">S53*R53</f>
        <v>5.0099972632263147E-8</v>
      </c>
      <c r="AH53" s="16" t="s">
        <v>42</v>
      </c>
      <c r="AI53" s="14" t="s">
        <v>36</v>
      </c>
      <c r="AJ53" s="13">
        <v>52740.4401</v>
      </c>
      <c r="AK53" s="98">
        <v>1.1000000000000001E-3</v>
      </c>
      <c r="AL53" s="102">
        <v>11295.5</v>
      </c>
      <c r="AM53" s="102">
        <v>1.9058649995713495E-2</v>
      </c>
      <c r="AN53" s="102">
        <v>0.5</v>
      </c>
      <c r="AT53">
        <v>0.8</v>
      </c>
    </row>
    <row r="54" spans="1:46">
      <c r="A54" s="16" t="s">
        <v>42</v>
      </c>
      <c r="B54" s="14" t="s">
        <v>36</v>
      </c>
      <c r="C54" s="13">
        <v>52740.4401</v>
      </c>
      <c r="D54" s="98">
        <v>1.1000000000000001E-3</v>
      </c>
      <c r="E54">
        <f t="shared" si="12"/>
        <v>11295.536831177382</v>
      </c>
      <c r="F54">
        <f t="shared" si="13"/>
        <v>11295.5</v>
      </c>
      <c r="G54">
        <f t="shared" si="14"/>
        <v>1.9058649995713495E-2</v>
      </c>
      <c r="P54">
        <f t="shared" si="15"/>
        <v>1.6609199108000374E-2</v>
      </c>
      <c r="Q54" s="2">
        <f t="shared" si="16"/>
        <v>37721.9401</v>
      </c>
      <c r="R54">
        <f t="shared" si="17"/>
        <v>5.9998096513185946E-6</v>
      </c>
      <c r="S54">
        <v>1</v>
      </c>
      <c r="T54">
        <f t="shared" si="18"/>
        <v>5.9998096513185946E-6</v>
      </c>
      <c r="AH54" s="16" t="s">
        <v>43</v>
      </c>
      <c r="AI54" s="14" t="s">
        <v>36</v>
      </c>
      <c r="AJ54" s="13">
        <v>52757.514199999998</v>
      </c>
      <c r="AK54" s="13">
        <v>2.0000000000000001E-4</v>
      </c>
      <c r="AL54" s="102">
        <v>11328.5</v>
      </c>
      <c r="AM54" s="102">
        <v>1.6988549999950919E-2</v>
      </c>
      <c r="AN54" s="102">
        <v>1</v>
      </c>
      <c r="AT54">
        <v>0.5</v>
      </c>
    </row>
    <row r="55" spans="1:46">
      <c r="A55" s="16" t="s">
        <v>43</v>
      </c>
      <c r="B55" s="14" t="s">
        <v>36</v>
      </c>
      <c r="C55" s="13">
        <v>52757.514199999998</v>
      </c>
      <c r="D55" s="13">
        <v>2.0000000000000001E-4</v>
      </c>
      <c r="E55">
        <f t="shared" si="12"/>
        <v>11328.532830672604</v>
      </c>
      <c r="F55" s="6">
        <f t="shared" si="13"/>
        <v>11328.5</v>
      </c>
      <c r="G55" s="6">
        <f t="shared" si="14"/>
        <v>1.6988549999950919E-2</v>
      </c>
      <c r="I55">
        <f>G55</f>
        <v>1.6988549999950919E-2</v>
      </c>
      <c r="P55">
        <f t="shared" si="15"/>
        <v>1.6701717950825479E-2</v>
      </c>
      <c r="Q55" s="2">
        <f t="shared" si="16"/>
        <v>37739.014199999998</v>
      </c>
      <c r="R55">
        <f t="shared" si="17"/>
        <v>8.2272624405499154E-8</v>
      </c>
      <c r="S55">
        <v>1</v>
      </c>
      <c r="T55">
        <f t="shared" si="18"/>
        <v>8.2272624405499154E-8</v>
      </c>
      <c r="AH55" s="16" t="s">
        <v>43</v>
      </c>
      <c r="AI55" s="14" t="s">
        <v>36</v>
      </c>
      <c r="AJ55" s="13">
        <v>52813.3986</v>
      </c>
      <c r="AK55" s="98">
        <v>5.1999999999999998E-3</v>
      </c>
      <c r="AL55" s="102">
        <v>11436.5</v>
      </c>
      <c r="AM55" s="102">
        <v>1.5740949995233677E-2</v>
      </c>
      <c r="AN55" s="102">
        <v>0.1</v>
      </c>
      <c r="AT55">
        <v>0.8</v>
      </c>
    </row>
    <row r="56" spans="1:46">
      <c r="A56" s="16" t="s">
        <v>43</v>
      </c>
      <c r="B56" s="14" t="s">
        <v>36</v>
      </c>
      <c r="C56" s="13">
        <v>52813.3986</v>
      </c>
      <c r="D56" s="98">
        <v>5.1999999999999998E-3</v>
      </c>
      <c r="E56">
        <f t="shared" si="12"/>
        <v>11436.530419663597</v>
      </c>
      <c r="F56">
        <f t="shared" si="13"/>
        <v>11436.5</v>
      </c>
      <c r="G56">
        <f t="shared" si="14"/>
        <v>1.5740949995233677E-2</v>
      </c>
      <c r="P56">
        <f t="shared" si="15"/>
        <v>1.7006540319273133E-2</v>
      </c>
      <c r="Q56" s="2">
        <f t="shared" si="16"/>
        <v>37794.8986</v>
      </c>
      <c r="R56">
        <f t="shared" si="17"/>
        <v>1.6017188683022939E-6</v>
      </c>
      <c r="S56">
        <v>1</v>
      </c>
      <c r="T56">
        <f t="shared" si="18"/>
        <v>1.6017188683022939E-6</v>
      </c>
      <c r="AH56" s="90" t="s">
        <v>159</v>
      </c>
      <c r="AI56" s="88" t="s">
        <v>33</v>
      </c>
      <c r="AJ56" s="87">
        <v>52835.3914</v>
      </c>
      <c r="AK56" s="89" t="s">
        <v>158</v>
      </c>
      <c r="AL56" s="102">
        <v>11479</v>
      </c>
      <c r="AM56" s="102">
        <v>1.6503699996974319E-2</v>
      </c>
      <c r="AN56" s="102">
        <v>1</v>
      </c>
      <c r="AT56">
        <v>0.8</v>
      </c>
    </row>
    <row r="57" spans="1:46">
      <c r="A57" s="90" t="s">
        <v>163</v>
      </c>
      <c r="B57" s="88" t="s">
        <v>33</v>
      </c>
      <c r="C57" s="87">
        <v>52835.3914</v>
      </c>
      <c r="D57" s="89" t="s">
        <v>158</v>
      </c>
      <c r="E57">
        <f t="shared" si="12"/>
        <v>11479.03189369143</v>
      </c>
      <c r="F57">
        <f t="shared" si="13"/>
        <v>11479</v>
      </c>
      <c r="G57">
        <f t="shared" si="14"/>
        <v>1.6503699996974319E-2</v>
      </c>
      <c r="N57">
        <f>G57</f>
        <v>1.6503699996974319E-2</v>
      </c>
      <c r="P57">
        <f t="shared" si="15"/>
        <v>1.7127347671429687E-2</v>
      </c>
      <c r="Q57" s="2">
        <f t="shared" si="16"/>
        <v>37816.8914</v>
      </c>
      <c r="R57">
        <f t="shared" si="17"/>
        <v>3.8893642185358869E-7</v>
      </c>
      <c r="S57">
        <v>1</v>
      </c>
      <c r="T57">
        <f t="shared" si="18"/>
        <v>3.8893642185358869E-7</v>
      </c>
      <c r="AH57" s="90" t="s">
        <v>159</v>
      </c>
      <c r="AI57" s="88" t="s">
        <v>36</v>
      </c>
      <c r="AJ57" s="87">
        <v>53119.219599999997</v>
      </c>
      <c r="AK57" s="89" t="s">
        <v>158</v>
      </c>
      <c r="AL57" s="102">
        <v>12027.5</v>
      </c>
      <c r="AM57" s="102">
        <v>1.8058249996101949E-2</v>
      </c>
      <c r="AN57" s="102">
        <v>1</v>
      </c>
      <c r="AT57">
        <v>1</v>
      </c>
    </row>
    <row r="58" spans="1:46">
      <c r="A58" s="90" t="s">
        <v>163</v>
      </c>
      <c r="B58" s="88" t="s">
        <v>36</v>
      </c>
      <c r="C58" s="87">
        <v>53119.219599999997</v>
      </c>
      <c r="D58" s="89" t="s">
        <v>158</v>
      </c>
      <c r="E58">
        <f t="shared" si="12"/>
        <v>12027.534897886724</v>
      </c>
      <c r="F58">
        <f t="shared" si="13"/>
        <v>12027.5</v>
      </c>
      <c r="G58">
        <f t="shared" si="14"/>
        <v>1.8058249996101949E-2</v>
      </c>
      <c r="N58">
        <f>G58</f>
        <v>1.8058249996101949E-2</v>
      </c>
      <c r="P58">
        <f t="shared" si="15"/>
        <v>1.8729759410007478E-2</v>
      </c>
      <c r="Q58" s="2">
        <f t="shared" si="16"/>
        <v>38100.719599999997</v>
      </c>
      <c r="R58">
        <f t="shared" si="17"/>
        <v>4.5092489296374654E-7</v>
      </c>
      <c r="S58">
        <v>1</v>
      </c>
      <c r="T58">
        <f t="shared" si="18"/>
        <v>4.5092489296374654E-7</v>
      </c>
      <c r="AH58" s="90" t="s">
        <v>159</v>
      </c>
      <c r="AI58" s="88" t="s">
        <v>33</v>
      </c>
      <c r="AJ58" s="87">
        <v>53413.3989</v>
      </c>
      <c r="AK58" s="89" t="s">
        <v>158</v>
      </c>
      <c r="AL58" s="102">
        <v>12596</v>
      </c>
      <c r="AM58" s="102">
        <v>2.151880000019446E-2</v>
      </c>
      <c r="AN58" s="102">
        <v>1</v>
      </c>
      <c r="AT58">
        <v>1</v>
      </c>
    </row>
    <row r="59" spans="1:46">
      <c r="A59" s="90" t="s">
        <v>163</v>
      </c>
      <c r="B59" s="88" t="s">
        <v>33</v>
      </c>
      <c r="C59" s="87">
        <v>53413.3989</v>
      </c>
      <c r="D59" s="89" t="s">
        <v>158</v>
      </c>
      <c r="E59">
        <f t="shared" si="12"/>
        <v>12596.041585460662</v>
      </c>
      <c r="F59">
        <f t="shared" si="13"/>
        <v>12596</v>
      </c>
      <c r="G59">
        <f t="shared" si="14"/>
        <v>2.151880000019446E-2</v>
      </c>
      <c r="N59">
        <f>G59</f>
        <v>2.151880000019446E-2</v>
      </c>
      <c r="P59">
        <f t="shared" si="15"/>
        <v>2.047539489899327E-2</v>
      </c>
      <c r="Q59" s="2">
        <f t="shared" si="16"/>
        <v>38394.8989</v>
      </c>
      <c r="R59">
        <f t="shared" si="17"/>
        <v>1.0886942052126666E-6</v>
      </c>
      <c r="S59">
        <v>1</v>
      </c>
      <c r="T59">
        <f t="shared" si="18"/>
        <v>1.0886942052126666E-6</v>
      </c>
      <c r="AH59" s="15" t="s">
        <v>136</v>
      </c>
      <c r="AI59" s="25"/>
      <c r="AJ59" s="27">
        <v>53413.398999999998</v>
      </c>
      <c r="AK59" s="27">
        <v>4.0000000000000002E-4</v>
      </c>
      <c r="AL59" s="102">
        <v>12596</v>
      </c>
      <c r="AM59" s="102">
        <v>2.1618799997668248E-2</v>
      </c>
      <c r="AN59" s="102">
        <v>1</v>
      </c>
      <c r="AT59">
        <v>0.5</v>
      </c>
    </row>
    <row r="60" spans="1:46">
      <c r="A60" s="15" t="s">
        <v>136</v>
      </c>
      <c r="B60" s="25"/>
      <c r="C60" s="27">
        <v>53413.398999999998</v>
      </c>
      <c r="D60" s="27">
        <v>4.0000000000000002E-4</v>
      </c>
      <c r="E60">
        <f t="shared" si="12"/>
        <v>12596.041778712422</v>
      </c>
      <c r="F60" s="6">
        <f t="shared" si="13"/>
        <v>12596</v>
      </c>
      <c r="G60" s="6">
        <f t="shared" si="14"/>
        <v>2.1618799997668248E-2</v>
      </c>
      <c r="N60">
        <f>G60</f>
        <v>2.1618799997668248E-2</v>
      </c>
      <c r="P60">
        <f t="shared" si="15"/>
        <v>2.047539489899327E-2</v>
      </c>
      <c r="Q60" s="2">
        <f t="shared" si="16"/>
        <v>38394.898999999998</v>
      </c>
      <c r="R60">
        <f t="shared" si="17"/>
        <v>1.3073752196759363E-6</v>
      </c>
      <c r="S60">
        <v>1</v>
      </c>
      <c r="T60">
        <f t="shared" si="18"/>
        <v>1.3073752196759363E-6</v>
      </c>
      <c r="AH60" s="90" t="s">
        <v>159</v>
      </c>
      <c r="AI60" s="88" t="s">
        <v>33</v>
      </c>
      <c r="AJ60" s="87">
        <v>53413.399100000002</v>
      </c>
      <c r="AK60" s="89" t="s">
        <v>158</v>
      </c>
      <c r="AL60" s="102">
        <v>12596</v>
      </c>
      <c r="AM60" s="102">
        <v>2.1718800002417993E-2</v>
      </c>
      <c r="AN60" s="102">
        <v>1</v>
      </c>
      <c r="AT60">
        <v>0.5</v>
      </c>
    </row>
    <row r="61" spans="1:46">
      <c r="A61" s="90" t="s">
        <v>163</v>
      </c>
      <c r="B61" s="88" t="s">
        <v>33</v>
      </c>
      <c r="C61" s="87">
        <v>53413.399100000002</v>
      </c>
      <c r="D61" s="89" t="s">
        <v>158</v>
      </c>
      <c r="E61">
        <f t="shared" si="12"/>
        <v>12596.041971964196</v>
      </c>
      <c r="F61">
        <f t="shared" si="13"/>
        <v>12596</v>
      </c>
      <c r="G61">
        <f t="shared" si="14"/>
        <v>2.1718800002417993E-2</v>
      </c>
      <c r="N61">
        <f>G61</f>
        <v>2.1718800002417993E-2</v>
      </c>
      <c r="P61">
        <f t="shared" si="15"/>
        <v>2.047539489899327E-2</v>
      </c>
      <c r="Q61" s="2">
        <f t="shared" si="16"/>
        <v>38394.899100000002</v>
      </c>
      <c r="R61">
        <f t="shared" si="17"/>
        <v>1.5460562512226465E-6</v>
      </c>
      <c r="S61">
        <v>1</v>
      </c>
      <c r="T61">
        <f t="shared" si="18"/>
        <v>1.5460562512226465E-6</v>
      </c>
      <c r="AH61" s="24" t="s">
        <v>51</v>
      </c>
      <c r="AI61" s="25"/>
      <c r="AJ61" s="27">
        <v>53461.521399999998</v>
      </c>
      <c r="AK61" s="79">
        <v>5.9999999999999995E-4</v>
      </c>
      <c r="AL61" s="102">
        <v>12689</v>
      </c>
      <c r="AM61" s="102">
        <v>2.0266699997591786E-2</v>
      </c>
      <c r="AN61" s="102">
        <v>1</v>
      </c>
      <c r="AT61">
        <v>0.5</v>
      </c>
    </row>
    <row r="62" spans="1:46">
      <c r="A62" s="24" t="s">
        <v>51</v>
      </c>
      <c r="B62" s="25"/>
      <c r="C62" s="27">
        <v>53461.521399999998</v>
      </c>
      <c r="D62" s="79">
        <v>5.9999999999999995E-4</v>
      </c>
      <c r="E62">
        <f t="shared" si="12"/>
        <v>12689.039165755317</v>
      </c>
      <c r="F62" s="6">
        <f t="shared" si="13"/>
        <v>12689</v>
      </c>
      <c r="G62" s="6">
        <f t="shared" si="14"/>
        <v>2.0266699997591786E-2</v>
      </c>
      <c r="I62">
        <f>G62</f>
        <v>2.0266699997591786E-2</v>
      </c>
      <c r="P62">
        <f t="shared" si="15"/>
        <v>2.0769175433019007E-2</v>
      </c>
      <c r="Q62" s="2">
        <f t="shared" si="16"/>
        <v>38443.021399999998</v>
      </c>
      <c r="R62">
        <f t="shared" si="17"/>
        <v>2.5248156320777517E-7</v>
      </c>
      <c r="S62">
        <v>1</v>
      </c>
      <c r="T62">
        <f t="shared" si="18"/>
        <v>2.5248156320777517E-7</v>
      </c>
      <c r="U62" t="s">
        <v>162</v>
      </c>
      <c r="AH62" s="90" t="s">
        <v>159</v>
      </c>
      <c r="AI62" s="88" t="s">
        <v>36</v>
      </c>
      <c r="AJ62" s="87">
        <v>53475.230300000003</v>
      </c>
      <c r="AK62" s="89" t="s">
        <v>158</v>
      </c>
      <c r="AL62" s="102">
        <v>12715.5</v>
      </c>
      <c r="AM62" s="102">
        <v>1.648465000471333E-2</v>
      </c>
      <c r="AN62" s="102">
        <v>1</v>
      </c>
      <c r="AT62">
        <v>1</v>
      </c>
    </row>
    <row r="63" spans="1:46">
      <c r="A63" s="90" t="s">
        <v>163</v>
      </c>
      <c r="B63" s="88" t="s">
        <v>36</v>
      </c>
      <c r="C63" s="87">
        <v>53475.230300000003</v>
      </c>
      <c r="D63" s="89" t="s">
        <v>158</v>
      </c>
      <c r="E63">
        <f t="shared" si="12"/>
        <v>12715.531856876973</v>
      </c>
      <c r="F63">
        <f t="shared" si="13"/>
        <v>12715.5</v>
      </c>
      <c r="G63">
        <f t="shared" si="14"/>
        <v>1.648465000471333E-2</v>
      </c>
      <c r="N63">
        <f t="shared" ref="N63:N73" si="19">G63</f>
        <v>1.648465000471333E-2</v>
      </c>
      <c r="P63">
        <f t="shared" si="15"/>
        <v>2.0853309953648171E-2</v>
      </c>
      <c r="Q63" s="2">
        <f t="shared" si="16"/>
        <v>38456.730300000003</v>
      </c>
      <c r="R63">
        <f t="shared" si="17"/>
        <v>1.9085189749427367E-5</v>
      </c>
      <c r="S63">
        <v>1</v>
      </c>
      <c r="T63">
        <f t="shared" si="18"/>
        <v>1.9085189749427367E-5</v>
      </c>
      <c r="AH63" s="90" t="s">
        <v>159</v>
      </c>
      <c r="AI63" s="88" t="s">
        <v>36</v>
      </c>
      <c r="AJ63" s="87">
        <v>53475.232100000001</v>
      </c>
      <c r="AK63" s="89" t="s">
        <v>158</v>
      </c>
      <c r="AL63" s="102">
        <v>12715.5</v>
      </c>
      <c r="AM63" s="102">
        <v>1.8284650002897251E-2</v>
      </c>
      <c r="AN63" s="102">
        <v>1</v>
      </c>
      <c r="AT63">
        <v>0.2</v>
      </c>
    </row>
    <row r="64" spans="1:46">
      <c r="A64" s="90" t="s">
        <v>163</v>
      </c>
      <c r="B64" s="88" t="s">
        <v>36</v>
      </c>
      <c r="C64" s="87">
        <v>53475.232100000001</v>
      </c>
      <c r="D64" s="89" t="s">
        <v>158</v>
      </c>
      <c r="E64">
        <f t="shared" si="12"/>
        <v>12715.535335408727</v>
      </c>
      <c r="F64">
        <f t="shared" si="13"/>
        <v>12715.5</v>
      </c>
      <c r="G64">
        <f t="shared" si="14"/>
        <v>1.8284650002897251E-2</v>
      </c>
      <c r="N64">
        <f t="shared" si="19"/>
        <v>1.8284650002897251E-2</v>
      </c>
      <c r="P64">
        <f t="shared" si="15"/>
        <v>2.0853309953648171E-2</v>
      </c>
      <c r="Q64" s="2">
        <f t="shared" si="16"/>
        <v>38456.732100000001</v>
      </c>
      <c r="R64">
        <f t="shared" si="17"/>
        <v>6.5980139425917179E-6</v>
      </c>
      <c r="S64">
        <v>1</v>
      </c>
      <c r="T64">
        <f t="shared" si="18"/>
        <v>6.5980139425917179E-6</v>
      </c>
      <c r="AH64" s="90" t="s">
        <v>159</v>
      </c>
      <c r="AI64" s="88" t="s">
        <v>36</v>
      </c>
      <c r="AJ64" s="87">
        <v>53475.2376</v>
      </c>
      <c r="AK64" s="89" t="s">
        <v>158</v>
      </c>
      <c r="AL64" s="102">
        <v>12715.5</v>
      </c>
      <c r="AM64" s="102">
        <v>2.3784650002198759E-2</v>
      </c>
      <c r="AN64" s="102">
        <v>1</v>
      </c>
      <c r="AT64">
        <v>0.5</v>
      </c>
    </row>
    <row r="65" spans="1:46">
      <c r="A65" s="90" t="s">
        <v>163</v>
      </c>
      <c r="B65" s="88" t="s">
        <v>36</v>
      </c>
      <c r="C65" s="87">
        <v>53475.2376</v>
      </c>
      <c r="D65" s="89" t="s">
        <v>158</v>
      </c>
      <c r="E65">
        <f t="shared" si="12"/>
        <v>12715.545964255765</v>
      </c>
      <c r="F65">
        <f t="shared" si="13"/>
        <v>12715.5</v>
      </c>
      <c r="G65">
        <f t="shared" si="14"/>
        <v>2.3784650002198759E-2</v>
      </c>
      <c r="N65">
        <f t="shared" si="19"/>
        <v>2.3784650002198759E-2</v>
      </c>
      <c r="P65">
        <f t="shared" si="15"/>
        <v>2.0853309953648171E-2</v>
      </c>
      <c r="Q65" s="2">
        <f t="shared" si="16"/>
        <v>38456.7376</v>
      </c>
      <c r="R65">
        <f t="shared" si="17"/>
        <v>8.5927544802365655E-6</v>
      </c>
      <c r="S65">
        <v>1</v>
      </c>
      <c r="T65">
        <f t="shared" si="18"/>
        <v>8.5927544802365655E-6</v>
      </c>
      <c r="AH65" s="90" t="s">
        <v>159</v>
      </c>
      <c r="AI65" s="88" t="s">
        <v>36</v>
      </c>
      <c r="AJ65" s="87">
        <v>53476.268100000001</v>
      </c>
      <c r="AK65" s="89" t="s">
        <v>158</v>
      </c>
      <c r="AL65" s="102">
        <v>12717.5</v>
      </c>
      <c r="AM65" s="102">
        <v>1.9365250002010725E-2</v>
      </c>
      <c r="AN65" s="102">
        <v>1</v>
      </c>
      <c r="AT65">
        <v>0.2</v>
      </c>
    </row>
    <row r="66" spans="1:46">
      <c r="A66" s="90" t="s">
        <v>163</v>
      </c>
      <c r="B66" s="88" t="s">
        <v>36</v>
      </c>
      <c r="C66" s="87">
        <v>53476.268100000001</v>
      </c>
      <c r="D66" s="89" t="s">
        <v>158</v>
      </c>
      <c r="E66">
        <f t="shared" si="12"/>
        <v>12717.537423687294</v>
      </c>
      <c r="F66">
        <f t="shared" si="13"/>
        <v>12717.5</v>
      </c>
      <c r="G66">
        <f t="shared" si="14"/>
        <v>1.9365250002010725E-2</v>
      </c>
      <c r="N66">
        <f t="shared" si="19"/>
        <v>1.9365250002010725E-2</v>
      </c>
      <c r="P66">
        <f t="shared" si="15"/>
        <v>2.0859667340125208E-2</v>
      </c>
      <c r="Q66" s="2">
        <f t="shared" si="16"/>
        <v>38457.768100000001</v>
      </c>
      <c r="R66">
        <f t="shared" si="17"/>
        <v>2.2332831804571749E-6</v>
      </c>
      <c r="S66">
        <v>1</v>
      </c>
      <c r="T66">
        <f t="shared" si="18"/>
        <v>2.2332831804571749E-6</v>
      </c>
      <c r="AH66" s="90" t="s">
        <v>159</v>
      </c>
      <c r="AI66" s="88" t="s">
        <v>36</v>
      </c>
      <c r="AJ66" s="87">
        <v>53476.269099999998</v>
      </c>
      <c r="AK66" s="89" t="s">
        <v>158</v>
      </c>
      <c r="AL66" s="102">
        <v>12717.5</v>
      </c>
      <c r="AM66" s="102">
        <v>2.0365249998576473E-2</v>
      </c>
      <c r="AN66" s="102">
        <v>1</v>
      </c>
      <c r="AT66">
        <v>0.5</v>
      </c>
    </row>
    <row r="67" spans="1:46">
      <c r="A67" s="90" t="s">
        <v>163</v>
      </c>
      <c r="B67" s="88" t="s">
        <v>36</v>
      </c>
      <c r="C67" s="87">
        <v>53476.269099999998</v>
      </c>
      <c r="D67" s="89" t="s">
        <v>158</v>
      </c>
      <c r="E67">
        <f t="shared" si="12"/>
        <v>12717.53935620493</v>
      </c>
      <c r="F67">
        <f t="shared" si="13"/>
        <v>12717.5</v>
      </c>
      <c r="G67">
        <f t="shared" si="14"/>
        <v>2.0365249998576473E-2</v>
      </c>
      <c r="N67">
        <f t="shared" si="19"/>
        <v>2.0365249998576473E-2</v>
      </c>
      <c r="P67">
        <f t="shared" si="15"/>
        <v>2.0859667340125208E-2</v>
      </c>
      <c r="Q67" s="2">
        <f t="shared" si="16"/>
        <v>38457.769099999998</v>
      </c>
      <c r="R67">
        <f t="shared" si="17"/>
        <v>2.4444850762411768E-7</v>
      </c>
      <c r="S67">
        <v>1</v>
      </c>
      <c r="T67">
        <f t="shared" si="18"/>
        <v>2.4444850762411768E-7</v>
      </c>
      <c r="AH67" s="90" t="s">
        <v>159</v>
      </c>
      <c r="AI67" s="88" t="s">
        <v>36</v>
      </c>
      <c r="AJ67" s="87">
        <v>53476.269200000002</v>
      </c>
      <c r="AK67" s="89" t="s">
        <v>158</v>
      </c>
      <c r="AL67" s="102">
        <v>12717.5</v>
      </c>
      <c r="AM67" s="102">
        <v>2.0465250003326219E-2</v>
      </c>
      <c r="AN67" s="102">
        <v>1</v>
      </c>
      <c r="AT67">
        <v>1</v>
      </c>
    </row>
    <row r="68" spans="1:46">
      <c r="A68" s="90" t="s">
        <v>163</v>
      </c>
      <c r="B68" s="88" t="s">
        <v>36</v>
      </c>
      <c r="C68" s="87">
        <v>53476.269200000002</v>
      </c>
      <c r="D68" s="89" t="s">
        <v>158</v>
      </c>
      <c r="E68">
        <f t="shared" si="12"/>
        <v>12717.539549456704</v>
      </c>
      <c r="F68">
        <f t="shared" si="13"/>
        <v>12717.5</v>
      </c>
      <c r="G68">
        <f t="shared" si="14"/>
        <v>2.0465250003326219E-2</v>
      </c>
      <c r="N68">
        <f t="shared" si="19"/>
        <v>2.0465250003326219E-2</v>
      </c>
      <c r="P68">
        <f t="shared" si="15"/>
        <v>2.0859667340125208E-2</v>
      </c>
      <c r="Q68" s="2">
        <f t="shared" si="16"/>
        <v>38457.769200000002</v>
      </c>
      <c r="R68">
        <f t="shared" si="17"/>
        <v>1.5556503556760718E-7</v>
      </c>
      <c r="S68">
        <v>1</v>
      </c>
      <c r="T68">
        <f t="shared" si="18"/>
        <v>1.5556503556760718E-7</v>
      </c>
      <c r="AH68" s="90" t="s">
        <v>159</v>
      </c>
      <c r="AI68" s="88" t="s">
        <v>33</v>
      </c>
      <c r="AJ68" s="87">
        <v>53485.327700000002</v>
      </c>
      <c r="AK68" s="89" t="s">
        <v>158</v>
      </c>
      <c r="AL68" s="102">
        <v>12735</v>
      </c>
      <c r="AM68" s="102">
        <v>2.342050000152085E-2</v>
      </c>
      <c r="AN68" s="102">
        <v>1</v>
      </c>
      <c r="AT68">
        <v>1</v>
      </c>
    </row>
    <row r="69" spans="1:46">
      <c r="A69" s="90" t="s">
        <v>163</v>
      </c>
      <c r="B69" s="88" t="s">
        <v>33</v>
      </c>
      <c r="C69" s="87">
        <v>53485.327700000002</v>
      </c>
      <c r="D69" s="89" t="s">
        <v>158</v>
      </c>
      <c r="E69">
        <f t="shared" si="12"/>
        <v>12735.045260529469</v>
      </c>
      <c r="F69">
        <f t="shared" si="13"/>
        <v>12735</v>
      </c>
      <c r="G69">
        <f t="shared" si="14"/>
        <v>2.342050000152085E-2</v>
      </c>
      <c r="N69">
        <f t="shared" si="19"/>
        <v>2.342050000152085E-2</v>
      </c>
      <c r="P69">
        <f t="shared" si="15"/>
        <v>2.091534003966147E-2</v>
      </c>
      <c r="Q69" s="2">
        <f t="shared" si="16"/>
        <v>38466.827700000002</v>
      </c>
      <c r="R69">
        <f t="shared" si="17"/>
        <v>6.275826434503291E-6</v>
      </c>
      <c r="S69">
        <v>1</v>
      </c>
      <c r="T69">
        <f t="shared" si="18"/>
        <v>6.275826434503291E-6</v>
      </c>
      <c r="AH69" s="90" t="s">
        <v>159</v>
      </c>
      <c r="AI69" s="88" t="s">
        <v>33</v>
      </c>
      <c r="AJ69" s="87">
        <v>53504.470699999998</v>
      </c>
      <c r="AK69" s="89" t="s">
        <v>158</v>
      </c>
      <c r="AL69" s="102">
        <v>12772</v>
      </c>
      <c r="AM69" s="102">
        <v>2.0411599994986318E-2</v>
      </c>
      <c r="AN69" s="102">
        <v>1</v>
      </c>
      <c r="AT69">
        <v>0.5</v>
      </c>
    </row>
    <row r="70" spans="1:46">
      <c r="A70" s="90" t="s">
        <v>163</v>
      </c>
      <c r="B70" s="88" t="s">
        <v>33</v>
      </c>
      <c r="C70" s="87">
        <v>53504.470699999998</v>
      </c>
      <c r="D70" s="89" t="s">
        <v>158</v>
      </c>
      <c r="E70">
        <f t="shared" si="12"/>
        <v>12772.039445777124</v>
      </c>
      <c r="F70">
        <f t="shared" si="13"/>
        <v>12772</v>
      </c>
      <c r="G70">
        <f t="shared" si="14"/>
        <v>2.0411599994986318E-2</v>
      </c>
      <c r="N70">
        <f t="shared" si="19"/>
        <v>2.0411599994986318E-2</v>
      </c>
      <c r="P70">
        <f t="shared" si="15"/>
        <v>2.1033317300641539E-2</v>
      </c>
      <c r="Q70" s="2">
        <f t="shared" si="16"/>
        <v>38485.970699999998</v>
      </c>
      <c r="R70">
        <f t="shared" si="17"/>
        <v>3.8653240815118708E-7</v>
      </c>
      <c r="S70">
        <v>1</v>
      </c>
      <c r="T70">
        <f t="shared" si="18"/>
        <v>3.8653240815118708E-7</v>
      </c>
      <c r="AH70" s="90" t="s">
        <v>159</v>
      </c>
      <c r="AI70" s="88" t="s">
        <v>33</v>
      </c>
      <c r="AJ70" s="87">
        <v>53504.471400000002</v>
      </c>
      <c r="AK70" s="89" t="s">
        <v>158</v>
      </c>
      <c r="AL70" s="102">
        <v>12772</v>
      </c>
      <c r="AM70" s="102">
        <v>2.1111599999130704E-2</v>
      </c>
      <c r="AN70" s="102">
        <v>1</v>
      </c>
      <c r="AT70">
        <v>1</v>
      </c>
    </row>
    <row r="71" spans="1:46">
      <c r="A71" s="90" t="s">
        <v>163</v>
      </c>
      <c r="B71" s="88" t="s">
        <v>33</v>
      </c>
      <c r="C71" s="87">
        <v>53504.471400000002</v>
      </c>
      <c r="D71" s="89" t="s">
        <v>158</v>
      </c>
      <c r="E71">
        <f t="shared" si="12"/>
        <v>12772.040798539481</v>
      </c>
      <c r="F71">
        <f t="shared" si="13"/>
        <v>12772</v>
      </c>
      <c r="G71">
        <f t="shared" si="14"/>
        <v>2.1111599999130704E-2</v>
      </c>
      <c r="N71">
        <f t="shared" si="19"/>
        <v>2.1111599999130704E-2</v>
      </c>
      <c r="P71">
        <f t="shared" si="15"/>
        <v>2.1033317300641539E-2</v>
      </c>
      <c r="Q71" s="2">
        <f t="shared" si="16"/>
        <v>38485.971400000002</v>
      </c>
      <c r="R71">
        <f t="shared" si="17"/>
        <v>6.1281808827454807E-9</v>
      </c>
      <c r="S71">
        <v>1</v>
      </c>
      <c r="T71">
        <f t="shared" si="18"/>
        <v>6.1281808827454807E-9</v>
      </c>
      <c r="AH71" s="90" t="s">
        <v>159</v>
      </c>
      <c r="AI71" s="88" t="s">
        <v>33</v>
      </c>
      <c r="AJ71" s="87">
        <v>53504.472800000003</v>
      </c>
      <c r="AK71" s="89" t="s">
        <v>158</v>
      </c>
      <c r="AL71" s="102">
        <v>12772</v>
      </c>
      <c r="AM71" s="102">
        <v>2.2511600000143517E-2</v>
      </c>
      <c r="AN71" s="102">
        <v>1</v>
      </c>
      <c r="AT71">
        <v>0.8</v>
      </c>
    </row>
    <row r="72" spans="1:46">
      <c r="A72" s="90" t="s">
        <v>163</v>
      </c>
      <c r="B72" s="88" t="s">
        <v>33</v>
      </c>
      <c r="C72" s="87">
        <v>53504.472800000003</v>
      </c>
      <c r="D72" s="89" t="s">
        <v>158</v>
      </c>
      <c r="E72">
        <f t="shared" si="12"/>
        <v>12772.043504064184</v>
      </c>
      <c r="F72">
        <f t="shared" si="13"/>
        <v>12772</v>
      </c>
      <c r="G72">
        <f t="shared" si="14"/>
        <v>2.2511600000143517E-2</v>
      </c>
      <c r="N72">
        <f t="shared" si="19"/>
        <v>2.2511600000143517E-2</v>
      </c>
      <c r="P72">
        <f t="shared" si="15"/>
        <v>2.1033317300641539E-2</v>
      </c>
      <c r="Q72" s="2">
        <f t="shared" si="16"/>
        <v>38485.972800000003</v>
      </c>
      <c r="R72">
        <f t="shared" si="17"/>
        <v>2.1853197396468555E-6</v>
      </c>
      <c r="S72">
        <v>1</v>
      </c>
      <c r="T72">
        <f t="shared" si="18"/>
        <v>2.1853197396468555E-6</v>
      </c>
      <c r="AH72" s="90" t="s">
        <v>159</v>
      </c>
      <c r="AI72" s="88" t="s">
        <v>33</v>
      </c>
      <c r="AJ72" s="87">
        <v>53504.4735</v>
      </c>
      <c r="AK72" s="89" t="s">
        <v>158</v>
      </c>
      <c r="AL72" s="102">
        <v>12772</v>
      </c>
      <c r="AM72" s="102">
        <v>2.3211599997011945E-2</v>
      </c>
      <c r="AN72" s="102">
        <v>1</v>
      </c>
      <c r="AT72">
        <v>0.5</v>
      </c>
    </row>
    <row r="73" spans="1:46">
      <c r="A73" s="90" t="s">
        <v>163</v>
      </c>
      <c r="B73" s="88" t="s">
        <v>33</v>
      </c>
      <c r="C73" s="87">
        <v>53504.4735</v>
      </c>
      <c r="D73" s="89" t="s">
        <v>158</v>
      </c>
      <c r="E73">
        <f t="shared" si="12"/>
        <v>12772.044856826529</v>
      </c>
      <c r="F73">
        <f t="shared" si="13"/>
        <v>12772</v>
      </c>
      <c r="G73">
        <f t="shared" si="14"/>
        <v>2.3211599997011945E-2</v>
      </c>
      <c r="N73">
        <f t="shared" si="19"/>
        <v>2.3211599997011945E-2</v>
      </c>
      <c r="P73">
        <f t="shared" si="15"/>
        <v>2.1033317300641539E-2</v>
      </c>
      <c r="Q73" s="2">
        <f t="shared" si="16"/>
        <v>38485.9735</v>
      </c>
      <c r="R73">
        <f t="shared" si="17"/>
        <v>4.7449155053067258E-6</v>
      </c>
      <c r="S73">
        <v>1</v>
      </c>
      <c r="T73">
        <f t="shared" si="18"/>
        <v>4.7449155053067258E-6</v>
      </c>
      <c r="AH73" s="24" t="s">
        <v>50</v>
      </c>
      <c r="AI73" s="25" t="s">
        <v>33</v>
      </c>
      <c r="AJ73" s="26">
        <v>53545.350899999998</v>
      </c>
      <c r="AK73" s="26">
        <v>4.0000000000000002E-4</v>
      </c>
      <c r="AL73" s="102">
        <v>12851</v>
      </c>
      <c r="AM73" s="102">
        <v>2.1295299993653316E-2</v>
      </c>
      <c r="AN73" s="102">
        <v>1</v>
      </c>
      <c r="AT73">
        <v>0.5</v>
      </c>
    </row>
    <row r="74" spans="1:46">
      <c r="A74" s="24" t="s">
        <v>50</v>
      </c>
      <c r="B74" s="25" t="s">
        <v>33</v>
      </c>
      <c r="C74" s="26">
        <v>53545.350899999998</v>
      </c>
      <c r="D74" s="26">
        <v>4.0000000000000002E-4</v>
      </c>
      <c r="E74">
        <f t="shared" si="12"/>
        <v>12851.041153542965</v>
      </c>
      <c r="F74" s="6">
        <f t="shared" si="13"/>
        <v>12851</v>
      </c>
      <c r="G74" s="6">
        <f t="shared" si="14"/>
        <v>2.1295299993653316E-2</v>
      </c>
      <c r="I74">
        <f>G74</f>
        <v>2.1295299993653316E-2</v>
      </c>
      <c r="P74">
        <f t="shared" si="15"/>
        <v>2.1286438384758497E-2</v>
      </c>
      <c r="Q74" s="2">
        <f t="shared" si="16"/>
        <v>38526.850899999998</v>
      </c>
      <c r="R74">
        <f t="shared" si="17"/>
        <v>7.8528112204733064E-11</v>
      </c>
      <c r="S74">
        <v>1</v>
      </c>
      <c r="T74">
        <f t="shared" si="18"/>
        <v>7.8528112204733064E-11</v>
      </c>
      <c r="AH74" s="35" t="s">
        <v>57</v>
      </c>
      <c r="AJ74" s="36">
        <v>54131.894999999997</v>
      </c>
      <c r="AK74" s="27">
        <v>2.0000000000000001E-4</v>
      </c>
      <c r="AL74" s="102">
        <v>13984.5</v>
      </c>
      <c r="AM74" s="102">
        <v>2.482534999580821E-2</v>
      </c>
      <c r="AN74" s="102">
        <v>1</v>
      </c>
      <c r="AT74">
        <v>0.8</v>
      </c>
    </row>
    <row r="75" spans="1:46">
      <c r="A75" s="35" t="s">
        <v>57</v>
      </c>
      <c r="C75" s="36">
        <v>54131.894999999997</v>
      </c>
      <c r="D75" s="27">
        <v>2.0000000000000001E-4</v>
      </c>
      <c r="E75">
        <f t="shared" si="12"/>
        <v>13984.547975426871</v>
      </c>
      <c r="F75" s="6">
        <f t="shared" si="13"/>
        <v>13984.5</v>
      </c>
      <c r="G75" s="6">
        <f t="shared" si="14"/>
        <v>2.482534999580821E-2</v>
      </c>
      <c r="J75">
        <f>G75</f>
        <v>2.482534999580821E-2</v>
      </c>
      <c r="P75">
        <f t="shared" si="15"/>
        <v>2.5101767810573748E-2</v>
      </c>
      <c r="Q75" s="2">
        <f t="shared" si="16"/>
        <v>39113.394999999997</v>
      </c>
      <c r="R75">
        <f t="shared" si="17"/>
        <v>7.6406808319754893E-8</v>
      </c>
      <c r="S75">
        <v>1</v>
      </c>
      <c r="T75">
        <f t="shared" si="18"/>
        <v>7.6406808319754893E-8</v>
      </c>
      <c r="AH75" s="90" t="s">
        <v>159</v>
      </c>
      <c r="AI75" s="88" t="s">
        <v>33</v>
      </c>
      <c r="AJ75" s="87">
        <v>54547.161899999999</v>
      </c>
      <c r="AK75" s="89" t="s">
        <v>158</v>
      </c>
      <c r="AL75" s="102">
        <v>14787</v>
      </c>
      <c r="AM75" s="102">
        <v>3.0316099997435231E-2</v>
      </c>
      <c r="AN75" s="102">
        <v>1</v>
      </c>
      <c r="AT75">
        <v>1</v>
      </c>
    </row>
    <row r="76" spans="1:46">
      <c r="A76" s="90" t="s">
        <v>163</v>
      </c>
      <c r="B76" s="88" t="s">
        <v>33</v>
      </c>
      <c r="C76" s="87">
        <v>54547.161899999999</v>
      </c>
      <c r="D76" s="89" t="s">
        <v>158</v>
      </c>
      <c r="E76">
        <f t="shared" si="12"/>
        <v>14787.058586398125</v>
      </c>
      <c r="F76">
        <f t="shared" si="13"/>
        <v>14787</v>
      </c>
      <c r="G76">
        <f t="shared" si="14"/>
        <v>3.0316099997435231E-2</v>
      </c>
      <c r="N76">
        <f>G76</f>
        <v>3.0316099997435231E-2</v>
      </c>
      <c r="P76">
        <f t="shared" si="15"/>
        <v>2.8010421418776854E-2</v>
      </c>
      <c r="Q76" s="2">
        <f t="shared" si="16"/>
        <v>39528.661899999999</v>
      </c>
      <c r="R76">
        <f t="shared" si="17"/>
        <v>5.3161537080841123E-6</v>
      </c>
      <c r="S76">
        <v>1</v>
      </c>
      <c r="T76">
        <f t="shared" si="18"/>
        <v>5.3161537080841123E-6</v>
      </c>
      <c r="AH76" s="90" t="s">
        <v>159</v>
      </c>
      <c r="AI76" s="88" t="s">
        <v>33</v>
      </c>
      <c r="AJ76" s="87">
        <v>54554.403899999998</v>
      </c>
      <c r="AK76" s="89" t="s">
        <v>158</v>
      </c>
      <c r="AL76" s="102">
        <v>14801</v>
      </c>
      <c r="AM76" s="102">
        <v>2.7880299996468239E-2</v>
      </c>
      <c r="AN76" s="102">
        <v>1</v>
      </c>
      <c r="AT76">
        <v>0.5</v>
      </c>
    </row>
    <row r="77" spans="1:46">
      <c r="A77" s="90" t="s">
        <v>163</v>
      </c>
      <c r="B77" s="88" t="s">
        <v>33</v>
      </c>
      <c r="C77" s="87">
        <v>54554.403899999998</v>
      </c>
      <c r="D77" s="89" t="s">
        <v>158</v>
      </c>
      <c r="E77">
        <f t="shared" si="12"/>
        <v>14801.053879171646</v>
      </c>
      <c r="F77">
        <f t="shared" si="13"/>
        <v>14801</v>
      </c>
      <c r="G77">
        <f t="shared" si="14"/>
        <v>2.7880299996468239E-2</v>
      </c>
      <c r="N77">
        <f>G77</f>
        <v>2.7880299996468239E-2</v>
      </c>
      <c r="P77">
        <f t="shared" si="15"/>
        <v>2.8062690692003553E-2</v>
      </c>
      <c r="Q77" s="2">
        <f t="shared" si="16"/>
        <v>39535.903899999998</v>
      </c>
      <c r="R77">
        <f t="shared" si="17"/>
        <v>3.3266365817855755E-8</v>
      </c>
      <c r="S77">
        <v>1</v>
      </c>
      <c r="T77">
        <f t="shared" si="18"/>
        <v>3.3266365817855755E-8</v>
      </c>
      <c r="AH77" s="35" t="s">
        <v>58</v>
      </c>
      <c r="AJ77" s="27">
        <v>54557.7673</v>
      </c>
      <c r="AK77" s="27">
        <v>1E-4</v>
      </c>
      <c r="AL77" s="102">
        <v>14807.5</v>
      </c>
      <c r="AM77" s="102">
        <v>2.7792249995400198E-2</v>
      </c>
      <c r="AN77" s="102">
        <v>1</v>
      </c>
      <c r="AT77">
        <v>0.8</v>
      </c>
    </row>
    <row r="78" spans="1:46">
      <c r="A78" s="35" t="s">
        <v>58</v>
      </c>
      <c r="C78" s="27">
        <v>54557.7673</v>
      </c>
      <c r="D78" s="27">
        <v>1E-4</v>
      </c>
      <c r="E78">
        <f t="shared" si="12"/>
        <v>14807.553709013471</v>
      </c>
      <c r="F78" s="6">
        <f t="shared" si="13"/>
        <v>14807.5</v>
      </c>
      <c r="G78" s="6">
        <f t="shared" si="14"/>
        <v>2.7792249995400198E-2</v>
      </c>
      <c r="J78">
        <f>G78</f>
        <v>2.7792249995400198E-2</v>
      </c>
      <c r="P78">
        <f t="shared" si="15"/>
        <v>2.8086976362024025E-2</v>
      </c>
      <c r="Q78" s="2">
        <f t="shared" si="16"/>
        <v>39539.2673</v>
      </c>
      <c r="R78">
        <f t="shared" si="17"/>
        <v>8.6863631183282578E-8</v>
      </c>
      <c r="S78">
        <v>1</v>
      </c>
      <c r="T78">
        <f t="shared" si="18"/>
        <v>8.6863631183282578E-8</v>
      </c>
      <c r="AH78" s="90" t="s">
        <v>159</v>
      </c>
      <c r="AI78" s="88" t="s">
        <v>33</v>
      </c>
      <c r="AJ78" s="87">
        <v>54656.342900000003</v>
      </c>
      <c r="AK78" s="89" t="s">
        <v>158</v>
      </c>
      <c r="AL78" s="102">
        <v>14998</v>
      </c>
      <c r="AM78" s="102">
        <v>2.7319400003761984E-2</v>
      </c>
      <c r="AN78" s="102">
        <v>1</v>
      </c>
      <c r="AT78">
        <v>0.8</v>
      </c>
    </row>
    <row r="79" spans="1:46">
      <c r="A79" s="90" t="s">
        <v>163</v>
      </c>
      <c r="B79" s="88" t="s">
        <v>33</v>
      </c>
      <c r="C79" s="87">
        <v>54656.342900000003</v>
      </c>
      <c r="D79" s="89" t="s">
        <v>158</v>
      </c>
      <c r="E79">
        <f t="shared" si="12"/>
        <v>14998.052795222511</v>
      </c>
      <c r="F79">
        <f t="shared" si="13"/>
        <v>14998</v>
      </c>
      <c r="G79">
        <f t="shared" si="14"/>
        <v>2.7319400003761984E-2</v>
      </c>
      <c r="N79">
        <f t="shared" ref="N79:N84" si="20">G79</f>
        <v>2.7319400003761984E-2</v>
      </c>
      <c r="P79">
        <f t="shared" si="15"/>
        <v>2.8803744569517568E-2</v>
      </c>
      <c r="Q79" s="2">
        <f t="shared" si="16"/>
        <v>39637.842900000003</v>
      </c>
      <c r="R79">
        <f t="shared" si="17"/>
        <v>2.2032787898881312E-6</v>
      </c>
      <c r="S79">
        <v>1</v>
      </c>
      <c r="T79">
        <f t="shared" si="18"/>
        <v>2.2032787898881312E-6</v>
      </c>
      <c r="AH79" s="90" t="s">
        <v>159</v>
      </c>
      <c r="AI79" s="88" t="s">
        <v>36</v>
      </c>
      <c r="AJ79" s="87">
        <v>54665.402600000001</v>
      </c>
      <c r="AK79" s="89" t="s">
        <v>158</v>
      </c>
      <c r="AL79" s="102">
        <v>15015.5</v>
      </c>
      <c r="AM79" s="102">
        <v>3.1474650000745896E-2</v>
      </c>
      <c r="AN79" s="102">
        <v>1</v>
      </c>
      <c r="AT79">
        <v>0.5</v>
      </c>
    </row>
    <row r="80" spans="1:46">
      <c r="A80" s="90" t="s">
        <v>163</v>
      </c>
      <c r="B80" s="88" t="s">
        <v>36</v>
      </c>
      <c r="C80" s="87">
        <v>54665.402600000001</v>
      </c>
      <c r="D80" s="89" t="s">
        <v>158</v>
      </c>
      <c r="E80">
        <f t="shared" si="12"/>
        <v>15015.560825316445</v>
      </c>
      <c r="F80">
        <f t="shared" si="13"/>
        <v>15015.5</v>
      </c>
      <c r="G80">
        <f t="shared" si="14"/>
        <v>3.1474650000745896E-2</v>
      </c>
      <c r="N80">
        <f t="shared" si="20"/>
        <v>3.1474650000745896E-2</v>
      </c>
      <c r="P80">
        <f t="shared" si="15"/>
        <v>2.8870075475171307E-2</v>
      </c>
      <c r="Q80" s="2">
        <f t="shared" si="16"/>
        <v>39646.902600000001</v>
      </c>
      <c r="R80">
        <f t="shared" si="17"/>
        <v>6.7838084592720962E-6</v>
      </c>
      <c r="S80">
        <v>1</v>
      </c>
      <c r="T80">
        <f t="shared" si="18"/>
        <v>6.7838084592720962E-6</v>
      </c>
      <c r="AH80" s="90" t="s">
        <v>159</v>
      </c>
      <c r="AI80" s="88" t="s">
        <v>33</v>
      </c>
      <c r="AJ80" s="87">
        <v>54671.349099999999</v>
      </c>
      <c r="AK80" s="89" t="s">
        <v>158</v>
      </c>
      <c r="AL80" s="102">
        <v>15027</v>
      </c>
      <c r="AM80" s="102">
        <v>2.7188100000785198E-2</v>
      </c>
      <c r="AN80" s="102">
        <v>1</v>
      </c>
      <c r="AT80">
        <v>0.5</v>
      </c>
    </row>
    <row r="81" spans="1:46">
      <c r="A81" s="90" t="s">
        <v>163</v>
      </c>
      <c r="B81" s="88" t="s">
        <v>33</v>
      </c>
      <c r="C81" s="87">
        <v>54671.349099999999</v>
      </c>
      <c r="D81" s="89" t="s">
        <v>158</v>
      </c>
      <c r="E81">
        <f t="shared" si="12"/>
        <v>15027.052541482937</v>
      </c>
      <c r="F81">
        <f t="shared" si="13"/>
        <v>15027</v>
      </c>
      <c r="G81">
        <f t="shared" si="14"/>
        <v>2.7188100000785198E-2</v>
      </c>
      <c r="N81">
        <f t="shared" si="20"/>
        <v>2.7188100000785198E-2</v>
      </c>
      <c r="P81">
        <f t="shared" si="15"/>
        <v>2.8913708889017106E-2</v>
      </c>
      <c r="Q81" s="2">
        <f t="shared" si="16"/>
        <v>39652.849099999999</v>
      </c>
      <c r="R81">
        <f t="shared" si="17"/>
        <v>2.9777260351449621E-6</v>
      </c>
      <c r="S81">
        <v>1</v>
      </c>
      <c r="T81">
        <f t="shared" si="18"/>
        <v>2.9777260351449621E-6</v>
      </c>
      <c r="AH81" s="90" t="s">
        <v>159</v>
      </c>
      <c r="AI81" s="88" t="s">
        <v>36</v>
      </c>
      <c r="AJ81" s="87">
        <v>54678.337699999996</v>
      </c>
      <c r="AK81" s="89" t="s">
        <v>158</v>
      </c>
      <c r="AL81" s="102">
        <v>15040.5</v>
      </c>
      <c r="AM81" s="102">
        <v>3.0082149991358165E-2</v>
      </c>
      <c r="AN81" s="102">
        <v>1</v>
      </c>
      <c r="AT81">
        <v>0.5</v>
      </c>
    </row>
    <row r="82" spans="1:46">
      <c r="A82" s="90" t="s">
        <v>163</v>
      </c>
      <c r="B82" s="88" t="s">
        <v>36</v>
      </c>
      <c r="C82" s="87">
        <v>54678.337699999996</v>
      </c>
      <c r="D82" s="89" t="s">
        <v>158</v>
      </c>
      <c r="E82">
        <f t="shared" si="12"/>
        <v>15040.558134285617</v>
      </c>
      <c r="F82">
        <f t="shared" si="13"/>
        <v>15040.5</v>
      </c>
      <c r="G82">
        <f t="shared" si="14"/>
        <v>3.0082149991358165E-2</v>
      </c>
      <c r="N82">
        <f t="shared" si="20"/>
        <v>3.0082149991358165E-2</v>
      </c>
      <c r="P82">
        <f t="shared" si="15"/>
        <v>2.8964975789778594E-2</v>
      </c>
      <c r="Q82" s="2">
        <f t="shared" si="16"/>
        <v>39659.837699999996</v>
      </c>
      <c r="R82">
        <f t="shared" si="17"/>
        <v>1.2480781966749519E-6</v>
      </c>
      <c r="S82">
        <v>1</v>
      </c>
      <c r="T82">
        <f t="shared" si="18"/>
        <v>1.2480781966749519E-6</v>
      </c>
      <c r="AH82" s="90" t="s">
        <v>159</v>
      </c>
      <c r="AI82" s="88" t="s">
        <v>33</v>
      </c>
      <c r="AJ82" s="87">
        <v>54699.294000000002</v>
      </c>
      <c r="AK82" s="89" t="s">
        <v>158</v>
      </c>
      <c r="AL82" s="102">
        <v>15081</v>
      </c>
      <c r="AM82" s="102">
        <v>2.9264299999340437E-2</v>
      </c>
      <c r="AN82" s="102">
        <v>1</v>
      </c>
      <c r="AT82">
        <v>0.8</v>
      </c>
    </row>
    <row r="83" spans="1:46">
      <c r="A83" s="90" t="s">
        <v>163</v>
      </c>
      <c r="B83" s="88" t="s">
        <v>33</v>
      </c>
      <c r="C83" s="87">
        <v>54699.294000000002</v>
      </c>
      <c r="D83" s="89" t="s">
        <v>158</v>
      </c>
      <c r="E83">
        <f t="shared" si="12"/>
        <v>15081.056553776072</v>
      </c>
      <c r="F83">
        <f t="shared" si="13"/>
        <v>15081</v>
      </c>
      <c r="G83">
        <f t="shared" si="14"/>
        <v>2.9264299999340437E-2</v>
      </c>
      <c r="N83">
        <f t="shared" si="20"/>
        <v>2.9264299999340437E-2</v>
      </c>
      <c r="P83">
        <f t="shared" si="15"/>
        <v>2.9119068526977439E-2</v>
      </c>
      <c r="Q83" s="2">
        <f t="shared" si="16"/>
        <v>39680.794000000002</v>
      </c>
      <c r="R83">
        <f t="shared" si="17"/>
        <v>2.1092180564724412E-8</v>
      </c>
      <c r="S83">
        <v>1</v>
      </c>
      <c r="T83">
        <f t="shared" si="18"/>
        <v>2.1092180564724412E-8</v>
      </c>
      <c r="AH83" s="40" t="s">
        <v>60</v>
      </c>
      <c r="AI83" s="41" t="s">
        <v>33</v>
      </c>
      <c r="AJ83" s="42">
        <v>54933.446279999996</v>
      </c>
      <c r="AK83" s="42">
        <v>4.0000000000000002E-4</v>
      </c>
      <c r="AL83" s="102">
        <v>15533.5</v>
      </c>
      <c r="AM83" s="102">
        <v>3.1030049991386477E-2</v>
      </c>
      <c r="AN83" s="102">
        <v>1</v>
      </c>
      <c r="AT83">
        <v>1</v>
      </c>
    </row>
    <row r="84" spans="1:46">
      <c r="A84" s="90" t="s">
        <v>163</v>
      </c>
      <c r="B84" s="88" t="s">
        <v>36</v>
      </c>
      <c r="C84" s="87">
        <v>54933.446300000003</v>
      </c>
      <c r="D84" s="89" t="s">
        <v>158</v>
      </c>
      <c r="E84">
        <f t="shared" si="12"/>
        <v>15533.560004769457</v>
      </c>
      <c r="F84">
        <f t="shared" si="13"/>
        <v>15533.5</v>
      </c>
      <c r="G84">
        <f t="shared" si="14"/>
        <v>3.1050049998157192E-2</v>
      </c>
      <c r="N84">
        <f t="shared" si="20"/>
        <v>3.1050049998157192E-2</v>
      </c>
      <c r="P84">
        <f t="shared" si="15"/>
        <v>3.0870510645057941E-2</v>
      </c>
      <c r="Q84" s="2">
        <f t="shared" si="16"/>
        <v>39914.946300000003</v>
      </c>
      <c r="R84">
        <f t="shared" si="17"/>
        <v>3.2234379311297394E-8</v>
      </c>
      <c r="S84">
        <v>1</v>
      </c>
      <c r="T84">
        <f t="shared" si="18"/>
        <v>3.2234379311297394E-8</v>
      </c>
      <c r="U84" t="s">
        <v>137</v>
      </c>
      <c r="AH84" s="90" t="s">
        <v>159</v>
      </c>
      <c r="AI84" s="88" t="s">
        <v>36</v>
      </c>
      <c r="AJ84" s="87">
        <v>54933.446300000003</v>
      </c>
      <c r="AK84" s="89" t="s">
        <v>158</v>
      </c>
      <c r="AL84" s="102">
        <v>15533.5</v>
      </c>
      <c r="AM84" s="102">
        <v>3.1050049998157192E-2</v>
      </c>
      <c r="AN84" s="102">
        <v>1</v>
      </c>
      <c r="AT84">
        <v>1</v>
      </c>
    </row>
    <row r="85" spans="1:46">
      <c r="A85" s="35" t="s">
        <v>61</v>
      </c>
      <c r="C85" s="27">
        <v>54950.780299999999</v>
      </c>
      <c r="D85" s="27">
        <v>2.9999999999999997E-4</v>
      </c>
      <c r="E85">
        <f t="shared" si="12"/>
        <v>15567.058265600195</v>
      </c>
      <c r="F85" s="6">
        <f>ROUND(2*E85,0)/2</f>
        <v>15567</v>
      </c>
      <c r="G85" s="6">
        <f>+C85-(C$7+F85*C$8)</f>
        <v>3.0150099999445956E-2</v>
      </c>
      <c r="J85">
        <f>G85</f>
        <v>3.0150099999445956E-2</v>
      </c>
      <c r="P85">
        <f t="shared" si="15"/>
        <v>3.100234945834662E-2</v>
      </c>
      <c r="Q85" s="2">
        <f t="shared" si="16"/>
        <v>39932.280299999999</v>
      </c>
      <c r="R85">
        <f t="shared" si="17"/>
        <v>7.263291401964735E-7</v>
      </c>
      <c r="S85">
        <v>1</v>
      </c>
      <c r="T85">
        <f>S85*R85</f>
        <v>7.263291401964735E-7</v>
      </c>
      <c r="AH85" s="35" t="s">
        <v>61</v>
      </c>
      <c r="AJ85" s="27">
        <v>54950.780299999999</v>
      </c>
      <c r="AK85" s="27">
        <v>2.9999999999999997E-4</v>
      </c>
      <c r="AL85" s="102">
        <v>15567</v>
      </c>
      <c r="AM85" s="102">
        <v>3.0150099999445956E-2</v>
      </c>
      <c r="AN85" s="102">
        <v>1</v>
      </c>
      <c r="AT85">
        <v>0.5</v>
      </c>
    </row>
    <row r="86" spans="1:46">
      <c r="A86" s="90" t="s">
        <v>163</v>
      </c>
      <c r="B86" s="88" t="s">
        <v>33</v>
      </c>
      <c r="C86" s="87">
        <v>55294.375899999999</v>
      </c>
      <c r="D86" s="89" t="s">
        <v>158</v>
      </c>
      <c r="E86">
        <f t="shared" si="12"/>
        <v>16231.062824795821</v>
      </c>
      <c r="F86">
        <f>ROUND(2*E86,0)/2</f>
        <v>16231</v>
      </c>
      <c r="G86">
        <f>+C86-(C$7+F86*C$8)</f>
        <v>3.2509299999219365E-2</v>
      </c>
      <c r="N86">
        <f>G86</f>
        <v>3.2509299999219365E-2</v>
      </c>
      <c r="P86">
        <f t="shared" si="15"/>
        <v>3.3677356903959538E-2</v>
      </c>
      <c r="Q86" s="2">
        <f t="shared" si="16"/>
        <v>40275.875899999999</v>
      </c>
      <c r="R86">
        <f t="shared" si="17"/>
        <v>1.364356932711192E-6</v>
      </c>
      <c r="S86">
        <v>1</v>
      </c>
      <c r="T86">
        <f>S86*R86</f>
        <v>1.364356932711192E-6</v>
      </c>
      <c r="AH86" s="90" t="s">
        <v>159</v>
      </c>
      <c r="AI86" s="88" t="s">
        <v>33</v>
      </c>
      <c r="AJ86" s="87">
        <v>55294.375899999999</v>
      </c>
      <c r="AK86" s="89" t="s">
        <v>158</v>
      </c>
      <c r="AL86" s="102">
        <v>16231</v>
      </c>
      <c r="AM86" s="102">
        <v>3.2509299999219365E-2</v>
      </c>
      <c r="AN86" s="102">
        <v>1</v>
      </c>
      <c r="AT86">
        <v>0.5</v>
      </c>
    </row>
    <row r="87" spans="1:46">
      <c r="A87" s="16" t="s">
        <v>156</v>
      </c>
      <c r="C87" s="27">
        <v>55651.426339999998</v>
      </c>
      <c r="D87" s="27">
        <v>1E-4</v>
      </c>
      <c r="E87">
        <f t="shared" si="12"/>
        <v>16921.069099680608</v>
      </c>
      <c r="F87" s="6">
        <f>ROUND(2*E87,0)/2</f>
        <v>16921</v>
      </c>
      <c r="G87" s="6">
        <f>+C87-(C$7+F87*C$8)</f>
        <v>3.5756299992499407E-2</v>
      </c>
      <c r="N87">
        <f>G87</f>
        <v>3.5756299992499407E-2</v>
      </c>
      <c r="P87">
        <f t="shared" si="15"/>
        <v>3.6581862407196387E-2</v>
      </c>
      <c r="Q87" s="2">
        <f t="shared" si="16"/>
        <v>40632.926339999998</v>
      </c>
      <c r="R87">
        <f t="shared" si="17"/>
        <v>6.8155330056030845E-7</v>
      </c>
      <c r="S87">
        <v>1</v>
      </c>
      <c r="T87">
        <f>S87*R87</f>
        <v>6.8155330056030845E-7</v>
      </c>
      <c r="AH87" s="16" t="s">
        <v>156</v>
      </c>
      <c r="AJ87" s="27">
        <v>55651.426339999998</v>
      </c>
      <c r="AK87" s="27">
        <v>1E-4</v>
      </c>
      <c r="AL87" s="102">
        <v>16921</v>
      </c>
      <c r="AM87" s="102">
        <v>3.5756299992499407E-2</v>
      </c>
      <c r="AN87" s="102">
        <v>1</v>
      </c>
      <c r="AT87">
        <v>0.5</v>
      </c>
    </row>
    <row r="88" spans="1:46">
      <c r="A88" s="10"/>
      <c r="B88" s="11"/>
      <c r="C88" s="10"/>
      <c r="D88" s="97"/>
      <c r="Q88" s="2"/>
      <c r="AH88" s="10"/>
      <c r="AI88" s="11"/>
      <c r="AJ88" s="10"/>
      <c r="AK88" s="97"/>
    </row>
    <row r="89" spans="1:46">
      <c r="A89" s="34"/>
      <c r="B89" s="88"/>
      <c r="C89" s="91"/>
      <c r="D89" s="99"/>
      <c r="Q89" s="2"/>
      <c r="AH89" s="10"/>
      <c r="AI89" s="11"/>
      <c r="AJ89" s="10"/>
      <c r="AK89" s="97"/>
    </row>
    <row r="90" spans="1:46">
      <c r="A90" s="34"/>
      <c r="B90" s="88"/>
      <c r="C90" s="91"/>
      <c r="D90" s="99"/>
      <c r="Q90" s="2"/>
      <c r="AH90" s="34"/>
      <c r="AI90" s="88"/>
      <c r="AJ90" s="91"/>
      <c r="AK90" s="99"/>
    </row>
    <row r="91" spans="1:46">
      <c r="A91" s="34"/>
      <c r="B91" s="88"/>
      <c r="C91" s="91"/>
      <c r="D91" s="99"/>
      <c r="Q91" s="2"/>
      <c r="AH91" s="34"/>
      <c r="AI91" s="88"/>
      <c r="AJ91" s="91"/>
      <c r="AK91" s="99"/>
    </row>
    <row r="92" spans="1:46">
      <c r="A92" s="34"/>
      <c r="B92" s="88"/>
      <c r="C92" s="91"/>
      <c r="D92" s="99"/>
      <c r="Q92" s="2"/>
      <c r="AH92" s="34"/>
      <c r="AI92" s="88"/>
      <c r="AJ92" s="91"/>
      <c r="AK92" s="99"/>
    </row>
    <row r="93" spans="1:46">
      <c r="A93" s="34"/>
      <c r="B93" s="88"/>
      <c r="C93" s="91"/>
      <c r="D93" s="99"/>
      <c r="Q93" s="2"/>
      <c r="AH93" s="34"/>
      <c r="AI93" s="88"/>
      <c r="AJ93" s="91"/>
      <c r="AK93" s="99"/>
    </row>
    <row r="94" spans="1:46">
      <c r="A94" s="34"/>
      <c r="B94" s="88"/>
      <c r="C94" s="91"/>
      <c r="D94" s="99"/>
      <c r="Q94" s="2"/>
      <c r="AH94" s="34"/>
      <c r="AI94" s="88"/>
      <c r="AJ94" s="91"/>
      <c r="AK94" s="99"/>
    </row>
    <row r="95" spans="1:46">
      <c r="A95" s="34"/>
      <c r="B95" s="14"/>
      <c r="C95" s="10"/>
      <c r="D95" s="10"/>
      <c r="Q95" s="2"/>
      <c r="AH95" s="34"/>
      <c r="AI95" s="88"/>
      <c r="AJ95" s="91"/>
      <c r="AK95" s="99"/>
    </row>
    <row r="96" spans="1:46">
      <c r="A96" s="15"/>
      <c r="B96" s="4"/>
      <c r="C96" s="27"/>
      <c r="D96" s="13"/>
      <c r="F96" s="6"/>
      <c r="G96" s="6"/>
      <c r="Q96" s="2"/>
      <c r="AH96" s="34"/>
      <c r="AI96" s="14"/>
      <c r="AJ96" s="10"/>
      <c r="AK96" s="10"/>
    </row>
    <row r="97" spans="1:37">
      <c r="A97" s="15"/>
      <c r="B97" s="4"/>
      <c r="C97" s="27"/>
      <c r="D97" s="27"/>
      <c r="F97" s="6"/>
      <c r="G97" s="6"/>
      <c r="Q97" s="2"/>
      <c r="AH97" s="15"/>
      <c r="AI97" s="4"/>
      <c r="AJ97" s="27"/>
      <c r="AK97" s="13"/>
    </row>
    <row r="98" spans="1:37">
      <c r="A98" s="40"/>
      <c r="B98" s="41"/>
      <c r="C98" s="42"/>
      <c r="D98" s="42"/>
      <c r="F98" s="6"/>
      <c r="G98" s="6"/>
      <c r="Q98" s="2"/>
      <c r="AH98" s="15"/>
      <c r="AI98" s="4"/>
      <c r="AJ98" s="27"/>
      <c r="AK98" s="27"/>
    </row>
    <row r="99" spans="1:37">
      <c r="A99" s="90"/>
      <c r="B99" s="88"/>
      <c r="C99" s="87"/>
      <c r="D99" s="89"/>
      <c r="Q99" s="2"/>
    </row>
    <row r="100" spans="1:37">
      <c r="A100" s="90"/>
      <c r="B100" s="88"/>
      <c r="C100" s="87"/>
      <c r="D100" s="89"/>
      <c r="Q100" s="2"/>
    </row>
    <row r="101" spans="1:37">
      <c r="A101" s="90"/>
      <c r="B101" s="88"/>
      <c r="C101" s="87"/>
      <c r="D101" s="89"/>
      <c r="Q101" s="2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60"/>
  </sheetPr>
  <dimension ref="A1:AB336"/>
  <sheetViews>
    <sheetView workbookViewId="0">
      <selection activeCell="F10" sqref="F10"/>
    </sheetView>
  </sheetViews>
  <sheetFormatPr defaultRowHeight="12.75"/>
  <cols>
    <col min="1" max="1" width="9.140625" style="44"/>
    <col min="2" max="2" width="10.7109375" style="44" customWidth="1"/>
    <col min="3" max="4" width="9.140625" style="44"/>
    <col min="5" max="5" width="10.140625" style="44" customWidth="1"/>
    <col min="6" max="6" width="11.42578125" style="44" bestFit="1" customWidth="1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270.45080745905761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A2" s="19" t="s">
        <v>168</v>
      </c>
      <c r="M2" s="46" t="s">
        <v>67</v>
      </c>
      <c r="N2" s="44" t="s">
        <v>68</v>
      </c>
      <c r="O2" s="44">
        <f ca="1">+F18*J18-H18*I18</f>
        <v>563.31725254646972</v>
      </c>
      <c r="P2" s="44" t="s">
        <v>147</v>
      </c>
      <c r="U2" s="44">
        <v>0</v>
      </c>
      <c r="V2" s="44">
        <f t="shared" ref="V2:V26" ca="1" si="0">+E$4+E$5*U2+E$6*U2^2</f>
        <v>1.7223996842091025E-3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262.71353773806914</v>
      </c>
      <c r="P3" s="44" t="s">
        <v>148</v>
      </c>
      <c r="U3" s="44">
        <v>0.1</v>
      </c>
      <c r="V3" s="44">
        <f t="shared" ca="1" si="0"/>
        <v>1.6711645792132019E-3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1.7223996842091025E-3</v>
      </c>
      <c r="F4" s="50">
        <f ca="1">+E7/O7*O18</f>
        <v>8.2744313567979235E-4</v>
      </c>
      <c r="G4" s="51">
        <f>+B18</f>
        <v>1</v>
      </c>
      <c r="H4" s="52">
        <f ca="1">ABS(F4/E4)</f>
        <v>0.48040135124603239</v>
      </c>
      <c r="M4" s="46" t="s">
        <v>82</v>
      </c>
      <c r="N4" s="44" t="s">
        <v>83</v>
      </c>
      <c r="O4" s="44">
        <f ca="1">+C18*J18-H18*H18</f>
        <v>1340.649665433657</v>
      </c>
      <c r="P4" s="44" t="s">
        <v>149</v>
      </c>
      <c r="U4" s="44">
        <v>0.2</v>
      </c>
      <c r="V4" s="44">
        <f t="shared" ca="1" si="0"/>
        <v>1.8853930208823748E-3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-1.8396687832843714E-3</v>
      </c>
      <c r="F5" s="56">
        <f ca="1">P18*E7/O7</f>
        <v>2.0550513081159624E-3</v>
      </c>
      <c r="G5" s="57">
        <f>+B18/A18</f>
        <v>1E-4</v>
      </c>
      <c r="H5" s="52">
        <f ca="1">ABS(F5/E5)</f>
        <v>1.1170767949038454</v>
      </c>
      <c r="M5" s="46" t="s">
        <v>87</v>
      </c>
      <c r="N5" s="44" t="s">
        <v>88</v>
      </c>
      <c r="O5" s="44">
        <f ca="1">+C18*I18-F18*H18</f>
        <v>669.58204264734877</v>
      </c>
      <c r="P5" s="44" t="s">
        <v>150</v>
      </c>
      <c r="U5" s="44">
        <v>0.3</v>
      </c>
      <c r="V5" s="44">
        <f t="shared" ca="1" si="0"/>
        <v>2.3650850092166208E-3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1.3273177333253661E-2</v>
      </c>
      <c r="F6" s="60">
        <f ca="1">Q18*E7/O7</f>
        <v>1.1157695286811485E-3</v>
      </c>
      <c r="G6" s="61">
        <f>+B18/A18^2</f>
        <v>1E-8</v>
      </c>
      <c r="H6" s="52">
        <f ca="1">ABS(F6/E6)</f>
        <v>8.4061977073551189E-2</v>
      </c>
      <c r="M6" s="62" t="s">
        <v>91</v>
      </c>
      <c r="N6" s="63" t="s">
        <v>92</v>
      </c>
      <c r="O6" s="63">
        <f ca="1">+C18*H18-F18*F18</f>
        <v>347.56303351102406</v>
      </c>
      <c r="P6" s="44" t="s">
        <v>151</v>
      </c>
      <c r="U6" s="44">
        <v>0.4</v>
      </c>
      <c r="V6" s="44">
        <f t="shared" ca="1" si="0"/>
        <v>3.1102405442159403E-3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1.3459968543405756E-3</v>
      </c>
      <c r="G7" s="65">
        <f>+B22</f>
        <v>-1.7173000087495893E-3</v>
      </c>
      <c r="M7" s="46" t="s">
        <v>95</v>
      </c>
      <c r="N7" s="44" t="s">
        <v>96</v>
      </c>
      <c r="O7" s="44">
        <f ca="1">+C18*O1-F18*O2+H18*O3</f>
        <v>359.5949542422095</v>
      </c>
      <c r="U7" s="44">
        <v>0.5</v>
      </c>
      <c r="V7" s="44">
        <f t="shared" ca="1" si="0"/>
        <v>4.1208596258803321E-3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0.97626107710108379</v>
      </c>
      <c r="G8" s="64"/>
      <c r="K8" s="65"/>
      <c r="U8" s="44">
        <v>0.6</v>
      </c>
      <c r="V8" s="44">
        <f t="shared" ca="1" si="0"/>
        <v>5.3969422542097974E-3</v>
      </c>
      <c r="AA8" s="44">
        <v>8</v>
      </c>
      <c r="AB8" s="44" t="s">
        <v>99</v>
      </c>
    </row>
    <row r="9" spans="1:28">
      <c r="A9" s="69">
        <f>20+COUNT(A21:A1443)</f>
        <v>87</v>
      </c>
      <c r="B9" s="44" t="s">
        <v>104</v>
      </c>
      <c r="C9" s="80">
        <f>A9</f>
        <v>87</v>
      </c>
      <c r="E9" s="66">
        <f ca="1">E6*G6</f>
        <v>1.3273177333253661E-10</v>
      </c>
      <c r="F9" s="67">
        <f ca="1">H6</f>
        <v>8.4061977073551189E-2</v>
      </c>
      <c r="G9" s="68">
        <f ca="1">F8</f>
        <v>0.97626107710108379</v>
      </c>
      <c r="K9" s="65"/>
      <c r="U9" s="44">
        <v>0.7</v>
      </c>
      <c r="V9" s="44">
        <f t="shared" ca="1" si="0"/>
        <v>6.9384884292043357E-3</v>
      </c>
      <c r="AA9" s="44">
        <v>9</v>
      </c>
      <c r="AB9" s="44" t="s">
        <v>33</v>
      </c>
    </row>
    <row r="10" spans="1:28">
      <c r="A10" s="40" t="s">
        <v>7</v>
      </c>
      <c r="B10" s="42">
        <f>Active!C8</f>
        <v>0.51745969999999997</v>
      </c>
      <c r="D10" s="44" t="s">
        <v>140</v>
      </c>
      <c r="E10" s="44">
        <f ca="1">2*E9*365.2422/B10</f>
        <v>1.8737399222346015E-7</v>
      </c>
      <c r="F10" s="44">
        <f ca="1">+F9*E10</f>
        <v>1.5751028238468265E-8</v>
      </c>
      <c r="G10" s="44" t="s">
        <v>141</v>
      </c>
      <c r="U10" s="44">
        <v>0.8</v>
      </c>
      <c r="V10" s="44">
        <f t="shared" ca="1" si="0"/>
        <v>8.7454981508639507E-3</v>
      </c>
      <c r="AA10" s="44">
        <v>10</v>
      </c>
      <c r="AB10" s="44" t="s">
        <v>100</v>
      </c>
    </row>
    <row r="11" spans="1:28">
      <c r="U11" s="44">
        <v>0.9</v>
      </c>
      <c r="V11" s="44">
        <f t="shared" ca="1" si="0"/>
        <v>1.0817971419188634E-2</v>
      </c>
      <c r="AA11" s="44">
        <v>11</v>
      </c>
      <c r="AB11" s="44" t="s">
        <v>101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1</v>
      </c>
      <c r="V12" s="44">
        <f t="shared" ca="1" si="0"/>
        <v>1.3155908234178393E-2</v>
      </c>
      <c r="AA12" s="44">
        <v>12</v>
      </c>
      <c r="AB12" s="44" t="s">
        <v>103</v>
      </c>
    </row>
    <row r="13" spans="1:28">
      <c r="C13" s="4" t="str">
        <f t="shared" si="1"/>
        <v>C87</v>
      </c>
      <c r="D13" s="4" t="str">
        <f t="shared" si="1"/>
        <v>D87</v>
      </c>
      <c r="E13" s="4" t="str">
        <f t="shared" si="1"/>
        <v>E87</v>
      </c>
      <c r="F13" s="4" t="str">
        <f t="shared" si="1"/>
        <v>F87</v>
      </c>
      <c r="G13" s="4" t="str">
        <f t="shared" ref="G13:Q13" si="3">G$15&amp;$C9</f>
        <v>G87</v>
      </c>
      <c r="H13" s="4" t="str">
        <f t="shared" si="3"/>
        <v>H87</v>
      </c>
      <c r="I13" s="4" t="str">
        <f t="shared" si="3"/>
        <v>I87</v>
      </c>
      <c r="J13" s="4" t="str">
        <f t="shared" si="3"/>
        <v>J87</v>
      </c>
      <c r="K13" s="4" t="str">
        <f t="shared" si="3"/>
        <v>K87</v>
      </c>
      <c r="L13" s="4" t="str">
        <f t="shared" si="3"/>
        <v>L87</v>
      </c>
      <c r="M13" s="4" t="str">
        <f t="shared" si="3"/>
        <v>M87</v>
      </c>
      <c r="N13" s="4" t="str">
        <f t="shared" si="3"/>
        <v>N87</v>
      </c>
      <c r="O13" s="4" t="str">
        <f t="shared" si="3"/>
        <v>O87</v>
      </c>
      <c r="P13" s="4" t="str">
        <f t="shared" si="3"/>
        <v>P87</v>
      </c>
      <c r="Q13" s="4" t="str">
        <f t="shared" si="3"/>
        <v>Q87</v>
      </c>
      <c r="U13" s="44">
        <v>1.1000000000000001</v>
      </c>
      <c r="V13" s="44">
        <f t="shared" ca="1" si="0"/>
        <v>1.5759308595833226E-2</v>
      </c>
      <c r="AA13" s="44">
        <v>13</v>
      </c>
      <c r="AB13" s="44" t="s">
        <v>105</v>
      </c>
    </row>
    <row r="14" spans="1:28">
      <c r="U14" s="44">
        <v>1.2</v>
      </c>
      <c r="V14" s="44">
        <f t="shared" ca="1" si="0"/>
        <v>1.8628172504153131E-2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67</v>
      </c>
      <c r="C15" s="4" t="str">
        <f t="shared" ref="C15:Q15" si="4">VLOOKUP(C16,$AA1:$AB24,2,FALSE)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1.3</v>
      </c>
      <c r="V15" s="44">
        <f t="shared" ca="1" si="0"/>
        <v>2.176249995913811E-2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1.4</v>
      </c>
      <c r="V16" s="44">
        <f t="shared" ca="1" si="0"/>
        <v>2.5162290960788154E-2</v>
      </c>
      <c r="AA16" s="44">
        <v>16</v>
      </c>
      <c r="AB16" s="44" t="s">
        <v>108</v>
      </c>
    </row>
    <row r="17" spans="1:28">
      <c r="A17" s="45" t="s">
        <v>109</v>
      </c>
      <c r="U17" s="44">
        <v>1.5</v>
      </c>
      <c r="V17" s="44">
        <f t="shared" ca="1" si="0"/>
        <v>2.8827545509103283E-2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49</v>
      </c>
      <c r="D18" s="82">
        <f ca="1">SUM(INDIRECT(D12):INDIRECT(D13))</f>
        <v>59.544399999999996</v>
      </c>
      <c r="E18" s="82">
        <f ca="1">SUM(INDIRECT(E12):INDIRECT(E13))</f>
        <v>0.95703319987660507</v>
      </c>
      <c r="F18" s="45">
        <f ca="1">SUM(INDIRECT(F12):INDIRECT(F13))</f>
        <v>55.284385</v>
      </c>
      <c r="G18" s="45">
        <f ca="1">SUM(INDIRECT(G12):INDIRECT(G13))</f>
        <v>0.90475215491678684</v>
      </c>
      <c r="H18" s="45">
        <f ca="1">SUM(INDIRECT(H12):INDIRECT(H13))</f>
        <v>69.46788282324998</v>
      </c>
      <c r="I18" s="45">
        <f ca="1">SUM(INDIRECT(I12):INDIRECT(I13))</f>
        <v>92.042269832301798</v>
      </c>
      <c r="J18" s="45">
        <f ca="1">SUM(INDIRECT(J12):INDIRECT(J13))</f>
        <v>125.84564100772339</v>
      </c>
      <c r="K18" s="45">
        <f ca="1">SUM(INDIRECT(K12):INDIRECT(K13))</f>
        <v>1.1891172814335405</v>
      </c>
      <c r="L18" s="45">
        <f ca="1">SUM(INDIRECT(L12):INDIRECT(L13))</f>
        <v>1.6206956785959086</v>
      </c>
      <c r="N18" s="44">
        <f ca="1">SUM(INDIRECT(N12):INDIRECT(N13))</f>
        <v>1.159492820412624E-4</v>
      </c>
      <c r="O18" s="44">
        <f ca="1">SQRT(SUM(INDIRECT(O12):INDIRECT(O13)))</f>
        <v>221.05874583085617</v>
      </c>
      <c r="P18" s="44">
        <f ca="1">SQRT(SUM(INDIRECT(P12):INDIRECT(P13)))</f>
        <v>549.02511749880193</v>
      </c>
      <c r="Q18" s="44">
        <f ca="1">SQRT(SUM(INDIRECT(Q12):INDIRECT(Q13)))</f>
        <v>298.0876896681275</v>
      </c>
      <c r="U18" s="44">
        <v>1.6</v>
      </c>
      <c r="V18" s="44">
        <f t="shared" ca="1" si="0"/>
        <v>3.2758263604083494E-2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1.7</v>
      </c>
      <c r="V19" s="44">
        <f t="shared" ca="1" si="0"/>
        <v>3.6954445245728752E-2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1.8</v>
      </c>
      <c r="V20" s="44">
        <f t="shared" ca="1" si="0"/>
        <v>4.1416090434039099E-2</v>
      </c>
      <c r="AA20" s="44">
        <v>20</v>
      </c>
      <c r="AB20" s="44" t="s">
        <v>130</v>
      </c>
    </row>
    <row r="21" spans="1:28">
      <c r="A21" s="75">
        <v>0</v>
      </c>
      <c r="B21" s="75">
        <v>0</v>
      </c>
      <c r="C21" s="83">
        <v>0.1</v>
      </c>
      <c r="D21" s="76">
        <f t="shared" ref="D21:D84" si="5">A21/A$18</f>
        <v>0</v>
      </c>
      <c r="E21" s="76">
        <f t="shared" ref="E21:E84" si="6">B21/B$18</f>
        <v>0</v>
      </c>
      <c r="F21" s="69">
        <f t="shared" ref="F21:F84" si="7">$C21*D21</f>
        <v>0</v>
      </c>
      <c r="G21" s="69">
        <f t="shared" ref="G21:G84" si="8">$C21*E21</f>
        <v>0</v>
      </c>
      <c r="H21" s="69">
        <f t="shared" ref="H21:H84" si="9">C21*D21*D21</f>
        <v>0</v>
      </c>
      <c r="I21" s="69">
        <f t="shared" ref="I21:I84" si="10">C21*D21*D21*D21</f>
        <v>0</v>
      </c>
      <c r="J21" s="69">
        <f t="shared" ref="J21:J84" si="11">C21*D21*D21*D21*D21</f>
        <v>0</v>
      </c>
      <c r="K21" s="69">
        <f t="shared" ref="K21:K84" si="12">C21*E21*D21</f>
        <v>0</v>
      </c>
      <c r="L21" s="69">
        <f t="shared" ref="L21:L84" si="13">C21*E21*D21*D21</f>
        <v>0</v>
      </c>
      <c r="M21" s="69">
        <f t="shared" ref="M21:M84" ca="1" si="14">+E$4+E$5*D21+E$6*D21^2</f>
        <v>1.7223996842091025E-3</v>
      </c>
      <c r="N21" s="69">
        <f t="shared" ref="N21:N84" ca="1" si="15">C21*(M21-E21)^2</f>
        <v>2.9666606721636159E-7</v>
      </c>
      <c r="O21" s="79">
        <f t="shared" ref="O21:O84" ca="1" si="16">(C21*O$1-O$2*F21+O$3*H21)^2</f>
        <v>731.43639255256267</v>
      </c>
      <c r="P21" s="69">
        <f t="shared" ref="P21:P84" ca="1" si="17">(-C21*O$2+O$4*F21-O$5*H21)^2</f>
        <v>3173.2632701650318</v>
      </c>
      <c r="Q21" s="69">
        <f t="shared" ref="Q21:Q84" ca="1" si="18">+(C21*O$3-F21*O$5+H21*O$6)^2</f>
        <v>690.18402910851887</v>
      </c>
      <c r="R21" s="44">
        <f t="shared" ref="R21:R84" ca="1" si="19">+E21-M21</f>
        <v>-1.7223996842091025E-3</v>
      </c>
      <c r="U21" s="44">
        <v>1.9</v>
      </c>
      <c r="V21" s="44">
        <f t="shared" ca="1" si="0"/>
        <v>4.6143199169014514E-2</v>
      </c>
      <c r="AA21" s="44">
        <v>21</v>
      </c>
      <c r="AB21" s="44" t="s">
        <v>131</v>
      </c>
    </row>
    <row r="22" spans="1:28">
      <c r="A22" s="75">
        <v>1409</v>
      </c>
      <c r="B22" s="75">
        <v>-1.7173000087495893E-3</v>
      </c>
      <c r="C22" s="75">
        <v>0.1</v>
      </c>
      <c r="D22" s="76">
        <f t="shared" si="5"/>
        <v>0.1409</v>
      </c>
      <c r="E22" s="76">
        <f t="shared" si="6"/>
        <v>-1.7173000087495893E-3</v>
      </c>
      <c r="F22" s="69">
        <f t="shared" si="7"/>
        <v>1.409E-2</v>
      </c>
      <c r="G22" s="69">
        <f t="shared" si="8"/>
        <v>-1.7173000087495894E-4</v>
      </c>
      <c r="H22" s="69">
        <f t="shared" si="9"/>
        <v>1.9852809999999998E-3</v>
      </c>
      <c r="I22" s="69">
        <f t="shared" si="10"/>
        <v>2.7972609289999997E-4</v>
      </c>
      <c r="J22" s="69">
        <f t="shared" si="11"/>
        <v>3.9413406489609995E-5</v>
      </c>
      <c r="K22" s="69">
        <f t="shared" si="12"/>
        <v>-2.4196757123281716E-5</v>
      </c>
      <c r="L22" s="69">
        <f t="shared" si="13"/>
        <v>-3.4093230786703937E-6</v>
      </c>
      <c r="M22" s="69">
        <f t="shared" ca="1" si="14"/>
        <v>1.7267002203377262E-3</v>
      </c>
      <c r="N22" s="69">
        <f t="shared" ca="1" si="15"/>
        <v>1.1861137577953483E-6</v>
      </c>
      <c r="O22" s="79">
        <f t="shared" ca="1" si="16"/>
        <v>385.31730371594978</v>
      </c>
      <c r="P22" s="69">
        <f t="shared" ca="1" si="17"/>
        <v>1503.2121509692922</v>
      </c>
      <c r="Q22" s="69">
        <f t="shared" ca="1" si="18"/>
        <v>307.19408425581685</v>
      </c>
      <c r="R22" s="44">
        <f t="shared" ca="1" si="19"/>
        <v>-3.4440002290873155E-3</v>
      </c>
      <c r="U22" s="44">
        <v>2</v>
      </c>
      <c r="V22" s="44">
        <f t="shared" ca="1" si="0"/>
        <v>5.1135771450655003E-2</v>
      </c>
      <c r="AA22" s="44">
        <v>22</v>
      </c>
      <c r="AB22" s="44" t="s">
        <v>132</v>
      </c>
    </row>
    <row r="23" spans="1:28">
      <c r="A23" s="75">
        <v>1409</v>
      </c>
      <c r="B23" s="75">
        <v>-7.173000049078837E-4</v>
      </c>
      <c r="C23" s="75">
        <v>0.1</v>
      </c>
      <c r="D23" s="76">
        <f t="shared" si="5"/>
        <v>0.1409</v>
      </c>
      <c r="E23" s="76">
        <f t="shared" si="6"/>
        <v>-7.173000049078837E-4</v>
      </c>
      <c r="F23" s="69">
        <f t="shared" si="7"/>
        <v>1.409E-2</v>
      </c>
      <c r="G23" s="69">
        <f t="shared" si="8"/>
        <v>-7.1730000490788379E-5</v>
      </c>
      <c r="H23" s="69">
        <f t="shared" si="9"/>
        <v>1.9852809999999998E-3</v>
      </c>
      <c r="I23" s="69">
        <f t="shared" si="10"/>
        <v>2.7972609289999997E-4</v>
      </c>
      <c r="J23" s="69">
        <f t="shared" si="11"/>
        <v>3.9413406489609995E-5</v>
      </c>
      <c r="K23" s="69">
        <f t="shared" si="12"/>
        <v>-1.0106757069152082E-5</v>
      </c>
      <c r="L23" s="69">
        <f t="shared" si="13"/>
        <v>-1.4240420710435283E-6</v>
      </c>
      <c r="M23" s="69">
        <f t="shared" ca="1" si="14"/>
        <v>1.7267002203377262E-3</v>
      </c>
      <c r="N23" s="69">
        <f t="shared" ca="1" si="15"/>
        <v>5.9731371010005932E-7</v>
      </c>
      <c r="O23" s="79">
        <f t="shared" ca="1" si="16"/>
        <v>385.31730371594978</v>
      </c>
      <c r="P23" s="69">
        <f t="shared" ca="1" si="17"/>
        <v>1503.2121509692922</v>
      </c>
      <c r="Q23" s="69">
        <f t="shared" ca="1" si="18"/>
        <v>307.19408425581685</v>
      </c>
      <c r="R23" s="44">
        <f t="shared" ca="1" si="19"/>
        <v>-2.4440002252456099E-3</v>
      </c>
      <c r="U23" s="44">
        <v>2.1</v>
      </c>
      <c r="V23" s="44">
        <f t="shared" ca="1" si="0"/>
        <v>5.6393807278960567E-2</v>
      </c>
      <c r="AA23" s="44">
        <v>23</v>
      </c>
      <c r="AB23" s="44" t="s">
        <v>133</v>
      </c>
    </row>
    <row r="24" spans="1:28">
      <c r="A24" s="75">
        <v>1413</v>
      </c>
      <c r="B24" s="75">
        <v>4.4438999975682236E-3</v>
      </c>
      <c r="C24" s="75">
        <v>0.1</v>
      </c>
      <c r="D24" s="76">
        <f t="shared" si="5"/>
        <v>0.14130000000000001</v>
      </c>
      <c r="E24" s="76">
        <f t="shared" si="6"/>
        <v>4.4438999975682236E-3</v>
      </c>
      <c r="F24" s="69">
        <f t="shared" si="7"/>
        <v>1.4130000000000002E-2</v>
      </c>
      <c r="G24" s="69">
        <f t="shared" si="8"/>
        <v>4.4438999975682236E-4</v>
      </c>
      <c r="H24" s="69">
        <f t="shared" si="9"/>
        <v>1.9965690000000006E-3</v>
      </c>
      <c r="I24" s="69">
        <f t="shared" si="10"/>
        <v>2.8211519970000007E-4</v>
      </c>
      <c r="J24" s="69">
        <f t="shared" si="11"/>
        <v>3.9862877717610011E-5</v>
      </c>
      <c r="K24" s="69">
        <f t="shared" si="12"/>
        <v>6.2792306965639002E-5</v>
      </c>
      <c r="L24" s="69">
        <f t="shared" si="13"/>
        <v>8.8725529742447911E-6</v>
      </c>
      <c r="M24" s="69">
        <f t="shared" ca="1" si="14"/>
        <v>1.7274626290817901E-3</v>
      </c>
      <c r="N24" s="69">
        <f t="shared" ca="1" si="15"/>
        <v>7.3790319769094999E-7</v>
      </c>
      <c r="O24" s="79">
        <f t="shared" ca="1" si="16"/>
        <v>384.54949864974469</v>
      </c>
      <c r="P24" s="69">
        <f t="shared" ca="1" si="17"/>
        <v>1499.6420623650956</v>
      </c>
      <c r="Q24" s="69">
        <f t="shared" ca="1" si="18"/>
        <v>306.39327488426949</v>
      </c>
      <c r="R24" s="44">
        <f t="shared" ca="1" si="19"/>
        <v>2.7164373684864336E-3</v>
      </c>
      <c r="U24" s="44">
        <v>2.2000000000000002</v>
      </c>
      <c r="V24" s="44">
        <f t="shared" ca="1" si="0"/>
        <v>6.191730665393122E-2</v>
      </c>
      <c r="AA24" s="44">
        <v>26</v>
      </c>
      <c r="AB24" s="44" t="s">
        <v>134</v>
      </c>
    </row>
    <row r="25" spans="1:28">
      <c r="A25" s="75">
        <v>1413</v>
      </c>
      <c r="B25" s="75">
        <v>1.2443899999198038E-2</v>
      </c>
      <c r="C25" s="75">
        <v>0.1</v>
      </c>
      <c r="D25" s="76">
        <f t="shared" si="5"/>
        <v>0.14130000000000001</v>
      </c>
      <c r="E25" s="76">
        <f t="shared" si="6"/>
        <v>1.2443899999198038E-2</v>
      </c>
      <c r="F25" s="69">
        <f t="shared" si="7"/>
        <v>1.4130000000000002E-2</v>
      </c>
      <c r="G25" s="69">
        <f t="shared" si="8"/>
        <v>1.2443899999198039E-3</v>
      </c>
      <c r="H25" s="69">
        <f t="shared" si="9"/>
        <v>1.9965690000000006E-3</v>
      </c>
      <c r="I25" s="69">
        <f t="shared" si="10"/>
        <v>2.8211519970000007E-4</v>
      </c>
      <c r="J25" s="69">
        <f t="shared" si="11"/>
        <v>3.9862877717610011E-5</v>
      </c>
      <c r="K25" s="69">
        <f t="shared" si="12"/>
        <v>1.758323069886683E-4</v>
      </c>
      <c r="L25" s="69">
        <f t="shared" si="13"/>
        <v>2.4845104977498831E-5</v>
      </c>
      <c r="M25" s="69">
        <f t="shared" ca="1" si="14"/>
        <v>1.7274626290817901E-3</v>
      </c>
      <c r="N25" s="69">
        <f t="shared" ca="1" si="15"/>
        <v>1.1484202990762407E-5</v>
      </c>
      <c r="O25" s="79">
        <f t="shared" ca="1" si="16"/>
        <v>384.54949864974469</v>
      </c>
      <c r="P25" s="69">
        <f t="shared" ca="1" si="17"/>
        <v>1499.6420623650956</v>
      </c>
      <c r="Q25" s="69">
        <f t="shared" ca="1" si="18"/>
        <v>306.39327488426949</v>
      </c>
      <c r="R25" s="44">
        <f t="shared" ca="1" si="19"/>
        <v>1.0716437370116249E-2</v>
      </c>
      <c r="U25" s="44">
        <v>2.2999999999999998</v>
      </c>
      <c r="V25" s="44">
        <f t="shared" ca="1" si="0"/>
        <v>6.7706269575566899E-2</v>
      </c>
    </row>
    <row r="26" spans="1:28">
      <c r="A26" s="75">
        <v>1461</v>
      </c>
      <c r="B26" s="75">
        <v>4.7782999972696416E-3</v>
      </c>
      <c r="C26" s="75">
        <v>0.1</v>
      </c>
      <c r="D26" s="76">
        <f t="shared" si="5"/>
        <v>0.14610000000000001</v>
      </c>
      <c r="E26" s="76">
        <f t="shared" si="6"/>
        <v>4.7782999972696416E-3</v>
      </c>
      <c r="F26" s="69">
        <f t="shared" si="7"/>
        <v>1.4610000000000001E-2</v>
      </c>
      <c r="G26" s="69">
        <f t="shared" si="8"/>
        <v>4.7782999972696417E-4</v>
      </c>
      <c r="H26" s="69">
        <f t="shared" si="9"/>
        <v>2.1345210000000003E-3</v>
      </c>
      <c r="I26" s="69">
        <f t="shared" si="10"/>
        <v>3.1185351810000009E-4</v>
      </c>
      <c r="J26" s="69">
        <f t="shared" si="11"/>
        <v>4.5561798994410015E-5</v>
      </c>
      <c r="K26" s="69">
        <f t="shared" si="12"/>
        <v>6.9810962960109463E-5</v>
      </c>
      <c r="L26" s="69">
        <f t="shared" si="13"/>
        <v>1.0199381688471994E-5</v>
      </c>
      <c r="M26" s="69">
        <f t="shared" ca="1" si="14"/>
        <v>1.7369428325167953E-3</v>
      </c>
      <c r="N26" s="69">
        <f t="shared" ca="1" si="15"/>
        <v>9.2498534035934738E-7</v>
      </c>
      <c r="O26" s="79">
        <f t="shared" ca="1" si="16"/>
        <v>375.42097653114138</v>
      </c>
      <c r="P26" s="69">
        <f t="shared" ca="1" si="17"/>
        <v>1457.2596641822363</v>
      </c>
      <c r="Q26" s="69">
        <f t="shared" ca="1" si="18"/>
        <v>296.89497977962822</v>
      </c>
      <c r="R26" s="44">
        <f t="shared" ca="1" si="19"/>
        <v>3.0413571647528465E-3</v>
      </c>
      <c r="U26" s="44">
        <v>2.4</v>
      </c>
      <c r="V26" s="44">
        <f t="shared" ca="1" si="0"/>
        <v>7.3760696043867702E-2</v>
      </c>
    </row>
    <row r="27" spans="1:28">
      <c r="A27" s="75">
        <v>1461</v>
      </c>
      <c r="B27" s="75">
        <v>5.3782999966642819E-3</v>
      </c>
      <c r="C27" s="75">
        <v>0.1</v>
      </c>
      <c r="D27" s="76">
        <f t="shared" si="5"/>
        <v>0.14610000000000001</v>
      </c>
      <c r="E27" s="76">
        <f t="shared" si="6"/>
        <v>5.3782999966642819E-3</v>
      </c>
      <c r="F27" s="69">
        <f t="shared" si="7"/>
        <v>1.4610000000000001E-2</v>
      </c>
      <c r="G27" s="69">
        <f t="shared" si="8"/>
        <v>5.3782999966642817E-4</v>
      </c>
      <c r="H27" s="69">
        <f t="shared" si="9"/>
        <v>2.1345210000000003E-3</v>
      </c>
      <c r="I27" s="69">
        <f t="shared" si="10"/>
        <v>3.1185351810000009E-4</v>
      </c>
      <c r="J27" s="69">
        <f t="shared" si="11"/>
        <v>4.5561798994410015E-5</v>
      </c>
      <c r="K27" s="69">
        <f t="shared" si="12"/>
        <v>7.8576962951265155E-5</v>
      </c>
      <c r="L27" s="69">
        <f t="shared" si="13"/>
        <v>1.148009428717984E-5</v>
      </c>
      <c r="M27" s="69">
        <f t="shared" ca="1" si="14"/>
        <v>1.7369428325167953E-3</v>
      </c>
      <c r="N27" s="69">
        <f t="shared" ca="1" si="15"/>
        <v>1.3259481996888228E-6</v>
      </c>
      <c r="O27" s="79">
        <f t="shared" ca="1" si="16"/>
        <v>375.42097653114138</v>
      </c>
      <c r="P27" s="69">
        <f t="shared" ca="1" si="17"/>
        <v>1457.2596641822363</v>
      </c>
      <c r="Q27" s="69">
        <f t="shared" ca="1" si="18"/>
        <v>296.89497977962822</v>
      </c>
      <c r="R27" s="44">
        <f t="shared" ca="1" si="19"/>
        <v>3.6413571641474868E-3</v>
      </c>
    </row>
    <row r="28" spans="1:28">
      <c r="A28" s="75">
        <v>1503.5</v>
      </c>
      <c r="B28" s="75">
        <v>8.6410500007332303E-3</v>
      </c>
      <c r="C28" s="75">
        <v>0.1</v>
      </c>
      <c r="D28" s="76">
        <f t="shared" si="5"/>
        <v>0.15035000000000001</v>
      </c>
      <c r="E28" s="76">
        <f t="shared" si="6"/>
        <v>8.6410500007332303E-3</v>
      </c>
      <c r="F28" s="69">
        <f t="shared" si="7"/>
        <v>1.5035000000000001E-2</v>
      </c>
      <c r="G28" s="69">
        <f t="shared" si="8"/>
        <v>8.6410500007332307E-4</v>
      </c>
      <c r="H28" s="69">
        <f t="shared" si="9"/>
        <v>2.2605122500000004E-3</v>
      </c>
      <c r="I28" s="69">
        <f t="shared" si="10"/>
        <v>3.3986801678750011E-4</v>
      </c>
      <c r="J28" s="69">
        <f t="shared" si="11"/>
        <v>5.1099156324000646E-5</v>
      </c>
      <c r="K28" s="69">
        <f t="shared" si="12"/>
        <v>1.2991818676102412E-4</v>
      </c>
      <c r="L28" s="69">
        <f t="shared" si="13"/>
        <v>1.9533199379519978E-5</v>
      </c>
      <c r="M28" s="69">
        <f t="shared" ca="1" si="14"/>
        <v>1.7458472822247197E-3</v>
      </c>
      <c r="N28" s="69">
        <f t="shared" ca="1" si="15"/>
        <v>4.7543820529327157E-6</v>
      </c>
      <c r="O28" s="79">
        <f t="shared" ca="1" si="16"/>
        <v>367.46869602427898</v>
      </c>
      <c r="P28" s="69">
        <f t="shared" ca="1" si="17"/>
        <v>1420.4347869131693</v>
      </c>
      <c r="Q28" s="69">
        <f t="shared" ca="1" si="18"/>
        <v>288.655283610038</v>
      </c>
      <c r="R28" s="44">
        <f t="shared" ca="1" si="19"/>
        <v>6.895202718508511E-3</v>
      </c>
    </row>
    <row r="29" spans="1:28">
      <c r="A29" s="75">
        <v>1573</v>
      </c>
      <c r="B29" s="75">
        <v>-1.1081000047852285E-3</v>
      </c>
      <c r="C29" s="75">
        <v>0.1</v>
      </c>
      <c r="D29" s="76">
        <f t="shared" si="5"/>
        <v>0.1573</v>
      </c>
      <c r="E29" s="76">
        <f t="shared" si="6"/>
        <v>-1.1081000047852285E-3</v>
      </c>
      <c r="F29" s="69">
        <f t="shared" si="7"/>
        <v>1.5730000000000001E-2</v>
      </c>
      <c r="G29" s="69">
        <f t="shared" si="8"/>
        <v>-1.1081000047852285E-4</v>
      </c>
      <c r="H29" s="69">
        <f t="shared" si="9"/>
        <v>2.4743289999999999E-3</v>
      </c>
      <c r="I29" s="69">
        <f t="shared" si="10"/>
        <v>3.8921195169999999E-4</v>
      </c>
      <c r="J29" s="69">
        <f t="shared" si="11"/>
        <v>6.1223040002410001E-5</v>
      </c>
      <c r="K29" s="69">
        <f t="shared" si="12"/>
        <v>-1.7430413075271644E-5</v>
      </c>
      <c r="L29" s="69">
        <f t="shared" si="13"/>
        <v>-2.7418039767402295E-6</v>
      </c>
      <c r="M29" s="69">
        <f t="shared" ca="1" si="14"/>
        <v>1.7614418605765927E-3</v>
      </c>
      <c r="N29" s="69">
        <f t="shared" ca="1" si="15"/>
        <v>8.2342705170641998E-7</v>
      </c>
      <c r="O29" s="79">
        <f t="shared" ca="1" si="16"/>
        <v>354.7248328720259</v>
      </c>
      <c r="P29" s="69">
        <f t="shared" ca="1" si="17"/>
        <v>1361.6153345184559</v>
      </c>
      <c r="Q29" s="69">
        <f t="shared" ca="1" si="18"/>
        <v>275.52061080649599</v>
      </c>
      <c r="R29" s="44">
        <f t="shared" ca="1" si="19"/>
        <v>-2.869541865361821E-3</v>
      </c>
    </row>
    <row r="30" spans="1:28">
      <c r="A30" s="75">
        <v>2205</v>
      </c>
      <c r="B30" s="75">
        <v>5.1614999974844977E-3</v>
      </c>
      <c r="C30" s="75">
        <v>0.1</v>
      </c>
      <c r="D30" s="76">
        <f t="shared" si="5"/>
        <v>0.2205</v>
      </c>
      <c r="E30" s="76">
        <f t="shared" si="6"/>
        <v>5.1614999974844977E-3</v>
      </c>
      <c r="F30" s="69">
        <f t="shared" si="7"/>
        <v>2.205E-2</v>
      </c>
      <c r="G30" s="69">
        <f t="shared" si="8"/>
        <v>5.1614999974844975E-4</v>
      </c>
      <c r="H30" s="69">
        <f t="shared" si="9"/>
        <v>4.8620249999999999E-3</v>
      </c>
      <c r="I30" s="69">
        <f t="shared" si="10"/>
        <v>1.0720765125000001E-3</v>
      </c>
      <c r="J30" s="69">
        <f t="shared" si="11"/>
        <v>2.3639287100625002E-4</v>
      </c>
      <c r="K30" s="69">
        <f t="shared" si="12"/>
        <v>1.1381107494453318E-4</v>
      </c>
      <c r="L30" s="69">
        <f t="shared" si="13"/>
        <v>2.5095342025269566E-5</v>
      </c>
      <c r="M30" s="69">
        <f t="shared" ca="1" si="14"/>
        <v>1.9620979177320248E-3</v>
      </c>
      <c r="N30" s="69">
        <f t="shared" ca="1" si="15"/>
        <v>1.023617366792445E-6</v>
      </c>
      <c r="O30" s="79">
        <f t="shared" ca="1" si="16"/>
        <v>252.84991425066505</v>
      </c>
      <c r="P30" s="69">
        <f t="shared" ca="1" si="17"/>
        <v>901.55615785756186</v>
      </c>
      <c r="Q30" s="69">
        <f t="shared" ca="1" si="18"/>
        <v>174.15895855956438</v>
      </c>
      <c r="R30" s="44">
        <f t="shared" ca="1" si="19"/>
        <v>3.1994020797524729E-3</v>
      </c>
    </row>
    <row r="31" spans="1:28">
      <c r="A31" s="75">
        <v>2261</v>
      </c>
      <c r="B31" s="75">
        <v>8.1830000272020698E-4</v>
      </c>
      <c r="C31" s="75">
        <v>0.1</v>
      </c>
      <c r="D31" s="76">
        <f t="shared" si="5"/>
        <v>0.2261</v>
      </c>
      <c r="E31" s="76">
        <f t="shared" si="6"/>
        <v>8.1830000272020698E-4</v>
      </c>
      <c r="F31" s="69">
        <f t="shared" si="7"/>
        <v>2.2610000000000002E-2</v>
      </c>
      <c r="G31" s="69">
        <f t="shared" si="8"/>
        <v>8.1830000272020708E-5</v>
      </c>
      <c r="H31" s="69">
        <f t="shared" si="9"/>
        <v>5.1121209999999999E-3</v>
      </c>
      <c r="I31" s="69">
        <f t="shared" si="10"/>
        <v>1.1558505581E-3</v>
      </c>
      <c r="J31" s="69">
        <f t="shared" si="11"/>
        <v>2.6133781118640998E-4</v>
      </c>
      <c r="K31" s="69">
        <f t="shared" si="12"/>
        <v>1.8501763061503881E-5</v>
      </c>
      <c r="L31" s="69">
        <f t="shared" si="13"/>
        <v>4.183248628206027E-6</v>
      </c>
      <c r="M31" s="69">
        <f t="shared" ca="1" si="14"/>
        <v>1.9849914581290067E-3</v>
      </c>
      <c r="N31" s="69">
        <f t="shared" ca="1" si="15"/>
        <v>1.3611689521239035E-7</v>
      </c>
      <c r="O31" s="79">
        <f t="shared" ca="1" si="16"/>
        <v>244.96948540254382</v>
      </c>
      <c r="P31" s="69">
        <f t="shared" ca="1" si="17"/>
        <v>866.86791607671694</v>
      </c>
      <c r="Q31" s="69">
        <f t="shared" ca="1" si="18"/>
        <v>166.63939125505644</v>
      </c>
      <c r="R31" s="44">
        <f t="shared" ca="1" si="19"/>
        <v>-1.1666914554087997E-3</v>
      </c>
    </row>
    <row r="32" spans="1:28">
      <c r="A32" s="75">
        <v>2272.5</v>
      </c>
      <c r="B32" s="75">
        <v>1.9317500045872293E-3</v>
      </c>
      <c r="C32" s="75">
        <v>0.1</v>
      </c>
      <c r="D32" s="76">
        <f t="shared" si="5"/>
        <v>0.22725000000000001</v>
      </c>
      <c r="E32" s="76">
        <f t="shared" si="6"/>
        <v>1.9317500045872293E-3</v>
      </c>
      <c r="F32" s="69">
        <f t="shared" si="7"/>
        <v>2.2725000000000002E-2</v>
      </c>
      <c r="G32" s="69">
        <f t="shared" si="8"/>
        <v>1.9317500045872295E-4</v>
      </c>
      <c r="H32" s="69">
        <f t="shared" si="9"/>
        <v>5.1642562500000006E-3</v>
      </c>
      <c r="I32" s="69">
        <f t="shared" si="10"/>
        <v>1.1735772328125003E-3</v>
      </c>
      <c r="J32" s="69">
        <f t="shared" si="11"/>
        <v>2.6669542615664069E-4</v>
      </c>
      <c r="K32" s="69">
        <f t="shared" si="12"/>
        <v>4.3899018854244793E-5</v>
      </c>
      <c r="L32" s="69">
        <f t="shared" si="13"/>
        <v>9.97605203462713E-6</v>
      </c>
      <c r="M32" s="69">
        <f t="shared" ca="1" si="14"/>
        <v>1.9897958432138645E-3</v>
      </c>
      <c r="N32" s="69">
        <f t="shared" ca="1" si="15"/>
        <v>3.3693193818693761E-10</v>
      </c>
      <c r="O32" s="79">
        <f t="shared" ca="1" si="16"/>
        <v>243.37298595676467</v>
      </c>
      <c r="P32" s="69">
        <f t="shared" ca="1" si="17"/>
        <v>859.85914002828486</v>
      </c>
      <c r="Q32" s="69">
        <f t="shared" ca="1" si="18"/>
        <v>165.12266506405263</v>
      </c>
      <c r="R32" s="44">
        <f t="shared" ca="1" si="19"/>
        <v>-5.8045838626635208E-5</v>
      </c>
    </row>
    <row r="33" spans="1:18">
      <c r="A33" s="75">
        <v>2794.5</v>
      </c>
      <c r="B33" s="75">
        <v>1.2683499953709543E-3</v>
      </c>
      <c r="C33" s="75">
        <v>0.1</v>
      </c>
      <c r="D33" s="76">
        <f t="shared" si="5"/>
        <v>0.27944999999999998</v>
      </c>
      <c r="E33" s="76">
        <f t="shared" si="6"/>
        <v>1.2683499953709543E-3</v>
      </c>
      <c r="F33" s="69">
        <f t="shared" si="7"/>
        <v>2.7944999999999998E-2</v>
      </c>
      <c r="G33" s="69">
        <f t="shared" si="8"/>
        <v>1.2683499953709544E-4</v>
      </c>
      <c r="H33" s="69">
        <f t="shared" si="9"/>
        <v>7.8092302499999985E-3</v>
      </c>
      <c r="I33" s="69">
        <f t="shared" si="10"/>
        <v>2.1822893933624993E-3</v>
      </c>
      <c r="J33" s="69">
        <f t="shared" si="11"/>
        <v>6.0984077097515042E-4</v>
      </c>
      <c r="K33" s="69">
        <f t="shared" si="12"/>
        <v>3.5444040620641319E-5</v>
      </c>
      <c r="L33" s="69">
        <f t="shared" si="13"/>
        <v>9.9048371514382152E-6</v>
      </c>
      <c r="M33" s="69">
        <f t="shared" ca="1" si="14"/>
        <v>2.2448372221648728E-3</v>
      </c>
      <c r="N33" s="69">
        <f t="shared" ca="1" si="15"/>
        <v>9.5352730409167782E-8</v>
      </c>
      <c r="O33" s="79">
        <f t="shared" ca="1" si="16"/>
        <v>178.3498985661102</v>
      </c>
      <c r="P33" s="69">
        <f t="shared" ca="1" si="17"/>
        <v>580.62640607736535</v>
      </c>
      <c r="Q33" s="69">
        <f t="shared" ca="1" si="18"/>
        <v>105.5567886232152</v>
      </c>
      <c r="R33" s="44">
        <f t="shared" ca="1" si="19"/>
        <v>-9.7648722679391856E-4</v>
      </c>
    </row>
    <row r="34" spans="1:18">
      <c r="A34" s="75">
        <v>2875.5</v>
      </c>
      <c r="B34" s="75">
        <v>5.2326500008348376E-3</v>
      </c>
      <c r="C34" s="75">
        <v>0.1</v>
      </c>
      <c r="D34" s="76">
        <f t="shared" si="5"/>
        <v>0.28754999999999997</v>
      </c>
      <c r="E34" s="76">
        <f t="shared" si="6"/>
        <v>5.2326500008348376E-3</v>
      </c>
      <c r="F34" s="69">
        <f t="shared" si="7"/>
        <v>2.8754999999999999E-2</v>
      </c>
      <c r="G34" s="69">
        <f t="shared" si="8"/>
        <v>5.2326500008348376E-4</v>
      </c>
      <c r="H34" s="69">
        <f t="shared" si="9"/>
        <v>8.2685002499999997E-3</v>
      </c>
      <c r="I34" s="69">
        <f t="shared" si="10"/>
        <v>2.3776072468874995E-3</v>
      </c>
      <c r="J34" s="69">
        <f t="shared" si="11"/>
        <v>6.8368096384250037E-4</v>
      </c>
      <c r="K34" s="69">
        <f t="shared" si="12"/>
        <v>1.5046485077400574E-4</v>
      </c>
      <c r="L34" s="69">
        <f t="shared" si="13"/>
        <v>4.3266167840065348E-5</v>
      </c>
      <c r="M34" s="69">
        <f t="shared" ca="1" si="14"/>
        <v>2.2908956265587036E-3</v>
      </c>
      <c r="N34" s="69">
        <f t="shared" ca="1" si="15"/>
        <v>8.6539187985727695E-7</v>
      </c>
      <c r="O34" s="79">
        <f t="shared" ca="1" si="16"/>
        <v>169.49800897982013</v>
      </c>
      <c r="P34" s="69">
        <f t="shared" ca="1" si="17"/>
        <v>543.71902325487849</v>
      </c>
      <c r="Q34" s="69">
        <f t="shared" ca="1" si="18"/>
        <v>97.838748777309078</v>
      </c>
      <c r="R34" s="44">
        <f t="shared" ca="1" si="19"/>
        <v>2.9417543742761339E-3</v>
      </c>
    </row>
    <row r="35" spans="1:18">
      <c r="A35" s="75">
        <v>2945</v>
      </c>
      <c r="B35" s="75">
        <v>5.6834999995771796E-3</v>
      </c>
      <c r="C35" s="75">
        <v>0.1</v>
      </c>
      <c r="D35" s="76">
        <f t="shared" si="5"/>
        <v>0.29449999999999998</v>
      </c>
      <c r="E35" s="76">
        <f t="shared" si="6"/>
        <v>5.6834999995771796E-3</v>
      </c>
      <c r="F35" s="69">
        <f t="shared" si="7"/>
        <v>2.945E-2</v>
      </c>
      <c r="G35" s="69">
        <f t="shared" si="8"/>
        <v>5.6834999995771798E-4</v>
      </c>
      <c r="H35" s="69">
        <f t="shared" si="9"/>
        <v>8.6730249999999991E-3</v>
      </c>
      <c r="I35" s="69">
        <f t="shared" si="10"/>
        <v>2.5542058624999997E-3</v>
      </c>
      <c r="J35" s="69">
        <f t="shared" si="11"/>
        <v>7.5221362650624993E-4</v>
      </c>
      <c r="K35" s="69">
        <f t="shared" si="12"/>
        <v>1.6737907498754793E-4</v>
      </c>
      <c r="L35" s="69">
        <f t="shared" si="13"/>
        <v>4.9293137583832867E-5</v>
      </c>
      <c r="M35" s="69">
        <f t="shared" ca="1" si="14"/>
        <v>2.3318032159392781E-3</v>
      </c>
      <c r="N35" s="69">
        <f t="shared" ca="1" si="15"/>
        <v>1.1233871329448655E-6</v>
      </c>
      <c r="O35" s="79">
        <f t="shared" ca="1" si="16"/>
        <v>162.15243177452905</v>
      </c>
      <c r="P35" s="69">
        <f t="shared" ca="1" si="17"/>
        <v>513.33486399128924</v>
      </c>
      <c r="Q35" s="69">
        <f t="shared" ca="1" si="18"/>
        <v>91.519558062981503</v>
      </c>
      <c r="R35" s="44">
        <f t="shared" ca="1" si="19"/>
        <v>3.3516967836379015E-3</v>
      </c>
    </row>
    <row r="36" spans="1:18">
      <c r="A36" s="75">
        <v>3534.5</v>
      </c>
      <c r="B36" s="75">
        <v>9.0349996753502637E-5</v>
      </c>
      <c r="C36" s="75">
        <v>0.1</v>
      </c>
      <c r="D36" s="76">
        <f t="shared" si="5"/>
        <v>0.35344999999999999</v>
      </c>
      <c r="E36" s="76">
        <f t="shared" si="6"/>
        <v>9.0349996753502637E-5</v>
      </c>
      <c r="F36" s="69">
        <f t="shared" si="7"/>
        <v>3.5345000000000001E-2</v>
      </c>
      <c r="G36" s="69">
        <f t="shared" si="8"/>
        <v>9.0349996753502647E-6</v>
      </c>
      <c r="H36" s="69">
        <f t="shared" si="9"/>
        <v>1.2492690250000001E-2</v>
      </c>
      <c r="I36" s="69">
        <f t="shared" si="10"/>
        <v>4.4155413688624998E-3</v>
      </c>
      <c r="J36" s="69">
        <f t="shared" si="11"/>
        <v>1.5606730968244504E-3</v>
      </c>
      <c r="K36" s="69">
        <f t="shared" si="12"/>
        <v>3.1934206352525511E-6</v>
      </c>
      <c r="L36" s="69">
        <f t="shared" si="13"/>
        <v>1.1287145235300141E-6</v>
      </c>
      <c r="M36" s="69">
        <f t="shared" ca="1" si="14"/>
        <v>2.7303456833338317E-3</v>
      </c>
      <c r="N36" s="69">
        <f t="shared" ca="1" si="15"/>
        <v>6.9695772251627432E-7</v>
      </c>
      <c r="O36" s="79">
        <f t="shared" ca="1" si="16"/>
        <v>108.50620776710123</v>
      </c>
      <c r="P36" s="69">
        <f t="shared" ca="1" si="17"/>
        <v>299.68262712723106</v>
      </c>
      <c r="Q36" s="69">
        <f t="shared" ca="1" si="18"/>
        <v>48.260444928423482</v>
      </c>
      <c r="R36" s="44">
        <f t="shared" ca="1" si="19"/>
        <v>-2.6399956865803291E-3</v>
      </c>
    </row>
    <row r="37" spans="1:18">
      <c r="A37" s="75">
        <v>3534.5</v>
      </c>
      <c r="B37" s="75">
        <v>2.3903499968582764E-3</v>
      </c>
      <c r="C37" s="75">
        <v>0.1</v>
      </c>
      <c r="D37" s="76">
        <f t="shared" si="5"/>
        <v>0.35344999999999999</v>
      </c>
      <c r="E37" s="76">
        <f t="shared" si="6"/>
        <v>2.3903499968582764E-3</v>
      </c>
      <c r="F37" s="69">
        <f t="shared" si="7"/>
        <v>3.5345000000000001E-2</v>
      </c>
      <c r="G37" s="69">
        <f t="shared" si="8"/>
        <v>2.3903499968582766E-4</v>
      </c>
      <c r="H37" s="69">
        <f t="shared" si="9"/>
        <v>1.2492690250000001E-2</v>
      </c>
      <c r="I37" s="69">
        <f t="shared" si="10"/>
        <v>4.4155413688624998E-3</v>
      </c>
      <c r="J37" s="69">
        <f t="shared" si="11"/>
        <v>1.5606730968244504E-3</v>
      </c>
      <c r="K37" s="69">
        <f t="shared" si="12"/>
        <v>8.4486920638955781E-5</v>
      </c>
      <c r="L37" s="69">
        <f t="shared" si="13"/>
        <v>2.9861902099838918E-5</v>
      </c>
      <c r="M37" s="69">
        <f t="shared" ca="1" si="14"/>
        <v>2.7303456833338317E-3</v>
      </c>
      <c r="N37" s="69">
        <f t="shared" ca="1" si="15"/>
        <v>1.1559706682198408E-8</v>
      </c>
      <c r="O37" s="79">
        <f t="shared" ca="1" si="16"/>
        <v>108.50620776710123</v>
      </c>
      <c r="P37" s="69">
        <f t="shared" ca="1" si="17"/>
        <v>299.68262712723106</v>
      </c>
      <c r="Q37" s="69">
        <f t="shared" ca="1" si="18"/>
        <v>48.260444928423482</v>
      </c>
      <c r="R37" s="44">
        <f t="shared" ca="1" si="19"/>
        <v>-3.3999568647555527E-4</v>
      </c>
    </row>
    <row r="38" spans="1:18">
      <c r="A38" s="75">
        <v>4176</v>
      </c>
      <c r="B38" s="75">
        <v>4.9279999802820385E-4</v>
      </c>
      <c r="C38" s="75">
        <v>0.1</v>
      </c>
      <c r="D38" s="76">
        <f t="shared" si="5"/>
        <v>0.41760000000000003</v>
      </c>
      <c r="E38" s="76">
        <f t="shared" si="6"/>
        <v>4.9279999802820385E-4</v>
      </c>
      <c r="F38" s="69">
        <f t="shared" si="7"/>
        <v>4.1760000000000005E-2</v>
      </c>
      <c r="G38" s="69">
        <f t="shared" si="8"/>
        <v>4.9279999802820389E-5</v>
      </c>
      <c r="H38" s="69">
        <f t="shared" si="9"/>
        <v>1.7438976000000002E-2</v>
      </c>
      <c r="I38" s="69">
        <f t="shared" si="10"/>
        <v>7.2825163776000009E-3</v>
      </c>
      <c r="J38" s="69">
        <f t="shared" si="11"/>
        <v>3.0411788392857605E-3</v>
      </c>
      <c r="K38" s="69">
        <f t="shared" si="12"/>
        <v>2.0579327917657794E-5</v>
      </c>
      <c r="L38" s="69">
        <f t="shared" si="13"/>
        <v>8.5939273384138957E-6</v>
      </c>
      <c r="M38" s="69">
        <f t="shared" ca="1" si="14"/>
        <v>3.2688602098930953E-3</v>
      </c>
      <c r="N38" s="69">
        <f t="shared" ca="1" si="15"/>
        <v>7.7065102998993461E-7</v>
      </c>
      <c r="O38" s="79">
        <f t="shared" ca="1" si="16"/>
        <v>65.649005012060016</v>
      </c>
      <c r="P38" s="69">
        <f t="shared" ca="1" si="17"/>
        <v>144.55301948821239</v>
      </c>
      <c r="Q38" s="69">
        <f t="shared" ca="1" si="18"/>
        <v>19.103464939854121</v>
      </c>
      <c r="R38" s="44">
        <f t="shared" ca="1" si="19"/>
        <v>-2.7760602118648914E-3</v>
      </c>
    </row>
    <row r="39" spans="1:18">
      <c r="A39" s="75">
        <v>4176</v>
      </c>
      <c r="B39" s="75">
        <v>1.4927999945939519E-3</v>
      </c>
      <c r="C39" s="75">
        <v>0.1</v>
      </c>
      <c r="D39" s="76">
        <f t="shared" si="5"/>
        <v>0.41760000000000003</v>
      </c>
      <c r="E39" s="76">
        <f t="shared" si="6"/>
        <v>1.4927999945939519E-3</v>
      </c>
      <c r="F39" s="69">
        <f t="shared" si="7"/>
        <v>4.1760000000000005E-2</v>
      </c>
      <c r="G39" s="69">
        <f t="shared" si="8"/>
        <v>1.492799994593952E-4</v>
      </c>
      <c r="H39" s="69">
        <f t="shared" si="9"/>
        <v>1.7438976000000002E-2</v>
      </c>
      <c r="I39" s="69">
        <f t="shared" si="10"/>
        <v>7.2825163776000009E-3</v>
      </c>
      <c r="J39" s="69">
        <f t="shared" si="11"/>
        <v>3.0411788392857605E-3</v>
      </c>
      <c r="K39" s="69">
        <f t="shared" si="12"/>
        <v>6.2339327774243444E-5</v>
      </c>
      <c r="L39" s="69">
        <f t="shared" si="13"/>
        <v>2.6032903278524065E-5</v>
      </c>
      <c r="M39" s="69">
        <f t="shared" ca="1" si="14"/>
        <v>3.2688602098930953E-3</v>
      </c>
      <c r="N39" s="69">
        <f t="shared" ca="1" si="15"/>
        <v>3.1543898883684399E-7</v>
      </c>
      <c r="O39" s="79">
        <f t="shared" ca="1" si="16"/>
        <v>65.649005012060016</v>
      </c>
      <c r="P39" s="69">
        <f t="shared" ca="1" si="17"/>
        <v>144.55301948821239</v>
      </c>
      <c r="Q39" s="69">
        <f t="shared" ca="1" si="18"/>
        <v>19.103464939854121</v>
      </c>
      <c r="R39" s="44">
        <f t="shared" ca="1" si="19"/>
        <v>-1.7760602152991434E-3</v>
      </c>
    </row>
    <row r="40" spans="1:18">
      <c r="A40" s="75">
        <v>4916.5</v>
      </c>
      <c r="B40" s="75">
        <v>1.3849499955540523E-3</v>
      </c>
      <c r="C40" s="75">
        <v>0.1</v>
      </c>
      <c r="D40" s="76">
        <f t="shared" si="5"/>
        <v>0.49164999999999998</v>
      </c>
      <c r="E40" s="76">
        <f t="shared" si="6"/>
        <v>1.3849499955540523E-3</v>
      </c>
      <c r="F40" s="69">
        <f t="shared" si="7"/>
        <v>4.9165E-2</v>
      </c>
      <c r="G40" s="69">
        <f t="shared" si="8"/>
        <v>1.3849499955540523E-4</v>
      </c>
      <c r="H40" s="69">
        <f t="shared" si="9"/>
        <v>2.417197225E-2</v>
      </c>
      <c r="I40" s="69">
        <f t="shared" si="10"/>
        <v>1.1884150156712498E-2</v>
      </c>
      <c r="J40" s="69">
        <f t="shared" si="11"/>
        <v>5.8428424245476999E-3</v>
      </c>
      <c r="K40" s="69">
        <f t="shared" si="12"/>
        <v>6.8091066531414976E-5</v>
      </c>
      <c r="L40" s="69">
        <f t="shared" si="13"/>
        <v>3.3476972860170172E-5</v>
      </c>
      <c r="M40" s="69">
        <f t="shared" ca="1" si="14"/>
        <v>4.0263152685947063E-3</v>
      </c>
      <c r="N40" s="69">
        <f t="shared" ca="1" si="15"/>
        <v>6.9768105056251297E-7</v>
      </c>
      <c r="O40" s="79">
        <f t="shared" ca="1" si="16"/>
        <v>32.488773010917242</v>
      </c>
      <c r="P40" s="69">
        <f t="shared" ca="1" si="17"/>
        <v>43.610214162807154</v>
      </c>
      <c r="Q40" s="69">
        <f t="shared" ca="1" si="18"/>
        <v>3.0717352206288275</v>
      </c>
      <c r="R40" s="44">
        <f t="shared" ca="1" si="19"/>
        <v>-2.641365273040654E-3</v>
      </c>
    </row>
    <row r="41" spans="1:18">
      <c r="A41" s="75">
        <v>4916.5</v>
      </c>
      <c r="B41" s="75">
        <v>3.3849499959615059E-3</v>
      </c>
      <c r="C41" s="75">
        <v>1</v>
      </c>
      <c r="D41" s="76">
        <f t="shared" si="5"/>
        <v>0.49164999999999998</v>
      </c>
      <c r="E41" s="76">
        <f t="shared" si="6"/>
        <v>3.3849499959615059E-3</v>
      </c>
      <c r="F41" s="69">
        <f t="shared" si="7"/>
        <v>0.49164999999999998</v>
      </c>
      <c r="G41" s="69">
        <f t="shared" si="8"/>
        <v>3.3849499959615059E-3</v>
      </c>
      <c r="H41" s="69">
        <f t="shared" si="9"/>
        <v>0.24171972249999998</v>
      </c>
      <c r="I41" s="69">
        <f t="shared" si="10"/>
        <v>0.11884150156712499</v>
      </c>
      <c r="J41" s="69">
        <f t="shared" si="11"/>
        <v>5.8428424245476999E-2</v>
      </c>
      <c r="K41" s="69">
        <f t="shared" si="12"/>
        <v>1.6642106655144742E-3</v>
      </c>
      <c r="L41" s="69">
        <f t="shared" si="13"/>
        <v>8.1820917370019125E-4</v>
      </c>
      <c r="M41" s="69">
        <f t="shared" ca="1" si="14"/>
        <v>4.0263152685947063E-3</v>
      </c>
      <c r="N41" s="69">
        <f t="shared" ca="1" si="15"/>
        <v>4.1134941293985947E-7</v>
      </c>
      <c r="O41" s="79">
        <f t="shared" ca="1" si="16"/>
        <v>3248.8773010917239</v>
      </c>
      <c r="P41" s="69">
        <f t="shared" ca="1" si="17"/>
        <v>4361.021416280716</v>
      </c>
      <c r="Q41" s="69">
        <f t="shared" ca="1" si="18"/>
        <v>307.17352206288342</v>
      </c>
      <c r="R41" s="44">
        <f t="shared" ca="1" si="19"/>
        <v>-6.4136527263320038E-4</v>
      </c>
    </row>
    <row r="42" spans="1:18">
      <c r="A42" s="75">
        <v>4966.5</v>
      </c>
      <c r="B42" s="75">
        <v>3.4999499985133298E-3</v>
      </c>
      <c r="C42" s="75">
        <v>1</v>
      </c>
      <c r="D42" s="76">
        <f t="shared" si="5"/>
        <v>0.49664999999999998</v>
      </c>
      <c r="E42" s="76">
        <f t="shared" si="6"/>
        <v>3.4999499985133298E-3</v>
      </c>
      <c r="F42" s="69">
        <f t="shared" si="7"/>
        <v>0.49664999999999998</v>
      </c>
      <c r="G42" s="69">
        <f t="shared" si="8"/>
        <v>3.4999499985133298E-3</v>
      </c>
      <c r="H42" s="69">
        <f t="shared" si="9"/>
        <v>0.24666122249999997</v>
      </c>
      <c r="I42" s="69">
        <f t="shared" si="10"/>
        <v>0.12250429615462498</v>
      </c>
      <c r="J42" s="69">
        <f t="shared" si="11"/>
        <v>6.0841758685194494E-2</v>
      </c>
      <c r="K42" s="69">
        <f t="shared" si="12"/>
        <v>1.7382501667616451E-3</v>
      </c>
      <c r="L42" s="69">
        <f t="shared" si="13"/>
        <v>8.6330194532217104E-4</v>
      </c>
      <c r="M42" s="69">
        <f t="shared" ca="1" si="14"/>
        <v>4.0827063304705574E-3</v>
      </c>
      <c r="N42" s="69">
        <f t="shared" ca="1" si="15"/>
        <v>3.3960494243624243E-7</v>
      </c>
      <c r="O42" s="79">
        <f t="shared" ca="1" si="16"/>
        <v>3078.0899156394116</v>
      </c>
      <c r="P42" s="69">
        <f t="shared" ca="1" si="17"/>
        <v>3924.2107749315551</v>
      </c>
      <c r="Q42" s="69">
        <f t="shared" ca="1" si="18"/>
        <v>252.68087665678223</v>
      </c>
      <c r="R42" s="44">
        <f t="shared" ca="1" si="19"/>
        <v>-5.8275633195722758E-4</v>
      </c>
    </row>
    <row r="43" spans="1:18">
      <c r="A43" s="75">
        <v>4966.5</v>
      </c>
      <c r="B43" s="75">
        <v>3.6999499934609048E-3</v>
      </c>
      <c r="C43" s="75">
        <v>1</v>
      </c>
      <c r="D43" s="76">
        <f t="shared" si="5"/>
        <v>0.49664999999999998</v>
      </c>
      <c r="E43" s="76">
        <f t="shared" si="6"/>
        <v>3.6999499934609048E-3</v>
      </c>
      <c r="F43" s="69">
        <f t="shared" si="7"/>
        <v>0.49664999999999998</v>
      </c>
      <c r="G43" s="69">
        <f t="shared" si="8"/>
        <v>3.6999499934609048E-3</v>
      </c>
      <c r="H43" s="69">
        <f t="shared" si="9"/>
        <v>0.24666122249999997</v>
      </c>
      <c r="I43" s="69">
        <f t="shared" si="10"/>
        <v>0.12250429615462498</v>
      </c>
      <c r="J43" s="69">
        <f t="shared" si="11"/>
        <v>6.0841758685194494E-2</v>
      </c>
      <c r="K43" s="69">
        <f t="shared" si="12"/>
        <v>1.8375801642523584E-3</v>
      </c>
      <c r="L43" s="69">
        <f t="shared" si="13"/>
        <v>9.1263418857593379E-4</v>
      </c>
      <c r="M43" s="69">
        <f t="shared" ca="1" si="14"/>
        <v>4.0827063304705574E-3</v>
      </c>
      <c r="N43" s="69">
        <f t="shared" ca="1" si="15"/>
        <v>1.4650241352104672E-7</v>
      </c>
      <c r="O43" s="79">
        <f t="shared" ca="1" si="16"/>
        <v>3078.0899156394116</v>
      </c>
      <c r="P43" s="69">
        <f t="shared" ca="1" si="17"/>
        <v>3924.2107749315551</v>
      </c>
      <c r="Q43" s="69">
        <f t="shared" ca="1" si="18"/>
        <v>252.68087665678223</v>
      </c>
      <c r="R43" s="44">
        <f t="shared" ca="1" si="19"/>
        <v>-3.8275633700965254E-4</v>
      </c>
    </row>
    <row r="44" spans="1:18">
      <c r="A44" s="75">
        <v>5040</v>
      </c>
      <c r="B44" s="75">
        <v>3.5119999956805259E-3</v>
      </c>
      <c r="C44" s="75">
        <v>1</v>
      </c>
      <c r="D44" s="76">
        <f t="shared" si="5"/>
        <v>0.504</v>
      </c>
      <c r="E44" s="76">
        <f t="shared" si="6"/>
        <v>3.5119999956805259E-3</v>
      </c>
      <c r="F44" s="69">
        <f t="shared" si="7"/>
        <v>0.504</v>
      </c>
      <c r="G44" s="69">
        <f t="shared" si="8"/>
        <v>3.5119999956805259E-3</v>
      </c>
      <c r="H44" s="69">
        <f t="shared" si="9"/>
        <v>0.25401600000000002</v>
      </c>
      <c r="I44" s="69">
        <f t="shared" si="10"/>
        <v>0.12802406400000002</v>
      </c>
      <c r="J44" s="69">
        <f t="shared" si="11"/>
        <v>6.4524128256000013E-2</v>
      </c>
      <c r="K44" s="69">
        <f t="shared" si="12"/>
        <v>1.7700479978229851E-3</v>
      </c>
      <c r="L44" s="69">
        <f t="shared" si="13"/>
        <v>8.9210419090278447E-4</v>
      </c>
      <c r="M44" s="69">
        <f t="shared" ca="1" si="14"/>
        <v>4.1668060309175414E-3</v>
      </c>
      <c r="N44" s="69">
        <f t="shared" ca="1" si="15"/>
        <v>4.2877094378281962E-7</v>
      </c>
      <c r="O44" s="79">
        <f t="shared" ca="1" si="16"/>
        <v>2837.9437196354033</v>
      </c>
      <c r="P44" s="69">
        <f t="shared" ca="1" si="17"/>
        <v>3330.9488869141223</v>
      </c>
      <c r="Q44" s="69">
        <f t="shared" ca="1" si="18"/>
        <v>183.08145979491459</v>
      </c>
      <c r="R44" s="44">
        <f t="shared" ca="1" si="19"/>
        <v>-6.5480603523701553E-4</v>
      </c>
    </row>
    <row r="45" spans="1:18">
      <c r="A45" s="75">
        <v>5040</v>
      </c>
      <c r="B45" s="75">
        <v>3.6119999931543134E-3</v>
      </c>
      <c r="C45" s="75">
        <v>1</v>
      </c>
      <c r="D45" s="76">
        <f t="shared" si="5"/>
        <v>0.504</v>
      </c>
      <c r="E45" s="76">
        <f t="shared" si="6"/>
        <v>3.6119999931543134E-3</v>
      </c>
      <c r="F45" s="69">
        <f t="shared" si="7"/>
        <v>0.504</v>
      </c>
      <c r="G45" s="69">
        <f t="shared" si="8"/>
        <v>3.6119999931543134E-3</v>
      </c>
      <c r="H45" s="69">
        <f t="shared" si="9"/>
        <v>0.25401600000000002</v>
      </c>
      <c r="I45" s="69">
        <f t="shared" si="10"/>
        <v>0.12802406400000002</v>
      </c>
      <c r="J45" s="69">
        <f t="shared" si="11"/>
        <v>6.4524128256000013E-2</v>
      </c>
      <c r="K45" s="69">
        <f t="shared" si="12"/>
        <v>1.8204479965497739E-3</v>
      </c>
      <c r="L45" s="69">
        <f t="shared" si="13"/>
        <v>9.1750579026108605E-4</v>
      </c>
      <c r="M45" s="69">
        <f t="shared" ca="1" si="14"/>
        <v>4.1668060309175414E-3</v>
      </c>
      <c r="N45" s="69">
        <f t="shared" ca="1" si="15"/>
        <v>3.0780973953853239E-7</v>
      </c>
      <c r="O45" s="79">
        <f t="shared" ca="1" si="16"/>
        <v>2837.9437196354033</v>
      </c>
      <c r="P45" s="69">
        <f t="shared" ca="1" si="17"/>
        <v>3330.9488869141223</v>
      </c>
      <c r="Q45" s="69">
        <f t="shared" ca="1" si="18"/>
        <v>183.08145979491459</v>
      </c>
      <c r="R45" s="44">
        <f t="shared" ca="1" si="19"/>
        <v>-5.5480603776322801E-4</v>
      </c>
    </row>
    <row r="46" spans="1:18">
      <c r="A46" s="75">
        <v>5542.5</v>
      </c>
      <c r="B46" s="75">
        <v>4.4127500004833564E-3</v>
      </c>
      <c r="C46" s="75">
        <v>1</v>
      </c>
      <c r="D46" s="76">
        <f t="shared" si="5"/>
        <v>0.55425000000000002</v>
      </c>
      <c r="E46" s="76">
        <f t="shared" si="6"/>
        <v>4.4127500004833564E-3</v>
      </c>
      <c r="F46" s="69">
        <f t="shared" si="7"/>
        <v>0.55425000000000002</v>
      </c>
      <c r="G46" s="69">
        <f t="shared" si="8"/>
        <v>4.4127500004833564E-3</v>
      </c>
      <c r="H46" s="69">
        <f t="shared" si="9"/>
        <v>0.3071930625</v>
      </c>
      <c r="I46" s="69">
        <f t="shared" si="10"/>
        <v>0.17026175489062501</v>
      </c>
      <c r="J46" s="69">
        <f t="shared" si="11"/>
        <v>9.436757764812892E-2</v>
      </c>
      <c r="K46" s="69">
        <f t="shared" si="12"/>
        <v>2.4457666877679002E-3</v>
      </c>
      <c r="L46" s="69">
        <f t="shared" si="13"/>
        <v>1.3555661866953587E-3</v>
      </c>
      <c r="M46" s="69">
        <f t="shared" ca="1" si="14"/>
        <v>4.7801912551815144E-3</v>
      </c>
      <c r="N46" s="69">
        <f t="shared" ca="1" si="15"/>
        <v>1.3501307565415661E-7</v>
      </c>
      <c r="O46" s="79">
        <f t="shared" ca="1" si="16"/>
        <v>1516.0118197992078</v>
      </c>
      <c r="P46" s="69">
        <f t="shared" ca="1" si="17"/>
        <v>673.56515174177161</v>
      </c>
      <c r="Q46" s="69">
        <f t="shared" ca="1" si="18"/>
        <v>2.667854185164968</v>
      </c>
      <c r="R46" s="44">
        <f t="shared" ca="1" si="19"/>
        <v>-3.67441254698158E-4</v>
      </c>
    </row>
    <row r="47" spans="1:18">
      <c r="A47" s="75">
        <v>5542.5</v>
      </c>
      <c r="B47" s="75">
        <v>4.9127500024042092E-3</v>
      </c>
      <c r="C47" s="75">
        <v>1</v>
      </c>
      <c r="D47" s="76">
        <f t="shared" si="5"/>
        <v>0.55425000000000002</v>
      </c>
      <c r="E47" s="76">
        <f t="shared" si="6"/>
        <v>4.9127500024042092E-3</v>
      </c>
      <c r="F47" s="69">
        <f t="shared" si="7"/>
        <v>0.55425000000000002</v>
      </c>
      <c r="G47" s="69">
        <f t="shared" si="8"/>
        <v>4.9127500024042092E-3</v>
      </c>
      <c r="H47" s="69">
        <f t="shared" si="9"/>
        <v>0.3071930625</v>
      </c>
      <c r="I47" s="69">
        <f t="shared" si="10"/>
        <v>0.17026175489062501</v>
      </c>
      <c r="J47" s="69">
        <f t="shared" si="11"/>
        <v>9.436757764812892E-2</v>
      </c>
      <c r="K47" s="69">
        <f t="shared" si="12"/>
        <v>2.722891688832533E-3</v>
      </c>
      <c r="L47" s="69">
        <f t="shared" si="13"/>
        <v>1.5091627185354315E-3</v>
      </c>
      <c r="M47" s="69">
        <f t="shared" ca="1" si="14"/>
        <v>4.7801912551815144E-3</v>
      </c>
      <c r="N47" s="69">
        <f t="shared" ca="1" si="15"/>
        <v>1.7571821465250299E-8</v>
      </c>
      <c r="O47" s="79">
        <f t="shared" ca="1" si="16"/>
        <v>1516.0118197992078</v>
      </c>
      <c r="P47" s="69">
        <f t="shared" ca="1" si="17"/>
        <v>673.56515174177161</v>
      </c>
      <c r="Q47" s="69">
        <f t="shared" ca="1" si="18"/>
        <v>2.667854185164968</v>
      </c>
      <c r="R47" s="44">
        <f t="shared" ca="1" si="19"/>
        <v>1.3255874722269481E-4</v>
      </c>
    </row>
    <row r="48" spans="1:18">
      <c r="A48" s="75">
        <v>7102</v>
      </c>
      <c r="B48" s="75">
        <v>6.7105999987688847E-3</v>
      </c>
      <c r="C48" s="75">
        <v>1</v>
      </c>
      <c r="D48" s="76">
        <f t="shared" si="5"/>
        <v>0.71020000000000005</v>
      </c>
      <c r="E48" s="76">
        <f t="shared" si="6"/>
        <v>6.7105999987688847E-3</v>
      </c>
      <c r="F48" s="69">
        <f t="shared" si="7"/>
        <v>0.71020000000000005</v>
      </c>
      <c r="G48" s="69">
        <f t="shared" si="8"/>
        <v>6.7105999987688847E-3</v>
      </c>
      <c r="H48" s="69">
        <f t="shared" si="9"/>
        <v>0.50438404000000003</v>
      </c>
      <c r="I48" s="69">
        <f t="shared" si="10"/>
        <v>0.35821354520800003</v>
      </c>
      <c r="J48" s="69">
        <f t="shared" si="11"/>
        <v>0.25440325980672163</v>
      </c>
      <c r="K48" s="69">
        <f t="shared" si="12"/>
        <v>4.765868119125662E-3</v>
      </c>
      <c r="L48" s="69">
        <f t="shared" si="13"/>
        <v>3.3847195382030455E-3</v>
      </c>
      <c r="M48" s="69">
        <f t="shared" ca="1" si="14"/>
        <v>7.1106457213034506E-3</v>
      </c>
      <c r="N48" s="69">
        <f t="shared" ca="1" si="15"/>
        <v>1.6003658011820292E-7</v>
      </c>
      <c r="O48" s="79">
        <f t="shared" ca="1" si="16"/>
        <v>8.3602531041228136</v>
      </c>
      <c r="P48" s="69">
        <f t="shared" ca="1" si="17"/>
        <v>2609.7430292897884</v>
      </c>
      <c r="Q48" s="69">
        <f t="shared" ca="1" si="18"/>
        <v>1407.6289843811228</v>
      </c>
      <c r="R48" s="44">
        <f t="shared" ca="1" si="19"/>
        <v>-4.0004572253456595E-4</v>
      </c>
    </row>
    <row r="49" spans="1:18">
      <c r="A49" s="75">
        <v>8456.5</v>
      </c>
      <c r="B49" s="75">
        <v>1.0046949995739851E-2</v>
      </c>
      <c r="C49" s="75">
        <v>1</v>
      </c>
      <c r="D49" s="76">
        <f t="shared" si="5"/>
        <v>0.84565000000000001</v>
      </c>
      <c r="E49" s="76">
        <f t="shared" si="6"/>
        <v>1.0046949995739851E-2</v>
      </c>
      <c r="F49" s="69">
        <f t="shared" si="7"/>
        <v>0.84565000000000001</v>
      </c>
      <c r="G49" s="69">
        <f t="shared" si="8"/>
        <v>1.0046949995739851E-2</v>
      </c>
      <c r="H49" s="69">
        <f t="shared" si="9"/>
        <v>0.71512392250000001</v>
      </c>
      <c r="I49" s="69">
        <f t="shared" si="10"/>
        <v>0.60474454506212505</v>
      </c>
      <c r="J49" s="69">
        <f t="shared" si="11"/>
        <v>0.51140222453178608</v>
      </c>
      <c r="K49" s="69">
        <f t="shared" si="12"/>
        <v>8.4962032638974047E-3</v>
      </c>
      <c r="L49" s="69">
        <f t="shared" si="13"/>
        <v>7.1848142901148404E-3</v>
      </c>
      <c r="M49" s="69">
        <f t="shared" ca="1" si="14"/>
        <v>9.6586504162191212E-3</v>
      </c>
      <c r="N49" s="69">
        <f t="shared" ca="1" si="15"/>
        <v>1.5077656345597568E-7</v>
      </c>
      <c r="O49" s="79">
        <f t="shared" ca="1" si="16"/>
        <v>325.64698372579755</v>
      </c>
      <c r="P49" s="69">
        <f t="shared" ca="1" si="17"/>
        <v>8384.8818075111703</v>
      </c>
      <c r="Q49" s="69">
        <f t="shared" ca="1" si="18"/>
        <v>3021.4674783893397</v>
      </c>
      <c r="R49" s="44">
        <f t="shared" ca="1" si="19"/>
        <v>3.8829957952072995E-4</v>
      </c>
    </row>
    <row r="50" spans="1:18">
      <c r="A50" s="75">
        <v>8503</v>
      </c>
      <c r="B50" s="75">
        <v>1.0370899995905347E-2</v>
      </c>
      <c r="C50" s="75">
        <v>1</v>
      </c>
      <c r="D50" s="76">
        <f t="shared" si="5"/>
        <v>0.85029999999999994</v>
      </c>
      <c r="E50" s="76">
        <f t="shared" si="6"/>
        <v>1.0370899995905347E-2</v>
      </c>
      <c r="F50" s="69">
        <f t="shared" si="7"/>
        <v>0.85029999999999994</v>
      </c>
      <c r="G50" s="69">
        <f t="shared" si="8"/>
        <v>1.0370899995905347E-2</v>
      </c>
      <c r="H50" s="69">
        <f t="shared" si="9"/>
        <v>0.72301008999999994</v>
      </c>
      <c r="I50" s="69">
        <f t="shared" si="10"/>
        <v>0.61477547952699996</v>
      </c>
      <c r="J50" s="69">
        <f t="shared" si="11"/>
        <v>0.52274359024180805</v>
      </c>
      <c r="K50" s="69">
        <f t="shared" si="12"/>
        <v>8.8183762665183154E-3</v>
      </c>
      <c r="L50" s="69">
        <f t="shared" si="13"/>
        <v>7.4982653394205234E-3</v>
      </c>
      <c r="M50" s="69">
        <f t="shared" ca="1" si="14"/>
        <v>9.75477045608409E-3</v>
      </c>
      <c r="N50" s="69">
        <f t="shared" ca="1" si="15"/>
        <v>3.7961560984035405E-7</v>
      </c>
      <c r="O50" s="79">
        <f t="shared" ca="1" si="16"/>
        <v>345.71131869691447</v>
      </c>
      <c r="P50" s="69">
        <f t="shared" ca="1" si="17"/>
        <v>8560.4287452459048</v>
      </c>
      <c r="Q50" s="69">
        <f t="shared" ca="1" si="18"/>
        <v>3062.5701638773999</v>
      </c>
      <c r="R50" s="44">
        <f t="shared" ca="1" si="19"/>
        <v>6.1612953982125712E-4</v>
      </c>
    </row>
    <row r="51" spans="1:18">
      <c r="A51" s="75">
        <v>8632.5</v>
      </c>
      <c r="B51" s="75">
        <v>1.0139749996596947E-2</v>
      </c>
      <c r="C51" s="75">
        <v>1</v>
      </c>
      <c r="D51" s="76">
        <f t="shared" si="5"/>
        <v>0.86324999999999996</v>
      </c>
      <c r="E51" s="76">
        <f t="shared" si="6"/>
        <v>1.0139749996596947E-2</v>
      </c>
      <c r="F51" s="69">
        <f t="shared" si="7"/>
        <v>0.86324999999999996</v>
      </c>
      <c r="G51" s="69">
        <f t="shared" si="8"/>
        <v>1.0139749996596947E-2</v>
      </c>
      <c r="H51" s="69">
        <f t="shared" si="9"/>
        <v>0.74520056249999989</v>
      </c>
      <c r="I51" s="69">
        <f t="shared" si="10"/>
        <v>0.64329438557812491</v>
      </c>
      <c r="J51" s="69">
        <f t="shared" si="11"/>
        <v>0.55532387835031627</v>
      </c>
      <c r="K51" s="69">
        <f t="shared" si="12"/>
        <v>8.7531391845623151E-3</v>
      </c>
      <c r="L51" s="69">
        <f t="shared" si="13"/>
        <v>7.5561474010734184E-3</v>
      </c>
      <c r="M51" s="69">
        <f t="shared" ca="1" si="14"/>
        <v>1.0025484821941745E-2</v>
      </c>
      <c r="N51" s="69">
        <f t="shared" ca="1" si="15"/>
        <v>1.3056530138983887E-8</v>
      </c>
      <c r="O51" s="79">
        <f t="shared" ca="1" si="16"/>
        <v>402.34481442777559</v>
      </c>
      <c r="P51" s="69">
        <f t="shared" ca="1" si="17"/>
        <v>9029.8753587486317</v>
      </c>
      <c r="Q51" s="69">
        <f t="shared" ca="1" si="18"/>
        <v>3169.5765565863508</v>
      </c>
      <c r="R51" s="44">
        <f t="shared" ca="1" si="19"/>
        <v>1.1426517465520231E-4</v>
      </c>
    </row>
    <row r="52" spans="1:18">
      <c r="A52" s="75">
        <v>10000.5</v>
      </c>
      <c r="B52" s="75">
        <v>1.2370149997877888E-2</v>
      </c>
      <c r="C52" s="75">
        <v>1</v>
      </c>
      <c r="D52" s="76">
        <f t="shared" si="5"/>
        <v>1.0000500000000001</v>
      </c>
      <c r="E52" s="76">
        <f t="shared" si="6"/>
        <v>1.2370149997877888E-2</v>
      </c>
      <c r="F52" s="69">
        <f t="shared" si="7"/>
        <v>1.0000500000000001</v>
      </c>
      <c r="G52" s="69">
        <f t="shared" si="8"/>
        <v>1.2370149997877888E-2</v>
      </c>
      <c r="H52" s="69">
        <f t="shared" si="9"/>
        <v>1.0001000025000002</v>
      </c>
      <c r="I52" s="69">
        <f t="shared" si="10"/>
        <v>1.0001500075001253</v>
      </c>
      <c r="J52" s="69">
        <f t="shared" si="11"/>
        <v>1.0002000150005004</v>
      </c>
      <c r="K52" s="69">
        <f t="shared" si="12"/>
        <v>1.2370768505377784E-2</v>
      </c>
      <c r="L52" s="69">
        <f t="shared" si="13"/>
        <v>1.2371387043803054E-2</v>
      </c>
      <c r="M52" s="69">
        <f t="shared" ca="1" si="14"/>
        <v>1.3157143601655499E-2</v>
      </c>
      <c r="N52" s="69">
        <f t="shared" ca="1" si="15"/>
        <v>6.1935893238687134E-7</v>
      </c>
      <c r="O52" s="79">
        <f t="shared" ca="1" si="16"/>
        <v>909.31203549671625</v>
      </c>
      <c r="P52" s="69">
        <f t="shared" ca="1" si="17"/>
        <v>11610.157933269958</v>
      </c>
      <c r="Q52" s="69">
        <f t="shared" ca="1" si="18"/>
        <v>3516.9873463001309</v>
      </c>
      <c r="R52" s="44">
        <f t="shared" ca="1" si="19"/>
        <v>-7.8699360377761096E-4</v>
      </c>
    </row>
    <row r="53" spans="1:18">
      <c r="A53" s="75">
        <v>10590</v>
      </c>
      <c r="B53" s="75">
        <v>1.4477000004262663E-2</v>
      </c>
      <c r="C53" s="75">
        <v>1</v>
      </c>
      <c r="D53" s="76">
        <f t="shared" si="5"/>
        <v>1.0589999999999999</v>
      </c>
      <c r="E53" s="76">
        <f t="shared" si="6"/>
        <v>1.4477000004262663E-2</v>
      </c>
      <c r="F53" s="69">
        <f t="shared" si="7"/>
        <v>1.0589999999999999</v>
      </c>
      <c r="G53" s="69">
        <f t="shared" si="8"/>
        <v>1.4477000004262663E-2</v>
      </c>
      <c r="H53" s="69">
        <f t="shared" si="9"/>
        <v>1.121481</v>
      </c>
      <c r="I53" s="69">
        <f t="shared" si="10"/>
        <v>1.1876483789999999</v>
      </c>
      <c r="J53" s="69">
        <f t="shared" si="11"/>
        <v>1.2577196333609997</v>
      </c>
      <c r="K53" s="69">
        <f t="shared" si="12"/>
        <v>1.533114300451416E-2</v>
      </c>
      <c r="L53" s="69">
        <f t="shared" si="13"/>
        <v>1.6235680441780493E-2</v>
      </c>
      <c r="M53" s="69">
        <f t="shared" ca="1" si="14"/>
        <v>1.4659806631585602E-2</v>
      </c>
      <c r="N53" s="69">
        <f t="shared" ca="1" si="15"/>
        <v>3.3418262993187913E-8</v>
      </c>
      <c r="O53" s="79">
        <f t="shared" ca="1" si="16"/>
        <v>990.60776427601604</v>
      </c>
      <c r="P53" s="69">
        <f t="shared" ca="1" si="17"/>
        <v>11131.770175572801</v>
      </c>
      <c r="Q53" s="69">
        <f t="shared" ca="1" si="18"/>
        <v>3202.2591290723149</v>
      </c>
      <c r="R53" s="44">
        <f t="shared" ca="1" si="19"/>
        <v>-1.8280662732293902E-4</v>
      </c>
    </row>
    <row r="54" spans="1:18">
      <c r="A54" s="75">
        <v>11295.5</v>
      </c>
      <c r="B54" s="75">
        <v>1.9058649995713495E-2</v>
      </c>
      <c r="C54" s="75">
        <v>1</v>
      </c>
      <c r="D54" s="76">
        <f t="shared" si="5"/>
        <v>1.1295500000000001</v>
      </c>
      <c r="E54" s="76">
        <f t="shared" si="6"/>
        <v>1.9058649995713495E-2</v>
      </c>
      <c r="F54" s="69">
        <f t="shared" si="7"/>
        <v>1.1295500000000001</v>
      </c>
      <c r="G54" s="69">
        <f t="shared" si="8"/>
        <v>1.9058649995713495E-2</v>
      </c>
      <c r="H54" s="69">
        <f t="shared" si="9"/>
        <v>1.2758832025000002</v>
      </c>
      <c r="I54" s="69">
        <f t="shared" si="10"/>
        <v>1.4411738713838753</v>
      </c>
      <c r="J54" s="69">
        <f t="shared" si="11"/>
        <v>1.6278779464216564</v>
      </c>
      <c r="K54" s="69">
        <f t="shared" si="12"/>
        <v>2.1527698102658178E-2</v>
      </c>
      <c r="L54" s="69">
        <f t="shared" si="13"/>
        <v>2.4316611391857548E-2</v>
      </c>
      <c r="M54" s="69">
        <f t="shared" ca="1" si="14"/>
        <v>1.6579425813352335E-2</v>
      </c>
      <c r="N54" s="69">
        <f t="shared" ca="1" si="15"/>
        <v>6.1465525464043602E-6</v>
      </c>
      <c r="O54" s="79">
        <f t="shared" ca="1" si="16"/>
        <v>939.56994978378725</v>
      </c>
      <c r="P54" s="69">
        <f t="shared" ca="1" si="17"/>
        <v>9351.8756184267259</v>
      </c>
      <c r="Q54" s="69">
        <f t="shared" ca="1" si="18"/>
        <v>2516.3288030180752</v>
      </c>
      <c r="R54" s="44">
        <f t="shared" ca="1" si="19"/>
        <v>2.4792241823611595E-3</v>
      </c>
    </row>
    <row r="55" spans="1:18">
      <c r="A55" s="75">
        <v>11328.5</v>
      </c>
      <c r="B55" s="75">
        <v>1.6988549999950919E-2</v>
      </c>
      <c r="C55" s="75">
        <v>1</v>
      </c>
      <c r="D55" s="76">
        <f t="shared" si="5"/>
        <v>1.1328499999999999</v>
      </c>
      <c r="E55" s="76">
        <f t="shared" si="6"/>
        <v>1.6988549999950919E-2</v>
      </c>
      <c r="F55" s="69">
        <f t="shared" si="7"/>
        <v>1.1328499999999999</v>
      </c>
      <c r="G55" s="69">
        <f t="shared" si="8"/>
        <v>1.6988549999950919E-2</v>
      </c>
      <c r="H55" s="69">
        <f t="shared" si="9"/>
        <v>1.2833491224999998</v>
      </c>
      <c r="I55" s="69">
        <f t="shared" si="10"/>
        <v>1.4538420534241245</v>
      </c>
      <c r="J55" s="69">
        <f t="shared" si="11"/>
        <v>1.6469849702215194</v>
      </c>
      <c r="K55" s="69">
        <f t="shared" si="12"/>
        <v>1.9245478867444397E-2</v>
      </c>
      <c r="L55" s="69">
        <f t="shared" si="13"/>
        <v>2.1802240734984383E-2</v>
      </c>
      <c r="M55" s="69">
        <f t="shared" ca="1" si="14"/>
        <v>1.6672451386483374E-2</v>
      </c>
      <c r="N55" s="69">
        <f t="shared" ca="1" si="15"/>
        <v>9.9918333436104348E-8</v>
      </c>
      <c r="O55" s="79">
        <f t="shared" ca="1" si="16"/>
        <v>933.29968715296798</v>
      </c>
      <c r="P55" s="69">
        <f t="shared" ca="1" si="17"/>
        <v>9241.0142113236816</v>
      </c>
      <c r="Q55" s="69">
        <f t="shared" ca="1" si="18"/>
        <v>2477.8259088209425</v>
      </c>
      <c r="R55" s="44">
        <f t="shared" ca="1" si="19"/>
        <v>3.1609861346754489E-4</v>
      </c>
    </row>
    <row r="56" spans="1:18">
      <c r="A56" s="75">
        <v>11436.5</v>
      </c>
      <c r="B56" s="75">
        <v>1.5740949995233677E-2</v>
      </c>
      <c r="C56" s="75">
        <v>1</v>
      </c>
      <c r="D56" s="76">
        <f t="shared" si="5"/>
        <v>1.1436500000000001</v>
      </c>
      <c r="E56" s="76">
        <f t="shared" si="6"/>
        <v>1.5740949995233677E-2</v>
      </c>
      <c r="F56" s="69">
        <f t="shared" si="7"/>
        <v>1.1436500000000001</v>
      </c>
      <c r="G56" s="69">
        <f t="shared" si="8"/>
        <v>1.5740949995233677E-2</v>
      </c>
      <c r="H56" s="69">
        <f t="shared" si="9"/>
        <v>1.3079353225000001</v>
      </c>
      <c r="I56" s="69">
        <f t="shared" si="10"/>
        <v>1.4958202315771252</v>
      </c>
      <c r="J56" s="69">
        <f t="shared" si="11"/>
        <v>1.7106948078431794</v>
      </c>
      <c r="K56" s="69">
        <f t="shared" si="12"/>
        <v>1.8002137462048998E-2</v>
      </c>
      <c r="L56" s="69">
        <f t="shared" si="13"/>
        <v>2.0588144508472336E-2</v>
      </c>
      <c r="M56" s="69">
        <f t="shared" ca="1" si="14"/>
        <v>1.6978919956174749E-2</v>
      </c>
      <c r="N56" s="69">
        <f t="shared" ca="1" si="15"/>
        <v>1.5325696241924386E-6</v>
      </c>
      <c r="O56" s="79">
        <f t="shared" ca="1" si="16"/>
        <v>910.50966611812191</v>
      </c>
      <c r="P56" s="69">
        <f t="shared" ca="1" si="17"/>
        <v>8863.6072284818183</v>
      </c>
      <c r="Q56" s="69">
        <f t="shared" ca="1" si="18"/>
        <v>2348.7590063066145</v>
      </c>
      <c r="R56" s="44">
        <f t="shared" ca="1" si="19"/>
        <v>-1.2379699609410717E-3</v>
      </c>
    </row>
    <row r="57" spans="1:18">
      <c r="A57" s="75">
        <v>11479</v>
      </c>
      <c r="B57" s="75">
        <v>1.6503699996974319E-2</v>
      </c>
      <c r="C57" s="75">
        <v>1</v>
      </c>
      <c r="D57" s="76">
        <f t="shared" si="5"/>
        <v>1.1478999999999999</v>
      </c>
      <c r="E57" s="76">
        <f t="shared" si="6"/>
        <v>1.6503699996974319E-2</v>
      </c>
      <c r="F57" s="69">
        <f t="shared" si="7"/>
        <v>1.1478999999999999</v>
      </c>
      <c r="G57" s="69">
        <f t="shared" si="8"/>
        <v>1.6503699996974319E-2</v>
      </c>
      <c r="H57" s="69">
        <f t="shared" si="9"/>
        <v>1.3176744099999997</v>
      </c>
      <c r="I57" s="69">
        <f t="shared" si="10"/>
        <v>1.5125584552389997</v>
      </c>
      <c r="J57" s="69">
        <f t="shared" si="11"/>
        <v>1.7362658507688475</v>
      </c>
      <c r="K57" s="69">
        <f t="shared" si="12"/>
        <v>1.8944597226526819E-2</v>
      </c>
      <c r="L57" s="69">
        <f t="shared" si="13"/>
        <v>2.1746503156330133E-2</v>
      </c>
      <c r="M57" s="69">
        <f t="shared" ca="1" si="14"/>
        <v>1.7100369999297361E-2</v>
      </c>
      <c r="N57" s="69">
        <f t="shared" ca="1" si="15"/>
        <v>3.5601509167217847E-7</v>
      </c>
      <c r="O57" s="79">
        <f t="shared" ca="1" si="16"/>
        <v>900.6097573046294</v>
      </c>
      <c r="P57" s="69">
        <f t="shared" ca="1" si="17"/>
        <v>8709.2523984543022</v>
      </c>
      <c r="Q57" s="69">
        <f t="shared" ca="1" si="18"/>
        <v>2296.7839531143873</v>
      </c>
      <c r="R57" s="44">
        <f t="shared" ca="1" si="19"/>
        <v>-5.966700023230416E-4</v>
      </c>
    </row>
    <row r="58" spans="1:18">
      <c r="A58" s="75">
        <v>12027.5</v>
      </c>
      <c r="B58" s="75">
        <v>1.8058249996101949E-2</v>
      </c>
      <c r="C58" s="75">
        <v>1</v>
      </c>
      <c r="D58" s="76">
        <f t="shared" si="5"/>
        <v>1.20275</v>
      </c>
      <c r="E58" s="76">
        <f t="shared" si="6"/>
        <v>1.8058249996101949E-2</v>
      </c>
      <c r="F58" s="69">
        <f t="shared" si="7"/>
        <v>1.20275</v>
      </c>
      <c r="G58" s="69">
        <f t="shared" si="8"/>
        <v>1.8058249996101949E-2</v>
      </c>
      <c r="H58" s="69">
        <f t="shared" si="9"/>
        <v>1.4466075624999999</v>
      </c>
      <c r="I58" s="69">
        <f t="shared" si="10"/>
        <v>1.7399072457968749</v>
      </c>
      <c r="J58" s="69">
        <f t="shared" si="11"/>
        <v>2.0926734398821911</v>
      </c>
      <c r="K58" s="69">
        <f t="shared" si="12"/>
        <v>2.1719560182811619E-2</v>
      </c>
      <c r="L58" s="69">
        <f t="shared" si="13"/>
        <v>2.6123201009876675E-2</v>
      </c>
      <c r="M58" s="69">
        <f t="shared" ca="1" si="14"/>
        <v>1.8710816763802152E-2</v>
      </c>
      <c r="N58" s="69">
        <f t="shared" ca="1" si="15"/>
        <v>4.2584338630668978E-7</v>
      </c>
      <c r="O58" s="79">
        <f t="shared" ca="1" si="16"/>
        <v>730.92515854653095</v>
      </c>
      <c r="P58" s="69">
        <f t="shared" ca="1" si="17"/>
        <v>6484.5471494471494</v>
      </c>
      <c r="Q58" s="69">
        <f t="shared" ca="1" si="18"/>
        <v>1587.1420433562746</v>
      </c>
      <c r="R58" s="44">
        <f t="shared" ca="1" si="19"/>
        <v>-6.5256676770020228E-4</v>
      </c>
    </row>
    <row r="59" spans="1:18">
      <c r="A59" s="75">
        <v>12596</v>
      </c>
      <c r="B59" s="75">
        <v>2.151880000019446E-2</v>
      </c>
      <c r="C59" s="75">
        <v>1</v>
      </c>
      <c r="D59" s="76">
        <f t="shared" si="5"/>
        <v>1.2596000000000001</v>
      </c>
      <c r="E59" s="76">
        <f t="shared" si="6"/>
        <v>2.151880000019446E-2</v>
      </c>
      <c r="F59" s="69">
        <f t="shared" si="7"/>
        <v>1.2596000000000001</v>
      </c>
      <c r="G59" s="69">
        <f t="shared" si="8"/>
        <v>2.151880000019446E-2</v>
      </c>
      <c r="H59" s="69">
        <f t="shared" si="9"/>
        <v>1.5865921600000001</v>
      </c>
      <c r="I59" s="69">
        <f t="shared" si="10"/>
        <v>1.9984714847360003</v>
      </c>
      <c r="J59" s="69">
        <f t="shared" si="11"/>
        <v>2.5172746821734662</v>
      </c>
      <c r="K59" s="69">
        <f t="shared" si="12"/>
        <v>2.7105080480244945E-2</v>
      </c>
      <c r="L59" s="69">
        <f t="shared" si="13"/>
        <v>3.4141559372916533E-2</v>
      </c>
      <c r="M59" s="69">
        <f t="shared" ca="1" si="14"/>
        <v>2.0464271980014076E-2</v>
      </c>
      <c r="N59" s="69">
        <f t="shared" ca="1" si="15"/>
        <v>1.1120293453455608E-6</v>
      </c>
      <c r="O59" s="79">
        <f t="shared" ca="1" si="16"/>
        <v>496.59290328101787</v>
      </c>
      <c r="P59" s="69">
        <f t="shared" ca="1" si="17"/>
        <v>3970.4424143063743</v>
      </c>
      <c r="Q59" s="69">
        <f t="shared" ca="1" si="18"/>
        <v>855.63381919443623</v>
      </c>
      <c r="R59" s="44">
        <f t="shared" ca="1" si="19"/>
        <v>1.0545280201803842E-3</v>
      </c>
    </row>
    <row r="60" spans="1:18">
      <c r="A60" s="75">
        <v>12596</v>
      </c>
      <c r="B60" s="75">
        <v>2.1618799997668248E-2</v>
      </c>
      <c r="C60" s="75">
        <v>1</v>
      </c>
      <c r="D60" s="76">
        <f t="shared" si="5"/>
        <v>1.2596000000000001</v>
      </c>
      <c r="E60" s="76">
        <f t="shared" si="6"/>
        <v>2.1618799997668248E-2</v>
      </c>
      <c r="F60" s="69">
        <f t="shared" si="7"/>
        <v>1.2596000000000001</v>
      </c>
      <c r="G60" s="69">
        <f t="shared" si="8"/>
        <v>2.1618799997668248E-2</v>
      </c>
      <c r="H60" s="69">
        <f t="shared" si="9"/>
        <v>1.5865921600000001</v>
      </c>
      <c r="I60" s="69">
        <f t="shared" si="10"/>
        <v>1.9984714847360003</v>
      </c>
      <c r="J60" s="69">
        <f t="shared" si="11"/>
        <v>2.5172746821734662</v>
      </c>
      <c r="K60" s="69">
        <f t="shared" si="12"/>
        <v>2.7231040477062925E-2</v>
      </c>
      <c r="L60" s="69">
        <f t="shared" si="13"/>
        <v>3.4300218584908462E-2</v>
      </c>
      <c r="M60" s="69">
        <f t="shared" ca="1" si="14"/>
        <v>2.0464271980014076E-2</v>
      </c>
      <c r="N60" s="69">
        <f t="shared" ca="1" si="15"/>
        <v>1.3329349435484714E-6</v>
      </c>
      <c r="O60" s="79">
        <f t="shared" ca="1" si="16"/>
        <v>496.59290328101787</v>
      </c>
      <c r="P60" s="69">
        <f t="shared" ca="1" si="17"/>
        <v>3970.4424143063743</v>
      </c>
      <c r="Q60" s="69">
        <f t="shared" ca="1" si="18"/>
        <v>855.63381919443623</v>
      </c>
      <c r="R60" s="44">
        <f t="shared" ca="1" si="19"/>
        <v>1.1545280176541717E-3</v>
      </c>
    </row>
    <row r="61" spans="1:18">
      <c r="A61" s="75">
        <v>12596</v>
      </c>
      <c r="B61" s="75">
        <v>2.1718800002417993E-2</v>
      </c>
      <c r="C61" s="75">
        <v>1</v>
      </c>
      <c r="D61" s="76">
        <f t="shared" si="5"/>
        <v>1.2596000000000001</v>
      </c>
      <c r="E61" s="76">
        <f t="shared" si="6"/>
        <v>2.1718800002417993E-2</v>
      </c>
      <c r="F61" s="69">
        <f t="shared" si="7"/>
        <v>1.2596000000000001</v>
      </c>
      <c r="G61" s="69">
        <f t="shared" si="8"/>
        <v>2.1718800002417993E-2</v>
      </c>
      <c r="H61" s="69">
        <f t="shared" si="9"/>
        <v>1.5865921600000001</v>
      </c>
      <c r="I61" s="69">
        <f t="shared" si="10"/>
        <v>1.9984714847360003</v>
      </c>
      <c r="J61" s="69">
        <f t="shared" si="11"/>
        <v>2.5172746821734662</v>
      </c>
      <c r="K61" s="69">
        <f t="shared" si="12"/>
        <v>2.7357000483045704E-2</v>
      </c>
      <c r="L61" s="69">
        <f t="shared" si="13"/>
        <v>3.4458877808444373E-2</v>
      </c>
      <c r="M61" s="69">
        <f t="shared" ca="1" si="14"/>
        <v>2.0464271980014076E-2</v>
      </c>
      <c r="N61" s="69">
        <f t="shared" ca="1" si="15"/>
        <v>1.5738405589966823E-6</v>
      </c>
      <c r="O61" s="79">
        <f t="shared" ca="1" si="16"/>
        <v>496.59290328101787</v>
      </c>
      <c r="P61" s="69">
        <f t="shared" ca="1" si="17"/>
        <v>3970.4424143063743</v>
      </c>
      <c r="Q61" s="69">
        <f t="shared" ca="1" si="18"/>
        <v>855.63381919443623</v>
      </c>
      <c r="R61" s="44">
        <f t="shared" ca="1" si="19"/>
        <v>1.2545280224039168E-3</v>
      </c>
    </row>
    <row r="62" spans="1:18">
      <c r="A62" s="75">
        <v>12689</v>
      </c>
      <c r="B62" s="75">
        <v>2.0266699997591786E-2</v>
      </c>
      <c r="C62" s="75">
        <v>1</v>
      </c>
      <c r="D62" s="76">
        <f t="shared" si="5"/>
        <v>1.2688999999999999</v>
      </c>
      <c r="E62" s="76">
        <f t="shared" si="6"/>
        <v>2.0266699997591786E-2</v>
      </c>
      <c r="F62" s="69">
        <f t="shared" si="7"/>
        <v>1.2688999999999999</v>
      </c>
      <c r="G62" s="69">
        <f t="shared" si="8"/>
        <v>2.0266699997591786E-2</v>
      </c>
      <c r="H62" s="69">
        <f t="shared" si="9"/>
        <v>1.6101072099999998</v>
      </c>
      <c r="I62" s="69">
        <f t="shared" si="10"/>
        <v>2.0430650387689995</v>
      </c>
      <c r="J62" s="69">
        <f t="shared" si="11"/>
        <v>2.5924452276939833</v>
      </c>
      <c r="K62" s="69">
        <f t="shared" si="12"/>
        <v>2.5716415626944215E-2</v>
      </c>
      <c r="L62" s="69">
        <f t="shared" si="13"/>
        <v>3.2631559789029513E-2</v>
      </c>
      <c r="M62" s="69">
        <f t="shared" ca="1" si="14"/>
        <v>2.0759282488979854E-2</v>
      </c>
      <c r="N62" s="69">
        <f t="shared" ca="1" si="15"/>
        <v>2.4263751082207557E-7</v>
      </c>
      <c r="O62" s="79">
        <f t="shared" ca="1" si="16"/>
        <v>455.6300722876021</v>
      </c>
      <c r="P62" s="69">
        <f t="shared" ca="1" si="17"/>
        <v>3568.1786362148969</v>
      </c>
      <c r="Q62" s="69">
        <f t="shared" ca="1" si="18"/>
        <v>745.58323037709272</v>
      </c>
      <c r="R62" s="44">
        <f t="shared" ca="1" si="19"/>
        <v>-4.9258249138806748E-4</v>
      </c>
    </row>
    <row r="63" spans="1:18">
      <c r="A63" s="75">
        <v>12715.5</v>
      </c>
      <c r="B63" s="75">
        <v>1.648465000471333E-2</v>
      </c>
      <c r="C63" s="75">
        <v>1</v>
      </c>
      <c r="D63" s="76">
        <f t="shared" si="5"/>
        <v>1.27155</v>
      </c>
      <c r="E63" s="76">
        <f t="shared" si="6"/>
        <v>1.648465000471333E-2</v>
      </c>
      <c r="F63" s="69">
        <f t="shared" si="7"/>
        <v>1.27155</v>
      </c>
      <c r="G63" s="69">
        <f t="shared" si="8"/>
        <v>1.648465000471333E-2</v>
      </c>
      <c r="H63" s="69">
        <f t="shared" si="9"/>
        <v>1.6168394024999999</v>
      </c>
      <c r="I63" s="69">
        <f t="shared" si="10"/>
        <v>2.055892142248875</v>
      </c>
      <c r="J63" s="69">
        <f t="shared" si="11"/>
        <v>2.6141696534765568</v>
      </c>
      <c r="K63" s="69">
        <f t="shared" si="12"/>
        <v>2.0961056713493235E-2</v>
      </c>
      <c r="L63" s="69">
        <f t="shared" si="13"/>
        <v>2.6653031664042322E-2</v>
      </c>
      <c r="M63" s="69">
        <f t="shared" ca="1" si="14"/>
        <v>2.0843764951598252E-2</v>
      </c>
      <c r="N63" s="69">
        <f t="shared" ca="1" si="15"/>
        <v>1.9001883120155535E-5</v>
      </c>
      <c r="O63" s="79">
        <f t="shared" ca="1" si="16"/>
        <v>443.92996702961455</v>
      </c>
      <c r="P63" s="69">
        <f t="shared" ca="1" si="17"/>
        <v>3454.9943264277681</v>
      </c>
      <c r="Q63" s="69">
        <f t="shared" ca="1" si="18"/>
        <v>715.02231389231122</v>
      </c>
      <c r="R63" s="44">
        <f t="shared" ca="1" si="19"/>
        <v>-4.3591149468849219E-3</v>
      </c>
    </row>
    <row r="64" spans="1:18">
      <c r="A64" s="75">
        <v>12715.5</v>
      </c>
      <c r="B64" s="75">
        <v>1.8284650002897251E-2</v>
      </c>
      <c r="C64" s="75">
        <v>1</v>
      </c>
      <c r="D64" s="76">
        <f t="shared" si="5"/>
        <v>1.27155</v>
      </c>
      <c r="E64" s="76">
        <f t="shared" si="6"/>
        <v>1.8284650002897251E-2</v>
      </c>
      <c r="F64" s="69">
        <f t="shared" si="7"/>
        <v>1.27155</v>
      </c>
      <c r="G64" s="69">
        <f t="shared" si="8"/>
        <v>1.8284650002897251E-2</v>
      </c>
      <c r="H64" s="69">
        <f t="shared" si="9"/>
        <v>1.6168394024999999</v>
      </c>
      <c r="I64" s="69">
        <f t="shared" si="10"/>
        <v>2.055892142248875</v>
      </c>
      <c r="J64" s="69">
        <f t="shared" si="11"/>
        <v>2.6141696534765568</v>
      </c>
      <c r="K64" s="69">
        <f t="shared" si="12"/>
        <v>2.3249846711183998E-2</v>
      </c>
      <c r="L64" s="69">
        <f t="shared" si="13"/>
        <v>2.9563342585606011E-2</v>
      </c>
      <c r="M64" s="69">
        <f t="shared" ca="1" si="14"/>
        <v>2.0843764951598252E-2</v>
      </c>
      <c r="N64" s="69">
        <f t="shared" ca="1" si="15"/>
        <v>6.549069320664927E-6</v>
      </c>
      <c r="O64" s="79">
        <f t="shared" ca="1" si="16"/>
        <v>443.92996702961455</v>
      </c>
      <c r="P64" s="69">
        <f t="shared" ca="1" si="17"/>
        <v>3454.9943264277681</v>
      </c>
      <c r="Q64" s="69">
        <f t="shared" ca="1" si="18"/>
        <v>715.02231389231122</v>
      </c>
      <c r="R64" s="44">
        <f t="shared" ca="1" si="19"/>
        <v>-2.5591149487010009E-3</v>
      </c>
    </row>
    <row r="65" spans="1:18">
      <c r="A65" s="75">
        <v>12715.5</v>
      </c>
      <c r="B65" s="75">
        <v>2.3784650002198759E-2</v>
      </c>
      <c r="C65" s="75">
        <v>1</v>
      </c>
      <c r="D65" s="76">
        <f t="shared" si="5"/>
        <v>1.27155</v>
      </c>
      <c r="E65" s="76">
        <f t="shared" si="6"/>
        <v>2.3784650002198759E-2</v>
      </c>
      <c r="F65" s="69">
        <f t="shared" si="7"/>
        <v>1.27155</v>
      </c>
      <c r="G65" s="69">
        <f t="shared" si="8"/>
        <v>2.3784650002198759E-2</v>
      </c>
      <c r="H65" s="69">
        <f t="shared" si="9"/>
        <v>1.6168394024999999</v>
      </c>
      <c r="I65" s="69">
        <f t="shared" si="10"/>
        <v>2.055892142248875</v>
      </c>
      <c r="J65" s="69">
        <f t="shared" si="11"/>
        <v>2.6141696534765568</v>
      </c>
      <c r="K65" s="69">
        <f t="shared" si="12"/>
        <v>3.0243371710295831E-2</v>
      </c>
      <c r="L65" s="69">
        <f t="shared" si="13"/>
        <v>3.8455959298226663E-2</v>
      </c>
      <c r="M65" s="69">
        <f t="shared" ca="1" si="14"/>
        <v>2.0843764951598252E-2</v>
      </c>
      <c r="N65" s="69">
        <f t="shared" ca="1" si="15"/>
        <v>8.6488048808455473E-6</v>
      </c>
      <c r="O65" s="79">
        <f t="shared" ca="1" si="16"/>
        <v>443.92996702961455</v>
      </c>
      <c r="P65" s="69">
        <f t="shared" ca="1" si="17"/>
        <v>3454.9943264277681</v>
      </c>
      <c r="Q65" s="69">
        <f t="shared" ca="1" si="18"/>
        <v>715.02231389231122</v>
      </c>
      <c r="R65" s="44">
        <f t="shared" ca="1" si="19"/>
        <v>2.9408850506005071E-3</v>
      </c>
    </row>
    <row r="66" spans="1:18">
      <c r="A66" s="75">
        <v>12717.5</v>
      </c>
      <c r="B66" s="75">
        <v>1.9365250002010725E-2</v>
      </c>
      <c r="C66" s="75">
        <v>1</v>
      </c>
      <c r="D66" s="76">
        <f t="shared" si="5"/>
        <v>1.2717499999999999</v>
      </c>
      <c r="E66" s="76">
        <f t="shared" si="6"/>
        <v>1.9365250002010725E-2</v>
      </c>
      <c r="F66" s="69">
        <f t="shared" si="7"/>
        <v>1.2717499999999999</v>
      </c>
      <c r="G66" s="69">
        <f t="shared" si="8"/>
        <v>1.9365250002010725E-2</v>
      </c>
      <c r="H66" s="69">
        <f t="shared" si="9"/>
        <v>1.6173480624999999</v>
      </c>
      <c r="I66" s="69">
        <f t="shared" si="10"/>
        <v>2.0568623984843746</v>
      </c>
      <c r="J66" s="69">
        <f t="shared" si="11"/>
        <v>2.6158147552725031</v>
      </c>
      <c r="K66" s="69">
        <f t="shared" si="12"/>
        <v>2.4627756690057141E-2</v>
      </c>
      <c r="L66" s="69">
        <f t="shared" si="13"/>
        <v>3.1320349570580164E-2</v>
      </c>
      <c r="M66" s="69">
        <f t="shared" ca="1" si="14"/>
        <v>2.0850148552223925E-2</v>
      </c>
      <c r="N66" s="69">
        <f t="shared" ca="1" si="15"/>
        <v>2.2049237044252625E-6</v>
      </c>
      <c r="O66" s="79">
        <f t="shared" ca="1" si="16"/>
        <v>443.0468124477344</v>
      </c>
      <c r="P66" s="69">
        <f t="shared" ca="1" si="17"/>
        <v>3446.4813341436916</v>
      </c>
      <c r="Q66" s="69">
        <f t="shared" ca="1" si="18"/>
        <v>712.73120541499918</v>
      </c>
      <c r="R66" s="44">
        <f t="shared" ca="1" si="19"/>
        <v>-1.4848985502131998E-3</v>
      </c>
    </row>
    <row r="67" spans="1:18">
      <c r="A67" s="75">
        <v>12717.5</v>
      </c>
      <c r="B67" s="75">
        <v>2.0365249998576473E-2</v>
      </c>
      <c r="C67" s="75">
        <v>1</v>
      </c>
      <c r="D67" s="76">
        <f t="shared" si="5"/>
        <v>1.2717499999999999</v>
      </c>
      <c r="E67" s="76">
        <f t="shared" si="6"/>
        <v>2.0365249998576473E-2</v>
      </c>
      <c r="F67" s="69">
        <f t="shared" si="7"/>
        <v>1.2717499999999999</v>
      </c>
      <c r="G67" s="69">
        <f t="shared" si="8"/>
        <v>2.0365249998576473E-2</v>
      </c>
      <c r="H67" s="69">
        <f t="shared" si="9"/>
        <v>1.6173480624999999</v>
      </c>
      <c r="I67" s="69">
        <f t="shared" si="10"/>
        <v>2.0568623984843746</v>
      </c>
      <c r="J67" s="69">
        <f t="shared" si="11"/>
        <v>2.6158147552725031</v>
      </c>
      <c r="K67" s="69">
        <f t="shared" si="12"/>
        <v>2.5899506685689629E-2</v>
      </c>
      <c r="L67" s="69">
        <f t="shared" si="13"/>
        <v>3.2937697627525783E-2</v>
      </c>
      <c r="M67" s="69">
        <f t="shared" ca="1" si="14"/>
        <v>2.0850148552223925E-2</v>
      </c>
      <c r="N67" s="69">
        <f t="shared" ca="1" si="15"/>
        <v>2.3512660732939067E-7</v>
      </c>
      <c r="O67" s="79">
        <f t="shared" ca="1" si="16"/>
        <v>443.0468124477344</v>
      </c>
      <c r="P67" s="69">
        <f t="shared" ca="1" si="17"/>
        <v>3446.4813341436916</v>
      </c>
      <c r="Q67" s="69">
        <f t="shared" ca="1" si="18"/>
        <v>712.73120541499918</v>
      </c>
      <c r="R67" s="44">
        <f t="shared" ca="1" si="19"/>
        <v>-4.8489855364745177E-4</v>
      </c>
    </row>
    <row r="68" spans="1:18">
      <c r="A68" s="75">
        <v>12717.5</v>
      </c>
      <c r="B68" s="75">
        <v>2.0465250003326219E-2</v>
      </c>
      <c r="C68" s="75">
        <v>1</v>
      </c>
      <c r="D68" s="76">
        <f t="shared" si="5"/>
        <v>1.2717499999999999</v>
      </c>
      <c r="E68" s="76">
        <f t="shared" si="6"/>
        <v>2.0465250003326219E-2</v>
      </c>
      <c r="F68" s="69">
        <f t="shared" si="7"/>
        <v>1.2717499999999999</v>
      </c>
      <c r="G68" s="69">
        <f t="shared" si="8"/>
        <v>2.0465250003326219E-2</v>
      </c>
      <c r="H68" s="69">
        <f t="shared" si="9"/>
        <v>1.6173480624999999</v>
      </c>
      <c r="I68" s="69">
        <f t="shared" si="10"/>
        <v>2.0568623984843746</v>
      </c>
      <c r="J68" s="69">
        <f t="shared" si="11"/>
        <v>2.6158147552725031</v>
      </c>
      <c r="K68" s="69">
        <f t="shared" si="12"/>
        <v>2.6026681691730117E-2</v>
      </c>
      <c r="L68" s="69">
        <f t="shared" si="13"/>
        <v>3.3099432441457778E-2</v>
      </c>
      <c r="M68" s="69">
        <f t="shared" ca="1" si="14"/>
        <v>2.0850148552223925E-2</v>
      </c>
      <c r="N68" s="69">
        <f t="shared" ca="1" si="15"/>
        <v>1.4814689294356028E-7</v>
      </c>
      <c r="O68" s="79">
        <f t="shared" ca="1" si="16"/>
        <v>443.0468124477344</v>
      </c>
      <c r="P68" s="69">
        <f t="shared" ca="1" si="17"/>
        <v>3446.4813341436916</v>
      </c>
      <c r="Q68" s="69">
        <f t="shared" ca="1" si="18"/>
        <v>712.73120541499918</v>
      </c>
      <c r="R68" s="44">
        <f t="shared" ca="1" si="19"/>
        <v>-3.8489854889770664E-4</v>
      </c>
    </row>
    <row r="69" spans="1:18">
      <c r="A69" s="75">
        <v>12735</v>
      </c>
      <c r="B69" s="75">
        <v>2.342050000152085E-2</v>
      </c>
      <c r="C69" s="75">
        <v>1</v>
      </c>
      <c r="D69" s="76">
        <f t="shared" si="5"/>
        <v>1.2735000000000001</v>
      </c>
      <c r="E69" s="76">
        <f t="shared" si="6"/>
        <v>2.342050000152085E-2</v>
      </c>
      <c r="F69" s="69">
        <f t="shared" si="7"/>
        <v>1.2735000000000001</v>
      </c>
      <c r="G69" s="69">
        <f t="shared" si="8"/>
        <v>2.342050000152085E-2</v>
      </c>
      <c r="H69" s="69">
        <f t="shared" si="9"/>
        <v>1.6218022500000002</v>
      </c>
      <c r="I69" s="69">
        <f t="shared" si="10"/>
        <v>2.0653651653750003</v>
      </c>
      <c r="J69" s="69">
        <f t="shared" si="11"/>
        <v>2.6302425381050631</v>
      </c>
      <c r="K69" s="69">
        <f t="shared" si="12"/>
        <v>2.9826006751936803E-2</v>
      </c>
      <c r="L69" s="69">
        <f t="shared" si="13"/>
        <v>3.7983419598591521E-2</v>
      </c>
      <c r="M69" s="69">
        <f t="shared" ca="1" si="14"/>
        <v>2.0906050352416244E-2</v>
      </c>
      <c r="N69" s="69">
        <f t="shared" ca="1" si="15"/>
        <v>6.3224570378822728E-6</v>
      </c>
      <c r="O69" s="79">
        <f t="shared" ca="1" si="16"/>
        <v>435.31930866879907</v>
      </c>
      <c r="P69" s="69">
        <f t="shared" ca="1" si="17"/>
        <v>3372.1751955699533</v>
      </c>
      <c r="Q69" s="69">
        <f t="shared" ca="1" si="18"/>
        <v>692.77839613783601</v>
      </c>
      <c r="R69" s="44">
        <f t="shared" ca="1" si="19"/>
        <v>2.5144496491046053E-3</v>
      </c>
    </row>
    <row r="70" spans="1:18">
      <c r="A70" s="75">
        <v>12772</v>
      </c>
      <c r="B70" s="75">
        <v>2.0411599994986318E-2</v>
      </c>
      <c r="C70" s="75">
        <v>1</v>
      </c>
      <c r="D70" s="76">
        <f t="shared" si="5"/>
        <v>1.2771999999999999</v>
      </c>
      <c r="E70" s="76">
        <f t="shared" si="6"/>
        <v>2.0411599994986318E-2</v>
      </c>
      <c r="F70" s="69">
        <f t="shared" si="7"/>
        <v>1.2771999999999999</v>
      </c>
      <c r="G70" s="69">
        <f t="shared" si="8"/>
        <v>2.0411599994986318E-2</v>
      </c>
      <c r="H70" s="69">
        <f t="shared" si="9"/>
        <v>1.6312398399999997</v>
      </c>
      <c r="I70" s="69">
        <f t="shared" si="10"/>
        <v>2.0834195236479993</v>
      </c>
      <c r="J70" s="69">
        <f t="shared" si="11"/>
        <v>2.6609434156032243</v>
      </c>
      <c r="K70" s="69">
        <f t="shared" si="12"/>
        <v>2.6069695513596523E-2</v>
      </c>
      <c r="L70" s="69">
        <f t="shared" si="13"/>
        <v>3.3296215109965478E-2</v>
      </c>
      <c r="M70" s="69">
        <f t="shared" ca="1" si="14"/>
        <v>2.1024510383586627E-2</v>
      </c>
      <c r="N70" s="69">
        <f t="shared" ca="1" si="15"/>
        <v>3.7565914445418228E-7</v>
      </c>
      <c r="O70" s="79">
        <f t="shared" ca="1" si="16"/>
        <v>418.98807608126367</v>
      </c>
      <c r="P70" s="69">
        <f t="shared" ca="1" si="17"/>
        <v>3216.2051243223686</v>
      </c>
      <c r="Q70" s="69">
        <f t="shared" ca="1" si="18"/>
        <v>651.16730106989041</v>
      </c>
      <c r="R70" s="44">
        <f t="shared" ca="1" si="19"/>
        <v>-6.1291038860030941E-4</v>
      </c>
    </row>
    <row r="71" spans="1:18">
      <c r="A71" s="75">
        <v>12772</v>
      </c>
      <c r="B71" s="75">
        <v>2.1111599999130704E-2</v>
      </c>
      <c r="C71" s="75">
        <v>1</v>
      </c>
      <c r="D71" s="76">
        <f t="shared" si="5"/>
        <v>1.2771999999999999</v>
      </c>
      <c r="E71" s="76">
        <f t="shared" si="6"/>
        <v>2.1111599999130704E-2</v>
      </c>
      <c r="F71" s="69">
        <f t="shared" si="7"/>
        <v>1.2771999999999999</v>
      </c>
      <c r="G71" s="69">
        <f t="shared" si="8"/>
        <v>2.1111599999130704E-2</v>
      </c>
      <c r="H71" s="69">
        <f t="shared" si="9"/>
        <v>1.6312398399999997</v>
      </c>
      <c r="I71" s="69">
        <f t="shared" si="10"/>
        <v>2.0834195236479993</v>
      </c>
      <c r="J71" s="69">
        <f t="shared" si="11"/>
        <v>2.6609434156032243</v>
      </c>
      <c r="K71" s="69">
        <f t="shared" si="12"/>
        <v>2.6963735518889732E-2</v>
      </c>
      <c r="L71" s="69">
        <f t="shared" si="13"/>
        <v>3.4438083004725964E-2</v>
      </c>
      <c r="M71" s="69">
        <f t="shared" ca="1" si="14"/>
        <v>2.1024510383586627E-2</v>
      </c>
      <c r="N71" s="69">
        <f t="shared" ca="1" si="15"/>
        <v>7.584601135614971E-9</v>
      </c>
      <c r="O71" s="79">
        <f t="shared" ca="1" si="16"/>
        <v>418.98807608126367</v>
      </c>
      <c r="P71" s="69">
        <f t="shared" ca="1" si="17"/>
        <v>3216.2051243223686</v>
      </c>
      <c r="Q71" s="69">
        <f t="shared" ca="1" si="18"/>
        <v>651.16730106989041</v>
      </c>
      <c r="R71" s="44">
        <f t="shared" ca="1" si="19"/>
        <v>8.7089615544076043E-5</v>
      </c>
    </row>
    <row r="72" spans="1:18">
      <c r="A72" s="75">
        <v>12772</v>
      </c>
      <c r="B72" s="75">
        <v>2.2511600000143517E-2</v>
      </c>
      <c r="C72" s="75">
        <v>1</v>
      </c>
      <c r="D72" s="76">
        <f t="shared" si="5"/>
        <v>1.2771999999999999</v>
      </c>
      <c r="E72" s="76">
        <f t="shared" si="6"/>
        <v>2.2511600000143517E-2</v>
      </c>
      <c r="F72" s="69">
        <f t="shared" si="7"/>
        <v>1.2771999999999999</v>
      </c>
      <c r="G72" s="69">
        <f t="shared" si="8"/>
        <v>2.2511600000143517E-2</v>
      </c>
      <c r="H72" s="69">
        <f t="shared" si="9"/>
        <v>1.6312398399999997</v>
      </c>
      <c r="I72" s="69">
        <f t="shared" si="10"/>
        <v>2.0834195236479993</v>
      </c>
      <c r="J72" s="69">
        <f t="shared" si="11"/>
        <v>2.6609434156032243</v>
      </c>
      <c r="K72" s="69">
        <f t="shared" si="12"/>
        <v>2.8751815520183296E-2</v>
      </c>
      <c r="L72" s="69">
        <f t="shared" si="13"/>
        <v>3.6721818782378103E-2</v>
      </c>
      <c r="M72" s="69">
        <f t="shared" ca="1" si="14"/>
        <v>2.1024510383586627E-2</v>
      </c>
      <c r="N72" s="69">
        <f t="shared" ca="1" si="15"/>
        <v>2.2114355276713163E-6</v>
      </c>
      <c r="O72" s="79">
        <f t="shared" ca="1" si="16"/>
        <v>418.98807608126367</v>
      </c>
      <c r="P72" s="69">
        <f t="shared" ca="1" si="17"/>
        <v>3216.2051243223686</v>
      </c>
      <c r="Q72" s="69">
        <f t="shared" ca="1" si="18"/>
        <v>651.16730106989041</v>
      </c>
      <c r="R72" s="44">
        <f t="shared" ca="1" si="19"/>
        <v>1.4870896165568893E-3</v>
      </c>
    </row>
    <row r="73" spans="1:18">
      <c r="A73" s="75">
        <v>12772</v>
      </c>
      <c r="B73" s="75">
        <v>2.3211599997011945E-2</v>
      </c>
      <c r="C73" s="75">
        <v>1</v>
      </c>
      <c r="D73" s="76">
        <f t="shared" si="5"/>
        <v>1.2771999999999999</v>
      </c>
      <c r="E73" s="76">
        <f t="shared" si="6"/>
        <v>2.3211599997011945E-2</v>
      </c>
      <c r="F73" s="69">
        <f t="shared" si="7"/>
        <v>1.2771999999999999</v>
      </c>
      <c r="G73" s="69">
        <f t="shared" si="8"/>
        <v>2.3211599997011945E-2</v>
      </c>
      <c r="H73" s="69">
        <f t="shared" si="9"/>
        <v>1.6312398399999997</v>
      </c>
      <c r="I73" s="69">
        <f t="shared" si="10"/>
        <v>2.0834195236479993</v>
      </c>
      <c r="J73" s="69">
        <f t="shared" si="11"/>
        <v>2.6609434156032243</v>
      </c>
      <c r="K73" s="69">
        <f t="shared" si="12"/>
        <v>2.9645855516183654E-2</v>
      </c>
      <c r="L73" s="69">
        <f t="shared" si="13"/>
        <v>3.7863686665269757E-2</v>
      </c>
      <c r="M73" s="69">
        <f t="shared" ca="1" si="14"/>
        <v>2.1024510383586627E-2</v>
      </c>
      <c r="N73" s="69">
        <f t="shared" ca="1" si="15"/>
        <v>4.783360977152903E-6</v>
      </c>
      <c r="O73" s="79">
        <f t="shared" ca="1" si="16"/>
        <v>418.98807608126367</v>
      </c>
      <c r="P73" s="69">
        <f t="shared" ca="1" si="17"/>
        <v>3216.2051243223686</v>
      </c>
      <c r="Q73" s="69">
        <f t="shared" ca="1" si="18"/>
        <v>651.16730106989041</v>
      </c>
      <c r="R73" s="44">
        <f t="shared" ca="1" si="19"/>
        <v>2.1870896134253172E-3</v>
      </c>
    </row>
    <row r="74" spans="1:18">
      <c r="A74" s="75">
        <v>12851</v>
      </c>
      <c r="B74" s="75">
        <v>2.1295299993653316E-2</v>
      </c>
      <c r="C74" s="75">
        <v>1</v>
      </c>
      <c r="D74" s="76">
        <f t="shared" si="5"/>
        <v>1.2850999999999999</v>
      </c>
      <c r="E74" s="76">
        <f t="shared" si="6"/>
        <v>2.1295299993653316E-2</v>
      </c>
      <c r="F74" s="69">
        <f t="shared" si="7"/>
        <v>1.2850999999999999</v>
      </c>
      <c r="G74" s="69">
        <f t="shared" si="8"/>
        <v>2.1295299993653316E-2</v>
      </c>
      <c r="H74" s="69">
        <f t="shared" si="9"/>
        <v>1.6514820099999998</v>
      </c>
      <c r="I74" s="69">
        <f t="shared" si="10"/>
        <v>2.1223195310509997</v>
      </c>
      <c r="J74" s="69">
        <f t="shared" si="11"/>
        <v>2.7273928293536396</v>
      </c>
      <c r="K74" s="69">
        <f t="shared" si="12"/>
        <v>2.7366590021843874E-2</v>
      </c>
      <c r="L74" s="69">
        <f t="shared" si="13"/>
        <v>3.5168804837071563E-2</v>
      </c>
      <c r="M74" s="69">
        <f t="shared" ca="1" si="14"/>
        <v>2.1278654912218552E-2</v>
      </c>
      <c r="N74" s="69">
        <f t="shared" ca="1" si="15"/>
        <v>2.7705873596993655E-10</v>
      </c>
      <c r="O74" s="79">
        <f t="shared" ca="1" si="16"/>
        <v>384.21928956435221</v>
      </c>
      <c r="P74" s="69">
        <f t="shared" ca="1" si="17"/>
        <v>2888.9479976356979</v>
      </c>
      <c r="Q74" s="69">
        <f t="shared" ca="1" si="18"/>
        <v>565.11977894610254</v>
      </c>
      <c r="R74" s="44">
        <f t="shared" ca="1" si="19"/>
        <v>1.6645081434764342E-5</v>
      </c>
    </row>
    <row r="75" spans="1:18">
      <c r="A75" s="75">
        <v>13984.5</v>
      </c>
      <c r="B75" s="75">
        <v>2.482534999580821E-2</v>
      </c>
      <c r="C75" s="75">
        <v>1</v>
      </c>
      <c r="D75" s="76">
        <f t="shared" si="5"/>
        <v>1.39845</v>
      </c>
      <c r="E75" s="76">
        <f t="shared" si="6"/>
        <v>2.482534999580821E-2</v>
      </c>
      <c r="F75" s="69">
        <f t="shared" si="7"/>
        <v>1.39845</v>
      </c>
      <c r="G75" s="69">
        <f t="shared" si="8"/>
        <v>2.482534999580821E-2</v>
      </c>
      <c r="H75" s="69">
        <f t="shared" si="9"/>
        <v>1.9556624025</v>
      </c>
      <c r="I75" s="69">
        <f t="shared" si="10"/>
        <v>2.7348960867761249</v>
      </c>
      <c r="J75" s="69">
        <f t="shared" si="11"/>
        <v>3.824615432552072</v>
      </c>
      <c r="K75" s="69">
        <f t="shared" si="12"/>
        <v>3.471701070163799E-2</v>
      </c>
      <c r="L75" s="69">
        <f t="shared" si="13"/>
        <v>4.8550003615705647E-2</v>
      </c>
      <c r="M75" s="69">
        <f t="shared" ca="1" si="14"/>
        <v>2.5107568746584472E-2</v>
      </c>
      <c r="N75" s="69">
        <f t="shared" ca="1" si="15"/>
        <v>7.9647423289713522E-8</v>
      </c>
      <c r="O75" s="79">
        <f t="shared" ca="1" si="16"/>
        <v>12.540210634332835</v>
      </c>
      <c r="P75" s="69">
        <f t="shared" ca="1" si="17"/>
        <v>4.152815849610354</v>
      </c>
      <c r="Q75" s="69">
        <f t="shared" ca="1" si="18"/>
        <v>36.632602931155212</v>
      </c>
      <c r="R75" s="44">
        <f t="shared" ca="1" si="19"/>
        <v>-2.8221875077626135E-4</v>
      </c>
    </row>
    <row r="76" spans="1:18">
      <c r="A76" s="75">
        <v>14787</v>
      </c>
      <c r="B76" s="75">
        <v>3.0316099997435231E-2</v>
      </c>
      <c r="C76" s="75">
        <v>1</v>
      </c>
      <c r="D76" s="76">
        <f t="shared" si="5"/>
        <v>1.4786999999999999</v>
      </c>
      <c r="E76" s="76">
        <f t="shared" si="6"/>
        <v>3.0316099997435231E-2</v>
      </c>
      <c r="F76" s="69">
        <f t="shared" si="7"/>
        <v>1.4786999999999999</v>
      </c>
      <c r="G76" s="69">
        <f t="shared" si="8"/>
        <v>3.0316099997435231E-2</v>
      </c>
      <c r="H76" s="69">
        <f t="shared" si="9"/>
        <v>2.1865536899999998</v>
      </c>
      <c r="I76" s="69">
        <f t="shared" si="10"/>
        <v>3.2332569414029995</v>
      </c>
      <c r="J76" s="69">
        <f t="shared" si="11"/>
        <v>4.7810170392526148</v>
      </c>
      <c r="K76" s="69">
        <f t="shared" si="12"/>
        <v>4.4828417066207472E-2</v>
      </c>
      <c r="L76" s="69">
        <f t="shared" si="13"/>
        <v>6.6287780315800987E-2</v>
      </c>
      <c r="M76" s="69">
        <f t="shared" ca="1" si="14"/>
        <v>2.8024596330416651E-2</v>
      </c>
      <c r="N76" s="69">
        <f t="shared" ca="1" si="15"/>
        <v>5.2509890559595968E-6</v>
      </c>
      <c r="O76" s="79">
        <f t="shared" ca="1" si="16"/>
        <v>141.86814458831805</v>
      </c>
      <c r="P76" s="69">
        <f t="shared" ca="1" si="17"/>
        <v>2022.8116455630043</v>
      </c>
      <c r="Q76" s="69">
        <f t="shared" ca="1" si="18"/>
        <v>1060.6619034044888</v>
      </c>
      <c r="R76" s="44">
        <f t="shared" ca="1" si="19"/>
        <v>2.2915036670185795E-3</v>
      </c>
    </row>
    <row r="77" spans="1:18">
      <c r="A77" s="75">
        <v>14801</v>
      </c>
      <c r="B77" s="75">
        <v>2.7880299996468239E-2</v>
      </c>
      <c r="C77" s="75">
        <v>1</v>
      </c>
      <c r="D77" s="76">
        <f t="shared" si="5"/>
        <v>1.4801</v>
      </c>
      <c r="E77" s="76">
        <f t="shared" si="6"/>
        <v>2.7880299996468239E-2</v>
      </c>
      <c r="F77" s="69">
        <f t="shared" si="7"/>
        <v>1.4801</v>
      </c>
      <c r="G77" s="69">
        <f t="shared" si="8"/>
        <v>2.7880299996468239E-2</v>
      </c>
      <c r="H77" s="69">
        <f t="shared" si="9"/>
        <v>2.1906960099999999</v>
      </c>
      <c r="I77" s="69">
        <f t="shared" si="10"/>
        <v>3.2424491644009996</v>
      </c>
      <c r="J77" s="69">
        <f t="shared" si="11"/>
        <v>4.7991490082299197</v>
      </c>
      <c r="K77" s="69">
        <f t="shared" si="12"/>
        <v>4.1265632024772639E-2</v>
      </c>
      <c r="L77" s="69">
        <f t="shared" si="13"/>
        <v>6.1077261959865979E-2</v>
      </c>
      <c r="M77" s="69">
        <f t="shared" ca="1" si="14"/>
        <v>2.807700254205114E-2</v>
      </c>
      <c r="N77" s="69">
        <f t="shared" ca="1" si="15"/>
        <v>3.8691891438793548E-8</v>
      </c>
      <c r="O77" s="79">
        <f t="shared" ca="1" si="16"/>
        <v>149.09486601509889</v>
      </c>
      <c r="P77" s="69">
        <f t="shared" ca="1" si="17"/>
        <v>2104.2763416832813</v>
      </c>
      <c r="Q77" s="69">
        <f t="shared" ca="1" si="18"/>
        <v>1093.6319870331813</v>
      </c>
      <c r="R77" s="44">
        <f t="shared" ca="1" si="19"/>
        <v>-1.9670254558290176E-4</v>
      </c>
    </row>
    <row r="78" spans="1:18">
      <c r="A78" s="75">
        <v>14807.5</v>
      </c>
      <c r="B78" s="75">
        <v>2.7792249995400198E-2</v>
      </c>
      <c r="C78" s="75">
        <v>1</v>
      </c>
      <c r="D78" s="76">
        <f t="shared" si="5"/>
        <v>1.48075</v>
      </c>
      <c r="E78" s="76">
        <f t="shared" si="6"/>
        <v>2.7792249995400198E-2</v>
      </c>
      <c r="F78" s="69">
        <f t="shared" si="7"/>
        <v>1.48075</v>
      </c>
      <c r="G78" s="69">
        <f t="shared" si="8"/>
        <v>2.7792249995400198E-2</v>
      </c>
      <c r="H78" s="69">
        <f t="shared" si="9"/>
        <v>2.1926205625000001</v>
      </c>
      <c r="I78" s="69">
        <f t="shared" si="10"/>
        <v>3.2467228979218752</v>
      </c>
      <c r="J78" s="69">
        <f t="shared" si="11"/>
        <v>4.8075849310978169</v>
      </c>
      <c r="K78" s="69">
        <f t="shared" si="12"/>
        <v>4.1153374180688845E-2</v>
      </c>
      <c r="L78" s="69">
        <f t="shared" si="13"/>
        <v>6.093785881805501E-2</v>
      </c>
      <c r="M78" s="69">
        <f t="shared" ca="1" si="14"/>
        <v>2.8101351683961665E-2</v>
      </c>
      <c r="N78" s="69">
        <f t="shared" ca="1" si="15"/>
        <v>9.5543853871550377E-8</v>
      </c>
      <c r="O78" s="79">
        <f t="shared" ca="1" si="16"/>
        <v>152.51979888128471</v>
      </c>
      <c r="P78" s="69">
        <f t="shared" ca="1" si="17"/>
        <v>2142.7284980377503</v>
      </c>
      <c r="Q78" s="69">
        <f t="shared" ca="1" si="18"/>
        <v>1109.1419041062559</v>
      </c>
      <c r="R78" s="44">
        <f t="shared" ca="1" si="19"/>
        <v>-3.0910168856146739E-4</v>
      </c>
    </row>
    <row r="79" spans="1:18">
      <c r="A79" s="75">
        <v>14998</v>
      </c>
      <c r="B79" s="75">
        <v>2.7319400003761984E-2</v>
      </c>
      <c r="C79" s="75">
        <v>1</v>
      </c>
      <c r="D79" s="76">
        <f t="shared" si="5"/>
        <v>1.4998</v>
      </c>
      <c r="E79" s="76">
        <f t="shared" si="6"/>
        <v>2.7319400003761984E-2</v>
      </c>
      <c r="F79" s="69">
        <f t="shared" si="7"/>
        <v>1.4998</v>
      </c>
      <c r="G79" s="69">
        <f t="shared" si="8"/>
        <v>2.7319400003761984E-2</v>
      </c>
      <c r="H79" s="69">
        <f t="shared" si="9"/>
        <v>2.2494000400000003</v>
      </c>
      <c r="I79" s="69">
        <f t="shared" si="10"/>
        <v>3.3736501799920005</v>
      </c>
      <c r="J79" s="69">
        <f t="shared" si="11"/>
        <v>5.0598005399520023</v>
      </c>
      <c r="K79" s="69">
        <f t="shared" si="12"/>
        <v>4.0973636125642227E-2</v>
      </c>
      <c r="L79" s="69">
        <f t="shared" si="13"/>
        <v>6.1452259461238209E-2</v>
      </c>
      <c r="M79" s="69">
        <f t="shared" ca="1" si="14"/>
        <v>2.8819950067387086E-2</v>
      </c>
      <c r="N79" s="69">
        <f t="shared" ca="1" si="15"/>
        <v>2.2516504934452961E-6</v>
      </c>
      <c r="O79" s="79">
        <f t="shared" ca="1" si="16"/>
        <v>273.42059034749121</v>
      </c>
      <c r="P79" s="69">
        <f t="shared" ca="1" si="17"/>
        <v>3453.7668984443444</v>
      </c>
      <c r="Q79" s="69">
        <f t="shared" ca="1" si="18"/>
        <v>1622.695247196941</v>
      </c>
      <c r="R79" s="44">
        <f t="shared" ca="1" si="19"/>
        <v>-1.5005500636251015E-3</v>
      </c>
    </row>
    <row r="80" spans="1:18">
      <c r="A80" s="75">
        <v>15015.5</v>
      </c>
      <c r="B80" s="75">
        <v>3.1474650000745896E-2</v>
      </c>
      <c r="C80" s="75">
        <v>1</v>
      </c>
      <c r="D80" s="76">
        <f t="shared" si="5"/>
        <v>1.5015499999999999</v>
      </c>
      <c r="E80" s="76">
        <f t="shared" si="6"/>
        <v>3.1474650000745896E-2</v>
      </c>
      <c r="F80" s="69">
        <f t="shared" si="7"/>
        <v>1.5015499999999999</v>
      </c>
      <c r="G80" s="69">
        <f t="shared" si="8"/>
        <v>3.1474650000745896E-2</v>
      </c>
      <c r="H80" s="69">
        <f t="shared" si="9"/>
        <v>2.2546524024999997</v>
      </c>
      <c r="I80" s="69">
        <f t="shared" si="10"/>
        <v>3.3854733149738743</v>
      </c>
      <c r="J80" s="69">
        <f t="shared" si="11"/>
        <v>5.0834574560990209</v>
      </c>
      <c r="K80" s="69">
        <f t="shared" si="12"/>
        <v>4.7260760708620002E-2</v>
      </c>
      <c r="L80" s="69">
        <f t="shared" si="13"/>
        <v>7.0964395242028355E-2</v>
      </c>
      <c r="M80" s="69">
        <f t="shared" ca="1" si="14"/>
        <v>2.888644618589736E-2</v>
      </c>
      <c r="N80" s="69">
        <f t="shared" ca="1" si="15"/>
        <v>6.6987989871965175E-6</v>
      </c>
      <c r="O80" s="79">
        <f t="shared" ca="1" si="16"/>
        <v>286.60783238693688</v>
      </c>
      <c r="P80" s="69">
        <f t="shared" ca="1" si="17"/>
        <v>3592.7446840484217</v>
      </c>
      <c r="Q80" s="69">
        <f t="shared" ca="1" si="18"/>
        <v>1675.7929489807887</v>
      </c>
      <c r="R80" s="44">
        <f t="shared" ca="1" si="19"/>
        <v>2.5882038148485366E-3</v>
      </c>
    </row>
    <row r="81" spans="1:18">
      <c r="A81" s="75">
        <v>15027</v>
      </c>
      <c r="B81" s="75">
        <v>2.7188100000785198E-2</v>
      </c>
      <c r="C81" s="75">
        <v>1</v>
      </c>
      <c r="D81" s="76">
        <f t="shared" si="5"/>
        <v>1.5026999999999999</v>
      </c>
      <c r="E81" s="76">
        <f t="shared" si="6"/>
        <v>2.7188100000785198E-2</v>
      </c>
      <c r="F81" s="69">
        <f t="shared" si="7"/>
        <v>1.5026999999999999</v>
      </c>
      <c r="G81" s="69">
        <f t="shared" si="8"/>
        <v>2.7188100000785198E-2</v>
      </c>
      <c r="H81" s="69">
        <f t="shared" si="9"/>
        <v>2.2581072899999999</v>
      </c>
      <c r="I81" s="69">
        <f t="shared" si="10"/>
        <v>3.3932578246829999</v>
      </c>
      <c r="J81" s="69">
        <f t="shared" si="11"/>
        <v>5.0990485331511435</v>
      </c>
      <c r="K81" s="69">
        <f t="shared" si="12"/>
        <v>4.0855557871179914E-2</v>
      </c>
      <c r="L81" s="69">
        <f t="shared" si="13"/>
        <v>6.1393646813022056E-2</v>
      </c>
      <c r="M81" s="69">
        <f t="shared" ca="1" si="14"/>
        <v>2.8930187901250529E-2</v>
      </c>
      <c r="N81" s="69">
        <f t="shared" ca="1" si="15"/>
        <v>3.0348702529477037E-6</v>
      </c>
      <c r="O81" s="79">
        <f t="shared" ca="1" si="16"/>
        <v>295.47295602633369</v>
      </c>
      <c r="P81" s="69">
        <f t="shared" ca="1" si="17"/>
        <v>3685.8366984357135</v>
      </c>
      <c r="Q81" s="69">
        <f t="shared" ca="1" si="18"/>
        <v>1711.2470524939627</v>
      </c>
      <c r="R81" s="44">
        <f t="shared" ca="1" si="19"/>
        <v>-1.7420879004653306E-3</v>
      </c>
    </row>
    <row r="82" spans="1:18">
      <c r="A82" s="75">
        <v>15040.5</v>
      </c>
      <c r="B82" s="75">
        <v>3.0082149991358165E-2</v>
      </c>
      <c r="C82" s="75">
        <v>1</v>
      </c>
      <c r="D82" s="76">
        <f t="shared" si="5"/>
        <v>1.5040500000000001</v>
      </c>
      <c r="E82" s="76">
        <f t="shared" si="6"/>
        <v>3.0082149991358165E-2</v>
      </c>
      <c r="F82" s="69">
        <f t="shared" si="7"/>
        <v>1.5040500000000001</v>
      </c>
      <c r="G82" s="69">
        <f t="shared" si="8"/>
        <v>3.0082149991358165E-2</v>
      </c>
      <c r="H82" s="69">
        <f t="shared" si="9"/>
        <v>2.2621664025000001</v>
      </c>
      <c r="I82" s="69">
        <f t="shared" si="10"/>
        <v>3.4024113776801252</v>
      </c>
      <c r="J82" s="69">
        <f t="shared" si="11"/>
        <v>5.1173968325997929</v>
      </c>
      <c r="K82" s="69">
        <f t="shared" si="12"/>
        <v>4.5245057694502253E-2</v>
      </c>
      <c r="L82" s="69">
        <f t="shared" si="13"/>
        <v>6.8050829025416121E-2</v>
      </c>
      <c r="M82" s="69">
        <f t="shared" ca="1" si="14"/>
        <v>2.8981581668421224E-2</v>
      </c>
      <c r="N82" s="69">
        <f t="shared" ca="1" si="15"/>
        <v>1.2112506334522304E-6</v>
      </c>
      <c r="O82" s="79">
        <f t="shared" ca="1" si="16"/>
        <v>306.08315391382297</v>
      </c>
      <c r="P82" s="69">
        <f t="shared" ca="1" si="17"/>
        <v>3796.9164234417685</v>
      </c>
      <c r="Q82" s="69">
        <f t="shared" ca="1" si="18"/>
        <v>1753.4388818575392</v>
      </c>
      <c r="R82" s="44">
        <f t="shared" ca="1" si="19"/>
        <v>1.1005683229369408E-3</v>
      </c>
    </row>
    <row r="83" spans="1:18">
      <c r="A83" s="75">
        <v>15081</v>
      </c>
      <c r="B83" s="75">
        <v>2.9264299999340437E-2</v>
      </c>
      <c r="C83" s="75">
        <v>1</v>
      </c>
      <c r="D83" s="76">
        <f t="shared" si="5"/>
        <v>1.5081</v>
      </c>
      <c r="E83" s="76">
        <f t="shared" si="6"/>
        <v>2.9264299999340437E-2</v>
      </c>
      <c r="F83" s="69">
        <f t="shared" si="7"/>
        <v>1.5081</v>
      </c>
      <c r="G83" s="69">
        <f t="shared" si="8"/>
        <v>2.9264299999340437E-2</v>
      </c>
      <c r="H83" s="69">
        <f t="shared" si="9"/>
        <v>2.2743656099999998</v>
      </c>
      <c r="I83" s="69">
        <f t="shared" si="10"/>
        <v>3.4299707764409999</v>
      </c>
      <c r="J83" s="69">
        <f t="shared" si="11"/>
        <v>5.1727389279506717</v>
      </c>
      <c r="K83" s="69">
        <f t="shared" si="12"/>
        <v>4.4133490829005313E-2</v>
      </c>
      <c r="L83" s="69">
        <f t="shared" si="13"/>
        <v>6.6557717519222917E-2</v>
      </c>
      <c r="M83" s="69">
        <f t="shared" ca="1" si="14"/>
        <v>2.9136053254321576E-2</v>
      </c>
      <c r="N83" s="69">
        <f t="shared" ca="1" si="15"/>
        <v>1.6447227607932776E-8</v>
      </c>
      <c r="O83" s="79">
        <f t="shared" ca="1" si="16"/>
        <v>339.24830364475764</v>
      </c>
      <c r="P83" s="69">
        <f t="shared" ca="1" si="17"/>
        <v>4141.9345269219057</v>
      </c>
      <c r="Q83" s="69">
        <f t="shared" ca="1" si="18"/>
        <v>1883.7570364961007</v>
      </c>
      <c r="R83" s="44">
        <f t="shared" ca="1" si="19"/>
        <v>1.282467450188611E-4</v>
      </c>
    </row>
    <row r="84" spans="1:18">
      <c r="A84" s="75">
        <v>15533.5</v>
      </c>
      <c r="B84" s="75">
        <v>3.1050049998157192E-2</v>
      </c>
      <c r="C84" s="75">
        <v>1</v>
      </c>
      <c r="D84" s="76">
        <f t="shared" si="5"/>
        <v>1.55335</v>
      </c>
      <c r="E84" s="76">
        <f t="shared" si="6"/>
        <v>3.1050049998157192E-2</v>
      </c>
      <c r="F84" s="69">
        <f t="shared" si="7"/>
        <v>1.55335</v>
      </c>
      <c r="G84" s="69">
        <f t="shared" si="8"/>
        <v>3.1050049998157192E-2</v>
      </c>
      <c r="H84" s="69">
        <f t="shared" si="9"/>
        <v>2.4128962225000001</v>
      </c>
      <c r="I84" s="69">
        <f t="shared" si="10"/>
        <v>3.7480723472203752</v>
      </c>
      <c r="J84" s="69">
        <f t="shared" si="11"/>
        <v>5.82206818055477</v>
      </c>
      <c r="K84" s="69">
        <f t="shared" si="12"/>
        <v>4.8231595164637472E-2</v>
      </c>
      <c r="L84" s="69">
        <f t="shared" si="13"/>
        <v>7.4920548348989618E-2</v>
      </c>
      <c r="M84" s="69">
        <f t="shared" ca="1" si="14"/>
        <v>3.0891549627674708E-2</v>
      </c>
      <c r="N84" s="69">
        <f t="shared" ca="1" si="15"/>
        <v>2.5122367443084648E-8</v>
      </c>
      <c r="O84" s="79">
        <f t="shared" ca="1" si="16"/>
        <v>859.80642726751739</v>
      </c>
      <c r="P84" s="69">
        <f t="shared" ca="1" si="17"/>
        <v>9302.8100813727251</v>
      </c>
      <c r="Q84" s="69">
        <f t="shared" ca="1" si="18"/>
        <v>3751.783301070865</v>
      </c>
      <c r="R84" s="44">
        <f t="shared" ca="1" si="19"/>
        <v>1.5850037048248389E-4</v>
      </c>
    </row>
    <row r="85" spans="1:18">
      <c r="A85" s="75">
        <v>15567</v>
      </c>
      <c r="B85" s="75">
        <v>3.0150099999445956E-2</v>
      </c>
      <c r="C85" s="75">
        <v>1</v>
      </c>
      <c r="D85" s="76">
        <f t="shared" ref="D85:D148" si="20">A85/A$18</f>
        <v>1.5567</v>
      </c>
      <c r="E85" s="76">
        <f t="shared" ref="E85:E148" si="21">B85/B$18</f>
        <v>3.0150099999445956E-2</v>
      </c>
      <c r="F85" s="69">
        <f t="shared" ref="F85:F148" si="22">$C85*D85</f>
        <v>1.5567</v>
      </c>
      <c r="G85" s="69">
        <f t="shared" ref="G85:G148" si="23">$C85*E85</f>
        <v>3.0150099999445956E-2</v>
      </c>
      <c r="H85" s="69">
        <f t="shared" ref="H85:H148" si="24">C85*D85*D85</f>
        <v>2.4233148899999999</v>
      </c>
      <c r="I85" s="69">
        <f t="shared" ref="I85:I148" si="25">C85*D85*D85*D85</f>
        <v>3.7723742892629999</v>
      </c>
      <c r="J85" s="69">
        <f t="shared" ref="J85:J148" si="26">C85*D85*D85*D85*D85</f>
        <v>5.8724550560957116</v>
      </c>
      <c r="K85" s="69">
        <f t="shared" ref="K85:K148" si="27">C85*E85*D85</f>
        <v>4.6934660669137519E-2</v>
      </c>
      <c r="L85" s="69">
        <f t="shared" ref="L85:L148" si="28">C85*E85*D85*D85</f>
        <v>7.3063186263646371E-2</v>
      </c>
      <c r="M85" s="69">
        <f t="shared" ref="M85:M148" ca="1" si="29">+E$4+E$5*D85+E$6*D85^2</f>
        <v>3.1023675558554412E-2</v>
      </c>
      <c r="N85" s="69">
        <f t="shared" ref="N85:N148" ca="1" si="30">C85*(M85-E85)^2</f>
        <v>7.6313425747165051E-7</v>
      </c>
      <c r="O85" s="79">
        <f t="shared" ref="O85:O148" ca="1" si="31">(C85*O$1-O$2*F85+O$3*H85)^2</f>
        <v>910.37783880118855</v>
      </c>
      <c r="P85" s="69">
        <f t="shared" ref="P85:P148" ca="1" si="32">(-C85*O$2+O$4*F85-O$5*H85)^2</f>
        <v>9788.3424624834388</v>
      </c>
      <c r="Q85" s="69">
        <f t="shared" ref="Q85:Q148" ca="1" si="33">+(C85*O$3-F85*O$5+H85*O$6)^2</f>
        <v>3922.4976437756122</v>
      </c>
      <c r="R85" s="44">
        <f t="shared" ref="R85:R148" ca="1" si="34">+E85-M85</f>
        <v>-8.7357555910845541E-4</v>
      </c>
    </row>
    <row r="86" spans="1:18">
      <c r="A86" s="75">
        <v>16231</v>
      </c>
      <c r="B86" s="75">
        <v>3.2509299999219365E-2</v>
      </c>
      <c r="C86" s="75">
        <v>1</v>
      </c>
      <c r="D86" s="76">
        <f t="shared" si="20"/>
        <v>1.6231</v>
      </c>
      <c r="E86" s="76">
        <f t="shared" si="21"/>
        <v>3.2509299999219365E-2</v>
      </c>
      <c r="F86" s="69">
        <f t="shared" si="22"/>
        <v>1.6231</v>
      </c>
      <c r="G86" s="69">
        <f t="shared" si="23"/>
        <v>3.2509299999219365E-2</v>
      </c>
      <c r="H86" s="69">
        <f t="shared" si="24"/>
        <v>2.63445361</v>
      </c>
      <c r="I86" s="69">
        <f t="shared" si="25"/>
        <v>4.2759816543909999</v>
      </c>
      <c r="J86" s="69">
        <f t="shared" si="26"/>
        <v>6.9403458232420316</v>
      </c>
      <c r="K86" s="69">
        <f t="shared" si="27"/>
        <v>5.276584482873295E-2</v>
      </c>
      <c r="L86" s="69">
        <f t="shared" si="28"/>
        <v>8.5644242741516455E-2</v>
      </c>
      <c r="M86" s="69">
        <f t="shared" ca="1" si="29"/>
        <v>3.3704003223820514E-2</v>
      </c>
      <c r="N86" s="69">
        <f t="shared" ca="1" si="30"/>
        <v>1.4273157948723823E-6</v>
      </c>
      <c r="O86" s="79">
        <f t="shared" ca="1" si="31"/>
        <v>2326.8277282580138</v>
      </c>
      <c r="P86" s="69">
        <f t="shared" ca="1" si="32"/>
        <v>22889.151263830488</v>
      </c>
      <c r="Q86" s="69">
        <f t="shared" ca="1" si="33"/>
        <v>8382.0639897836427</v>
      </c>
      <c r="R86" s="44">
        <f t="shared" ca="1" si="34"/>
        <v>-1.1947032246011485E-3</v>
      </c>
    </row>
    <row r="87" spans="1:18">
      <c r="A87" s="75">
        <v>16921</v>
      </c>
      <c r="B87" s="75">
        <v>3.5756299992499407E-2</v>
      </c>
      <c r="C87" s="75">
        <v>1</v>
      </c>
      <c r="D87" s="76">
        <f t="shared" si="20"/>
        <v>1.6920999999999999</v>
      </c>
      <c r="E87" s="76">
        <f t="shared" si="21"/>
        <v>3.5756299992499407E-2</v>
      </c>
      <c r="F87" s="69">
        <f t="shared" si="22"/>
        <v>1.6920999999999999</v>
      </c>
      <c r="G87" s="69">
        <f t="shared" si="23"/>
        <v>3.5756299992499407E-2</v>
      </c>
      <c r="H87" s="69">
        <f t="shared" si="24"/>
        <v>2.86320241</v>
      </c>
      <c r="I87" s="69">
        <f t="shared" si="25"/>
        <v>4.8448247979609995</v>
      </c>
      <c r="J87" s="69">
        <f t="shared" si="26"/>
        <v>8.1979280406298063</v>
      </c>
      <c r="K87" s="69">
        <f t="shared" si="27"/>
        <v>6.0503235217308243E-2</v>
      </c>
      <c r="L87" s="69">
        <f t="shared" si="28"/>
        <v>0.10237752431120728</v>
      </c>
      <c r="M87" s="69">
        <f t="shared" ca="1" si="29"/>
        <v>3.6613289464942869E-2</v>
      </c>
      <c r="N87" s="69">
        <f t="shared" ca="1" si="30"/>
        <v>7.3443095587892296E-7</v>
      </c>
      <c r="O87" s="79">
        <f t="shared" ca="1" si="31"/>
        <v>4825.2082318096709</v>
      </c>
      <c r="P87" s="69">
        <f t="shared" ca="1" si="32"/>
        <v>44924.019892580007</v>
      </c>
      <c r="Q87" s="69">
        <f t="shared" ca="1" si="33"/>
        <v>15589.290064082115</v>
      </c>
      <c r="R87" s="44">
        <f t="shared" ca="1" si="34"/>
        <v>-8.569894724434618E-4</v>
      </c>
    </row>
    <row r="88" spans="1:18">
      <c r="A88" s="75"/>
      <c r="B88" s="75"/>
      <c r="C88" s="75"/>
      <c r="D88" s="76">
        <f t="shared" si="20"/>
        <v>0</v>
      </c>
      <c r="E88" s="76">
        <f t="shared" si="21"/>
        <v>0</v>
      </c>
      <c r="F88" s="69">
        <f t="shared" si="22"/>
        <v>0</v>
      </c>
      <c r="G88" s="69">
        <f t="shared" si="23"/>
        <v>0</v>
      </c>
      <c r="H88" s="69">
        <f t="shared" si="24"/>
        <v>0</v>
      </c>
      <c r="I88" s="69">
        <f t="shared" si="25"/>
        <v>0</v>
      </c>
      <c r="J88" s="69">
        <f t="shared" si="26"/>
        <v>0</v>
      </c>
      <c r="K88" s="69">
        <f t="shared" si="27"/>
        <v>0</v>
      </c>
      <c r="L88" s="69">
        <f t="shared" si="28"/>
        <v>0</v>
      </c>
      <c r="M88" s="69">
        <f t="shared" ca="1" si="29"/>
        <v>1.7223996842091025E-3</v>
      </c>
      <c r="N88" s="69">
        <f t="shared" ca="1" si="30"/>
        <v>0</v>
      </c>
      <c r="O88" s="79">
        <f t="shared" ca="1" si="31"/>
        <v>0</v>
      </c>
      <c r="P88" s="69">
        <f t="shared" ca="1" si="32"/>
        <v>0</v>
      </c>
      <c r="Q88" s="69">
        <f t="shared" ca="1" si="33"/>
        <v>0</v>
      </c>
      <c r="R88" s="44">
        <f t="shared" ca="1" si="34"/>
        <v>-1.7223996842091025E-3</v>
      </c>
    </row>
    <row r="89" spans="1:18">
      <c r="A89" s="75"/>
      <c r="B89" s="75"/>
      <c r="C89" s="75"/>
      <c r="D89" s="76">
        <f t="shared" si="20"/>
        <v>0</v>
      </c>
      <c r="E89" s="76">
        <f t="shared" si="21"/>
        <v>0</v>
      </c>
      <c r="F89" s="69">
        <f t="shared" si="22"/>
        <v>0</v>
      </c>
      <c r="G89" s="69">
        <f t="shared" si="23"/>
        <v>0</v>
      </c>
      <c r="H89" s="69">
        <f t="shared" si="24"/>
        <v>0</v>
      </c>
      <c r="I89" s="69">
        <f t="shared" si="25"/>
        <v>0</v>
      </c>
      <c r="J89" s="69">
        <f t="shared" si="26"/>
        <v>0</v>
      </c>
      <c r="K89" s="69">
        <f t="shared" si="27"/>
        <v>0</v>
      </c>
      <c r="L89" s="69">
        <f t="shared" si="28"/>
        <v>0</v>
      </c>
      <c r="M89" s="69">
        <f t="shared" ca="1" si="29"/>
        <v>1.7223996842091025E-3</v>
      </c>
      <c r="N89" s="69">
        <f t="shared" ca="1" si="30"/>
        <v>0</v>
      </c>
      <c r="O89" s="79">
        <f t="shared" ca="1" si="31"/>
        <v>0</v>
      </c>
      <c r="P89" s="69">
        <f t="shared" ca="1" si="32"/>
        <v>0</v>
      </c>
      <c r="Q89" s="69">
        <f t="shared" ca="1" si="33"/>
        <v>0</v>
      </c>
      <c r="R89" s="44">
        <f t="shared" ca="1" si="34"/>
        <v>-1.7223996842091025E-3</v>
      </c>
    </row>
    <row r="90" spans="1:18">
      <c r="A90" s="75"/>
      <c r="B90" s="75"/>
      <c r="C90" s="75"/>
      <c r="D90" s="76">
        <f t="shared" si="20"/>
        <v>0</v>
      </c>
      <c r="E90" s="76">
        <f t="shared" si="21"/>
        <v>0</v>
      </c>
      <c r="F90" s="69">
        <f t="shared" si="22"/>
        <v>0</v>
      </c>
      <c r="G90" s="69">
        <f t="shared" si="23"/>
        <v>0</v>
      </c>
      <c r="H90" s="69">
        <f t="shared" si="24"/>
        <v>0</v>
      </c>
      <c r="I90" s="69">
        <f t="shared" si="25"/>
        <v>0</v>
      </c>
      <c r="J90" s="69">
        <f t="shared" si="26"/>
        <v>0</v>
      </c>
      <c r="K90" s="69">
        <f t="shared" si="27"/>
        <v>0</v>
      </c>
      <c r="L90" s="69">
        <f t="shared" si="28"/>
        <v>0</v>
      </c>
      <c r="M90" s="69">
        <f t="shared" ca="1" si="29"/>
        <v>1.7223996842091025E-3</v>
      </c>
      <c r="N90" s="69">
        <f t="shared" ca="1" si="30"/>
        <v>0</v>
      </c>
      <c r="O90" s="79">
        <f t="shared" ca="1" si="31"/>
        <v>0</v>
      </c>
      <c r="P90" s="69">
        <f t="shared" ca="1" si="32"/>
        <v>0</v>
      </c>
      <c r="Q90" s="69">
        <f t="shared" ca="1" si="33"/>
        <v>0</v>
      </c>
      <c r="R90" s="44">
        <f t="shared" ca="1" si="34"/>
        <v>-1.7223996842091025E-3</v>
      </c>
    </row>
    <row r="91" spans="1:18">
      <c r="A91" s="75"/>
      <c r="B91" s="75"/>
      <c r="C91" s="75"/>
      <c r="D91" s="76">
        <f t="shared" si="20"/>
        <v>0</v>
      </c>
      <c r="E91" s="76">
        <f t="shared" si="21"/>
        <v>0</v>
      </c>
      <c r="F91" s="69">
        <f t="shared" si="22"/>
        <v>0</v>
      </c>
      <c r="G91" s="69">
        <f t="shared" si="23"/>
        <v>0</v>
      </c>
      <c r="H91" s="69">
        <f t="shared" si="24"/>
        <v>0</v>
      </c>
      <c r="I91" s="69">
        <f t="shared" si="25"/>
        <v>0</v>
      </c>
      <c r="J91" s="69">
        <f t="shared" si="26"/>
        <v>0</v>
      </c>
      <c r="K91" s="69">
        <f t="shared" si="27"/>
        <v>0</v>
      </c>
      <c r="L91" s="69">
        <f t="shared" si="28"/>
        <v>0</v>
      </c>
      <c r="M91" s="69">
        <f t="shared" ca="1" si="29"/>
        <v>1.7223996842091025E-3</v>
      </c>
      <c r="N91" s="69">
        <f t="shared" ca="1" si="30"/>
        <v>0</v>
      </c>
      <c r="O91" s="79">
        <f t="shared" ca="1" si="31"/>
        <v>0</v>
      </c>
      <c r="P91" s="69">
        <f t="shared" ca="1" si="32"/>
        <v>0</v>
      </c>
      <c r="Q91" s="69">
        <f t="shared" ca="1" si="33"/>
        <v>0</v>
      </c>
      <c r="R91" s="44">
        <f t="shared" ca="1" si="34"/>
        <v>-1.7223996842091025E-3</v>
      </c>
    </row>
    <row r="92" spans="1:18">
      <c r="A92" s="75"/>
      <c r="B92" s="75"/>
      <c r="C92" s="75"/>
      <c r="D92" s="76">
        <f t="shared" si="20"/>
        <v>0</v>
      </c>
      <c r="E92" s="76">
        <f t="shared" si="21"/>
        <v>0</v>
      </c>
      <c r="F92" s="69">
        <f t="shared" si="22"/>
        <v>0</v>
      </c>
      <c r="G92" s="69">
        <f t="shared" si="23"/>
        <v>0</v>
      </c>
      <c r="H92" s="69">
        <f t="shared" si="24"/>
        <v>0</v>
      </c>
      <c r="I92" s="69">
        <f t="shared" si="25"/>
        <v>0</v>
      </c>
      <c r="J92" s="69">
        <f t="shared" si="26"/>
        <v>0</v>
      </c>
      <c r="K92" s="69">
        <f t="shared" si="27"/>
        <v>0</v>
      </c>
      <c r="L92" s="69">
        <f t="shared" si="28"/>
        <v>0</v>
      </c>
      <c r="M92" s="69">
        <f t="shared" ca="1" si="29"/>
        <v>1.7223996842091025E-3</v>
      </c>
      <c r="N92" s="69">
        <f t="shared" ca="1" si="30"/>
        <v>0</v>
      </c>
      <c r="O92" s="79">
        <f t="shared" ca="1" si="31"/>
        <v>0</v>
      </c>
      <c r="P92" s="69">
        <f t="shared" ca="1" si="32"/>
        <v>0</v>
      </c>
      <c r="Q92" s="69">
        <f t="shared" ca="1" si="33"/>
        <v>0</v>
      </c>
      <c r="R92" s="44">
        <f t="shared" ca="1" si="34"/>
        <v>-1.7223996842091025E-3</v>
      </c>
    </row>
    <row r="93" spans="1:18">
      <c r="A93" s="75"/>
      <c r="B93" s="75"/>
      <c r="C93" s="75"/>
      <c r="D93" s="76">
        <f t="shared" si="20"/>
        <v>0</v>
      </c>
      <c r="E93" s="76">
        <f t="shared" si="21"/>
        <v>0</v>
      </c>
      <c r="F93" s="69">
        <f t="shared" si="22"/>
        <v>0</v>
      </c>
      <c r="G93" s="69">
        <f t="shared" si="23"/>
        <v>0</v>
      </c>
      <c r="H93" s="69">
        <f t="shared" si="24"/>
        <v>0</v>
      </c>
      <c r="I93" s="69">
        <f t="shared" si="25"/>
        <v>0</v>
      </c>
      <c r="J93" s="69">
        <f t="shared" si="26"/>
        <v>0</v>
      </c>
      <c r="K93" s="69">
        <f t="shared" si="27"/>
        <v>0</v>
      </c>
      <c r="L93" s="69">
        <f t="shared" si="28"/>
        <v>0</v>
      </c>
      <c r="M93" s="69">
        <f t="shared" ca="1" si="29"/>
        <v>1.7223996842091025E-3</v>
      </c>
      <c r="N93" s="69">
        <f t="shared" ca="1" si="30"/>
        <v>0</v>
      </c>
      <c r="O93" s="79">
        <f t="shared" ca="1" si="31"/>
        <v>0</v>
      </c>
      <c r="P93" s="69">
        <f t="shared" ca="1" si="32"/>
        <v>0</v>
      </c>
      <c r="Q93" s="69">
        <f t="shared" ca="1" si="33"/>
        <v>0</v>
      </c>
      <c r="R93" s="44">
        <f t="shared" ca="1" si="34"/>
        <v>-1.7223996842091025E-3</v>
      </c>
    </row>
    <row r="94" spans="1:18">
      <c r="A94" s="75"/>
      <c r="B94" s="75"/>
      <c r="C94" s="75"/>
      <c r="D94" s="76">
        <f t="shared" si="20"/>
        <v>0</v>
      </c>
      <c r="E94" s="76">
        <f t="shared" si="21"/>
        <v>0</v>
      </c>
      <c r="F94" s="69">
        <f t="shared" si="22"/>
        <v>0</v>
      </c>
      <c r="G94" s="69">
        <f t="shared" si="23"/>
        <v>0</v>
      </c>
      <c r="H94" s="69">
        <f t="shared" si="24"/>
        <v>0</v>
      </c>
      <c r="I94" s="69">
        <f t="shared" si="25"/>
        <v>0</v>
      </c>
      <c r="J94" s="69">
        <f t="shared" si="26"/>
        <v>0</v>
      </c>
      <c r="K94" s="69">
        <f t="shared" si="27"/>
        <v>0</v>
      </c>
      <c r="L94" s="69">
        <f t="shared" si="28"/>
        <v>0</v>
      </c>
      <c r="M94" s="69">
        <f t="shared" ca="1" si="29"/>
        <v>1.7223996842091025E-3</v>
      </c>
      <c r="N94" s="69">
        <f t="shared" ca="1" si="30"/>
        <v>0</v>
      </c>
      <c r="O94" s="79">
        <f t="shared" ca="1" si="31"/>
        <v>0</v>
      </c>
      <c r="P94" s="69">
        <f t="shared" ca="1" si="32"/>
        <v>0</v>
      </c>
      <c r="Q94" s="69">
        <f t="shared" ca="1" si="33"/>
        <v>0</v>
      </c>
      <c r="R94" s="44">
        <f t="shared" ca="1" si="34"/>
        <v>-1.7223996842091025E-3</v>
      </c>
    </row>
    <row r="95" spans="1:18">
      <c r="A95" s="75"/>
      <c r="B95" s="75"/>
      <c r="C95" s="75"/>
      <c r="D95" s="76">
        <f t="shared" si="20"/>
        <v>0</v>
      </c>
      <c r="E95" s="76">
        <f t="shared" si="21"/>
        <v>0</v>
      </c>
      <c r="F95" s="69">
        <f t="shared" si="22"/>
        <v>0</v>
      </c>
      <c r="G95" s="69">
        <f t="shared" si="23"/>
        <v>0</v>
      </c>
      <c r="H95" s="69">
        <f t="shared" si="24"/>
        <v>0</v>
      </c>
      <c r="I95" s="69">
        <f t="shared" si="25"/>
        <v>0</v>
      </c>
      <c r="J95" s="69">
        <f t="shared" si="26"/>
        <v>0</v>
      </c>
      <c r="K95" s="69">
        <f t="shared" si="27"/>
        <v>0</v>
      </c>
      <c r="L95" s="69">
        <f t="shared" si="28"/>
        <v>0</v>
      </c>
      <c r="M95" s="69">
        <f t="shared" ca="1" si="29"/>
        <v>1.7223996842091025E-3</v>
      </c>
      <c r="N95" s="69">
        <f t="shared" ca="1" si="30"/>
        <v>0</v>
      </c>
      <c r="O95" s="79">
        <f t="shared" ca="1" si="31"/>
        <v>0</v>
      </c>
      <c r="P95" s="69">
        <f t="shared" ca="1" si="32"/>
        <v>0</v>
      </c>
      <c r="Q95" s="69">
        <f t="shared" ca="1" si="33"/>
        <v>0</v>
      </c>
      <c r="R95" s="44">
        <f t="shared" ca="1" si="34"/>
        <v>-1.7223996842091025E-3</v>
      </c>
    </row>
    <row r="96" spans="1:18">
      <c r="A96" s="75"/>
      <c r="B96" s="75"/>
      <c r="C96" s="75"/>
      <c r="D96" s="76">
        <f t="shared" si="20"/>
        <v>0</v>
      </c>
      <c r="E96" s="76">
        <f t="shared" si="21"/>
        <v>0</v>
      </c>
      <c r="F96" s="69">
        <f t="shared" si="22"/>
        <v>0</v>
      </c>
      <c r="G96" s="69">
        <f t="shared" si="23"/>
        <v>0</v>
      </c>
      <c r="H96" s="69">
        <f t="shared" si="24"/>
        <v>0</v>
      </c>
      <c r="I96" s="69">
        <f t="shared" si="25"/>
        <v>0</v>
      </c>
      <c r="J96" s="69">
        <f t="shared" si="26"/>
        <v>0</v>
      </c>
      <c r="K96" s="69">
        <f t="shared" si="27"/>
        <v>0</v>
      </c>
      <c r="L96" s="69">
        <f t="shared" si="28"/>
        <v>0</v>
      </c>
      <c r="M96" s="69">
        <f t="shared" ca="1" si="29"/>
        <v>1.7223996842091025E-3</v>
      </c>
      <c r="N96" s="69">
        <f t="shared" ca="1" si="30"/>
        <v>0</v>
      </c>
      <c r="O96" s="79">
        <f t="shared" ca="1" si="31"/>
        <v>0</v>
      </c>
      <c r="P96" s="69">
        <f t="shared" ca="1" si="32"/>
        <v>0</v>
      </c>
      <c r="Q96" s="69">
        <f t="shared" ca="1" si="33"/>
        <v>0</v>
      </c>
      <c r="R96" s="44">
        <f t="shared" ca="1" si="34"/>
        <v>-1.7223996842091025E-3</v>
      </c>
    </row>
    <row r="97" spans="1:18">
      <c r="A97" s="75"/>
      <c r="B97" s="75"/>
      <c r="C97" s="75"/>
      <c r="D97" s="76">
        <f t="shared" si="20"/>
        <v>0</v>
      </c>
      <c r="E97" s="76">
        <f t="shared" si="21"/>
        <v>0</v>
      </c>
      <c r="F97" s="69">
        <f t="shared" si="22"/>
        <v>0</v>
      </c>
      <c r="G97" s="69">
        <f t="shared" si="23"/>
        <v>0</v>
      </c>
      <c r="H97" s="69">
        <f t="shared" si="24"/>
        <v>0</v>
      </c>
      <c r="I97" s="69">
        <f t="shared" si="25"/>
        <v>0</v>
      </c>
      <c r="J97" s="69">
        <f t="shared" si="26"/>
        <v>0</v>
      </c>
      <c r="K97" s="69">
        <f t="shared" si="27"/>
        <v>0</v>
      </c>
      <c r="L97" s="69">
        <f t="shared" si="28"/>
        <v>0</v>
      </c>
      <c r="M97" s="69">
        <f t="shared" ca="1" si="29"/>
        <v>1.7223996842091025E-3</v>
      </c>
      <c r="N97" s="69">
        <f t="shared" ca="1" si="30"/>
        <v>0</v>
      </c>
      <c r="O97" s="79">
        <f t="shared" ca="1" si="31"/>
        <v>0</v>
      </c>
      <c r="P97" s="69">
        <f t="shared" ca="1" si="32"/>
        <v>0</v>
      </c>
      <c r="Q97" s="69">
        <f t="shared" ca="1" si="33"/>
        <v>0</v>
      </c>
      <c r="R97" s="44">
        <f t="shared" ca="1" si="34"/>
        <v>-1.7223996842091025E-3</v>
      </c>
    </row>
    <row r="98" spans="1:18">
      <c r="A98" s="75"/>
      <c r="B98" s="75"/>
      <c r="C98" s="75"/>
      <c r="D98" s="76">
        <f t="shared" si="20"/>
        <v>0</v>
      </c>
      <c r="E98" s="76">
        <f t="shared" si="21"/>
        <v>0</v>
      </c>
      <c r="F98" s="69">
        <f t="shared" si="22"/>
        <v>0</v>
      </c>
      <c r="G98" s="69">
        <f t="shared" si="23"/>
        <v>0</v>
      </c>
      <c r="H98" s="69">
        <f t="shared" si="24"/>
        <v>0</v>
      </c>
      <c r="I98" s="69">
        <f t="shared" si="25"/>
        <v>0</v>
      </c>
      <c r="J98" s="69">
        <f t="shared" si="26"/>
        <v>0</v>
      </c>
      <c r="K98" s="69">
        <f t="shared" si="27"/>
        <v>0</v>
      </c>
      <c r="L98" s="69">
        <f t="shared" si="28"/>
        <v>0</v>
      </c>
      <c r="M98" s="69">
        <f t="shared" ca="1" si="29"/>
        <v>1.7223996842091025E-3</v>
      </c>
      <c r="N98" s="69">
        <f t="shared" ca="1" si="30"/>
        <v>0</v>
      </c>
      <c r="O98" s="79">
        <f t="shared" ca="1" si="31"/>
        <v>0</v>
      </c>
      <c r="P98" s="69">
        <f t="shared" ca="1" si="32"/>
        <v>0</v>
      </c>
      <c r="Q98" s="69">
        <f t="shared" ca="1" si="33"/>
        <v>0</v>
      </c>
      <c r="R98" s="44">
        <f t="shared" ca="1" si="34"/>
        <v>-1.7223996842091025E-3</v>
      </c>
    </row>
    <row r="99" spans="1:18">
      <c r="A99" s="75"/>
      <c r="B99" s="75"/>
      <c r="C99" s="75"/>
      <c r="D99" s="76">
        <f t="shared" si="20"/>
        <v>0</v>
      </c>
      <c r="E99" s="76">
        <f t="shared" si="21"/>
        <v>0</v>
      </c>
      <c r="F99" s="69">
        <f t="shared" si="22"/>
        <v>0</v>
      </c>
      <c r="G99" s="69">
        <f t="shared" si="23"/>
        <v>0</v>
      </c>
      <c r="H99" s="69">
        <f t="shared" si="24"/>
        <v>0</v>
      </c>
      <c r="I99" s="69">
        <f t="shared" si="25"/>
        <v>0</v>
      </c>
      <c r="J99" s="69">
        <f t="shared" si="26"/>
        <v>0</v>
      </c>
      <c r="K99" s="69">
        <f t="shared" si="27"/>
        <v>0</v>
      </c>
      <c r="L99" s="69">
        <f t="shared" si="28"/>
        <v>0</v>
      </c>
      <c r="M99" s="69">
        <f t="shared" ca="1" si="29"/>
        <v>1.7223996842091025E-3</v>
      </c>
      <c r="N99" s="69">
        <f t="shared" ca="1" si="30"/>
        <v>0</v>
      </c>
      <c r="O99" s="79">
        <f t="shared" ca="1" si="31"/>
        <v>0</v>
      </c>
      <c r="P99" s="69">
        <f t="shared" ca="1" si="32"/>
        <v>0</v>
      </c>
      <c r="Q99" s="69">
        <f t="shared" ca="1" si="33"/>
        <v>0</v>
      </c>
      <c r="R99" s="44">
        <f t="shared" ca="1" si="34"/>
        <v>-1.7223996842091025E-3</v>
      </c>
    </row>
    <row r="100" spans="1:18">
      <c r="A100" s="75"/>
      <c r="B100" s="75"/>
      <c r="C100" s="75"/>
      <c r="D100" s="76">
        <f t="shared" si="20"/>
        <v>0</v>
      </c>
      <c r="E100" s="76">
        <f t="shared" si="21"/>
        <v>0</v>
      </c>
      <c r="F100" s="69">
        <f t="shared" si="22"/>
        <v>0</v>
      </c>
      <c r="G100" s="69">
        <f t="shared" si="23"/>
        <v>0</v>
      </c>
      <c r="H100" s="69">
        <f t="shared" si="24"/>
        <v>0</v>
      </c>
      <c r="I100" s="69">
        <f t="shared" si="25"/>
        <v>0</v>
      </c>
      <c r="J100" s="69">
        <f t="shared" si="26"/>
        <v>0</v>
      </c>
      <c r="K100" s="69">
        <f t="shared" si="27"/>
        <v>0</v>
      </c>
      <c r="L100" s="69">
        <f t="shared" si="28"/>
        <v>0</v>
      </c>
      <c r="M100" s="69">
        <f t="shared" ca="1" si="29"/>
        <v>1.7223996842091025E-3</v>
      </c>
      <c r="N100" s="69">
        <f t="shared" ca="1" si="30"/>
        <v>0</v>
      </c>
      <c r="O100" s="79">
        <f t="shared" ca="1" si="31"/>
        <v>0</v>
      </c>
      <c r="P100" s="69">
        <f t="shared" ca="1" si="32"/>
        <v>0</v>
      </c>
      <c r="Q100" s="69">
        <f t="shared" ca="1" si="33"/>
        <v>0</v>
      </c>
      <c r="R100" s="44">
        <f t="shared" ca="1" si="34"/>
        <v>-1.7223996842091025E-3</v>
      </c>
    </row>
    <row r="101" spans="1:18">
      <c r="A101" s="75"/>
      <c r="B101" s="75"/>
      <c r="C101" s="75"/>
      <c r="D101" s="76">
        <f t="shared" si="20"/>
        <v>0</v>
      </c>
      <c r="E101" s="76">
        <f t="shared" si="21"/>
        <v>0</v>
      </c>
      <c r="F101" s="69">
        <f t="shared" si="22"/>
        <v>0</v>
      </c>
      <c r="G101" s="69">
        <f t="shared" si="23"/>
        <v>0</v>
      </c>
      <c r="H101" s="69">
        <f t="shared" si="24"/>
        <v>0</v>
      </c>
      <c r="I101" s="69">
        <f t="shared" si="25"/>
        <v>0</v>
      </c>
      <c r="J101" s="69">
        <f t="shared" si="26"/>
        <v>0</v>
      </c>
      <c r="K101" s="69">
        <f t="shared" si="27"/>
        <v>0</v>
      </c>
      <c r="L101" s="69">
        <f t="shared" si="28"/>
        <v>0</v>
      </c>
      <c r="M101" s="69">
        <f t="shared" ca="1" si="29"/>
        <v>1.7223996842091025E-3</v>
      </c>
      <c r="N101" s="69">
        <f t="shared" ca="1" si="30"/>
        <v>0</v>
      </c>
      <c r="O101" s="79">
        <f t="shared" ca="1" si="31"/>
        <v>0</v>
      </c>
      <c r="P101" s="69">
        <f t="shared" ca="1" si="32"/>
        <v>0</v>
      </c>
      <c r="Q101" s="69">
        <f t="shared" ca="1" si="33"/>
        <v>0</v>
      </c>
      <c r="R101" s="44">
        <f t="shared" ca="1" si="34"/>
        <v>-1.7223996842091025E-3</v>
      </c>
    </row>
    <row r="102" spans="1:18">
      <c r="A102" s="75"/>
      <c r="B102" s="75"/>
      <c r="C102" s="75"/>
      <c r="D102" s="76">
        <f t="shared" si="20"/>
        <v>0</v>
      </c>
      <c r="E102" s="76">
        <f t="shared" si="21"/>
        <v>0</v>
      </c>
      <c r="F102" s="69">
        <f t="shared" si="22"/>
        <v>0</v>
      </c>
      <c r="G102" s="69">
        <f t="shared" si="23"/>
        <v>0</v>
      </c>
      <c r="H102" s="69">
        <f t="shared" si="24"/>
        <v>0</v>
      </c>
      <c r="I102" s="69">
        <f t="shared" si="25"/>
        <v>0</v>
      </c>
      <c r="J102" s="69">
        <f t="shared" si="26"/>
        <v>0</v>
      </c>
      <c r="K102" s="69">
        <f t="shared" si="27"/>
        <v>0</v>
      </c>
      <c r="L102" s="69">
        <f t="shared" si="28"/>
        <v>0</v>
      </c>
      <c r="M102" s="69">
        <f t="shared" ca="1" si="29"/>
        <v>1.7223996842091025E-3</v>
      </c>
      <c r="N102" s="69">
        <f t="shared" ca="1" si="30"/>
        <v>0</v>
      </c>
      <c r="O102" s="79">
        <f t="shared" ca="1" si="31"/>
        <v>0</v>
      </c>
      <c r="P102" s="69">
        <f t="shared" ca="1" si="32"/>
        <v>0</v>
      </c>
      <c r="Q102" s="69">
        <f t="shared" ca="1" si="33"/>
        <v>0</v>
      </c>
      <c r="R102" s="44">
        <f t="shared" ca="1" si="34"/>
        <v>-1.7223996842091025E-3</v>
      </c>
    </row>
    <row r="103" spans="1:18">
      <c r="A103" s="75"/>
      <c r="B103" s="75"/>
      <c r="C103" s="75"/>
      <c r="D103" s="76">
        <f t="shared" si="20"/>
        <v>0</v>
      </c>
      <c r="E103" s="76">
        <f t="shared" si="21"/>
        <v>0</v>
      </c>
      <c r="F103" s="69">
        <f t="shared" si="22"/>
        <v>0</v>
      </c>
      <c r="G103" s="69">
        <f t="shared" si="23"/>
        <v>0</v>
      </c>
      <c r="H103" s="69">
        <f t="shared" si="24"/>
        <v>0</v>
      </c>
      <c r="I103" s="69">
        <f t="shared" si="25"/>
        <v>0</v>
      </c>
      <c r="J103" s="69">
        <f t="shared" si="26"/>
        <v>0</v>
      </c>
      <c r="K103" s="69">
        <f t="shared" si="27"/>
        <v>0</v>
      </c>
      <c r="L103" s="69">
        <f t="shared" si="28"/>
        <v>0</v>
      </c>
      <c r="M103" s="69">
        <f t="shared" ca="1" si="29"/>
        <v>1.7223996842091025E-3</v>
      </c>
      <c r="N103" s="69">
        <f t="shared" ca="1" si="30"/>
        <v>0</v>
      </c>
      <c r="O103" s="79">
        <f t="shared" ca="1" si="31"/>
        <v>0</v>
      </c>
      <c r="P103" s="69">
        <f t="shared" ca="1" si="32"/>
        <v>0</v>
      </c>
      <c r="Q103" s="69">
        <f t="shared" ca="1" si="33"/>
        <v>0</v>
      </c>
      <c r="R103" s="44">
        <f t="shared" ca="1" si="34"/>
        <v>-1.7223996842091025E-3</v>
      </c>
    </row>
    <row r="104" spans="1:18">
      <c r="A104" s="75"/>
      <c r="B104" s="75"/>
      <c r="C104" s="75"/>
      <c r="D104" s="76">
        <f t="shared" si="20"/>
        <v>0</v>
      </c>
      <c r="E104" s="76">
        <f t="shared" si="21"/>
        <v>0</v>
      </c>
      <c r="F104" s="69">
        <f t="shared" si="22"/>
        <v>0</v>
      </c>
      <c r="G104" s="69">
        <f t="shared" si="23"/>
        <v>0</v>
      </c>
      <c r="H104" s="69">
        <f t="shared" si="24"/>
        <v>0</v>
      </c>
      <c r="I104" s="69">
        <f t="shared" si="25"/>
        <v>0</v>
      </c>
      <c r="J104" s="69">
        <f t="shared" si="26"/>
        <v>0</v>
      </c>
      <c r="K104" s="69">
        <f t="shared" si="27"/>
        <v>0</v>
      </c>
      <c r="L104" s="69">
        <f t="shared" si="28"/>
        <v>0</v>
      </c>
      <c r="M104" s="69">
        <f t="shared" ca="1" si="29"/>
        <v>1.7223996842091025E-3</v>
      </c>
      <c r="N104" s="69">
        <f t="shared" ca="1" si="30"/>
        <v>0</v>
      </c>
      <c r="O104" s="79">
        <f t="shared" ca="1" si="31"/>
        <v>0</v>
      </c>
      <c r="P104" s="69">
        <f t="shared" ca="1" si="32"/>
        <v>0</v>
      </c>
      <c r="Q104" s="69">
        <f t="shared" ca="1" si="33"/>
        <v>0</v>
      </c>
      <c r="R104" s="44">
        <f t="shared" ca="1" si="34"/>
        <v>-1.7223996842091025E-3</v>
      </c>
    </row>
    <row r="105" spans="1:18">
      <c r="A105" s="75"/>
      <c r="B105" s="75"/>
      <c r="C105" s="75"/>
      <c r="D105" s="76">
        <f t="shared" si="20"/>
        <v>0</v>
      </c>
      <c r="E105" s="76">
        <f t="shared" si="21"/>
        <v>0</v>
      </c>
      <c r="F105" s="69">
        <f t="shared" si="22"/>
        <v>0</v>
      </c>
      <c r="G105" s="69">
        <f t="shared" si="23"/>
        <v>0</v>
      </c>
      <c r="H105" s="69">
        <f t="shared" si="24"/>
        <v>0</v>
      </c>
      <c r="I105" s="69">
        <f t="shared" si="25"/>
        <v>0</v>
      </c>
      <c r="J105" s="69">
        <f t="shared" si="26"/>
        <v>0</v>
      </c>
      <c r="K105" s="69">
        <f t="shared" si="27"/>
        <v>0</v>
      </c>
      <c r="L105" s="69">
        <f t="shared" si="28"/>
        <v>0</v>
      </c>
      <c r="M105" s="69">
        <f t="shared" ca="1" si="29"/>
        <v>1.7223996842091025E-3</v>
      </c>
      <c r="N105" s="69">
        <f t="shared" ca="1" si="30"/>
        <v>0</v>
      </c>
      <c r="O105" s="79">
        <f t="shared" ca="1" si="31"/>
        <v>0</v>
      </c>
      <c r="P105" s="69">
        <f t="shared" ca="1" si="32"/>
        <v>0</v>
      </c>
      <c r="Q105" s="69">
        <f t="shared" ca="1" si="33"/>
        <v>0</v>
      </c>
      <c r="R105" s="44">
        <f t="shared" ca="1" si="34"/>
        <v>-1.7223996842091025E-3</v>
      </c>
    </row>
    <row r="106" spans="1:18">
      <c r="A106" s="75"/>
      <c r="B106" s="75"/>
      <c r="C106" s="75"/>
      <c r="D106" s="76">
        <f t="shared" si="20"/>
        <v>0</v>
      </c>
      <c r="E106" s="76">
        <f t="shared" si="21"/>
        <v>0</v>
      </c>
      <c r="F106" s="69">
        <f t="shared" si="22"/>
        <v>0</v>
      </c>
      <c r="G106" s="69">
        <f t="shared" si="23"/>
        <v>0</v>
      </c>
      <c r="H106" s="69">
        <f t="shared" si="24"/>
        <v>0</v>
      </c>
      <c r="I106" s="69">
        <f t="shared" si="25"/>
        <v>0</v>
      </c>
      <c r="J106" s="69">
        <f t="shared" si="26"/>
        <v>0</v>
      </c>
      <c r="K106" s="69">
        <f t="shared" si="27"/>
        <v>0</v>
      </c>
      <c r="L106" s="69">
        <f t="shared" si="28"/>
        <v>0</v>
      </c>
      <c r="M106" s="69">
        <f t="shared" ca="1" si="29"/>
        <v>1.7223996842091025E-3</v>
      </c>
      <c r="N106" s="69">
        <f t="shared" ca="1" si="30"/>
        <v>0</v>
      </c>
      <c r="O106" s="79">
        <f t="shared" ca="1" si="31"/>
        <v>0</v>
      </c>
      <c r="P106" s="69">
        <f t="shared" ca="1" si="32"/>
        <v>0</v>
      </c>
      <c r="Q106" s="69">
        <f t="shared" ca="1" si="33"/>
        <v>0</v>
      </c>
      <c r="R106" s="44">
        <f t="shared" ca="1" si="34"/>
        <v>-1.7223996842091025E-3</v>
      </c>
    </row>
    <row r="107" spans="1:18">
      <c r="A107" s="75"/>
      <c r="B107" s="75"/>
      <c r="C107" s="75"/>
      <c r="D107" s="76">
        <f t="shared" si="20"/>
        <v>0</v>
      </c>
      <c r="E107" s="76">
        <f t="shared" si="21"/>
        <v>0</v>
      </c>
      <c r="F107" s="69">
        <f t="shared" si="22"/>
        <v>0</v>
      </c>
      <c r="G107" s="69">
        <f t="shared" si="23"/>
        <v>0</v>
      </c>
      <c r="H107" s="69">
        <f t="shared" si="24"/>
        <v>0</v>
      </c>
      <c r="I107" s="69">
        <f t="shared" si="25"/>
        <v>0</v>
      </c>
      <c r="J107" s="69">
        <f t="shared" si="26"/>
        <v>0</v>
      </c>
      <c r="K107" s="69">
        <f t="shared" si="27"/>
        <v>0</v>
      </c>
      <c r="L107" s="69">
        <f t="shared" si="28"/>
        <v>0</v>
      </c>
      <c r="M107" s="69">
        <f t="shared" ca="1" si="29"/>
        <v>1.7223996842091025E-3</v>
      </c>
      <c r="N107" s="69">
        <f t="shared" ca="1" si="30"/>
        <v>0</v>
      </c>
      <c r="O107" s="79">
        <f t="shared" ca="1" si="31"/>
        <v>0</v>
      </c>
      <c r="P107" s="69">
        <f t="shared" ca="1" si="32"/>
        <v>0</v>
      </c>
      <c r="Q107" s="69">
        <f t="shared" ca="1" si="33"/>
        <v>0</v>
      </c>
      <c r="R107" s="44">
        <f t="shared" ca="1" si="34"/>
        <v>-1.7223996842091025E-3</v>
      </c>
    </row>
    <row r="108" spans="1:18">
      <c r="A108" s="75"/>
      <c r="B108" s="75"/>
      <c r="C108" s="75"/>
      <c r="D108" s="76">
        <f t="shared" si="20"/>
        <v>0</v>
      </c>
      <c r="E108" s="76">
        <f t="shared" si="21"/>
        <v>0</v>
      </c>
      <c r="F108" s="69">
        <f t="shared" si="22"/>
        <v>0</v>
      </c>
      <c r="G108" s="69">
        <f t="shared" si="23"/>
        <v>0</v>
      </c>
      <c r="H108" s="69">
        <f t="shared" si="24"/>
        <v>0</v>
      </c>
      <c r="I108" s="69">
        <f t="shared" si="25"/>
        <v>0</v>
      </c>
      <c r="J108" s="69">
        <f t="shared" si="26"/>
        <v>0</v>
      </c>
      <c r="K108" s="69">
        <f t="shared" si="27"/>
        <v>0</v>
      </c>
      <c r="L108" s="69">
        <f t="shared" si="28"/>
        <v>0</v>
      </c>
      <c r="M108" s="69">
        <f t="shared" ca="1" si="29"/>
        <v>1.7223996842091025E-3</v>
      </c>
      <c r="N108" s="69">
        <f t="shared" ca="1" si="30"/>
        <v>0</v>
      </c>
      <c r="O108" s="79">
        <f t="shared" ca="1" si="31"/>
        <v>0</v>
      </c>
      <c r="P108" s="69">
        <f t="shared" ca="1" si="32"/>
        <v>0</v>
      </c>
      <c r="Q108" s="69">
        <f t="shared" ca="1" si="33"/>
        <v>0</v>
      </c>
      <c r="R108" s="44">
        <f t="shared" ca="1" si="34"/>
        <v>-1.7223996842091025E-3</v>
      </c>
    </row>
    <row r="109" spans="1:18">
      <c r="A109" s="75"/>
      <c r="B109" s="75"/>
      <c r="C109" s="75"/>
      <c r="D109" s="76">
        <f t="shared" si="20"/>
        <v>0</v>
      </c>
      <c r="E109" s="76">
        <f t="shared" si="21"/>
        <v>0</v>
      </c>
      <c r="F109" s="69">
        <f t="shared" si="22"/>
        <v>0</v>
      </c>
      <c r="G109" s="69">
        <f t="shared" si="23"/>
        <v>0</v>
      </c>
      <c r="H109" s="69">
        <f t="shared" si="24"/>
        <v>0</v>
      </c>
      <c r="I109" s="69">
        <f t="shared" si="25"/>
        <v>0</v>
      </c>
      <c r="J109" s="69">
        <f t="shared" si="26"/>
        <v>0</v>
      </c>
      <c r="K109" s="69">
        <f t="shared" si="27"/>
        <v>0</v>
      </c>
      <c r="L109" s="69">
        <f t="shared" si="28"/>
        <v>0</v>
      </c>
      <c r="M109" s="69">
        <f t="shared" ca="1" si="29"/>
        <v>1.7223996842091025E-3</v>
      </c>
      <c r="N109" s="69">
        <f t="shared" ca="1" si="30"/>
        <v>0</v>
      </c>
      <c r="O109" s="79">
        <f t="shared" ca="1" si="31"/>
        <v>0</v>
      </c>
      <c r="P109" s="69">
        <f t="shared" ca="1" si="32"/>
        <v>0</v>
      </c>
      <c r="Q109" s="69">
        <f t="shared" ca="1" si="33"/>
        <v>0</v>
      </c>
      <c r="R109" s="44">
        <f t="shared" ca="1" si="34"/>
        <v>-1.7223996842091025E-3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69">
        <f t="shared" si="22"/>
        <v>0</v>
      </c>
      <c r="G110" s="69">
        <f t="shared" si="23"/>
        <v>0</v>
      </c>
      <c r="H110" s="69">
        <f t="shared" si="24"/>
        <v>0</v>
      </c>
      <c r="I110" s="69">
        <f t="shared" si="25"/>
        <v>0</v>
      </c>
      <c r="J110" s="69">
        <f t="shared" si="26"/>
        <v>0</v>
      </c>
      <c r="K110" s="69">
        <f t="shared" si="27"/>
        <v>0</v>
      </c>
      <c r="L110" s="69">
        <f t="shared" si="28"/>
        <v>0</v>
      </c>
      <c r="M110" s="69">
        <f t="shared" ca="1" si="29"/>
        <v>1.7223996842091025E-3</v>
      </c>
      <c r="N110" s="69">
        <f t="shared" ca="1" si="30"/>
        <v>0</v>
      </c>
      <c r="O110" s="79">
        <f t="shared" ca="1" si="31"/>
        <v>0</v>
      </c>
      <c r="P110" s="69">
        <f t="shared" ca="1" si="32"/>
        <v>0</v>
      </c>
      <c r="Q110" s="69">
        <f t="shared" ca="1" si="33"/>
        <v>0</v>
      </c>
      <c r="R110" s="44">
        <f t="shared" ca="1" si="34"/>
        <v>-1.7223996842091025E-3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69">
        <f t="shared" si="22"/>
        <v>0</v>
      </c>
      <c r="G111" s="69">
        <f t="shared" si="23"/>
        <v>0</v>
      </c>
      <c r="H111" s="69">
        <f t="shared" si="24"/>
        <v>0</v>
      </c>
      <c r="I111" s="69">
        <f t="shared" si="25"/>
        <v>0</v>
      </c>
      <c r="J111" s="69">
        <f t="shared" si="26"/>
        <v>0</v>
      </c>
      <c r="K111" s="69">
        <f t="shared" si="27"/>
        <v>0</v>
      </c>
      <c r="L111" s="69">
        <f t="shared" si="28"/>
        <v>0</v>
      </c>
      <c r="M111" s="69">
        <f t="shared" ca="1" si="29"/>
        <v>1.7223996842091025E-3</v>
      </c>
      <c r="N111" s="69">
        <f t="shared" ca="1" si="30"/>
        <v>0</v>
      </c>
      <c r="O111" s="79">
        <f t="shared" ca="1" si="31"/>
        <v>0</v>
      </c>
      <c r="P111" s="69">
        <f t="shared" ca="1" si="32"/>
        <v>0</v>
      </c>
      <c r="Q111" s="69">
        <f t="shared" ca="1" si="33"/>
        <v>0</v>
      </c>
      <c r="R111" s="44">
        <f t="shared" ca="1" si="34"/>
        <v>-1.7223996842091025E-3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69">
        <f t="shared" si="22"/>
        <v>0</v>
      </c>
      <c r="G112" s="69">
        <f t="shared" si="23"/>
        <v>0</v>
      </c>
      <c r="H112" s="69">
        <f t="shared" si="24"/>
        <v>0</v>
      </c>
      <c r="I112" s="69">
        <f t="shared" si="25"/>
        <v>0</v>
      </c>
      <c r="J112" s="69">
        <f t="shared" si="26"/>
        <v>0</v>
      </c>
      <c r="K112" s="69">
        <f t="shared" si="27"/>
        <v>0</v>
      </c>
      <c r="L112" s="69">
        <f t="shared" si="28"/>
        <v>0</v>
      </c>
      <c r="M112" s="69">
        <f t="shared" ca="1" si="29"/>
        <v>1.7223996842091025E-3</v>
      </c>
      <c r="N112" s="69">
        <f t="shared" ca="1" si="30"/>
        <v>0</v>
      </c>
      <c r="O112" s="79">
        <f t="shared" ca="1" si="31"/>
        <v>0</v>
      </c>
      <c r="P112" s="69">
        <f t="shared" ca="1" si="32"/>
        <v>0</v>
      </c>
      <c r="Q112" s="69">
        <f t="shared" ca="1" si="33"/>
        <v>0</v>
      </c>
      <c r="R112" s="44">
        <f t="shared" ca="1" si="34"/>
        <v>-1.7223996842091025E-3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69">
        <f t="shared" si="22"/>
        <v>0</v>
      </c>
      <c r="G113" s="69">
        <f t="shared" si="23"/>
        <v>0</v>
      </c>
      <c r="H113" s="69">
        <f t="shared" si="24"/>
        <v>0</v>
      </c>
      <c r="I113" s="69">
        <f t="shared" si="25"/>
        <v>0</v>
      </c>
      <c r="J113" s="69">
        <f t="shared" si="26"/>
        <v>0</v>
      </c>
      <c r="K113" s="69">
        <f t="shared" si="27"/>
        <v>0</v>
      </c>
      <c r="L113" s="69">
        <f t="shared" si="28"/>
        <v>0</v>
      </c>
      <c r="M113" s="69">
        <f t="shared" ca="1" si="29"/>
        <v>1.7223996842091025E-3</v>
      </c>
      <c r="N113" s="69">
        <f t="shared" ca="1" si="30"/>
        <v>0</v>
      </c>
      <c r="O113" s="79">
        <f t="shared" ca="1" si="31"/>
        <v>0</v>
      </c>
      <c r="P113" s="69">
        <f t="shared" ca="1" si="32"/>
        <v>0</v>
      </c>
      <c r="Q113" s="69">
        <f t="shared" ca="1" si="33"/>
        <v>0</v>
      </c>
      <c r="R113" s="44">
        <f t="shared" ca="1" si="34"/>
        <v>-1.7223996842091025E-3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69">
        <f t="shared" si="22"/>
        <v>0</v>
      </c>
      <c r="G114" s="69">
        <f t="shared" si="23"/>
        <v>0</v>
      </c>
      <c r="H114" s="69">
        <f t="shared" si="24"/>
        <v>0</v>
      </c>
      <c r="I114" s="69">
        <f t="shared" si="25"/>
        <v>0</v>
      </c>
      <c r="J114" s="69">
        <f t="shared" si="26"/>
        <v>0</v>
      </c>
      <c r="K114" s="69">
        <f t="shared" si="27"/>
        <v>0</v>
      </c>
      <c r="L114" s="69">
        <f t="shared" si="28"/>
        <v>0</v>
      </c>
      <c r="M114" s="69">
        <f t="shared" ca="1" si="29"/>
        <v>1.7223996842091025E-3</v>
      </c>
      <c r="N114" s="69">
        <f t="shared" ca="1" si="30"/>
        <v>0</v>
      </c>
      <c r="O114" s="79">
        <f t="shared" ca="1" si="31"/>
        <v>0</v>
      </c>
      <c r="P114" s="69">
        <f t="shared" ca="1" si="32"/>
        <v>0</v>
      </c>
      <c r="Q114" s="69">
        <f t="shared" ca="1" si="33"/>
        <v>0</v>
      </c>
      <c r="R114" s="44">
        <f t="shared" ca="1" si="34"/>
        <v>-1.7223996842091025E-3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69">
        <f t="shared" si="22"/>
        <v>0</v>
      </c>
      <c r="G115" s="69">
        <f t="shared" si="23"/>
        <v>0</v>
      </c>
      <c r="H115" s="69">
        <f t="shared" si="24"/>
        <v>0</v>
      </c>
      <c r="I115" s="69">
        <f t="shared" si="25"/>
        <v>0</v>
      </c>
      <c r="J115" s="69">
        <f t="shared" si="26"/>
        <v>0</v>
      </c>
      <c r="K115" s="69">
        <f t="shared" si="27"/>
        <v>0</v>
      </c>
      <c r="L115" s="69">
        <f t="shared" si="28"/>
        <v>0</v>
      </c>
      <c r="M115" s="69">
        <f t="shared" ca="1" si="29"/>
        <v>1.7223996842091025E-3</v>
      </c>
      <c r="N115" s="69">
        <f t="shared" ca="1" si="30"/>
        <v>0</v>
      </c>
      <c r="O115" s="79">
        <f t="shared" ca="1" si="31"/>
        <v>0</v>
      </c>
      <c r="P115" s="69">
        <f t="shared" ca="1" si="32"/>
        <v>0</v>
      </c>
      <c r="Q115" s="69">
        <f t="shared" ca="1" si="33"/>
        <v>0</v>
      </c>
      <c r="R115" s="44">
        <f t="shared" ca="1" si="34"/>
        <v>-1.7223996842091025E-3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69">
        <f t="shared" si="22"/>
        <v>0</v>
      </c>
      <c r="G116" s="69">
        <f t="shared" si="23"/>
        <v>0</v>
      </c>
      <c r="H116" s="69">
        <f t="shared" si="24"/>
        <v>0</v>
      </c>
      <c r="I116" s="69">
        <f t="shared" si="25"/>
        <v>0</v>
      </c>
      <c r="J116" s="69">
        <f t="shared" si="26"/>
        <v>0</v>
      </c>
      <c r="K116" s="69">
        <f t="shared" si="27"/>
        <v>0</v>
      </c>
      <c r="L116" s="69">
        <f t="shared" si="28"/>
        <v>0</v>
      </c>
      <c r="M116" s="69">
        <f t="shared" ca="1" si="29"/>
        <v>1.7223996842091025E-3</v>
      </c>
      <c r="N116" s="69">
        <f t="shared" ca="1" si="30"/>
        <v>0</v>
      </c>
      <c r="O116" s="79">
        <f t="shared" ca="1" si="31"/>
        <v>0</v>
      </c>
      <c r="P116" s="69">
        <f t="shared" ca="1" si="32"/>
        <v>0</v>
      </c>
      <c r="Q116" s="69">
        <f t="shared" ca="1" si="33"/>
        <v>0</v>
      </c>
      <c r="R116" s="44">
        <f t="shared" ca="1" si="34"/>
        <v>-1.7223996842091025E-3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69">
        <f t="shared" si="22"/>
        <v>0</v>
      </c>
      <c r="G117" s="69">
        <f t="shared" si="23"/>
        <v>0</v>
      </c>
      <c r="H117" s="69">
        <f t="shared" si="24"/>
        <v>0</v>
      </c>
      <c r="I117" s="69">
        <f t="shared" si="25"/>
        <v>0</v>
      </c>
      <c r="J117" s="69">
        <f t="shared" si="26"/>
        <v>0</v>
      </c>
      <c r="K117" s="69">
        <f t="shared" si="27"/>
        <v>0</v>
      </c>
      <c r="L117" s="69">
        <f t="shared" si="28"/>
        <v>0</v>
      </c>
      <c r="M117" s="69">
        <f t="shared" ca="1" si="29"/>
        <v>1.7223996842091025E-3</v>
      </c>
      <c r="N117" s="69">
        <f t="shared" ca="1" si="30"/>
        <v>0</v>
      </c>
      <c r="O117" s="79">
        <f t="shared" ca="1" si="31"/>
        <v>0</v>
      </c>
      <c r="P117" s="69">
        <f t="shared" ca="1" si="32"/>
        <v>0</v>
      </c>
      <c r="Q117" s="69">
        <f t="shared" ca="1" si="33"/>
        <v>0</v>
      </c>
      <c r="R117" s="44">
        <f t="shared" ca="1" si="34"/>
        <v>-1.7223996842091025E-3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69">
        <f t="shared" si="22"/>
        <v>0</v>
      </c>
      <c r="G118" s="69">
        <f t="shared" si="23"/>
        <v>0</v>
      </c>
      <c r="H118" s="69">
        <f t="shared" si="24"/>
        <v>0</v>
      </c>
      <c r="I118" s="69">
        <f t="shared" si="25"/>
        <v>0</v>
      </c>
      <c r="J118" s="69">
        <f t="shared" si="26"/>
        <v>0</v>
      </c>
      <c r="K118" s="69">
        <f t="shared" si="27"/>
        <v>0</v>
      </c>
      <c r="L118" s="69">
        <f t="shared" si="28"/>
        <v>0</v>
      </c>
      <c r="M118" s="69">
        <f t="shared" ca="1" si="29"/>
        <v>1.7223996842091025E-3</v>
      </c>
      <c r="N118" s="69">
        <f t="shared" ca="1" si="30"/>
        <v>0</v>
      </c>
      <c r="O118" s="79">
        <f t="shared" ca="1" si="31"/>
        <v>0</v>
      </c>
      <c r="P118" s="69">
        <f t="shared" ca="1" si="32"/>
        <v>0</v>
      </c>
      <c r="Q118" s="69">
        <f t="shared" ca="1" si="33"/>
        <v>0</v>
      </c>
      <c r="R118" s="44">
        <f t="shared" ca="1" si="34"/>
        <v>-1.7223996842091025E-3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69">
        <f t="shared" si="22"/>
        <v>0</v>
      </c>
      <c r="G119" s="69">
        <f t="shared" si="23"/>
        <v>0</v>
      </c>
      <c r="H119" s="69">
        <f t="shared" si="24"/>
        <v>0</v>
      </c>
      <c r="I119" s="69">
        <f t="shared" si="25"/>
        <v>0</v>
      </c>
      <c r="J119" s="69">
        <f t="shared" si="26"/>
        <v>0</v>
      </c>
      <c r="K119" s="69">
        <f t="shared" si="27"/>
        <v>0</v>
      </c>
      <c r="L119" s="69">
        <f t="shared" si="28"/>
        <v>0</v>
      </c>
      <c r="M119" s="69">
        <f t="shared" ca="1" si="29"/>
        <v>1.7223996842091025E-3</v>
      </c>
      <c r="N119" s="69">
        <f t="shared" ca="1" si="30"/>
        <v>0</v>
      </c>
      <c r="O119" s="79">
        <f t="shared" ca="1" si="31"/>
        <v>0</v>
      </c>
      <c r="P119" s="69">
        <f t="shared" ca="1" si="32"/>
        <v>0</v>
      </c>
      <c r="Q119" s="69">
        <f t="shared" ca="1" si="33"/>
        <v>0</v>
      </c>
      <c r="R119" s="44">
        <f t="shared" ca="1" si="34"/>
        <v>-1.7223996842091025E-3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69">
        <f t="shared" si="22"/>
        <v>0</v>
      </c>
      <c r="G120" s="69">
        <f t="shared" si="23"/>
        <v>0</v>
      </c>
      <c r="H120" s="69">
        <f t="shared" si="24"/>
        <v>0</v>
      </c>
      <c r="I120" s="69">
        <f t="shared" si="25"/>
        <v>0</v>
      </c>
      <c r="J120" s="69">
        <f t="shared" si="26"/>
        <v>0</v>
      </c>
      <c r="K120" s="69">
        <f t="shared" si="27"/>
        <v>0</v>
      </c>
      <c r="L120" s="69">
        <f t="shared" si="28"/>
        <v>0</v>
      </c>
      <c r="M120" s="69">
        <f t="shared" ca="1" si="29"/>
        <v>1.7223996842091025E-3</v>
      </c>
      <c r="N120" s="69">
        <f t="shared" ca="1" si="30"/>
        <v>0</v>
      </c>
      <c r="O120" s="79">
        <f t="shared" ca="1" si="31"/>
        <v>0</v>
      </c>
      <c r="P120" s="69">
        <f t="shared" ca="1" si="32"/>
        <v>0</v>
      </c>
      <c r="Q120" s="69">
        <f t="shared" ca="1" si="33"/>
        <v>0</v>
      </c>
      <c r="R120" s="44">
        <f t="shared" ca="1" si="34"/>
        <v>-1.7223996842091025E-3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si="27"/>
        <v>0</v>
      </c>
      <c r="L121" s="69">
        <f t="shared" si="28"/>
        <v>0</v>
      </c>
      <c r="M121" s="69">
        <f t="shared" ca="1" si="29"/>
        <v>1.7223996842091025E-3</v>
      </c>
      <c r="N121" s="69">
        <f t="shared" ca="1" si="30"/>
        <v>0</v>
      </c>
      <c r="O121" s="79">
        <f t="shared" ca="1" si="31"/>
        <v>0</v>
      </c>
      <c r="P121" s="69">
        <f t="shared" ca="1" si="32"/>
        <v>0</v>
      </c>
      <c r="Q121" s="69">
        <f t="shared" ca="1" si="33"/>
        <v>0</v>
      </c>
      <c r="R121" s="44">
        <f t="shared" ca="1" si="34"/>
        <v>-1.7223996842091025E-3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si="27"/>
        <v>0</v>
      </c>
      <c r="L122" s="69">
        <f t="shared" si="28"/>
        <v>0</v>
      </c>
      <c r="M122" s="69">
        <f t="shared" ca="1" si="29"/>
        <v>1.7223996842091025E-3</v>
      </c>
      <c r="N122" s="69">
        <f t="shared" ca="1" si="30"/>
        <v>0</v>
      </c>
      <c r="O122" s="79">
        <f t="shared" ca="1" si="31"/>
        <v>0</v>
      </c>
      <c r="P122" s="69">
        <f t="shared" ca="1" si="32"/>
        <v>0</v>
      </c>
      <c r="Q122" s="69">
        <f t="shared" ca="1" si="33"/>
        <v>0</v>
      </c>
      <c r="R122" s="44">
        <f t="shared" ca="1" si="34"/>
        <v>-1.7223996842091025E-3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si="27"/>
        <v>0</v>
      </c>
      <c r="L123" s="69">
        <f t="shared" si="28"/>
        <v>0</v>
      </c>
      <c r="M123" s="69">
        <f t="shared" ca="1" si="29"/>
        <v>1.7223996842091025E-3</v>
      </c>
      <c r="N123" s="69">
        <f t="shared" ca="1" si="30"/>
        <v>0</v>
      </c>
      <c r="O123" s="79">
        <f t="shared" ca="1" si="31"/>
        <v>0</v>
      </c>
      <c r="P123" s="69">
        <f t="shared" ca="1" si="32"/>
        <v>0</v>
      </c>
      <c r="Q123" s="69">
        <f t="shared" ca="1" si="33"/>
        <v>0</v>
      </c>
      <c r="R123" s="44">
        <f t="shared" ca="1" si="34"/>
        <v>-1.7223996842091025E-3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si="27"/>
        <v>0</v>
      </c>
      <c r="L124" s="69">
        <f t="shared" si="28"/>
        <v>0</v>
      </c>
      <c r="M124" s="69">
        <f t="shared" ca="1" si="29"/>
        <v>1.7223996842091025E-3</v>
      </c>
      <c r="N124" s="69">
        <f t="shared" ca="1" si="30"/>
        <v>0</v>
      </c>
      <c r="O124" s="79">
        <f t="shared" ca="1" si="31"/>
        <v>0</v>
      </c>
      <c r="P124" s="69">
        <f t="shared" ca="1" si="32"/>
        <v>0</v>
      </c>
      <c r="Q124" s="69">
        <f t="shared" ca="1" si="33"/>
        <v>0</v>
      </c>
      <c r="R124" s="44">
        <f t="shared" ca="1" si="34"/>
        <v>-1.7223996842091025E-3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si="27"/>
        <v>0</v>
      </c>
      <c r="L125" s="69">
        <f t="shared" si="28"/>
        <v>0</v>
      </c>
      <c r="M125" s="69">
        <f t="shared" ca="1" si="29"/>
        <v>1.7223996842091025E-3</v>
      </c>
      <c r="N125" s="69">
        <f t="shared" ca="1" si="30"/>
        <v>0</v>
      </c>
      <c r="O125" s="79">
        <f t="shared" ca="1" si="31"/>
        <v>0</v>
      </c>
      <c r="P125" s="69">
        <f t="shared" ca="1" si="32"/>
        <v>0</v>
      </c>
      <c r="Q125" s="69">
        <f t="shared" ca="1" si="33"/>
        <v>0</v>
      </c>
      <c r="R125" s="44">
        <f t="shared" ca="1" si="34"/>
        <v>-1.7223996842091025E-3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si="27"/>
        <v>0</v>
      </c>
      <c r="L126" s="69">
        <f t="shared" si="28"/>
        <v>0</v>
      </c>
      <c r="M126" s="69">
        <f t="shared" ca="1" si="29"/>
        <v>1.7223996842091025E-3</v>
      </c>
      <c r="N126" s="69">
        <f t="shared" ca="1" si="30"/>
        <v>0</v>
      </c>
      <c r="O126" s="79">
        <f t="shared" ca="1" si="31"/>
        <v>0</v>
      </c>
      <c r="P126" s="69">
        <f t="shared" ca="1" si="32"/>
        <v>0</v>
      </c>
      <c r="Q126" s="69">
        <f t="shared" ca="1" si="33"/>
        <v>0</v>
      </c>
      <c r="R126" s="44">
        <f t="shared" ca="1" si="34"/>
        <v>-1.7223996842091025E-3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si="27"/>
        <v>0</v>
      </c>
      <c r="L127" s="69">
        <f t="shared" si="28"/>
        <v>0</v>
      </c>
      <c r="M127" s="69">
        <f t="shared" ca="1" si="29"/>
        <v>1.7223996842091025E-3</v>
      </c>
      <c r="N127" s="69">
        <f t="shared" ca="1" si="30"/>
        <v>0</v>
      </c>
      <c r="O127" s="79">
        <f t="shared" ca="1" si="31"/>
        <v>0</v>
      </c>
      <c r="P127" s="69">
        <f t="shared" ca="1" si="32"/>
        <v>0</v>
      </c>
      <c r="Q127" s="69">
        <f t="shared" ca="1" si="33"/>
        <v>0</v>
      </c>
      <c r="R127" s="44">
        <f t="shared" ca="1" si="34"/>
        <v>-1.7223996842091025E-3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si="27"/>
        <v>0</v>
      </c>
      <c r="L128" s="69">
        <f t="shared" si="28"/>
        <v>0</v>
      </c>
      <c r="M128" s="69">
        <f t="shared" ca="1" si="29"/>
        <v>1.7223996842091025E-3</v>
      </c>
      <c r="N128" s="69">
        <f t="shared" ca="1" si="30"/>
        <v>0</v>
      </c>
      <c r="O128" s="79">
        <f t="shared" ca="1" si="31"/>
        <v>0</v>
      </c>
      <c r="P128" s="69">
        <f t="shared" ca="1" si="32"/>
        <v>0</v>
      </c>
      <c r="Q128" s="69">
        <f t="shared" ca="1" si="33"/>
        <v>0</v>
      </c>
      <c r="R128" s="44">
        <f t="shared" ca="1" si="34"/>
        <v>-1.7223996842091025E-3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si="27"/>
        <v>0</v>
      </c>
      <c r="L129" s="69">
        <f t="shared" si="28"/>
        <v>0</v>
      </c>
      <c r="M129" s="69">
        <f t="shared" ca="1" si="29"/>
        <v>1.7223996842091025E-3</v>
      </c>
      <c r="N129" s="69">
        <f t="shared" ca="1" si="30"/>
        <v>0</v>
      </c>
      <c r="O129" s="79">
        <f t="shared" ca="1" si="31"/>
        <v>0</v>
      </c>
      <c r="P129" s="69">
        <f t="shared" ca="1" si="32"/>
        <v>0</v>
      </c>
      <c r="Q129" s="69">
        <f t="shared" ca="1" si="33"/>
        <v>0</v>
      </c>
      <c r="R129" s="44">
        <f t="shared" ca="1" si="34"/>
        <v>-1.7223996842091025E-3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si="27"/>
        <v>0</v>
      </c>
      <c r="L130" s="69">
        <f t="shared" si="28"/>
        <v>0</v>
      </c>
      <c r="M130" s="69">
        <f t="shared" ca="1" si="29"/>
        <v>1.7223996842091025E-3</v>
      </c>
      <c r="N130" s="69">
        <f t="shared" ca="1" si="30"/>
        <v>0</v>
      </c>
      <c r="O130" s="79">
        <f t="shared" ca="1" si="31"/>
        <v>0</v>
      </c>
      <c r="P130" s="69">
        <f t="shared" ca="1" si="32"/>
        <v>0</v>
      </c>
      <c r="Q130" s="69">
        <f t="shared" ca="1" si="33"/>
        <v>0</v>
      </c>
      <c r="R130" s="44">
        <f t="shared" ca="1" si="34"/>
        <v>-1.7223996842091025E-3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si="27"/>
        <v>0</v>
      </c>
      <c r="L131" s="69">
        <f t="shared" si="28"/>
        <v>0</v>
      </c>
      <c r="M131" s="69">
        <f t="shared" ca="1" si="29"/>
        <v>1.7223996842091025E-3</v>
      </c>
      <c r="N131" s="69">
        <f t="shared" ca="1" si="30"/>
        <v>0</v>
      </c>
      <c r="O131" s="79">
        <f t="shared" ca="1" si="31"/>
        <v>0</v>
      </c>
      <c r="P131" s="69">
        <f t="shared" ca="1" si="32"/>
        <v>0</v>
      </c>
      <c r="Q131" s="69">
        <f t="shared" ca="1" si="33"/>
        <v>0</v>
      </c>
      <c r="R131" s="44">
        <f t="shared" ca="1" si="34"/>
        <v>-1.7223996842091025E-3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si="27"/>
        <v>0</v>
      </c>
      <c r="L132" s="69">
        <f t="shared" si="28"/>
        <v>0</v>
      </c>
      <c r="M132" s="69">
        <f t="shared" ca="1" si="29"/>
        <v>1.7223996842091025E-3</v>
      </c>
      <c r="N132" s="69">
        <f t="shared" ca="1" si="30"/>
        <v>0</v>
      </c>
      <c r="O132" s="79">
        <f t="shared" ca="1" si="31"/>
        <v>0</v>
      </c>
      <c r="P132" s="69">
        <f t="shared" ca="1" si="32"/>
        <v>0</v>
      </c>
      <c r="Q132" s="69">
        <f t="shared" ca="1" si="33"/>
        <v>0</v>
      </c>
      <c r="R132" s="44">
        <f t="shared" ca="1" si="34"/>
        <v>-1.7223996842091025E-3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si="27"/>
        <v>0</v>
      </c>
      <c r="L133" s="69">
        <f t="shared" si="28"/>
        <v>0</v>
      </c>
      <c r="M133" s="69">
        <f t="shared" ca="1" si="29"/>
        <v>1.7223996842091025E-3</v>
      </c>
      <c r="N133" s="69">
        <f t="shared" ca="1" si="30"/>
        <v>0</v>
      </c>
      <c r="O133" s="79">
        <f t="shared" ca="1" si="31"/>
        <v>0</v>
      </c>
      <c r="P133" s="69">
        <f t="shared" ca="1" si="32"/>
        <v>0</v>
      </c>
      <c r="Q133" s="69">
        <f t="shared" ca="1" si="33"/>
        <v>0</v>
      </c>
      <c r="R133" s="44">
        <f t="shared" ca="1" si="34"/>
        <v>-1.7223996842091025E-3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si="27"/>
        <v>0</v>
      </c>
      <c r="L134" s="69">
        <f t="shared" si="28"/>
        <v>0</v>
      </c>
      <c r="M134" s="69">
        <f t="shared" ca="1" si="29"/>
        <v>1.7223996842091025E-3</v>
      </c>
      <c r="N134" s="69">
        <f t="shared" ca="1" si="30"/>
        <v>0</v>
      </c>
      <c r="O134" s="79">
        <f t="shared" ca="1" si="31"/>
        <v>0</v>
      </c>
      <c r="P134" s="69">
        <f t="shared" ca="1" si="32"/>
        <v>0</v>
      </c>
      <c r="Q134" s="69">
        <f t="shared" ca="1" si="33"/>
        <v>0</v>
      </c>
      <c r="R134" s="44">
        <f t="shared" ca="1" si="34"/>
        <v>-1.7223996842091025E-3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si="27"/>
        <v>0</v>
      </c>
      <c r="L135" s="69">
        <f t="shared" si="28"/>
        <v>0</v>
      </c>
      <c r="M135" s="69">
        <f t="shared" ca="1" si="29"/>
        <v>1.7223996842091025E-3</v>
      </c>
      <c r="N135" s="69">
        <f t="shared" ca="1" si="30"/>
        <v>0</v>
      </c>
      <c r="O135" s="79">
        <f t="shared" ca="1" si="31"/>
        <v>0</v>
      </c>
      <c r="P135" s="69">
        <f t="shared" ca="1" si="32"/>
        <v>0</v>
      </c>
      <c r="Q135" s="69">
        <f t="shared" ca="1" si="33"/>
        <v>0</v>
      </c>
      <c r="R135" s="44">
        <f t="shared" ca="1" si="34"/>
        <v>-1.7223996842091025E-3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si="27"/>
        <v>0</v>
      </c>
      <c r="L136" s="69">
        <f t="shared" si="28"/>
        <v>0</v>
      </c>
      <c r="M136" s="69">
        <f t="shared" ca="1" si="29"/>
        <v>1.7223996842091025E-3</v>
      </c>
      <c r="N136" s="69">
        <f t="shared" ca="1" si="30"/>
        <v>0</v>
      </c>
      <c r="O136" s="79">
        <f t="shared" ca="1" si="31"/>
        <v>0</v>
      </c>
      <c r="P136" s="69">
        <f t="shared" ca="1" si="32"/>
        <v>0</v>
      </c>
      <c r="Q136" s="69">
        <f t="shared" ca="1" si="33"/>
        <v>0</v>
      </c>
      <c r="R136" s="44">
        <f t="shared" ca="1" si="34"/>
        <v>-1.7223996842091025E-3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si="27"/>
        <v>0</v>
      </c>
      <c r="L137" s="69">
        <f t="shared" si="28"/>
        <v>0</v>
      </c>
      <c r="M137" s="69">
        <f t="shared" ca="1" si="29"/>
        <v>1.7223996842091025E-3</v>
      </c>
      <c r="N137" s="69">
        <f t="shared" ca="1" si="30"/>
        <v>0</v>
      </c>
      <c r="O137" s="79">
        <f t="shared" ca="1" si="31"/>
        <v>0</v>
      </c>
      <c r="P137" s="69">
        <f t="shared" ca="1" si="32"/>
        <v>0</v>
      </c>
      <c r="Q137" s="69">
        <f t="shared" ca="1" si="33"/>
        <v>0</v>
      </c>
      <c r="R137" s="44">
        <f t="shared" ca="1" si="34"/>
        <v>-1.7223996842091025E-3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si="27"/>
        <v>0</v>
      </c>
      <c r="L138" s="69">
        <f t="shared" si="28"/>
        <v>0</v>
      </c>
      <c r="M138" s="69">
        <f t="shared" ca="1" si="29"/>
        <v>1.7223996842091025E-3</v>
      </c>
      <c r="N138" s="69">
        <f t="shared" ca="1" si="30"/>
        <v>0</v>
      </c>
      <c r="O138" s="79">
        <f t="shared" ca="1" si="31"/>
        <v>0</v>
      </c>
      <c r="P138" s="69">
        <f t="shared" ca="1" si="32"/>
        <v>0</v>
      </c>
      <c r="Q138" s="69">
        <f t="shared" ca="1" si="33"/>
        <v>0</v>
      </c>
      <c r="R138" s="44">
        <f t="shared" ca="1" si="34"/>
        <v>-1.7223996842091025E-3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si="27"/>
        <v>0</v>
      </c>
      <c r="L139" s="69">
        <f t="shared" si="28"/>
        <v>0</v>
      </c>
      <c r="M139" s="69">
        <f t="shared" ca="1" si="29"/>
        <v>1.7223996842091025E-3</v>
      </c>
      <c r="N139" s="69">
        <f t="shared" ca="1" si="30"/>
        <v>0</v>
      </c>
      <c r="O139" s="79">
        <f t="shared" ca="1" si="31"/>
        <v>0</v>
      </c>
      <c r="P139" s="69">
        <f t="shared" ca="1" si="32"/>
        <v>0</v>
      </c>
      <c r="Q139" s="69">
        <f t="shared" ca="1" si="33"/>
        <v>0</v>
      </c>
      <c r="R139" s="44">
        <f t="shared" ca="1" si="34"/>
        <v>-1.7223996842091025E-3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si="27"/>
        <v>0</v>
      </c>
      <c r="L140" s="69">
        <f t="shared" si="28"/>
        <v>0</v>
      </c>
      <c r="M140" s="69">
        <f t="shared" ca="1" si="29"/>
        <v>1.7223996842091025E-3</v>
      </c>
      <c r="N140" s="69">
        <f t="shared" ca="1" si="30"/>
        <v>0</v>
      </c>
      <c r="O140" s="79">
        <f t="shared" ca="1" si="31"/>
        <v>0</v>
      </c>
      <c r="P140" s="69">
        <f t="shared" ca="1" si="32"/>
        <v>0</v>
      </c>
      <c r="Q140" s="69">
        <f t="shared" ca="1" si="33"/>
        <v>0</v>
      </c>
      <c r="R140" s="44">
        <f t="shared" ca="1" si="34"/>
        <v>-1.7223996842091025E-3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si="27"/>
        <v>0</v>
      </c>
      <c r="L141" s="69">
        <f t="shared" si="28"/>
        <v>0</v>
      </c>
      <c r="M141" s="69">
        <f t="shared" ca="1" si="29"/>
        <v>1.7223996842091025E-3</v>
      </c>
      <c r="N141" s="69">
        <f t="shared" ca="1" si="30"/>
        <v>0</v>
      </c>
      <c r="O141" s="79">
        <f t="shared" ca="1" si="31"/>
        <v>0</v>
      </c>
      <c r="P141" s="69">
        <f t="shared" ca="1" si="32"/>
        <v>0</v>
      </c>
      <c r="Q141" s="69">
        <f t="shared" ca="1" si="33"/>
        <v>0</v>
      </c>
      <c r="R141" s="44">
        <f t="shared" ca="1" si="34"/>
        <v>-1.7223996842091025E-3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si="27"/>
        <v>0</v>
      </c>
      <c r="L142" s="69">
        <f t="shared" si="28"/>
        <v>0</v>
      </c>
      <c r="M142" s="69">
        <f t="shared" ca="1" si="29"/>
        <v>1.7223996842091025E-3</v>
      </c>
      <c r="N142" s="69">
        <f t="shared" ca="1" si="30"/>
        <v>0</v>
      </c>
      <c r="O142" s="79">
        <f t="shared" ca="1" si="31"/>
        <v>0</v>
      </c>
      <c r="P142" s="69">
        <f t="shared" ca="1" si="32"/>
        <v>0</v>
      </c>
      <c r="Q142" s="69">
        <f t="shared" ca="1" si="33"/>
        <v>0</v>
      </c>
      <c r="R142" s="44">
        <f t="shared" ca="1" si="34"/>
        <v>-1.7223996842091025E-3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si="27"/>
        <v>0</v>
      </c>
      <c r="L143" s="69">
        <f t="shared" si="28"/>
        <v>0</v>
      </c>
      <c r="M143" s="69">
        <f t="shared" ca="1" si="29"/>
        <v>1.7223996842091025E-3</v>
      </c>
      <c r="N143" s="69">
        <f t="shared" ca="1" si="30"/>
        <v>0</v>
      </c>
      <c r="O143" s="79">
        <f t="shared" ca="1" si="31"/>
        <v>0</v>
      </c>
      <c r="P143" s="69">
        <f t="shared" ca="1" si="32"/>
        <v>0</v>
      </c>
      <c r="Q143" s="69">
        <f t="shared" ca="1" si="33"/>
        <v>0</v>
      </c>
      <c r="R143" s="44">
        <f t="shared" ca="1" si="34"/>
        <v>-1.7223996842091025E-3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si="27"/>
        <v>0</v>
      </c>
      <c r="L144" s="69">
        <f t="shared" si="28"/>
        <v>0</v>
      </c>
      <c r="M144" s="69">
        <f t="shared" ca="1" si="29"/>
        <v>1.7223996842091025E-3</v>
      </c>
      <c r="N144" s="69">
        <f t="shared" ca="1" si="30"/>
        <v>0</v>
      </c>
      <c r="O144" s="79">
        <f t="shared" ca="1" si="31"/>
        <v>0</v>
      </c>
      <c r="P144" s="69">
        <f t="shared" ca="1" si="32"/>
        <v>0</v>
      </c>
      <c r="Q144" s="69">
        <f t="shared" ca="1" si="33"/>
        <v>0</v>
      </c>
      <c r="R144" s="44">
        <f t="shared" ca="1" si="34"/>
        <v>-1.7223996842091025E-3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si="27"/>
        <v>0</v>
      </c>
      <c r="L145" s="69">
        <f t="shared" si="28"/>
        <v>0</v>
      </c>
      <c r="M145" s="69">
        <f t="shared" ca="1" si="29"/>
        <v>1.7223996842091025E-3</v>
      </c>
      <c r="N145" s="69">
        <f t="shared" ca="1" si="30"/>
        <v>0</v>
      </c>
      <c r="O145" s="79">
        <f t="shared" ca="1" si="31"/>
        <v>0</v>
      </c>
      <c r="P145" s="69">
        <f t="shared" ca="1" si="32"/>
        <v>0</v>
      </c>
      <c r="Q145" s="69">
        <f t="shared" ca="1" si="33"/>
        <v>0</v>
      </c>
      <c r="R145" s="44">
        <f t="shared" ca="1" si="34"/>
        <v>-1.7223996842091025E-3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69">
        <f t="shared" si="22"/>
        <v>0</v>
      </c>
      <c r="G146" s="69">
        <f t="shared" si="23"/>
        <v>0</v>
      </c>
      <c r="H146" s="69">
        <f t="shared" si="24"/>
        <v>0</v>
      </c>
      <c r="I146" s="69">
        <f t="shared" si="25"/>
        <v>0</v>
      </c>
      <c r="J146" s="69">
        <f t="shared" si="26"/>
        <v>0</v>
      </c>
      <c r="K146" s="69">
        <f t="shared" si="27"/>
        <v>0</v>
      </c>
      <c r="L146" s="69">
        <f t="shared" si="28"/>
        <v>0</v>
      </c>
      <c r="M146" s="69">
        <f t="shared" ca="1" si="29"/>
        <v>1.7223996842091025E-3</v>
      </c>
      <c r="N146" s="69">
        <f t="shared" ca="1" si="30"/>
        <v>0</v>
      </c>
      <c r="O146" s="79">
        <f t="shared" ca="1" si="31"/>
        <v>0</v>
      </c>
      <c r="P146" s="69">
        <f t="shared" ca="1" si="32"/>
        <v>0</v>
      </c>
      <c r="Q146" s="69">
        <f t="shared" ca="1" si="33"/>
        <v>0</v>
      </c>
      <c r="R146" s="44">
        <f t="shared" ca="1" si="34"/>
        <v>-1.7223996842091025E-3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69">
        <f t="shared" si="22"/>
        <v>0</v>
      </c>
      <c r="G147" s="69">
        <f t="shared" si="23"/>
        <v>0</v>
      </c>
      <c r="H147" s="69">
        <f t="shared" si="24"/>
        <v>0</v>
      </c>
      <c r="I147" s="69">
        <f t="shared" si="25"/>
        <v>0</v>
      </c>
      <c r="J147" s="69">
        <f t="shared" si="26"/>
        <v>0</v>
      </c>
      <c r="K147" s="69">
        <f t="shared" si="27"/>
        <v>0</v>
      </c>
      <c r="L147" s="69">
        <f t="shared" si="28"/>
        <v>0</v>
      </c>
      <c r="M147" s="69">
        <f t="shared" ca="1" si="29"/>
        <v>1.7223996842091025E-3</v>
      </c>
      <c r="N147" s="69">
        <f t="shared" ca="1" si="30"/>
        <v>0</v>
      </c>
      <c r="O147" s="79">
        <f t="shared" ca="1" si="31"/>
        <v>0</v>
      </c>
      <c r="P147" s="69">
        <f t="shared" ca="1" si="32"/>
        <v>0</v>
      </c>
      <c r="Q147" s="69">
        <f t="shared" ca="1" si="33"/>
        <v>0</v>
      </c>
      <c r="R147" s="44">
        <f t="shared" ca="1" si="34"/>
        <v>-1.7223996842091025E-3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69">
        <f t="shared" si="22"/>
        <v>0</v>
      </c>
      <c r="G148" s="69">
        <f t="shared" si="23"/>
        <v>0</v>
      </c>
      <c r="H148" s="69">
        <f t="shared" si="24"/>
        <v>0</v>
      </c>
      <c r="I148" s="69">
        <f t="shared" si="25"/>
        <v>0</v>
      </c>
      <c r="J148" s="69">
        <f t="shared" si="26"/>
        <v>0</v>
      </c>
      <c r="K148" s="69">
        <f t="shared" si="27"/>
        <v>0</v>
      </c>
      <c r="L148" s="69">
        <f t="shared" si="28"/>
        <v>0</v>
      </c>
      <c r="M148" s="69">
        <f t="shared" ca="1" si="29"/>
        <v>1.7223996842091025E-3</v>
      </c>
      <c r="N148" s="69">
        <f t="shared" ca="1" si="30"/>
        <v>0</v>
      </c>
      <c r="O148" s="79">
        <f t="shared" ca="1" si="31"/>
        <v>0</v>
      </c>
      <c r="P148" s="69">
        <f t="shared" ca="1" si="32"/>
        <v>0</v>
      </c>
      <c r="Q148" s="69">
        <f t="shared" ca="1" si="33"/>
        <v>0</v>
      </c>
      <c r="R148" s="44">
        <f t="shared" ca="1" si="34"/>
        <v>-1.7223996842091025E-3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69">
        <f t="shared" ref="F149:F212" si="37">$C149*D149</f>
        <v>0</v>
      </c>
      <c r="G149" s="69">
        <f t="shared" ref="G149:G212" si="38">$C149*E149</f>
        <v>0</v>
      </c>
      <c r="H149" s="69">
        <f t="shared" ref="H149:H212" si="39">C149*D149*D149</f>
        <v>0</v>
      </c>
      <c r="I149" s="69">
        <f t="shared" ref="I149:I212" si="40">C149*D149*D149*D149</f>
        <v>0</v>
      </c>
      <c r="J149" s="69">
        <f t="shared" ref="J149:J212" si="41">C149*D149*D149*D149*D149</f>
        <v>0</v>
      </c>
      <c r="K149" s="69">
        <f t="shared" ref="K149:K212" si="42">C149*E149*D149</f>
        <v>0</v>
      </c>
      <c r="L149" s="69">
        <f t="shared" ref="L149:L212" si="43">C149*E149*D149*D149</f>
        <v>0</v>
      </c>
      <c r="M149" s="69">
        <f t="shared" ref="M149:M212" ca="1" si="44">+E$4+E$5*D149+E$6*D149^2</f>
        <v>1.7223996842091025E-3</v>
      </c>
      <c r="N149" s="69">
        <f t="shared" ref="N149:N212" ca="1" si="45">C149*(M149-E149)^2</f>
        <v>0</v>
      </c>
      <c r="O149" s="79">
        <f t="shared" ref="O149:O212" ca="1" si="46">(C149*O$1-O$2*F149+O$3*H149)^2</f>
        <v>0</v>
      </c>
      <c r="P149" s="69">
        <f t="shared" ref="P149:P212" ca="1" si="47">(-C149*O$2+O$4*F149-O$5*H149)^2</f>
        <v>0</v>
      </c>
      <c r="Q149" s="69">
        <f t="shared" ref="Q149:Q212" ca="1" si="48">+(C149*O$3-F149*O$5+H149*O$6)^2</f>
        <v>0</v>
      </c>
      <c r="R149" s="44">
        <f t="shared" ref="R149:R212" ca="1" si="49">+E149-M149</f>
        <v>-1.7223996842091025E-3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69">
        <f t="shared" si="37"/>
        <v>0</v>
      </c>
      <c r="G150" s="69">
        <f t="shared" si="38"/>
        <v>0</v>
      </c>
      <c r="H150" s="69">
        <f t="shared" si="39"/>
        <v>0</v>
      </c>
      <c r="I150" s="69">
        <f t="shared" si="40"/>
        <v>0</v>
      </c>
      <c r="J150" s="69">
        <f t="shared" si="41"/>
        <v>0</v>
      </c>
      <c r="K150" s="69">
        <f t="shared" si="42"/>
        <v>0</v>
      </c>
      <c r="L150" s="69">
        <f t="shared" si="43"/>
        <v>0</v>
      </c>
      <c r="M150" s="69">
        <f t="shared" ca="1" si="44"/>
        <v>1.7223996842091025E-3</v>
      </c>
      <c r="N150" s="69">
        <f t="shared" ca="1" si="45"/>
        <v>0</v>
      </c>
      <c r="O150" s="79">
        <f t="shared" ca="1" si="46"/>
        <v>0</v>
      </c>
      <c r="P150" s="69">
        <f t="shared" ca="1" si="47"/>
        <v>0</v>
      </c>
      <c r="Q150" s="69">
        <f t="shared" ca="1" si="48"/>
        <v>0</v>
      </c>
      <c r="R150" s="44">
        <f t="shared" ca="1" si="49"/>
        <v>-1.7223996842091025E-3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69">
        <f t="shared" si="37"/>
        <v>0</v>
      </c>
      <c r="G151" s="69">
        <f t="shared" si="38"/>
        <v>0</v>
      </c>
      <c r="H151" s="69">
        <f t="shared" si="39"/>
        <v>0</v>
      </c>
      <c r="I151" s="69">
        <f t="shared" si="40"/>
        <v>0</v>
      </c>
      <c r="J151" s="69">
        <f t="shared" si="41"/>
        <v>0</v>
      </c>
      <c r="K151" s="69">
        <f t="shared" si="42"/>
        <v>0</v>
      </c>
      <c r="L151" s="69">
        <f t="shared" si="43"/>
        <v>0</v>
      </c>
      <c r="M151" s="69">
        <f t="shared" ca="1" si="44"/>
        <v>1.7223996842091025E-3</v>
      </c>
      <c r="N151" s="69">
        <f t="shared" ca="1" si="45"/>
        <v>0</v>
      </c>
      <c r="O151" s="79">
        <f t="shared" ca="1" si="46"/>
        <v>0</v>
      </c>
      <c r="P151" s="69">
        <f t="shared" ca="1" si="47"/>
        <v>0</v>
      </c>
      <c r="Q151" s="69">
        <f t="shared" ca="1" si="48"/>
        <v>0</v>
      </c>
      <c r="R151" s="44">
        <f t="shared" ca="1" si="49"/>
        <v>-1.7223996842091025E-3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69">
        <f t="shared" si="37"/>
        <v>0</v>
      </c>
      <c r="G152" s="69">
        <f t="shared" si="38"/>
        <v>0</v>
      </c>
      <c r="H152" s="69">
        <f t="shared" si="39"/>
        <v>0</v>
      </c>
      <c r="I152" s="69">
        <f t="shared" si="40"/>
        <v>0</v>
      </c>
      <c r="J152" s="69">
        <f t="shared" si="41"/>
        <v>0</v>
      </c>
      <c r="K152" s="69">
        <f t="shared" si="42"/>
        <v>0</v>
      </c>
      <c r="L152" s="69">
        <f t="shared" si="43"/>
        <v>0</v>
      </c>
      <c r="M152" s="69">
        <f t="shared" ca="1" si="44"/>
        <v>1.7223996842091025E-3</v>
      </c>
      <c r="N152" s="69">
        <f t="shared" ca="1" si="45"/>
        <v>0</v>
      </c>
      <c r="O152" s="79">
        <f t="shared" ca="1" si="46"/>
        <v>0</v>
      </c>
      <c r="P152" s="69">
        <f t="shared" ca="1" si="47"/>
        <v>0</v>
      </c>
      <c r="Q152" s="69">
        <f t="shared" ca="1" si="48"/>
        <v>0</v>
      </c>
      <c r="R152" s="44">
        <f t="shared" ca="1" si="49"/>
        <v>-1.7223996842091025E-3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69">
        <f t="shared" si="37"/>
        <v>0</v>
      </c>
      <c r="G153" s="69">
        <f t="shared" si="38"/>
        <v>0</v>
      </c>
      <c r="H153" s="69">
        <f t="shared" si="39"/>
        <v>0</v>
      </c>
      <c r="I153" s="69">
        <f t="shared" si="40"/>
        <v>0</v>
      </c>
      <c r="J153" s="69">
        <f t="shared" si="41"/>
        <v>0</v>
      </c>
      <c r="K153" s="69">
        <f t="shared" si="42"/>
        <v>0</v>
      </c>
      <c r="L153" s="69">
        <f t="shared" si="43"/>
        <v>0</v>
      </c>
      <c r="M153" s="69">
        <f t="shared" ca="1" si="44"/>
        <v>1.7223996842091025E-3</v>
      </c>
      <c r="N153" s="69">
        <f t="shared" ca="1" si="45"/>
        <v>0</v>
      </c>
      <c r="O153" s="79">
        <f t="shared" ca="1" si="46"/>
        <v>0</v>
      </c>
      <c r="P153" s="69">
        <f t="shared" ca="1" si="47"/>
        <v>0</v>
      </c>
      <c r="Q153" s="69">
        <f t="shared" ca="1" si="48"/>
        <v>0</v>
      </c>
      <c r="R153" s="44">
        <f t="shared" ca="1" si="49"/>
        <v>-1.7223996842091025E-3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69">
        <f t="shared" si="37"/>
        <v>0</v>
      </c>
      <c r="G154" s="69">
        <f t="shared" si="38"/>
        <v>0</v>
      </c>
      <c r="H154" s="69">
        <f t="shared" si="39"/>
        <v>0</v>
      </c>
      <c r="I154" s="69">
        <f t="shared" si="40"/>
        <v>0</v>
      </c>
      <c r="J154" s="69">
        <f t="shared" si="41"/>
        <v>0</v>
      </c>
      <c r="K154" s="69">
        <f t="shared" si="42"/>
        <v>0</v>
      </c>
      <c r="L154" s="69">
        <f t="shared" si="43"/>
        <v>0</v>
      </c>
      <c r="M154" s="69">
        <f t="shared" ca="1" si="44"/>
        <v>1.7223996842091025E-3</v>
      </c>
      <c r="N154" s="69">
        <f t="shared" ca="1" si="45"/>
        <v>0</v>
      </c>
      <c r="O154" s="79">
        <f t="shared" ca="1" si="46"/>
        <v>0</v>
      </c>
      <c r="P154" s="69">
        <f t="shared" ca="1" si="47"/>
        <v>0</v>
      </c>
      <c r="Q154" s="69">
        <f t="shared" ca="1" si="48"/>
        <v>0</v>
      </c>
      <c r="R154" s="44">
        <f t="shared" ca="1" si="49"/>
        <v>-1.7223996842091025E-3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69">
        <f t="shared" si="37"/>
        <v>0</v>
      </c>
      <c r="G155" s="69">
        <f t="shared" si="38"/>
        <v>0</v>
      </c>
      <c r="H155" s="69">
        <f t="shared" si="39"/>
        <v>0</v>
      </c>
      <c r="I155" s="69">
        <f t="shared" si="40"/>
        <v>0</v>
      </c>
      <c r="J155" s="69">
        <f t="shared" si="41"/>
        <v>0</v>
      </c>
      <c r="K155" s="69">
        <f t="shared" si="42"/>
        <v>0</v>
      </c>
      <c r="L155" s="69">
        <f t="shared" si="43"/>
        <v>0</v>
      </c>
      <c r="M155" s="69">
        <f t="shared" ca="1" si="44"/>
        <v>1.7223996842091025E-3</v>
      </c>
      <c r="N155" s="69">
        <f t="shared" ca="1" si="45"/>
        <v>0</v>
      </c>
      <c r="O155" s="79">
        <f t="shared" ca="1" si="46"/>
        <v>0</v>
      </c>
      <c r="P155" s="69">
        <f t="shared" ca="1" si="47"/>
        <v>0</v>
      </c>
      <c r="Q155" s="69">
        <f t="shared" ca="1" si="48"/>
        <v>0</v>
      </c>
      <c r="R155" s="44">
        <f t="shared" ca="1" si="49"/>
        <v>-1.7223996842091025E-3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69">
        <f t="shared" si="37"/>
        <v>0</v>
      </c>
      <c r="G156" s="69">
        <f t="shared" si="38"/>
        <v>0</v>
      </c>
      <c r="H156" s="69">
        <f t="shared" si="39"/>
        <v>0</v>
      </c>
      <c r="I156" s="69">
        <f t="shared" si="40"/>
        <v>0</v>
      </c>
      <c r="J156" s="69">
        <f t="shared" si="41"/>
        <v>0</v>
      </c>
      <c r="K156" s="69">
        <f t="shared" si="42"/>
        <v>0</v>
      </c>
      <c r="L156" s="69">
        <f t="shared" si="43"/>
        <v>0</v>
      </c>
      <c r="M156" s="69">
        <f t="shared" ca="1" si="44"/>
        <v>1.7223996842091025E-3</v>
      </c>
      <c r="N156" s="69">
        <f t="shared" ca="1" si="45"/>
        <v>0</v>
      </c>
      <c r="O156" s="79">
        <f t="shared" ca="1" si="46"/>
        <v>0</v>
      </c>
      <c r="P156" s="69">
        <f t="shared" ca="1" si="47"/>
        <v>0</v>
      </c>
      <c r="Q156" s="69">
        <f t="shared" ca="1" si="48"/>
        <v>0</v>
      </c>
      <c r="R156" s="44">
        <f t="shared" ca="1" si="49"/>
        <v>-1.7223996842091025E-3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69">
        <f t="shared" si="37"/>
        <v>0</v>
      </c>
      <c r="G157" s="69">
        <f t="shared" si="38"/>
        <v>0</v>
      </c>
      <c r="H157" s="69">
        <f t="shared" si="39"/>
        <v>0</v>
      </c>
      <c r="I157" s="69">
        <f t="shared" si="40"/>
        <v>0</v>
      </c>
      <c r="J157" s="69">
        <f t="shared" si="41"/>
        <v>0</v>
      </c>
      <c r="K157" s="69">
        <f t="shared" si="42"/>
        <v>0</v>
      </c>
      <c r="L157" s="69">
        <f t="shared" si="43"/>
        <v>0</v>
      </c>
      <c r="M157" s="69">
        <f t="shared" ca="1" si="44"/>
        <v>1.7223996842091025E-3</v>
      </c>
      <c r="N157" s="69">
        <f t="shared" ca="1" si="45"/>
        <v>0</v>
      </c>
      <c r="O157" s="79">
        <f t="shared" ca="1" si="46"/>
        <v>0</v>
      </c>
      <c r="P157" s="69">
        <f t="shared" ca="1" si="47"/>
        <v>0</v>
      </c>
      <c r="Q157" s="69">
        <f t="shared" ca="1" si="48"/>
        <v>0</v>
      </c>
      <c r="R157" s="44">
        <f t="shared" ca="1" si="49"/>
        <v>-1.7223996842091025E-3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69">
        <f t="shared" si="37"/>
        <v>0</v>
      </c>
      <c r="G158" s="69">
        <f t="shared" si="38"/>
        <v>0</v>
      </c>
      <c r="H158" s="69">
        <f t="shared" si="39"/>
        <v>0</v>
      </c>
      <c r="I158" s="69">
        <f t="shared" si="40"/>
        <v>0</v>
      </c>
      <c r="J158" s="69">
        <f t="shared" si="41"/>
        <v>0</v>
      </c>
      <c r="K158" s="69">
        <f t="shared" si="42"/>
        <v>0</v>
      </c>
      <c r="L158" s="69">
        <f t="shared" si="43"/>
        <v>0</v>
      </c>
      <c r="M158" s="69">
        <f t="shared" ca="1" si="44"/>
        <v>1.7223996842091025E-3</v>
      </c>
      <c r="N158" s="69">
        <f t="shared" ca="1" si="45"/>
        <v>0</v>
      </c>
      <c r="O158" s="79">
        <f t="shared" ca="1" si="46"/>
        <v>0</v>
      </c>
      <c r="P158" s="69">
        <f t="shared" ca="1" si="47"/>
        <v>0</v>
      </c>
      <c r="Q158" s="69">
        <f t="shared" ca="1" si="48"/>
        <v>0</v>
      </c>
      <c r="R158" s="44">
        <f t="shared" ca="1" si="49"/>
        <v>-1.7223996842091025E-3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69">
        <f t="shared" si="37"/>
        <v>0</v>
      </c>
      <c r="G159" s="69">
        <f t="shared" si="38"/>
        <v>0</v>
      </c>
      <c r="H159" s="69">
        <f t="shared" si="39"/>
        <v>0</v>
      </c>
      <c r="I159" s="69">
        <f t="shared" si="40"/>
        <v>0</v>
      </c>
      <c r="J159" s="69">
        <f t="shared" si="41"/>
        <v>0</v>
      </c>
      <c r="K159" s="69">
        <f t="shared" si="42"/>
        <v>0</v>
      </c>
      <c r="L159" s="69">
        <f t="shared" si="43"/>
        <v>0</v>
      </c>
      <c r="M159" s="69">
        <f t="shared" ca="1" si="44"/>
        <v>1.7223996842091025E-3</v>
      </c>
      <c r="N159" s="69">
        <f t="shared" ca="1" si="45"/>
        <v>0</v>
      </c>
      <c r="O159" s="79">
        <f t="shared" ca="1" si="46"/>
        <v>0</v>
      </c>
      <c r="P159" s="69">
        <f t="shared" ca="1" si="47"/>
        <v>0</v>
      </c>
      <c r="Q159" s="69">
        <f t="shared" ca="1" si="48"/>
        <v>0</v>
      </c>
      <c r="R159" s="44">
        <f t="shared" ca="1" si="49"/>
        <v>-1.7223996842091025E-3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69">
        <f t="shared" si="37"/>
        <v>0</v>
      </c>
      <c r="G160" s="69">
        <f t="shared" si="38"/>
        <v>0</v>
      </c>
      <c r="H160" s="69">
        <f t="shared" si="39"/>
        <v>0</v>
      </c>
      <c r="I160" s="69">
        <f t="shared" si="40"/>
        <v>0</v>
      </c>
      <c r="J160" s="69">
        <f t="shared" si="41"/>
        <v>0</v>
      </c>
      <c r="K160" s="69">
        <f t="shared" si="42"/>
        <v>0</v>
      </c>
      <c r="L160" s="69">
        <f t="shared" si="43"/>
        <v>0</v>
      </c>
      <c r="M160" s="69">
        <f t="shared" ca="1" si="44"/>
        <v>1.7223996842091025E-3</v>
      </c>
      <c r="N160" s="69">
        <f t="shared" ca="1" si="45"/>
        <v>0</v>
      </c>
      <c r="O160" s="79">
        <f t="shared" ca="1" si="46"/>
        <v>0</v>
      </c>
      <c r="P160" s="69">
        <f t="shared" ca="1" si="47"/>
        <v>0</v>
      </c>
      <c r="Q160" s="69">
        <f t="shared" ca="1" si="48"/>
        <v>0</v>
      </c>
      <c r="R160" s="44">
        <f t="shared" ca="1" si="49"/>
        <v>-1.7223996842091025E-3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69">
        <f t="shared" si="37"/>
        <v>0</v>
      </c>
      <c r="G161" s="69">
        <f t="shared" si="38"/>
        <v>0</v>
      </c>
      <c r="H161" s="69">
        <f t="shared" si="39"/>
        <v>0</v>
      </c>
      <c r="I161" s="69">
        <f t="shared" si="40"/>
        <v>0</v>
      </c>
      <c r="J161" s="69">
        <f t="shared" si="41"/>
        <v>0</v>
      </c>
      <c r="K161" s="69">
        <f t="shared" si="42"/>
        <v>0</v>
      </c>
      <c r="L161" s="69">
        <f t="shared" si="43"/>
        <v>0</v>
      </c>
      <c r="M161" s="69">
        <f t="shared" ca="1" si="44"/>
        <v>1.7223996842091025E-3</v>
      </c>
      <c r="N161" s="69">
        <f t="shared" ca="1" si="45"/>
        <v>0</v>
      </c>
      <c r="O161" s="79">
        <f t="shared" ca="1" si="46"/>
        <v>0</v>
      </c>
      <c r="P161" s="69">
        <f t="shared" ca="1" si="47"/>
        <v>0</v>
      </c>
      <c r="Q161" s="69">
        <f t="shared" ca="1" si="48"/>
        <v>0</v>
      </c>
      <c r="R161" s="44">
        <f t="shared" ca="1" si="49"/>
        <v>-1.7223996842091025E-3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69">
        <f t="shared" si="37"/>
        <v>0</v>
      </c>
      <c r="G162" s="69">
        <f t="shared" si="38"/>
        <v>0</v>
      </c>
      <c r="H162" s="69">
        <f t="shared" si="39"/>
        <v>0</v>
      </c>
      <c r="I162" s="69">
        <f t="shared" si="40"/>
        <v>0</v>
      </c>
      <c r="J162" s="69">
        <f t="shared" si="41"/>
        <v>0</v>
      </c>
      <c r="K162" s="69">
        <f t="shared" si="42"/>
        <v>0</v>
      </c>
      <c r="L162" s="69">
        <f t="shared" si="43"/>
        <v>0</v>
      </c>
      <c r="M162" s="69">
        <f t="shared" ca="1" si="44"/>
        <v>1.7223996842091025E-3</v>
      </c>
      <c r="N162" s="69">
        <f t="shared" ca="1" si="45"/>
        <v>0</v>
      </c>
      <c r="O162" s="79">
        <f t="shared" ca="1" si="46"/>
        <v>0</v>
      </c>
      <c r="P162" s="69">
        <f t="shared" ca="1" si="47"/>
        <v>0</v>
      </c>
      <c r="Q162" s="69">
        <f t="shared" ca="1" si="48"/>
        <v>0</v>
      </c>
      <c r="R162" s="44">
        <f t="shared" ca="1" si="49"/>
        <v>-1.7223996842091025E-3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69">
        <f t="shared" si="37"/>
        <v>0</v>
      </c>
      <c r="G163" s="69">
        <f t="shared" si="38"/>
        <v>0</v>
      </c>
      <c r="H163" s="69">
        <f t="shared" si="39"/>
        <v>0</v>
      </c>
      <c r="I163" s="69">
        <f t="shared" si="40"/>
        <v>0</v>
      </c>
      <c r="J163" s="69">
        <f t="shared" si="41"/>
        <v>0</v>
      </c>
      <c r="K163" s="69">
        <f t="shared" si="42"/>
        <v>0</v>
      </c>
      <c r="L163" s="69">
        <f t="shared" si="43"/>
        <v>0</v>
      </c>
      <c r="M163" s="69">
        <f t="shared" ca="1" si="44"/>
        <v>1.7223996842091025E-3</v>
      </c>
      <c r="N163" s="69">
        <f t="shared" ca="1" si="45"/>
        <v>0</v>
      </c>
      <c r="O163" s="79">
        <f t="shared" ca="1" si="46"/>
        <v>0</v>
      </c>
      <c r="P163" s="69">
        <f t="shared" ca="1" si="47"/>
        <v>0</v>
      </c>
      <c r="Q163" s="69">
        <f t="shared" ca="1" si="48"/>
        <v>0</v>
      </c>
      <c r="R163" s="44">
        <f t="shared" ca="1" si="49"/>
        <v>-1.7223996842091025E-3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69">
        <f t="shared" si="37"/>
        <v>0</v>
      </c>
      <c r="G164" s="69">
        <f t="shared" si="38"/>
        <v>0</v>
      </c>
      <c r="H164" s="69">
        <f t="shared" si="39"/>
        <v>0</v>
      </c>
      <c r="I164" s="69">
        <f t="shared" si="40"/>
        <v>0</v>
      </c>
      <c r="J164" s="69">
        <f t="shared" si="41"/>
        <v>0</v>
      </c>
      <c r="K164" s="69">
        <f t="shared" si="42"/>
        <v>0</v>
      </c>
      <c r="L164" s="69">
        <f t="shared" si="43"/>
        <v>0</v>
      </c>
      <c r="M164" s="69">
        <f t="shared" ca="1" si="44"/>
        <v>1.7223996842091025E-3</v>
      </c>
      <c r="N164" s="69">
        <f t="shared" ca="1" si="45"/>
        <v>0</v>
      </c>
      <c r="O164" s="79">
        <f t="shared" ca="1" si="46"/>
        <v>0</v>
      </c>
      <c r="P164" s="69">
        <f t="shared" ca="1" si="47"/>
        <v>0</v>
      </c>
      <c r="Q164" s="69">
        <f t="shared" ca="1" si="48"/>
        <v>0</v>
      </c>
      <c r="R164" s="44">
        <f t="shared" ca="1" si="49"/>
        <v>-1.7223996842091025E-3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69">
        <f t="shared" si="37"/>
        <v>0</v>
      </c>
      <c r="G165" s="69">
        <f t="shared" si="38"/>
        <v>0</v>
      </c>
      <c r="H165" s="69">
        <f t="shared" si="39"/>
        <v>0</v>
      </c>
      <c r="I165" s="69">
        <f t="shared" si="40"/>
        <v>0</v>
      </c>
      <c r="J165" s="69">
        <f t="shared" si="41"/>
        <v>0</v>
      </c>
      <c r="K165" s="69">
        <f t="shared" si="42"/>
        <v>0</v>
      </c>
      <c r="L165" s="69">
        <f t="shared" si="43"/>
        <v>0</v>
      </c>
      <c r="M165" s="69">
        <f t="shared" ca="1" si="44"/>
        <v>1.7223996842091025E-3</v>
      </c>
      <c r="N165" s="69">
        <f t="shared" ca="1" si="45"/>
        <v>0</v>
      </c>
      <c r="O165" s="79">
        <f t="shared" ca="1" si="46"/>
        <v>0</v>
      </c>
      <c r="P165" s="69">
        <f t="shared" ca="1" si="47"/>
        <v>0</v>
      </c>
      <c r="Q165" s="69">
        <f t="shared" ca="1" si="48"/>
        <v>0</v>
      </c>
      <c r="R165" s="44">
        <f t="shared" ca="1" si="49"/>
        <v>-1.7223996842091025E-3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69">
        <f t="shared" si="37"/>
        <v>0</v>
      </c>
      <c r="G166" s="69">
        <f t="shared" si="38"/>
        <v>0</v>
      </c>
      <c r="H166" s="69">
        <f t="shared" si="39"/>
        <v>0</v>
      </c>
      <c r="I166" s="69">
        <f t="shared" si="40"/>
        <v>0</v>
      </c>
      <c r="J166" s="69">
        <f t="shared" si="41"/>
        <v>0</v>
      </c>
      <c r="K166" s="69">
        <f t="shared" si="42"/>
        <v>0</v>
      </c>
      <c r="L166" s="69">
        <f t="shared" si="43"/>
        <v>0</v>
      </c>
      <c r="M166" s="69">
        <f t="shared" ca="1" si="44"/>
        <v>1.7223996842091025E-3</v>
      </c>
      <c r="N166" s="69">
        <f t="shared" ca="1" si="45"/>
        <v>0</v>
      </c>
      <c r="O166" s="79">
        <f t="shared" ca="1" si="46"/>
        <v>0</v>
      </c>
      <c r="P166" s="69">
        <f t="shared" ca="1" si="47"/>
        <v>0</v>
      </c>
      <c r="Q166" s="69">
        <f t="shared" ca="1" si="48"/>
        <v>0</v>
      </c>
      <c r="R166" s="44">
        <f t="shared" ca="1" si="49"/>
        <v>-1.7223996842091025E-3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69">
        <f t="shared" si="37"/>
        <v>0</v>
      </c>
      <c r="G167" s="69">
        <f t="shared" si="38"/>
        <v>0</v>
      </c>
      <c r="H167" s="69">
        <f t="shared" si="39"/>
        <v>0</v>
      </c>
      <c r="I167" s="69">
        <f t="shared" si="40"/>
        <v>0</v>
      </c>
      <c r="J167" s="69">
        <f t="shared" si="41"/>
        <v>0</v>
      </c>
      <c r="K167" s="69">
        <f t="shared" si="42"/>
        <v>0</v>
      </c>
      <c r="L167" s="69">
        <f t="shared" si="43"/>
        <v>0</v>
      </c>
      <c r="M167" s="69">
        <f t="shared" ca="1" si="44"/>
        <v>1.7223996842091025E-3</v>
      </c>
      <c r="N167" s="69">
        <f t="shared" ca="1" si="45"/>
        <v>0</v>
      </c>
      <c r="O167" s="79">
        <f t="shared" ca="1" si="46"/>
        <v>0</v>
      </c>
      <c r="P167" s="69">
        <f t="shared" ca="1" si="47"/>
        <v>0</v>
      </c>
      <c r="Q167" s="69">
        <f t="shared" ca="1" si="48"/>
        <v>0</v>
      </c>
      <c r="R167" s="44">
        <f t="shared" ca="1" si="49"/>
        <v>-1.7223996842091025E-3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69">
        <f t="shared" si="37"/>
        <v>0</v>
      </c>
      <c r="G168" s="69">
        <f t="shared" si="38"/>
        <v>0</v>
      </c>
      <c r="H168" s="69">
        <f t="shared" si="39"/>
        <v>0</v>
      </c>
      <c r="I168" s="69">
        <f t="shared" si="40"/>
        <v>0</v>
      </c>
      <c r="J168" s="69">
        <f t="shared" si="41"/>
        <v>0</v>
      </c>
      <c r="K168" s="69">
        <f t="shared" si="42"/>
        <v>0</v>
      </c>
      <c r="L168" s="69">
        <f t="shared" si="43"/>
        <v>0</v>
      </c>
      <c r="M168" s="69">
        <f t="shared" ca="1" si="44"/>
        <v>1.7223996842091025E-3</v>
      </c>
      <c r="N168" s="69">
        <f t="shared" ca="1" si="45"/>
        <v>0</v>
      </c>
      <c r="O168" s="79">
        <f t="shared" ca="1" si="46"/>
        <v>0</v>
      </c>
      <c r="P168" s="69">
        <f t="shared" ca="1" si="47"/>
        <v>0</v>
      </c>
      <c r="Q168" s="69">
        <f t="shared" ca="1" si="48"/>
        <v>0</v>
      </c>
      <c r="R168" s="44">
        <f t="shared" ca="1" si="49"/>
        <v>-1.7223996842091025E-3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69">
        <f t="shared" si="37"/>
        <v>0</v>
      </c>
      <c r="G169" s="69">
        <f t="shared" si="38"/>
        <v>0</v>
      </c>
      <c r="H169" s="69">
        <f t="shared" si="39"/>
        <v>0</v>
      </c>
      <c r="I169" s="69">
        <f t="shared" si="40"/>
        <v>0</v>
      </c>
      <c r="J169" s="69">
        <f t="shared" si="41"/>
        <v>0</v>
      </c>
      <c r="K169" s="69">
        <f t="shared" si="42"/>
        <v>0</v>
      </c>
      <c r="L169" s="69">
        <f t="shared" si="43"/>
        <v>0</v>
      </c>
      <c r="M169" s="69">
        <f t="shared" ca="1" si="44"/>
        <v>1.7223996842091025E-3</v>
      </c>
      <c r="N169" s="69">
        <f t="shared" ca="1" si="45"/>
        <v>0</v>
      </c>
      <c r="O169" s="79">
        <f t="shared" ca="1" si="46"/>
        <v>0</v>
      </c>
      <c r="P169" s="69">
        <f t="shared" ca="1" si="47"/>
        <v>0</v>
      </c>
      <c r="Q169" s="69">
        <f t="shared" ca="1" si="48"/>
        <v>0</v>
      </c>
      <c r="R169" s="44">
        <f t="shared" ca="1" si="49"/>
        <v>-1.7223996842091025E-3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69">
        <f t="shared" si="37"/>
        <v>0</v>
      </c>
      <c r="G170" s="69">
        <f t="shared" si="38"/>
        <v>0</v>
      </c>
      <c r="H170" s="69">
        <f t="shared" si="39"/>
        <v>0</v>
      </c>
      <c r="I170" s="69">
        <f t="shared" si="40"/>
        <v>0</v>
      </c>
      <c r="J170" s="69">
        <f t="shared" si="41"/>
        <v>0</v>
      </c>
      <c r="K170" s="69">
        <f t="shared" si="42"/>
        <v>0</v>
      </c>
      <c r="L170" s="69">
        <f t="shared" si="43"/>
        <v>0</v>
      </c>
      <c r="M170" s="69">
        <f t="shared" ca="1" si="44"/>
        <v>1.7223996842091025E-3</v>
      </c>
      <c r="N170" s="69">
        <f t="shared" ca="1" si="45"/>
        <v>0</v>
      </c>
      <c r="O170" s="79">
        <f t="shared" ca="1" si="46"/>
        <v>0</v>
      </c>
      <c r="P170" s="69">
        <f t="shared" ca="1" si="47"/>
        <v>0</v>
      </c>
      <c r="Q170" s="69">
        <f t="shared" ca="1" si="48"/>
        <v>0</v>
      </c>
      <c r="R170" s="44">
        <f t="shared" ca="1" si="49"/>
        <v>-1.7223996842091025E-3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69">
        <f t="shared" si="37"/>
        <v>0</v>
      </c>
      <c r="G171" s="69">
        <f t="shared" si="38"/>
        <v>0</v>
      </c>
      <c r="H171" s="69">
        <f t="shared" si="39"/>
        <v>0</v>
      </c>
      <c r="I171" s="69">
        <f t="shared" si="40"/>
        <v>0</v>
      </c>
      <c r="J171" s="69">
        <f t="shared" si="41"/>
        <v>0</v>
      </c>
      <c r="K171" s="69">
        <f t="shared" si="42"/>
        <v>0</v>
      </c>
      <c r="L171" s="69">
        <f t="shared" si="43"/>
        <v>0</v>
      </c>
      <c r="M171" s="69">
        <f t="shared" ca="1" si="44"/>
        <v>1.7223996842091025E-3</v>
      </c>
      <c r="N171" s="69">
        <f t="shared" ca="1" si="45"/>
        <v>0</v>
      </c>
      <c r="O171" s="79">
        <f t="shared" ca="1" si="46"/>
        <v>0</v>
      </c>
      <c r="P171" s="69">
        <f t="shared" ca="1" si="47"/>
        <v>0</v>
      </c>
      <c r="Q171" s="69">
        <f t="shared" ca="1" si="48"/>
        <v>0</v>
      </c>
      <c r="R171" s="44">
        <f t="shared" ca="1" si="49"/>
        <v>-1.7223996842091025E-3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69">
        <f t="shared" si="37"/>
        <v>0</v>
      </c>
      <c r="G172" s="69">
        <f t="shared" si="38"/>
        <v>0</v>
      </c>
      <c r="H172" s="69">
        <f t="shared" si="39"/>
        <v>0</v>
      </c>
      <c r="I172" s="69">
        <f t="shared" si="40"/>
        <v>0</v>
      </c>
      <c r="J172" s="69">
        <f t="shared" si="41"/>
        <v>0</v>
      </c>
      <c r="K172" s="69">
        <f t="shared" si="42"/>
        <v>0</v>
      </c>
      <c r="L172" s="69">
        <f t="shared" si="43"/>
        <v>0</v>
      </c>
      <c r="M172" s="69">
        <f t="shared" ca="1" si="44"/>
        <v>1.7223996842091025E-3</v>
      </c>
      <c r="N172" s="69">
        <f t="shared" ca="1" si="45"/>
        <v>0</v>
      </c>
      <c r="O172" s="79">
        <f t="shared" ca="1" si="46"/>
        <v>0</v>
      </c>
      <c r="P172" s="69">
        <f t="shared" ca="1" si="47"/>
        <v>0</v>
      </c>
      <c r="Q172" s="69">
        <f t="shared" ca="1" si="48"/>
        <v>0</v>
      </c>
      <c r="R172" s="44">
        <f t="shared" ca="1" si="49"/>
        <v>-1.7223996842091025E-3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69">
        <f t="shared" si="37"/>
        <v>0</v>
      </c>
      <c r="G173" s="69">
        <f t="shared" si="38"/>
        <v>0</v>
      </c>
      <c r="H173" s="69">
        <f t="shared" si="39"/>
        <v>0</v>
      </c>
      <c r="I173" s="69">
        <f t="shared" si="40"/>
        <v>0</v>
      </c>
      <c r="J173" s="69">
        <f t="shared" si="41"/>
        <v>0</v>
      </c>
      <c r="K173" s="69">
        <f t="shared" si="42"/>
        <v>0</v>
      </c>
      <c r="L173" s="69">
        <f t="shared" si="43"/>
        <v>0</v>
      </c>
      <c r="M173" s="69">
        <f t="shared" ca="1" si="44"/>
        <v>1.7223996842091025E-3</v>
      </c>
      <c r="N173" s="69">
        <f t="shared" ca="1" si="45"/>
        <v>0</v>
      </c>
      <c r="O173" s="79">
        <f t="shared" ca="1" si="46"/>
        <v>0</v>
      </c>
      <c r="P173" s="69">
        <f t="shared" ca="1" si="47"/>
        <v>0</v>
      </c>
      <c r="Q173" s="69">
        <f t="shared" ca="1" si="48"/>
        <v>0</v>
      </c>
      <c r="R173" s="44">
        <f t="shared" ca="1" si="49"/>
        <v>-1.7223996842091025E-3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69">
        <f t="shared" si="37"/>
        <v>0</v>
      </c>
      <c r="G174" s="69">
        <f t="shared" si="38"/>
        <v>0</v>
      </c>
      <c r="H174" s="69">
        <f t="shared" si="39"/>
        <v>0</v>
      </c>
      <c r="I174" s="69">
        <f t="shared" si="40"/>
        <v>0</v>
      </c>
      <c r="J174" s="69">
        <f t="shared" si="41"/>
        <v>0</v>
      </c>
      <c r="K174" s="69">
        <f t="shared" si="42"/>
        <v>0</v>
      </c>
      <c r="L174" s="69">
        <f t="shared" si="43"/>
        <v>0</v>
      </c>
      <c r="M174" s="69">
        <f t="shared" ca="1" si="44"/>
        <v>1.7223996842091025E-3</v>
      </c>
      <c r="N174" s="69">
        <f t="shared" ca="1" si="45"/>
        <v>0</v>
      </c>
      <c r="O174" s="79">
        <f t="shared" ca="1" si="46"/>
        <v>0</v>
      </c>
      <c r="P174" s="69">
        <f t="shared" ca="1" si="47"/>
        <v>0</v>
      </c>
      <c r="Q174" s="69">
        <f t="shared" ca="1" si="48"/>
        <v>0</v>
      </c>
      <c r="R174" s="44">
        <f t="shared" ca="1" si="49"/>
        <v>-1.7223996842091025E-3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69">
        <f t="shared" si="37"/>
        <v>0</v>
      </c>
      <c r="G175" s="69">
        <f t="shared" si="38"/>
        <v>0</v>
      </c>
      <c r="H175" s="69">
        <f t="shared" si="39"/>
        <v>0</v>
      </c>
      <c r="I175" s="69">
        <f t="shared" si="40"/>
        <v>0</v>
      </c>
      <c r="J175" s="69">
        <f t="shared" si="41"/>
        <v>0</v>
      </c>
      <c r="K175" s="69">
        <f t="shared" si="42"/>
        <v>0</v>
      </c>
      <c r="L175" s="69">
        <f t="shared" si="43"/>
        <v>0</v>
      </c>
      <c r="M175" s="69">
        <f t="shared" ca="1" si="44"/>
        <v>1.7223996842091025E-3</v>
      </c>
      <c r="N175" s="69">
        <f t="shared" ca="1" si="45"/>
        <v>0</v>
      </c>
      <c r="O175" s="79">
        <f t="shared" ca="1" si="46"/>
        <v>0</v>
      </c>
      <c r="P175" s="69">
        <f t="shared" ca="1" si="47"/>
        <v>0</v>
      </c>
      <c r="Q175" s="69">
        <f t="shared" ca="1" si="48"/>
        <v>0</v>
      </c>
      <c r="R175" s="44">
        <f t="shared" ca="1" si="49"/>
        <v>-1.7223996842091025E-3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69">
        <f t="shared" si="37"/>
        <v>0</v>
      </c>
      <c r="G176" s="69">
        <f t="shared" si="38"/>
        <v>0</v>
      </c>
      <c r="H176" s="69">
        <f t="shared" si="39"/>
        <v>0</v>
      </c>
      <c r="I176" s="69">
        <f t="shared" si="40"/>
        <v>0</v>
      </c>
      <c r="J176" s="69">
        <f t="shared" si="41"/>
        <v>0</v>
      </c>
      <c r="K176" s="69">
        <f t="shared" si="42"/>
        <v>0</v>
      </c>
      <c r="L176" s="69">
        <f t="shared" si="43"/>
        <v>0</v>
      </c>
      <c r="M176" s="69">
        <f t="shared" ca="1" si="44"/>
        <v>1.7223996842091025E-3</v>
      </c>
      <c r="N176" s="69">
        <f t="shared" ca="1" si="45"/>
        <v>0</v>
      </c>
      <c r="O176" s="79">
        <f t="shared" ca="1" si="46"/>
        <v>0</v>
      </c>
      <c r="P176" s="69">
        <f t="shared" ca="1" si="47"/>
        <v>0</v>
      </c>
      <c r="Q176" s="69">
        <f t="shared" ca="1" si="48"/>
        <v>0</v>
      </c>
      <c r="R176" s="44">
        <f t="shared" ca="1" si="49"/>
        <v>-1.7223996842091025E-3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69">
        <f t="shared" si="37"/>
        <v>0</v>
      </c>
      <c r="G177" s="69">
        <f t="shared" si="38"/>
        <v>0</v>
      </c>
      <c r="H177" s="69">
        <f t="shared" si="39"/>
        <v>0</v>
      </c>
      <c r="I177" s="69">
        <f t="shared" si="40"/>
        <v>0</v>
      </c>
      <c r="J177" s="69">
        <f t="shared" si="41"/>
        <v>0</v>
      </c>
      <c r="K177" s="69">
        <f t="shared" si="42"/>
        <v>0</v>
      </c>
      <c r="L177" s="69">
        <f t="shared" si="43"/>
        <v>0</v>
      </c>
      <c r="M177" s="69">
        <f t="shared" ca="1" si="44"/>
        <v>1.7223996842091025E-3</v>
      </c>
      <c r="N177" s="69">
        <f t="shared" ca="1" si="45"/>
        <v>0</v>
      </c>
      <c r="O177" s="79">
        <f t="shared" ca="1" si="46"/>
        <v>0</v>
      </c>
      <c r="P177" s="69">
        <f t="shared" ca="1" si="47"/>
        <v>0</v>
      </c>
      <c r="Q177" s="69">
        <f t="shared" ca="1" si="48"/>
        <v>0</v>
      </c>
      <c r="R177" s="44">
        <f t="shared" ca="1" si="49"/>
        <v>-1.7223996842091025E-3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69">
        <f t="shared" si="37"/>
        <v>0</v>
      </c>
      <c r="G178" s="69">
        <f t="shared" si="38"/>
        <v>0</v>
      </c>
      <c r="H178" s="69">
        <f t="shared" si="39"/>
        <v>0</v>
      </c>
      <c r="I178" s="69">
        <f t="shared" si="40"/>
        <v>0</v>
      </c>
      <c r="J178" s="69">
        <f t="shared" si="41"/>
        <v>0</v>
      </c>
      <c r="K178" s="69">
        <f t="shared" si="42"/>
        <v>0</v>
      </c>
      <c r="L178" s="69">
        <f t="shared" si="43"/>
        <v>0</v>
      </c>
      <c r="M178" s="69">
        <f t="shared" ca="1" si="44"/>
        <v>1.7223996842091025E-3</v>
      </c>
      <c r="N178" s="69">
        <f t="shared" ca="1" si="45"/>
        <v>0</v>
      </c>
      <c r="O178" s="79">
        <f t="shared" ca="1" si="46"/>
        <v>0</v>
      </c>
      <c r="P178" s="69">
        <f t="shared" ca="1" si="47"/>
        <v>0</v>
      </c>
      <c r="Q178" s="69">
        <f t="shared" ca="1" si="48"/>
        <v>0</v>
      </c>
      <c r="R178" s="44">
        <f t="shared" ca="1" si="49"/>
        <v>-1.7223996842091025E-3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69">
        <f t="shared" si="37"/>
        <v>0</v>
      </c>
      <c r="G179" s="69">
        <f t="shared" si="38"/>
        <v>0</v>
      </c>
      <c r="H179" s="69">
        <f t="shared" si="39"/>
        <v>0</v>
      </c>
      <c r="I179" s="69">
        <f t="shared" si="40"/>
        <v>0</v>
      </c>
      <c r="J179" s="69">
        <f t="shared" si="41"/>
        <v>0</v>
      </c>
      <c r="K179" s="69">
        <f t="shared" si="42"/>
        <v>0</v>
      </c>
      <c r="L179" s="69">
        <f t="shared" si="43"/>
        <v>0</v>
      </c>
      <c r="M179" s="69">
        <f t="shared" ca="1" si="44"/>
        <v>1.7223996842091025E-3</v>
      </c>
      <c r="N179" s="69">
        <f t="shared" ca="1" si="45"/>
        <v>0</v>
      </c>
      <c r="O179" s="79">
        <f t="shared" ca="1" si="46"/>
        <v>0</v>
      </c>
      <c r="P179" s="69">
        <f t="shared" ca="1" si="47"/>
        <v>0</v>
      </c>
      <c r="Q179" s="69">
        <f t="shared" ca="1" si="48"/>
        <v>0</v>
      </c>
      <c r="R179" s="44">
        <f t="shared" ca="1" si="49"/>
        <v>-1.7223996842091025E-3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69">
        <f t="shared" si="37"/>
        <v>0</v>
      </c>
      <c r="G180" s="69">
        <f t="shared" si="38"/>
        <v>0</v>
      </c>
      <c r="H180" s="69">
        <f t="shared" si="39"/>
        <v>0</v>
      </c>
      <c r="I180" s="69">
        <f t="shared" si="40"/>
        <v>0</v>
      </c>
      <c r="J180" s="69">
        <f t="shared" si="41"/>
        <v>0</v>
      </c>
      <c r="K180" s="69">
        <f t="shared" si="42"/>
        <v>0</v>
      </c>
      <c r="L180" s="69">
        <f t="shared" si="43"/>
        <v>0</v>
      </c>
      <c r="M180" s="69">
        <f t="shared" ca="1" si="44"/>
        <v>1.7223996842091025E-3</v>
      </c>
      <c r="N180" s="69">
        <f t="shared" ca="1" si="45"/>
        <v>0</v>
      </c>
      <c r="O180" s="79">
        <f t="shared" ca="1" si="46"/>
        <v>0</v>
      </c>
      <c r="P180" s="69">
        <f t="shared" ca="1" si="47"/>
        <v>0</v>
      </c>
      <c r="Q180" s="69">
        <f t="shared" ca="1" si="48"/>
        <v>0</v>
      </c>
      <c r="R180" s="44">
        <f t="shared" ca="1" si="49"/>
        <v>-1.7223996842091025E-3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69">
        <f t="shared" si="37"/>
        <v>0</v>
      </c>
      <c r="G181" s="69">
        <f t="shared" si="38"/>
        <v>0</v>
      </c>
      <c r="H181" s="69">
        <f t="shared" si="39"/>
        <v>0</v>
      </c>
      <c r="I181" s="69">
        <f t="shared" si="40"/>
        <v>0</v>
      </c>
      <c r="J181" s="69">
        <f t="shared" si="41"/>
        <v>0</v>
      </c>
      <c r="K181" s="69">
        <f t="shared" si="42"/>
        <v>0</v>
      </c>
      <c r="L181" s="69">
        <f t="shared" si="43"/>
        <v>0</v>
      </c>
      <c r="M181" s="69">
        <f t="shared" ca="1" si="44"/>
        <v>1.7223996842091025E-3</v>
      </c>
      <c r="N181" s="69">
        <f t="shared" ca="1" si="45"/>
        <v>0</v>
      </c>
      <c r="O181" s="79">
        <f t="shared" ca="1" si="46"/>
        <v>0</v>
      </c>
      <c r="P181" s="69">
        <f t="shared" ca="1" si="47"/>
        <v>0</v>
      </c>
      <c r="Q181" s="69">
        <f t="shared" ca="1" si="48"/>
        <v>0</v>
      </c>
      <c r="R181" s="44">
        <f t="shared" ca="1" si="49"/>
        <v>-1.7223996842091025E-3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69">
        <f t="shared" si="37"/>
        <v>0</v>
      </c>
      <c r="G182" s="69">
        <f t="shared" si="38"/>
        <v>0</v>
      </c>
      <c r="H182" s="69">
        <f t="shared" si="39"/>
        <v>0</v>
      </c>
      <c r="I182" s="69">
        <f t="shared" si="40"/>
        <v>0</v>
      </c>
      <c r="J182" s="69">
        <f t="shared" si="41"/>
        <v>0</v>
      </c>
      <c r="K182" s="69">
        <f t="shared" si="42"/>
        <v>0</v>
      </c>
      <c r="L182" s="69">
        <f t="shared" si="43"/>
        <v>0</v>
      </c>
      <c r="M182" s="69">
        <f t="shared" ca="1" si="44"/>
        <v>1.7223996842091025E-3</v>
      </c>
      <c r="N182" s="69">
        <f t="shared" ca="1" si="45"/>
        <v>0</v>
      </c>
      <c r="O182" s="79">
        <f t="shared" ca="1" si="46"/>
        <v>0</v>
      </c>
      <c r="P182" s="69">
        <f t="shared" ca="1" si="47"/>
        <v>0</v>
      </c>
      <c r="Q182" s="69">
        <f t="shared" ca="1" si="48"/>
        <v>0</v>
      </c>
      <c r="R182" s="44">
        <f t="shared" ca="1" si="49"/>
        <v>-1.7223996842091025E-3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69">
        <f t="shared" si="37"/>
        <v>0</v>
      </c>
      <c r="G183" s="69">
        <f t="shared" si="38"/>
        <v>0</v>
      </c>
      <c r="H183" s="69">
        <f t="shared" si="39"/>
        <v>0</v>
      </c>
      <c r="I183" s="69">
        <f t="shared" si="40"/>
        <v>0</v>
      </c>
      <c r="J183" s="69">
        <f t="shared" si="41"/>
        <v>0</v>
      </c>
      <c r="K183" s="69">
        <f t="shared" si="42"/>
        <v>0</v>
      </c>
      <c r="L183" s="69">
        <f t="shared" si="43"/>
        <v>0</v>
      </c>
      <c r="M183" s="69">
        <f t="shared" ca="1" si="44"/>
        <v>1.7223996842091025E-3</v>
      </c>
      <c r="N183" s="69">
        <f t="shared" ca="1" si="45"/>
        <v>0</v>
      </c>
      <c r="O183" s="79">
        <f t="shared" ca="1" si="46"/>
        <v>0</v>
      </c>
      <c r="P183" s="69">
        <f t="shared" ca="1" si="47"/>
        <v>0</v>
      </c>
      <c r="Q183" s="69">
        <f t="shared" ca="1" si="48"/>
        <v>0</v>
      </c>
      <c r="R183" s="44">
        <f t="shared" ca="1" si="49"/>
        <v>-1.7223996842091025E-3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69">
        <f t="shared" si="37"/>
        <v>0</v>
      </c>
      <c r="G184" s="69">
        <f t="shared" si="38"/>
        <v>0</v>
      </c>
      <c r="H184" s="69">
        <f t="shared" si="39"/>
        <v>0</v>
      </c>
      <c r="I184" s="69">
        <f t="shared" si="40"/>
        <v>0</v>
      </c>
      <c r="J184" s="69">
        <f t="shared" si="41"/>
        <v>0</v>
      </c>
      <c r="K184" s="69">
        <f t="shared" si="42"/>
        <v>0</v>
      </c>
      <c r="L184" s="69">
        <f t="shared" si="43"/>
        <v>0</v>
      </c>
      <c r="M184" s="69">
        <f t="shared" ca="1" si="44"/>
        <v>1.7223996842091025E-3</v>
      </c>
      <c r="N184" s="69">
        <f t="shared" ca="1" si="45"/>
        <v>0</v>
      </c>
      <c r="O184" s="79">
        <f t="shared" ca="1" si="46"/>
        <v>0</v>
      </c>
      <c r="P184" s="69">
        <f t="shared" ca="1" si="47"/>
        <v>0</v>
      </c>
      <c r="Q184" s="69">
        <f t="shared" ca="1" si="48"/>
        <v>0</v>
      </c>
      <c r="R184" s="44">
        <f t="shared" ca="1" si="49"/>
        <v>-1.7223996842091025E-3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69">
        <f t="shared" si="37"/>
        <v>0</v>
      </c>
      <c r="G185" s="69">
        <f t="shared" si="38"/>
        <v>0</v>
      </c>
      <c r="H185" s="69">
        <f t="shared" si="39"/>
        <v>0</v>
      </c>
      <c r="I185" s="69">
        <f t="shared" si="40"/>
        <v>0</v>
      </c>
      <c r="J185" s="69">
        <f t="shared" si="41"/>
        <v>0</v>
      </c>
      <c r="K185" s="69">
        <f t="shared" si="42"/>
        <v>0</v>
      </c>
      <c r="L185" s="69">
        <f t="shared" si="43"/>
        <v>0</v>
      </c>
      <c r="M185" s="69">
        <f t="shared" ca="1" si="44"/>
        <v>1.7223996842091025E-3</v>
      </c>
      <c r="N185" s="69">
        <f t="shared" ca="1" si="45"/>
        <v>0</v>
      </c>
      <c r="O185" s="79">
        <f t="shared" ca="1" si="46"/>
        <v>0</v>
      </c>
      <c r="P185" s="69">
        <f t="shared" ca="1" si="47"/>
        <v>0</v>
      </c>
      <c r="Q185" s="69">
        <f t="shared" ca="1" si="48"/>
        <v>0</v>
      </c>
      <c r="R185" s="44">
        <f t="shared" ca="1" si="49"/>
        <v>-1.7223996842091025E-3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69">
        <f t="shared" si="37"/>
        <v>0</v>
      </c>
      <c r="G186" s="69">
        <f t="shared" si="38"/>
        <v>0</v>
      </c>
      <c r="H186" s="69">
        <f t="shared" si="39"/>
        <v>0</v>
      </c>
      <c r="I186" s="69">
        <f t="shared" si="40"/>
        <v>0</v>
      </c>
      <c r="J186" s="69">
        <f t="shared" si="41"/>
        <v>0</v>
      </c>
      <c r="K186" s="69">
        <f t="shared" si="42"/>
        <v>0</v>
      </c>
      <c r="L186" s="69">
        <f t="shared" si="43"/>
        <v>0</v>
      </c>
      <c r="M186" s="69">
        <f t="shared" ca="1" si="44"/>
        <v>1.7223996842091025E-3</v>
      </c>
      <c r="N186" s="69">
        <f t="shared" ca="1" si="45"/>
        <v>0</v>
      </c>
      <c r="O186" s="79">
        <f t="shared" ca="1" si="46"/>
        <v>0</v>
      </c>
      <c r="P186" s="69">
        <f t="shared" ca="1" si="47"/>
        <v>0</v>
      </c>
      <c r="Q186" s="69">
        <f t="shared" ca="1" si="48"/>
        <v>0</v>
      </c>
      <c r="R186" s="44">
        <f t="shared" ca="1" si="49"/>
        <v>-1.7223996842091025E-3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69">
        <f t="shared" si="37"/>
        <v>0</v>
      </c>
      <c r="G187" s="69">
        <f t="shared" si="38"/>
        <v>0</v>
      </c>
      <c r="H187" s="69">
        <f t="shared" si="39"/>
        <v>0</v>
      </c>
      <c r="I187" s="69">
        <f t="shared" si="40"/>
        <v>0</v>
      </c>
      <c r="J187" s="69">
        <f t="shared" si="41"/>
        <v>0</v>
      </c>
      <c r="K187" s="69">
        <f t="shared" si="42"/>
        <v>0</v>
      </c>
      <c r="L187" s="69">
        <f t="shared" si="43"/>
        <v>0</v>
      </c>
      <c r="M187" s="69">
        <f t="shared" ca="1" si="44"/>
        <v>1.7223996842091025E-3</v>
      </c>
      <c r="N187" s="69">
        <f t="shared" ca="1" si="45"/>
        <v>0</v>
      </c>
      <c r="O187" s="79">
        <f t="shared" ca="1" si="46"/>
        <v>0</v>
      </c>
      <c r="P187" s="69">
        <f t="shared" ca="1" si="47"/>
        <v>0</v>
      </c>
      <c r="Q187" s="69">
        <f t="shared" ca="1" si="48"/>
        <v>0</v>
      </c>
      <c r="R187" s="44">
        <f t="shared" ca="1" si="49"/>
        <v>-1.7223996842091025E-3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69">
        <f t="shared" si="37"/>
        <v>0</v>
      </c>
      <c r="G188" s="69">
        <f t="shared" si="38"/>
        <v>0</v>
      </c>
      <c r="H188" s="69">
        <f t="shared" si="39"/>
        <v>0</v>
      </c>
      <c r="I188" s="69">
        <f t="shared" si="40"/>
        <v>0</v>
      </c>
      <c r="J188" s="69">
        <f t="shared" si="41"/>
        <v>0</v>
      </c>
      <c r="K188" s="69">
        <f t="shared" si="42"/>
        <v>0</v>
      </c>
      <c r="L188" s="69">
        <f t="shared" si="43"/>
        <v>0</v>
      </c>
      <c r="M188" s="69">
        <f t="shared" ca="1" si="44"/>
        <v>1.7223996842091025E-3</v>
      </c>
      <c r="N188" s="69">
        <f t="shared" ca="1" si="45"/>
        <v>0</v>
      </c>
      <c r="O188" s="79">
        <f t="shared" ca="1" si="46"/>
        <v>0</v>
      </c>
      <c r="P188" s="69">
        <f t="shared" ca="1" si="47"/>
        <v>0</v>
      </c>
      <c r="Q188" s="69">
        <f t="shared" ca="1" si="48"/>
        <v>0</v>
      </c>
      <c r="R188" s="44">
        <f t="shared" ca="1" si="49"/>
        <v>-1.7223996842091025E-3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69">
        <f t="shared" si="37"/>
        <v>0</v>
      </c>
      <c r="G189" s="69">
        <f t="shared" si="38"/>
        <v>0</v>
      </c>
      <c r="H189" s="69">
        <f t="shared" si="39"/>
        <v>0</v>
      </c>
      <c r="I189" s="69">
        <f t="shared" si="40"/>
        <v>0</v>
      </c>
      <c r="J189" s="69">
        <f t="shared" si="41"/>
        <v>0</v>
      </c>
      <c r="K189" s="69">
        <f t="shared" si="42"/>
        <v>0</v>
      </c>
      <c r="L189" s="69">
        <f t="shared" si="43"/>
        <v>0</v>
      </c>
      <c r="M189" s="69">
        <f t="shared" ca="1" si="44"/>
        <v>1.7223996842091025E-3</v>
      </c>
      <c r="N189" s="69">
        <f t="shared" ca="1" si="45"/>
        <v>0</v>
      </c>
      <c r="O189" s="79">
        <f t="shared" ca="1" si="46"/>
        <v>0</v>
      </c>
      <c r="P189" s="69">
        <f t="shared" ca="1" si="47"/>
        <v>0</v>
      </c>
      <c r="Q189" s="69">
        <f t="shared" ca="1" si="48"/>
        <v>0</v>
      </c>
      <c r="R189" s="44">
        <f t="shared" ca="1" si="49"/>
        <v>-1.7223996842091025E-3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69">
        <f t="shared" si="37"/>
        <v>0</v>
      </c>
      <c r="G190" s="69">
        <f t="shared" si="38"/>
        <v>0</v>
      </c>
      <c r="H190" s="69">
        <f t="shared" si="39"/>
        <v>0</v>
      </c>
      <c r="I190" s="69">
        <f t="shared" si="40"/>
        <v>0</v>
      </c>
      <c r="J190" s="69">
        <f t="shared" si="41"/>
        <v>0</v>
      </c>
      <c r="K190" s="69">
        <f t="shared" si="42"/>
        <v>0</v>
      </c>
      <c r="L190" s="69">
        <f t="shared" si="43"/>
        <v>0</v>
      </c>
      <c r="M190" s="69">
        <f t="shared" ca="1" si="44"/>
        <v>1.7223996842091025E-3</v>
      </c>
      <c r="N190" s="69">
        <f t="shared" ca="1" si="45"/>
        <v>0</v>
      </c>
      <c r="O190" s="79">
        <f t="shared" ca="1" si="46"/>
        <v>0</v>
      </c>
      <c r="P190" s="69">
        <f t="shared" ca="1" si="47"/>
        <v>0</v>
      </c>
      <c r="Q190" s="69">
        <f t="shared" ca="1" si="48"/>
        <v>0</v>
      </c>
      <c r="R190" s="44">
        <f t="shared" ca="1" si="49"/>
        <v>-1.7223996842091025E-3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69">
        <f t="shared" si="37"/>
        <v>0</v>
      </c>
      <c r="G191" s="69">
        <f t="shared" si="38"/>
        <v>0</v>
      </c>
      <c r="H191" s="69">
        <f t="shared" si="39"/>
        <v>0</v>
      </c>
      <c r="I191" s="69">
        <f t="shared" si="40"/>
        <v>0</v>
      </c>
      <c r="J191" s="69">
        <f t="shared" si="41"/>
        <v>0</v>
      </c>
      <c r="K191" s="69">
        <f t="shared" si="42"/>
        <v>0</v>
      </c>
      <c r="L191" s="69">
        <f t="shared" si="43"/>
        <v>0</v>
      </c>
      <c r="M191" s="69">
        <f t="shared" ca="1" si="44"/>
        <v>1.7223996842091025E-3</v>
      </c>
      <c r="N191" s="69">
        <f t="shared" ca="1" si="45"/>
        <v>0</v>
      </c>
      <c r="O191" s="79">
        <f t="shared" ca="1" si="46"/>
        <v>0</v>
      </c>
      <c r="P191" s="69">
        <f t="shared" ca="1" si="47"/>
        <v>0</v>
      </c>
      <c r="Q191" s="69">
        <f t="shared" ca="1" si="48"/>
        <v>0</v>
      </c>
      <c r="R191" s="44">
        <f t="shared" ca="1" si="49"/>
        <v>-1.7223996842091025E-3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69">
        <f t="shared" si="37"/>
        <v>0</v>
      </c>
      <c r="G192" s="69">
        <f t="shared" si="38"/>
        <v>0</v>
      </c>
      <c r="H192" s="69">
        <f t="shared" si="39"/>
        <v>0</v>
      </c>
      <c r="I192" s="69">
        <f t="shared" si="40"/>
        <v>0</v>
      </c>
      <c r="J192" s="69">
        <f t="shared" si="41"/>
        <v>0</v>
      </c>
      <c r="K192" s="69">
        <f t="shared" si="42"/>
        <v>0</v>
      </c>
      <c r="L192" s="69">
        <f t="shared" si="43"/>
        <v>0</v>
      </c>
      <c r="M192" s="69">
        <f t="shared" ca="1" si="44"/>
        <v>1.7223996842091025E-3</v>
      </c>
      <c r="N192" s="69">
        <f t="shared" ca="1" si="45"/>
        <v>0</v>
      </c>
      <c r="O192" s="79">
        <f t="shared" ca="1" si="46"/>
        <v>0</v>
      </c>
      <c r="P192" s="69">
        <f t="shared" ca="1" si="47"/>
        <v>0</v>
      </c>
      <c r="Q192" s="69">
        <f t="shared" ca="1" si="48"/>
        <v>0</v>
      </c>
      <c r="R192" s="44">
        <f t="shared" ca="1" si="49"/>
        <v>-1.7223996842091025E-3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69">
        <f t="shared" si="37"/>
        <v>0</v>
      </c>
      <c r="G193" s="69">
        <f t="shared" si="38"/>
        <v>0</v>
      </c>
      <c r="H193" s="69">
        <f t="shared" si="39"/>
        <v>0</v>
      </c>
      <c r="I193" s="69">
        <f t="shared" si="40"/>
        <v>0</v>
      </c>
      <c r="J193" s="69">
        <f t="shared" si="41"/>
        <v>0</v>
      </c>
      <c r="K193" s="69">
        <f t="shared" si="42"/>
        <v>0</v>
      </c>
      <c r="L193" s="69">
        <f t="shared" si="43"/>
        <v>0</v>
      </c>
      <c r="M193" s="69">
        <f t="shared" ca="1" si="44"/>
        <v>1.7223996842091025E-3</v>
      </c>
      <c r="N193" s="69">
        <f t="shared" ca="1" si="45"/>
        <v>0</v>
      </c>
      <c r="O193" s="79">
        <f t="shared" ca="1" si="46"/>
        <v>0</v>
      </c>
      <c r="P193" s="69">
        <f t="shared" ca="1" si="47"/>
        <v>0</v>
      </c>
      <c r="Q193" s="69">
        <f t="shared" ca="1" si="48"/>
        <v>0</v>
      </c>
      <c r="R193" s="44">
        <f t="shared" ca="1" si="49"/>
        <v>-1.7223996842091025E-3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69">
        <f t="shared" si="37"/>
        <v>0</v>
      </c>
      <c r="G194" s="69">
        <f t="shared" si="38"/>
        <v>0</v>
      </c>
      <c r="H194" s="69">
        <f t="shared" si="39"/>
        <v>0</v>
      </c>
      <c r="I194" s="69">
        <f t="shared" si="40"/>
        <v>0</v>
      </c>
      <c r="J194" s="69">
        <f t="shared" si="41"/>
        <v>0</v>
      </c>
      <c r="K194" s="69">
        <f t="shared" si="42"/>
        <v>0</v>
      </c>
      <c r="L194" s="69">
        <f t="shared" si="43"/>
        <v>0</v>
      </c>
      <c r="M194" s="69">
        <f t="shared" ca="1" si="44"/>
        <v>1.7223996842091025E-3</v>
      </c>
      <c r="N194" s="69">
        <f t="shared" ca="1" si="45"/>
        <v>0</v>
      </c>
      <c r="O194" s="79">
        <f t="shared" ca="1" si="46"/>
        <v>0</v>
      </c>
      <c r="P194" s="69">
        <f t="shared" ca="1" si="47"/>
        <v>0</v>
      </c>
      <c r="Q194" s="69">
        <f t="shared" ca="1" si="48"/>
        <v>0</v>
      </c>
      <c r="R194" s="44">
        <f t="shared" ca="1" si="49"/>
        <v>-1.7223996842091025E-3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69">
        <f t="shared" si="37"/>
        <v>0</v>
      </c>
      <c r="G195" s="69">
        <f t="shared" si="38"/>
        <v>0</v>
      </c>
      <c r="H195" s="69">
        <f t="shared" si="39"/>
        <v>0</v>
      </c>
      <c r="I195" s="69">
        <f t="shared" si="40"/>
        <v>0</v>
      </c>
      <c r="J195" s="69">
        <f t="shared" si="41"/>
        <v>0</v>
      </c>
      <c r="K195" s="69">
        <f t="shared" si="42"/>
        <v>0</v>
      </c>
      <c r="L195" s="69">
        <f t="shared" si="43"/>
        <v>0</v>
      </c>
      <c r="M195" s="69">
        <f t="shared" ca="1" si="44"/>
        <v>1.7223996842091025E-3</v>
      </c>
      <c r="N195" s="69">
        <f t="shared" ca="1" si="45"/>
        <v>0</v>
      </c>
      <c r="O195" s="79">
        <f t="shared" ca="1" si="46"/>
        <v>0</v>
      </c>
      <c r="P195" s="69">
        <f t="shared" ca="1" si="47"/>
        <v>0</v>
      </c>
      <c r="Q195" s="69">
        <f t="shared" ca="1" si="48"/>
        <v>0</v>
      </c>
      <c r="R195" s="44">
        <f t="shared" ca="1" si="49"/>
        <v>-1.7223996842091025E-3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69">
        <f t="shared" si="37"/>
        <v>0</v>
      </c>
      <c r="G196" s="69">
        <f t="shared" si="38"/>
        <v>0</v>
      </c>
      <c r="H196" s="69">
        <f t="shared" si="39"/>
        <v>0</v>
      </c>
      <c r="I196" s="69">
        <f t="shared" si="40"/>
        <v>0</v>
      </c>
      <c r="J196" s="69">
        <f t="shared" si="41"/>
        <v>0</v>
      </c>
      <c r="K196" s="69">
        <f t="shared" si="42"/>
        <v>0</v>
      </c>
      <c r="L196" s="69">
        <f t="shared" si="43"/>
        <v>0</v>
      </c>
      <c r="M196" s="69">
        <f t="shared" ca="1" si="44"/>
        <v>1.7223996842091025E-3</v>
      </c>
      <c r="N196" s="69">
        <f t="shared" ca="1" si="45"/>
        <v>0</v>
      </c>
      <c r="O196" s="79">
        <f t="shared" ca="1" si="46"/>
        <v>0</v>
      </c>
      <c r="P196" s="69">
        <f t="shared" ca="1" si="47"/>
        <v>0</v>
      </c>
      <c r="Q196" s="69">
        <f t="shared" ca="1" si="48"/>
        <v>0</v>
      </c>
      <c r="R196" s="44">
        <f t="shared" ca="1" si="49"/>
        <v>-1.7223996842091025E-3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69">
        <f t="shared" si="37"/>
        <v>0</v>
      </c>
      <c r="G197" s="69">
        <f t="shared" si="38"/>
        <v>0</v>
      </c>
      <c r="H197" s="69">
        <f t="shared" si="39"/>
        <v>0</v>
      </c>
      <c r="I197" s="69">
        <f t="shared" si="40"/>
        <v>0</v>
      </c>
      <c r="J197" s="69">
        <f t="shared" si="41"/>
        <v>0</v>
      </c>
      <c r="K197" s="69">
        <f t="shared" si="42"/>
        <v>0</v>
      </c>
      <c r="L197" s="69">
        <f t="shared" si="43"/>
        <v>0</v>
      </c>
      <c r="M197" s="69">
        <f t="shared" ca="1" si="44"/>
        <v>1.7223996842091025E-3</v>
      </c>
      <c r="N197" s="69">
        <f t="shared" ca="1" si="45"/>
        <v>0</v>
      </c>
      <c r="O197" s="79">
        <f t="shared" ca="1" si="46"/>
        <v>0</v>
      </c>
      <c r="P197" s="69">
        <f t="shared" ca="1" si="47"/>
        <v>0</v>
      </c>
      <c r="Q197" s="69">
        <f t="shared" ca="1" si="48"/>
        <v>0</v>
      </c>
      <c r="R197" s="44">
        <f t="shared" ca="1" si="49"/>
        <v>-1.7223996842091025E-3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69">
        <f t="shared" si="37"/>
        <v>0</v>
      </c>
      <c r="G198" s="69">
        <f t="shared" si="38"/>
        <v>0</v>
      </c>
      <c r="H198" s="69">
        <f t="shared" si="39"/>
        <v>0</v>
      </c>
      <c r="I198" s="69">
        <f t="shared" si="40"/>
        <v>0</v>
      </c>
      <c r="J198" s="69">
        <f t="shared" si="41"/>
        <v>0</v>
      </c>
      <c r="K198" s="69">
        <f t="shared" si="42"/>
        <v>0</v>
      </c>
      <c r="L198" s="69">
        <f t="shared" si="43"/>
        <v>0</v>
      </c>
      <c r="M198" s="69">
        <f t="shared" ca="1" si="44"/>
        <v>1.7223996842091025E-3</v>
      </c>
      <c r="N198" s="69">
        <f t="shared" ca="1" si="45"/>
        <v>0</v>
      </c>
      <c r="O198" s="79">
        <f t="shared" ca="1" si="46"/>
        <v>0</v>
      </c>
      <c r="P198" s="69">
        <f t="shared" ca="1" si="47"/>
        <v>0</v>
      </c>
      <c r="Q198" s="69">
        <f t="shared" ca="1" si="48"/>
        <v>0</v>
      </c>
      <c r="R198" s="44">
        <f t="shared" ca="1" si="49"/>
        <v>-1.7223996842091025E-3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69">
        <f t="shared" si="37"/>
        <v>0</v>
      </c>
      <c r="G199" s="69">
        <f t="shared" si="38"/>
        <v>0</v>
      </c>
      <c r="H199" s="69">
        <f t="shared" si="39"/>
        <v>0</v>
      </c>
      <c r="I199" s="69">
        <f t="shared" si="40"/>
        <v>0</v>
      </c>
      <c r="J199" s="69">
        <f t="shared" si="41"/>
        <v>0</v>
      </c>
      <c r="K199" s="69">
        <f t="shared" si="42"/>
        <v>0</v>
      </c>
      <c r="L199" s="69">
        <f t="shared" si="43"/>
        <v>0</v>
      </c>
      <c r="M199" s="69">
        <f t="shared" ca="1" si="44"/>
        <v>1.7223996842091025E-3</v>
      </c>
      <c r="N199" s="69">
        <f t="shared" ca="1" si="45"/>
        <v>0</v>
      </c>
      <c r="O199" s="79">
        <f t="shared" ca="1" si="46"/>
        <v>0</v>
      </c>
      <c r="P199" s="69">
        <f t="shared" ca="1" si="47"/>
        <v>0</v>
      </c>
      <c r="Q199" s="69">
        <f t="shared" ca="1" si="48"/>
        <v>0</v>
      </c>
      <c r="R199" s="44">
        <f t="shared" ca="1" si="49"/>
        <v>-1.7223996842091025E-3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69">
        <f t="shared" si="37"/>
        <v>0</v>
      </c>
      <c r="G200" s="69">
        <f t="shared" si="38"/>
        <v>0</v>
      </c>
      <c r="H200" s="69">
        <f t="shared" si="39"/>
        <v>0</v>
      </c>
      <c r="I200" s="69">
        <f t="shared" si="40"/>
        <v>0</v>
      </c>
      <c r="J200" s="69">
        <f t="shared" si="41"/>
        <v>0</v>
      </c>
      <c r="K200" s="69">
        <f t="shared" si="42"/>
        <v>0</v>
      </c>
      <c r="L200" s="69">
        <f t="shared" si="43"/>
        <v>0</v>
      </c>
      <c r="M200" s="69">
        <f t="shared" ca="1" si="44"/>
        <v>1.7223996842091025E-3</v>
      </c>
      <c r="N200" s="69">
        <f t="shared" ca="1" si="45"/>
        <v>0</v>
      </c>
      <c r="O200" s="79">
        <f t="shared" ca="1" si="46"/>
        <v>0</v>
      </c>
      <c r="P200" s="69">
        <f t="shared" ca="1" si="47"/>
        <v>0</v>
      </c>
      <c r="Q200" s="69">
        <f t="shared" ca="1" si="48"/>
        <v>0</v>
      </c>
      <c r="R200" s="44">
        <f t="shared" ca="1" si="49"/>
        <v>-1.7223996842091025E-3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69">
        <f t="shared" si="37"/>
        <v>0</v>
      </c>
      <c r="G201" s="69">
        <f t="shared" si="38"/>
        <v>0</v>
      </c>
      <c r="H201" s="69">
        <f t="shared" si="39"/>
        <v>0</v>
      </c>
      <c r="I201" s="69">
        <f t="shared" si="40"/>
        <v>0</v>
      </c>
      <c r="J201" s="69">
        <f t="shared" si="41"/>
        <v>0</v>
      </c>
      <c r="K201" s="69">
        <f t="shared" si="42"/>
        <v>0</v>
      </c>
      <c r="L201" s="69">
        <f t="shared" si="43"/>
        <v>0</v>
      </c>
      <c r="M201" s="69">
        <f t="shared" ca="1" si="44"/>
        <v>1.7223996842091025E-3</v>
      </c>
      <c r="N201" s="69">
        <f t="shared" ca="1" si="45"/>
        <v>0</v>
      </c>
      <c r="O201" s="79">
        <f t="shared" ca="1" si="46"/>
        <v>0</v>
      </c>
      <c r="P201" s="69">
        <f t="shared" ca="1" si="47"/>
        <v>0</v>
      </c>
      <c r="Q201" s="69">
        <f t="shared" ca="1" si="48"/>
        <v>0</v>
      </c>
      <c r="R201" s="44">
        <f t="shared" ca="1" si="49"/>
        <v>-1.7223996842091025E-3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69">
        <f t="shared" si="37"/>
        <v>0</v>
      </c>
      <c r="G202" s="69">
        <f t="shared" si="38"/>
        <v>0</v>
      </c>
      <c r="H202" s="69">
        <f t="shared" si="39"/>
        <v>0</v>
      </c>
      <c r="I202" s="69">
        <f t="shared" si="40"/>
        <v>0</v>
      </c>
      <c r="J202" s="69">
        <f t="shared" si="41"/>
        <v>0</v>
      </c>
      <c r="K202" s="69">
        <f t="shared" si="42"/>
        <v>0</v>
      </c>
      <c r="L202" s="69">
        <f t="shared" si="43"/>
        <v>0</v>
      </c>
      <c r="M202" s="69">
        <f t="shared" ca="1" si="44"/>
        <v>1.7223996842091025E-3</v>
      </c>
      <c r="N202" s="69">
        <f t="shared" ca="1" si="45"/>
        <v>0</v>
      </c>
      <c r="O202" s="79">
        <f t="shared" ca="1" si="46"/>
        <v>0</v>
      </c>
      <c r="P202" s="69">
        <f t="shared" ca="1" si="47"/>
        <v>0</v>
      </c>
      <c r="Q202" s="69">
        <f t="shared" ca="1" si="48"/>
        <v>0</v>
      </c>
      <c r="R202" s="44">
        <f t="shared" ca="1" si="49"/>
        <v>-1.7223996842091025E-3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69">
        <f t="shared" si="37"/>
        <v>0</v>
      </c>
      <c r="G203" s="69">
        <f t="shared" si="38"/>
        <v>0</v>
      </c>
      <c r="H203" s="69">
        <f t="shared" si="39"/>
        <v>0</v>
      </c>
      <c r="I203" s="69">
        <f t="shared" si="40"/>
        <v>0</v>
      </c>
      <c r="J203" s="69">
        <f t="shared" si="41"/>
        <v>0</v>
      </c>
      <c r="K203" s="69">
        <f t="shared" si="42"/>
        <v>0</v>
      </c>
      <c r="L203" s="69">
        <f t="shared" si="43"/>
        <v>0</v>
      </c>
      <c r="M203" s="69">
        <f t="shared" ca="1" si="44"/>
        <v>1.7223996842091025E-3</v>
      </c>
      <c r="N203" s="69">
        <f t="shared" ca="1" si="45"/>
        <v>0</v>
      </c>
      <c r="O203" s="79">
        <f t="shared" ca="1" si="46"/>
        <v>0</v>
      </c>
      <c r="P203" s="69">
        <f t="shared" ca="1" si="47"/>
        <v>0</v>
      </c>
      <c r="Q203" s="69">
        <f t="shared" ca="1" si="48"/>
        <v>0</v>
      </c>
      <c r="R203" s="44">
        <f t="shared" ca="1" si="49"/>
        <v>-1.7223996842091025E-3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69">
        <f t="shared" si="37"/>
        <v>0</v>
      </c>
      <c r="G204" s="69">
        <f t="shared" si="38"/>
        <v>0</v>
      </c>
      <c r="H204" s="69">
        <f t="shared" si="39"/>
        <v>0</v>
      </c>
      <c r="I204" s="69">
        <f t="shared" si="40"/>
        <v>0</v>
      </c>
      <c r="J204" s="69">
        <f t="shared" si="41"/>
        <v>0</v>
      </c>
      <c r="K204" s="69">
        <f t="shared" si="42"/>
        <v>0</v>
      </c>
      <c r="L204" s="69">
        <f t="shared" si="43"/>
        <v>0</v>
      </c>
      <c r="M204" s="69">
        <f t="shared" ca="1" si="44"/>
        <v>1.7223996842091025E-3</v>
      </c>
      <c r="N204" s="69">
        <f t="shared" ca="1" si="45"/>
        <v>0</v>
      </c>
      <c r="O204" s="79">
        <f t="shared" ca="1" si="46"/>
        <v>0</v>
      </c>
      <c r="P204" s="69">
        <f t="shared" ca="1" si="47"/>
        <v>0</v>
      </c>
      <c r="Q204" s="69">
        <f t="shared" ca="1" si="48"/>
        <v>0</v>
      </c>
      <c r="R204" s="44">
        <f t="shared" ca="1" si="49"/>
        <v>-1.7223996842091025E-3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69">
        <f t="shared" si="37"/>
        <v>0</v>
      </c>
      <c r="G205" s="69">
        <f t="shared" si="38"/>
        <v>0</v>
      </c>
      <c r="H205" s="69">
        <f t="shared" si="39"/>
        <v>0</v>
      </c>
      <c r="I205" s="69">
        <f t="shared" si="40"/>
        <v>0</v>
      </c>
      <c r="J205" s="69">
        <f t="shared" si="41"/>
        <v>0</v>
      </c>
      <c r="K205" s="69">
        <f t="shared" si="42"/>
        <v>0</v>
      </c>
      <c r="L205" s="69">
        <f t="shared" si="43"/>
        <v>0</v>
      </c>
      <c r="M205" s="69">
        <f t="shared" ca="1" si="44"/>
        <v>1.7223996842091025E-3</v>
      </c>
      <c r="N205" s="69">
        <f t="shared" ca="1" si="45"/>
        <v>0</v>
      </c>
      <c r="O205" s="79">
        <f t="shared" ca="1" si="46"/>
        <v>0</v>
      </c>
      <c r="P205" s="69">
        <f t="shared" ca="1" si="47"/>
        <v>0</v>
      </c>
      <c r="Q205" s="69">
        <f t="shared" ca="1" si="48"/>
        <v>0</v>
      </c>
      <c r="R205" s="44">
        <f t="shared" ca="1" si="49"/>
        <v>-1.7223996842091025E-3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69">
        <f t="shared" si="37"/>
        <v>0</v>
      </c>
      <c r="G206" s="69">
        <f t="shared" si="38"/>
        <v>0</v>
      </c>
      <c r="H206" s="69">
        <f t="shared" si="39"/>
        <v>0</v>
      </c>
      <c r="I206" s="69">
        <f t="shared" si="40"/>
        <v>0</v>
      </c>
      <c r="J206" s="69">
        <f t="shared" si="41"/>
        <v>0</v>
      </c>
      <c r="K206" s="69">
        <f t="shared" si="42"/>
        <v>0</v>
      </c>
      <c r="L206" s="69">
        <f t="shared" si="43"/>
        <v>0</v>
      </c>
      <c r="M206" s="69">
        <f t="shared" ca="1" si="44"/>
        <v>1.7223996842091025E-3</v>
      </c>
      <c r="N206" s="69">
        <f t="shared" ca="1" si="45"/>
        <v>0</v>
      </c>
      <c r="O206" s="79">
        <f t="shared" ca="1" si="46"/>
        <v>0</v>
      </c>
      <c r="P206" s="69">
        <f t="shared" ca="1" si="47"/>
        <v>0</v>
      </c>
      <c r="Q206" s="69">
        <f t="shared" ca="1" si="48"/>
        <v>0</v>
      </c>
      <c r="R206" s="44">
        <f t="shared" ca="1" si="49"/>
        <v>-1.7223996842091025E-3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69">
        <f t="shared" si="37"/>
        <v>0</v>
      </c>
      <c r="G207" s="69">
        <f t="shared" si="38"/>
        <v>0</v>
      </c>
      <c r="H207" s="69">
        <f t="shared" si="39"/>
        <v>0</v>
      </c>
      <c r="I207" s="69">
        <f t="shared" si="40"/>
        <v>0</v>
      </c>
      <c r="J207" s="69">
        <f t="shared" si="41"/>
        <v>0</v>
      </c>
      <c r="K207" s="69">
        <f t="shared" si="42"/>
        <v>0</v>
      </c>
      <c r="L207" s="69">
        <f t="shared" si="43"/>
        <v>0</v>
      </c>
      <c r="M207" s="69">
        <f t="shared" ca="1" si="44"/>
        <v>1.7223996842091025E-3</v>
      </c>
      <c r="N207" s="69">
        <f t="shared" ca="1" si="45"/>
        <v>0</v>
      </c>
      <c r="O207" s="79">
        <f t="shared" ca="1" si="46"/>
        <v>0</v>
      </c>
      <c r="P207" s="69">
        <f t="shared" ca="1" si="47"/>
        <v>0</v>
      </c>
      <c r="Q207" s="69">
        <f t="shared" ca="1" si="48"/>
        <v>0</v>
      </c>
      <c r="R207" s="44">
        <f t="shared" ca="1" si="49"/>
        <v>-1.7223996842091025E-3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69">
        <f t="shared" si="37"/>
        <v>0</v>
      </c>
      <c r="G208" s="69">
        <f t="shared" si="38"/>
        <v>0</v>
      </c>
      <c r="H208" s="69">
        <f t="shared" si="39"/>
        <v>0</v>
      </c>
      <c r="I208" s="69">
        <f t="shared" si="40"/>
        <v>0</v>
      </c>
      <c r="J208" s="69">
        <f t="shared" si="41"/>
        <v>0</v>
      </c>
      <c r="K208" s="69">
        <f t="shared" si="42"/>
        <v>0</v>
      </c>
      <c r="L208" s="69">
        <f t="shared" si="43"/>
        <v>0</v>
      </c>
      <c r="M208" s="69">
        <f t="shared" ca="1" si="44"/>
        <v>1.7223996842091025E-3</v>
      </c>
      <c r="N208" s="69">
        <f t="shared" ca="1" si="45"/>
        <v>0</v>
      </c>
      <c r="O208" s="79">
        <f t="shared" ca="1" si="46"/>
        <v>0</v>
      </c>
      <c r="P208" s="69">
        <f t="shared" ca="1" si="47"/>
        <v>0</v>
      </c>
      <c r="Q208" s="69">
        <f t="shared" ca="1" si="48"/>
        <v>0</v>
      </c>
      <c r="R208" s="44">
        <f t="shared" ca="1" si="49"/>
        <v>-1.7223996842091025E-3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69">
        <f t="shared" si="37"/>
        <v>0</v>
      </c>
      <c r="G209" s="69">
        <f t="shared" si="38"/>
        <v>0</v>
      </c>
      <c r="H209" s="69">
        <f t="shared" si="39"/>
        <v>0</v>
      </c>
      <c r="I209" s="69">
        <f t="shared" si="40"/>
        <v>0</v>
      </c>
      <c r="J209" s="69">
        <f t="shared" si="41"/>
        <v>0</v>
      </c>
      <c r="K209" s="69">
        <f t="shared" si="42"/>
        <v>0</v>
      </c>
      <c r="L209" s="69">
        <f t="shared" si="43"/>
        <v>0</v>
      </c>
      <c r="M209" s="69">
        <f t="shared" ca="1" si="44"/>
        <v>1.7223996842091025E-3</v>
      </c>
      <c r="N209" s="69">
        <f t="shared" ca="1" si="45"/>
        <v>0</v>
      </c>
      <c r="O209" s="79">
        <f t="shared" ca="1" si="46"/>
        <v>0</v>
      </c>
      <c r="P209" s="69">
        <f t="shared" ca="1" si="47"/>
        <v>0</v>
      </c>
      <c r="Q209" s="69">
        <f t="shared" ca="1" si="48"/>
        <v>0</v>
      </c>
      <c r="R209" s="44">
        <f t="shared" ca="1" si="49"/>
        <v>-1.7223996842091025E-3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69">
        <f t="shared" si="37"/>
        <v>0</v>
      </c>
      <c r="G210" s="69">
        <f t="shared" si="38"/>
        <v>0</v>
      </c>
      <c r="H210" s="69">
        <f t="shared" si="39"/>
        <v>0</v>
      </c>
      <c r="I210" s="69">
        <f t="shared" si="40"/>
        <v>0</v>
      </c>
      <c r="J210" s="69">
        <f t="shared" si="41"/>
        <v>0</v>
      </c>
      <c r="K210" s="69">
        <f t="shared" si="42"/>
        <v>0</v>
      </c>
      <c r="L210" s="69">
        <f t="shared" si="43"/>
        <v>0</v>
      </c>
      <c r="M210" s="69">
        <f t="shared" ca="1" si="44"/>
        <v>1.7223996842091025E-3</v>
      </c>
      <c r="N210" s="69">
        <f t="shared" ca="1" si="45"/>
        <v>0</v>
      </c>
      <c r="O210" s="79">
        <f t="shared" ca="1" si="46"/>
        <v>0</v>
      </c>
      <c r="P210" s="69">
        <f t="shared" ca="1" si="47"/>
        <v>0</v>
      </c>
      <c r="Q210" s="69">
        <f t="shared" ca="1" si="48"/>
        <v>0</v>
      </c>
      <c r="R210" s="44">
        <f t="shared" ca="1" si="49"/>
        <v>-1.7223996842091025E-3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69">
        <f t="shared" si="37"/>
        <v>0</v>
      </c>
      <c r="G211" s="69">
        <f t="shared" si="38"/>
        <v>0</v>
      </c>
      <c r="H211" s="69">
        <f t="shared" si="39"/>
        <v>0</v>
      </c>
      <c r="I211" s="69">
        <f t="shared" si="40"/>
        <v>0</v>
      </c>
      <c r="J211" s="69">
        <f t="shared" si="41"/>
        <v>0</v>
      </c>
      <c r="K211" s="69">
        <f t="shared" si="42"/>
        <v>0</v>
      </c>
      <c r="L211" s="69">
        <f t="shared" si="43"/>
        <v>0</v>
      </c>
      <c r="M211" s="69">
        <f t="shared" ca="1" si="44"/>
        <v>1.7223996842091025E-3</v>
      </c>
      <c r="N211" s="69">
        <f t="shared" ca="1" si="45"/>
        <v>0</v>
      </c>
      <c r="O211" s="79">
        <f t="shared" ca="1" si="46"/>
        <v>0</v>
      </c>
      <c r="P211" s="69">
        <f t="shared" ca="1" si="47"/>
        <v>0</v>
      </c>
      <c r="Q211" s="69">
        <f t="shared" ca="1" si="48"/>
        <v>0</v>
      </c>
      <c r="R211" s="44">
        <f t="shared" ca="1" si="49"/>
        <v>-1.7223996842091025E-3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69">
        <f t="shared" si="37"/>
        <v>0</v>
      </c>
      <c r="G212" s="69">
        <f t="shared" si="38"/>
        <v>0</v>
      </c>
      <c r="H212" s="69">
        <f t="shared" si="39"/>
        <v>0</v>
      </c>
      <c r="I212" s="69">
        <f t="shared" si="40"/>
        <v>0</v>
      </c>
      <c r="J212" s="69">
        <f t="shared" si="41"/>
        <v>0</v>
      </c>
      <c r="K212" s="69">
        <f t="shared" si="42"/>
        <v>0</v>
      </c>
      <c r="L212" s="69">
        <f t="shared" si="43"/>
        <v>0</v>
      </c>
      <c r="M212" s="69">
        <f t="shared" ca="1" si="44"/>
        <v>1.7223996842091025E-3</v>
      </c>
      <c r="N212" s="69">
        <f t="shared" ca="1" si="45"/>
        <v>0</v>
      </c>
      <c r="O212" s="79">
        <f t="shared" ca="1" si="46"/>
        <v>0</v>
      </c>
      <c r="P212" s="69">
        <f t="shared" ca="1" si="47"/>
        <v>0</v>
      </c>
      <c r="Q212" s="69">
        <f t="shared" ca="1" si="48"/>
        <v>0</v>
      </c>
      <c r="R212" s="44">
        <f t="shared" ca="1" si="49"/>
        <v>-1.7223996842091025E-3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69">
        <f t="shared" ref="F213:F276" si="52">$C213*D213</f>
        <v>0</v>
      </c>
      <c r="G213" s="69">
        <f t="shared" ref="G213:G276" si="53">$C213*E213</f>
        <v>0</v>
      </c>
      <c r="H213" s="69">
        <f t="shared" ref="H213:H276" si="54">C213*D213*D213</f>
        <v>0</v>
      </c>
      <c r="I213" s="69">
        <f t="shared" ref="I213:I276" si="55">C213*D213*D213*D213</f>
        <v>0</v>
      </c>
      <c r="J213" s="69">
        <f t="shared" ref="J213:J276" si="56">C213*D213*D213*D213*D213</f>
        <v>0</v>
      </c>
      <c r="K213" s="69">
        <f t="shared" ref="K213:K276" si="57">C213*E213*D213</f>
        <v>0</v>
      </c>
      <c r="L213" s="69">
        <f t="shared" ref="L213:L276" si="58">C213*E213*D213*D213</f>
        <v>0</v>
      </c>
      <c r="M213" s="69">
        <f t="shared" ref="M213:M276" ca="1" si="59">+E$4+E$5*D213+E$6*D213^2</f>
        <v>1.7223996842091025E-3</v>
      </c>
      <c r="N213" s="69">
        <f t="shared" ref="N213:N276" ca="1" si="60">C213*(M213-E213)^2</f>
        <v>0</v>
      </c>
      <c r="O213" s="79">
        <f t="shared" ref="O213:O276" ca="1" si="61">(C213*O$1-O$2*F213+O$3*H213)^2</f>
        <v>0</v>
      </c>
      <c r="P213" s="69">
        <f t="shared" ref="P213:P276" ca="1" si="62">(-C213*O$2+O$4*F213-O$5*H213)^2</f>
        <v>0</v>
      </c>
      <c r="Q213" s="69">
        <f t="shared" ref="Q213:Q276" ca="1" si="63">+(C213*O$3-F213*O$5+H213*O$6)^2</f>
        <v>0</v>
      </c>
      <c r="R213" s="44">
        <f t="shared" ref="R213:R276" ca="1" si="64">+E213-M213</f>
        <v>-1.7223996842091025E-3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69">
        <f t="shared" si="52"/>
        <v>0</v>
      </c>
      <c r="G214" s="69">
        <f t="shared" si="53"/>
        <v>0</v>
      </c>
      <c r="H214" s="69">
        <f t="shared" si="54"/>
        <v>0</v>
      </c>
      <c r="I214" s="69">
        <f t="shared" si="55"/>
        <v>0</v>
      </c>
      <c r="J214" s="69">
        <f t="shared" si="56"/>
        <v>0</v>
      </c>
      <c r="K214" s="69">
        <f t="shared" si="57"/>
        <v>0</v>
      </c>
      <c r="L214" s="69">
        <f t="shared" si="58"/>
        <v>0</v>
      </c>
      <c r="M214" s="69">
        <f t="shared" ca="1" si="59"/>
        <v>1.7223996842091025E-3</v>
      </c>
      <c r="N214" s="69">
        <f t="shared" ca="1" si="60"/>
        <v>0</v>
      </c>
      <c r="O214" s="79">
        <f t="shared" ca="1" si="61"/>
        <v>0</v>
      </c>
      <c r="P214" s="69">
        <f t="shared" ca="1" si="62"/>
        <v>0</v>
      </c>
      <c r="Q214" s="69">
        <f t="shared" ca="1" si="63"/>
        <v>0</v>
      </c>
      <c r="R214" s="44">
        <f t="shared" ca="1" si="64"/>
        <v>-1.7223996842091025E-3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69">
        <f t="shared" si="52"/>
        <v>0</v>
      </c>
      <c r="G215" s="69">
        <f t="shared" si="53"/>
        <v>0</v>
      </c>
      <c r="H215" s="69">
        <f t="shared" si="54"/>
        <v>0</v>
      </c>
      <c r="I215" s="69">
        <f t="shared" si="55"/>
        <v>0</v>
      </c>
      <c r="J215" s="69">
        <f t="shared" si="56"/>
        <v>0</v>
      </c>
      <c r="K215" s="69">
        <f t="shared" si="57"/>
        <v>0</v>
      </c>
      <c r="L215" s="69">
        <f t="shared" si="58"/>
        <v>0</v>
      </c>
      <c r="M215" s="69">
        <f t="shared" ca="1" si="59"/>
        <v>1.7223996842091025E-3</v>
      </c>
      <c r="N215" s="69">
        <f t="shared" ca="1" si="60"/>
        <v>0</v>
      </c>
      <c r="O215" s="79">
        <f t="shared" ca="1" si="61"/>
        <v>0</v>
      </c>
      <c r="P215" s="69">
        <f t="shared" ca="1" si="62"/>
        <v>0</v>
      </c>
      <c r="Q215" s="69">
        <f t="shared" ca="1" si="63"/>
        <v>0</v>
      </c>
      <c r="R215" s="44">
        <f t="shared" ca="1" si="64"/>
        <v>-1.7223996842091025E-3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69">
        <f t="shared" si="52"/>
        <v>0</v>
      </c>
      <c r="G216" s="69">
        <f t="shared" si="53"/>
        <v>0</v>
      </c>
      <c r="H216" s="69">
        <f t="shared" si="54"/>
        <v>0</v>
      </c>
      <c r="I216" s="69">
        <f t="shared" si="55"/>
        <v>0</v>
      </c>
      <c r="J216" s="69">
        <f t="shared" si="56"/>
        <v>0</v>
      </c>
      <c r="K216" s="69">
        <f t="shared" si="57"/>
        <v>0</v>
      </c>
      <c r="L216" s="69">
        <f t="shared" si="58"/>
        <v>0</v>
      </c>
      <c r="M216" s="69">
        <f t="shared" ca="1" si="59"/>
        <v>1.7223996842091025E-3</v>
      </c>
      <c r="N216" s="69">
        <f t="shared" ca="1" si="60"/>
        <v>0</v>
      </c>
      <c r="O216" s="79">
        <f t="shared" ca="1" si="61"/>
        <v>0</v>
      </c>
      <c r="P216" s="69">
        <f t="shared" ca="1" si="62"/>
        <v>0</v>
      </c>
      <c r="Q216" s="69">
        <f t="shared" ca="1" si="63"/>
        <v>0</v>
      </c>
      <c r="R216" s="44">
        <f t="shared" ca="1" si="64"/>
        <v>-1.7223996842091025E-3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69">
        <f t="shared" si="52"/>
        <v>0</v>
      </c>
      <c r="G217" s="69">
        <f t="shared" si="53"/>
        <v>0</v>
      </c>
      <c r="H217" s="69">
        <f t="shared" si="54"/>
        <v>0</v>
      </c>
      <c r="I217" s="69">
        <f t="shared" si="55"/>
        <v>0</v>
      </c>
      <c r="J217" s="69">
        <f t="shared" si="56"/>
        <v>0</v>
      </c>
      <c r="K217" s="69">
        <f t="shared" si="57"/>
        <v>0</v>
      </c>
      <c r="L217" s="69">
        <f t="shared" si="58"/>
        <v>0</v>
      </c>
      <c r="M217" s="69">
        <f t="shared" ca="1" si="59"/>
        <v>1.7223996842091025E-3</v>
      </c>
      <c r="N217" s="69">
        <f t="shared" ca="1" si="60"/>
        <v>0</v>
      </c>
      <c r="O217" s="79">
        <f t="shared" ca="1" si="61"/>
        <v>0</v>
      </c>
      <c r="P217" s="69">
        <f t="shared" ca="1" si="62"/>
        <v>0</v>
      </c>
      <c r="Q217" s="69">
        <f t="shared" ca="1" si="63"/>
        <v>0</v>
      </c>
      <c r="R217" s="44">
        <f t="shared" ca="1" si="64"/>
        <v>-1.7223996842091025E-3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69">
        <f t="shared" si="52"/>
        <v>0</v>
      </c>
      <c r="G218" s="69">
        <f t="shared" si="53"/>
        <v>0</v>
      </c>
      <c r="H218" s="69">
        <f t="shared" si="54"/>
        <v>0</v>
      </c>
      <c r="I218" s="69">
        <f t="shared" si="55"/>
        <v>0</v>
      </c>
      <c r="J218" s="69">
        <f t="shared" si="56"/>
        <v>0</v>
      </c>
      <c r="K218" s="69">
        <f t="shared" si="57"/>
        <v>0</v>
      </c>
      <c r="L218" s="69">
        <f t="shared" si="58"/>
        <v>0</v>
      </c>
      <c r="M218" s="69">
        <f t="shared" ca="1" si="59"/>
        <v>1.7223996842091025E-3</v>
      </c>
      <c r="N218" s="69">
        <f t="shared" ca="1" si="60"/>
        <v>0</v>
      </c>
      <c r="O218" s="79">
        <f t="shared" ca="1" si="61"/>
        <v>0</v>
      </c>
      <c r="P218" s="69">
        <f t="shared" ca="1" si="62"/>
        <v>0</v>
      </c>
      <c r="Q218" s="69">
        <f t="shared" ca="1" si="63"/>
        <v>0</v>
      </c>
      <c r="R218" s="44">
        <f t="shared" ca="1" si="64"/>
        <v>-1.7223996842091025E-3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69">
        <f t="shared" si="52"/>
        <v>0</v>
      </c>
      <c r="G219" s="69">
        <f t="shared" si="53"/>
        <v>0</v>
      </c>
      <c r="H219" s="69">
        <f t="shared" si="54"/>
        <v>0</v>
      </c>
      <c r="I219" s="69">
        <f t="shared" si="55"/>
        <v>0</v>
      </c>
      <c r="J219" s="69">
        <f t="shared" si="56"/>
        <v>0</v>
      </c>
      <c r="K219" s="69">
        <f t="shared" si="57"/>
        <v>0</v>
      </c>
      <c r="L219" s="69">
        <f t="shared" si="58"/>
        <v>0</v>
      </c>
      <c r="M219" s="69">
        <f t="shared" ca="1" si="59"/>
        <v>1.7223996842091025E-3</v>
      </c>
      <c r="N219" s="69">
        <f t="shared" ca="1" si="60"/>
        <v>0</v>
      </c>
      <c r="O219" s="79">
        <f t="shared" ca="1" si="61"/>
        <v>0</v>
      </c>
      <c r="P219" s="69">
        <f t="shared" ca="1" si="62"/>
        <v>0</v>
      </c>
      <c r="Q219" s="69">
        <f t="shared" ca="1" si="63"/>
        <v>0</v>
      </c>
      <c r="R219" s="44">
        <f t="shared" ca="1" si="64"/>
        <v>-1.7223996842091025E-3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69">
        <f t="shared" si="52"/>
        <v>0</v>
      </c>
      <c r="G220" s="69">
        <f t="shared" si="53"/>
        <v>0</v>
      </c>
      <c r="H220" s="69">
        <f t="shared" si="54"/>
        <v>0</v>
      </c>
      <c r="I220" s="69">
        <f t="shared" si="55"/>
        <v>0</v>
      </c>
      <c r="J220" s="69">
        <f t="shared" si="56"/>
        <v>0</v>
      </c>
      <c r="K220" s="69">
        <f t="shared" si="57"/>
        <v>0</v>
      </c>
      <c r="L220" s="69">
        <f t="shared" si="58"/>
        <v>0</v>
      </c>
      <c r="M220" s="69">
        <f t="shared" ca="1" si="59"/>
        <v>1.7223996842091025E-3</v>
      </c>
      <c r="N220" s="69">
        <f t="shared" ca="1" si="60"/>
        <v>0</v>
      </c>
      <c r="O220" s="79">
        <f t="shared" ca="1" si="61"/>
        <v>0</v>
      </c>
      <c r="P220" s="69">
        <f t="shared" ca="1" si="62"/>
        <v>0</v>
      </c>
      <c r="Q220" s="69">
        <f t="shared" ca="1" si="63"/>
        <v>0</v>
      </c>
      <c r="R220" s="44">
        <f t="shared" ca="1" si="64"/>
        <v>-1.7223996842091025E-3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69">
        <f t="shared" si="52"/>
        <v>0</v>
      </c>
      <c r="G221" s="69">
        <f t="shared" si="53"/>
        <v>0</v>
      </c>
      <c r="H221" s="69">
        <f t="shared" si="54"/>
        <v>0</v>
      </c>
      <c r="I221" s="69">
        <f t="shared" si="55"/>
        <v>0</v>
      </c>
      <c r="J221" s="69">
        <f t="shared" si="56"/>
        <v>0</v>
      </c>
      <c r="K221" s="69">
        <f t="shared" si="57"/>
        <v>0</v>
      </c>
      <c r="L221" s="69">
        <f t="shared" si="58"/>
        <v>0</v>
      </c>
      <c r="M221" s="69">
        <f t="shared" ca="1" si="59"/>
        <v>1.7223996842091025E-3</v>
      </c>
      <c r="N221" s="69">
        <f t="shared" ca="1" si="60"/>
        <v>0</v>
      </c>
      <c r="O221" s="79">
        <f t="shared" ca="1" si="61"/>
        <v>0</v>
      </c>
      <c r="P221" s="69">
        <f t="shared" ca="1" si="62"/>
        <v>0</v>
      </c>
      <c r="Q221" s="69">
        <f t="shared" ca="1" si="63"/>
        <v>0</v>
      </c>
      <c r="R221" s="44">
        <f t="shared" ca="1" si="64"/>
        <v>-1.7223996842091025E-3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69">
        <f t="shared" si="52"/>
        <v>0</v>
      </c>
      <c r="G222" s="69">
        <f t="shared" si="53"/>
        <v>0</v>
      </c>
      <c r="H222" s="69">
        <f t="shared" si="54"/>
        <v>0</v>
      </c>
      <c r="I222" s="69">
        <f t="shared" si="55"/>
        <v>0</v>
      </c>
      <c r="J222" s="69">
        <f t="shared" si="56"/>
        <v>0</v>
      </c>
      <c r="K222" s="69">
        <f t="shared" si="57"/>
        <v>0</v>
      </c>
      <c r="L222" s="69">
        <f t="shared" si="58"/>
        <v>0</v>
      </c>
      <c r="M222" s="69">
        <f t="shared" ca="1" si="59"/>
        <v>1.7223996842091025E-3</v>
      </c>
      <c r="N222" s="69">
        <f t="shared" ca="1" si="60"/>
        <v>0</v>
      </c>
      <c r="O222" s="79">
        <f t="shared" ca="1" si="61"/>
        <v>0</v>
      </c>
      <c r="P222" s="69">
        <f t="shared" ca="1" si="62"/>
        <v>0</v>
      </c>
      <c r="Q222" s="69">
        <f t="shared" ca="1" si="63"/>
        <v>0</v>
      </c>
      <c r="R222" s="44">
        <f t="shared" ca="1" si="64"/>
        <v>-1.7223996842091025E-3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69">
        <f t="shared" si="52"/>
        <v>0</v>
      </c>
      <c r="G223" s="69">
        <f t="shared" si="53"/>
        <v>0</v>
      </c>
      <c r="H223" s="69">
        <f t="shared" si="54"/>
        <v>0</v>
      </c>
      <c r="I223" s="69">
        <f t="shared" si="55"/>
        <v>0</v>
      </c>
      <c r="J223" s="69">
        <f t="shared" si="56"/>
        <v>0</v>
      </c>
      <c r="K223" s="69">
        <f t="shared" si="57"/>
        <v>0</v>
      </c>
      <c r="L223" s="69">
        <f t="shared" si="58"/>
        <v>0</v>
      </c>
      <c r="M223" s="69">
        <f t="shared" ca="1" si="59"/>
        <v>1.7223996842091025E-3</v>
      </c>
      <c r="N223" s="69">
        <f t="shared" ca="1" si="60"/>
        <v>0</v>
      </c>
      <c r="O223" s="79">
        <f t="shared" ca="1" si="61"/>
        <v>0</v>
      </c>
      <c r="P223" s="69">
        <f t="shared" ca="1" si="62"/>
        <v>0</v>
      </c>
      <c r="Q223" s="69">
        <f t="shared" ca="1" si="63"/>
        <v>0</v>
      </c>
      <c r="R223" s="44">
        <f t="shared" ca="1" si="64"/>
        <v>-1.7223996842091025E-3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69">
        <f t="shared" si="52"/>
        <v>0</v>
      </c>
      <c r="G224" s="69">
        <f t="shared" si="53"/>
        <v>0</v>
      </c>
      <c r="H224" s="69">
        <f t="shared" si="54"/>
        <v>0</v>
      </c>
      <c r="I224" s="69">
        <f t="shared" si="55"/>
        <v>0</v>
      </c>
      <c r="J224" s="69">
        <f t="shared" si="56"/>
        <v>0</v>
      </c>
      <c r="K224" s="69">
        <f t="shared" si="57"/>
        <v>0</v>
      </c>
      <c r="L224" s="69">
        <f t="shared" si="58"/>
        <v>0</v>
      </c>
      <c r="M224" s="69">
        <f t="shared" ca="1" si="59"/>
        <v>1.7223996842091025E-3</v>
      </c>
      <c r="N224" s="69">
        <f t="shared" ca="1" si="60"/>
        <v>0</v>
      </c>
      <c r="O224" s="79">
        <f t="shared" ca="1" si="61"/>
        <v>0</v>
      </c>
      <c r="P224" s="69">
        <f t="shared" ca="1" si="62"/>
        <v>0</v>
      </c>
      <c r="Q224" s="69">
        <f t="shared" ca="1" si="63"/>
        <v>0</v>
      </c>
      <c r="R224" s="44">
        <f t="shared" ca="1" si="64"/>
        <v>-1.7223996842091025E-3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69">
        <f t="shared" si="52"/>
        <v>0</v>
      </c>
      <c r="G225" s="69">
        <f t="shared" si="53"/>
        <v>0</v>
      </c>
      <c r="H225" s="69">
        <f t="shared" si="54"/>
        <v>0</v>
      </c>
      <c r="I225" s="69">
        <f t="shared" si="55"/>
        <v>0</v>
      </c>
      <c r="J225" s="69">
        <f t="shared" si="56"/>
        <v>0</v>
      </c>
      <c r="K225" s="69">
        <f t="shared" si="57"/>
        <v>0</v>
      </c>
      <c r="L225" s="69">
        <f t="shared" si="58"/>
        <v>0</v>
      </c>
      <c r="M225" s="69">
        <f t="shared" ca="1" si="59"/>
        <v>1.7223996842091025E-3</v>
      </c>
      <c r="N225" s="69">
        <f t="shared" ca="1" si="60"/>
        <v>0</v>
      </c>
      <c r="O225" s="79">
        <f t="shared" ca="1" si="61"/>
        <v>0</v>
      </c>
      <c r="P225" s="69">
        <f t="shared" ca="1" si="62"/>
        <v>0</v>
      </c>
      <c r="Q225" s="69">
        <f t="shared" ca="1" si="63"/>
        <v>0</v>
      </c>
      <c r="R225" s="44">
        <f t="shared" ca="1" si="64"/>
        <v>-1.7223996842091025E-3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69">
        <f t="shared" si="52"/>
        <v>0</v>
      </c>
      <c r="G226" s="69">
        <f t="shared" si="53"/>
        <v>0</v>
      </c>
      <c r="H226" s="69">
        <f t="shared" si="54"/>
        <v>0</v>
      </c>
      <c r="I226" s="69">
        <f t="shared" si="55"/>
        <v>0</v>
      </c>
      <c r="J226" s="69">
        <f t="shared" si="56"/>
        <v>0</v>
      </c>
      <c r="K226" s="69">
        <f t="shared" si="57"/>
        <v>0</v>
      </c>
      <c r="L226" s="69">
        <f t="shared" si="58"/>
        <v>0</v>
      </c>
      <c r="M226" s="69">
        <f t="shared" ca="1" si="59"/>
        <v>1.7223996842091025E-3</v>
      </c>
      <c r="N226" s="69">
        <f t="shared" ca="1" si="60"/>
        <v>0</v>
      </c>
      <c r="O226" s="79">
        <f t="shared" ca="1" si="61"/>
        <v>0</v>
      </c>
      <c r="P226" s="69">
        <f t="shared" ca="1" si="62"/>
        <v>0</v>
      </c>
      <c r="Q226" s="69">
        <f t="shared" ca="1" si="63"/>
        <v>0</v>
      </c>
      <c r="R226" s="44">
        <f t="shared" ca="1" si="64"/>
        <v>-1.7223996842091025E-3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69">
        <f t="shared" si="52"/>
        <v>0</v>
      </c>
      <c r="G227" s="69">
        <f t="shared" si="53"/>
        <v>0</v>
      </c>
      <c r="H227" s="69">
        <f t="shared" si="54"/>
        <v>0</v>
      </c>
      <c r="I227" s="69">
        <f t="shared" si="55"/>
        <v>0</v>
      </c>
      <c r="J227" s="69">
        <f t="shared" si="56"/>
        <v>0</v>
      </c>
      <c r="K227" s="69">
        <f t="shared" si="57"/>
        <v>0</v>
      </c>
      <c r="L227" s="69">
        <f t="shared" si="58"/>
        <v>0</v>
      </c>
      <c r="M227" s="69">
        <f t="shared" ca="1" si="59"/>
        <v>1.7223996842091025E-3</v>
      </c>
      <c r="N227" s="69">
        <f t="shared" ca="1" si="60"/>
        <v>0</v>
      </c>
      <c r="O227" s="79">
        <f t="shared" ca="1" si="61"/>
        <v>0</v>
      </c>
      <c r="P227" s="69">
        <f t="shared" ca="1" si="62"/>
        <v>0</v>
      </c>
      <c r="Q227" s="69">
        <f t="shared" ca="1" si="63"/>
        <v>0</v>
      </c>
      <c r="R227" s="44">
        <f t="shared" ca="1" si="64"/>
        <v>-1.7223996842091025E-3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69">
        <f t="shared" si="52"/>
        <v>0</v>
      </c>
      <c r="G228" s="69">
        <f t="shared" si="53"/>
        <v>0</v>
      </c>
      <c r="H228" s="69">
        <f t="shared" si="54"/>
        <v>0</v>
      </c>
      <c r="I228" s="69">
        <f t="shared" si="55"/>
        <v>0</v>
      </c>
      <c r="J228" s="69">
        <f t="shared" si="56"/>
        <v>0</v>
      </c>
      <c r="K228" s="69">
        <f t="shared" si="57"/>
        <v>0</v>
      </c>
      <c r="L228" s="69">
        <f t="shared" si="58"/>
        <v>0</v>
      </c>
      <c r="M228" s="69">
        <f t="shared" ca="1" si="59"/>
        <v>1.7223996842091025E-3</v>
      </c>
      <c r="N228" s="69">
        <f t="shared" ca="1" si="60"/>
        <v>0</v>
      </c>
      <c r="O228" s="79">
        <f t="shared" ca="1" si="61"/>
        <v>0</v>
      </c>
      <c r="P228" s="69">
        <f t="shared" ca="1" si="62"/>
        <v>0</v>
      </c>
      <c r="Q228" s="69">
        <f t="shared" ca="1" si="63"/>
        <v>0</v>
      </c>
      <c r="R228" s="44">
        <f t="shared" ca="1" si="64"/>
        <v>-1.7223996842091025E-3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69">
        <f t="shared" si="52"/>
        <v>0</v>
      </c>
      <c r="G229" s="69">
        <f t="shared" si="53"/>
        <v>0</v>
      </c>
      <c r="H229" s="69">
        <f t="shared" si="54"/>
        <v>0</v>
      </c>
      <c r="I229" s="69">
        <f t="shared" si="55"/>
        <v>0</v>
      </c>
      <c r="J229" s="69">
        <f t="shared" si="56"/>
        <v>0</v>
      </c>
      <c r="K229" s="69">
        <f t="shared" si="57"/>
        <v>0</v>
      </c>
      <c r="L229" s="69">
        <f t="shared" si="58"/>
        <v>0</v>
      </c>
      <c r="M229" s="69">
        <f t="shared" ca="1" si="59"/>
        <v>1.7223996842091025E-3</v>
      </c>
      <c r="N229" s="69">
        <f t="shared" ca="1" si="60"/>
        <v>0</v>
      </c>
      <c r="O229" s="79">
        <f t="shared" ca="1" si="61"/>
        <v>0</v>
      </c>
      <c r="P229" s="69">
        <f t="shared" ca="1" si="62"/>
        <v>0</v>
      </c>
      <c r="Q229" s="69">
        <f t="shared" ca="1" si="63"/>
        <v>0</v>
      </c>
      <c r="R229" s="44">
        <f t="shared" ca="1" si="64"/>
        <v>-1.7223996842091025E-3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69">
        <f t="shared" si="52"/>
        <v>0</v>
      </c>
      <c r="G230" s="69">
        <f t="shared" si="53"/>
        <v>0</v>
      </c>
      <c r="H230" s="69">
        <f t="shared" si="54"/>
        <v>0</v>
      </c>
      <c r="I230" s="69">
        <f t="shared" si="55"/>
        <v>0</v>
      </c>
      <c r="J230" s="69">
        <f t="shared" si="56"/>
        <v>0</v>
      </c>
      <c r="K230" s="69">
        <f t="shared" si="57"/>
        <v>0</v>
      </c>
      <c r="L230" s="69">
        <f t="shared" si="58"/>
        <v>0</v>
      </c>
      <c r="M230" s="69">
        <f t="shared" ca="1" si="59"/>
        <v>1.7223996842091025E-3</v>
      </c>
      <c r="N230" s="69">
        <f t="shared" ca="1" si="60"/>
        <v>0</v>
      </c>
      <c r="O230" s="79">
        <f t="shared" ca="1" si="61"/>
        <v>0</v>
      </c>
      <c r="P230" s="69">
        <f t="shared" ca="1" si="62"/>
        <v>0</v>
      </c>
      <c r="Q230" s="69">
        <f t="shared" ca="1" si="63"/>
        <v>0</v>
      </c>
      <c r="R230" s="44">
        <f t="shared" ca="1" si="64"/>
        <v>-1.7223996842091025E-3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69">
        <f t="shared" si="52"/>
        <v>0</v>
      </c>
      <c r="G231" s="69">
        <f t="shared" si="53"/>
        <v>0</v>
      </c>
      <c r="H231" s="69">
        <f t="shared" si="54"/>
        <v>0</v>
      </c>
      <c r="I231" s="69">
        <f t="shared" si="55"/>
        <v>0</v>
      </c>
      <c r="J231" s="69">
        <f t="shared" si="56"/>
        <v>0</v>
      </c>
      <c r="K231" s="69">
        <f t="shared" si="57"/>
        <v>0</v>
      </c>
      <c r="L231" s="69">
        <f t="shared" si="58"/>
        <v>0</v>
      </c>
      <c r="M231" s="69">
        <f t="shared" ca="1" si="59"/>
        <v>1.7223996842091025E-3</v>
      </c>
      <c r="N231" s="69">
        <f t="shared" ca="1" si="60"/>
        <v>0</v>
      </c>
      <c r="O231" s="79">
        <f t="shared" ca="1" si="61"/>
        <v>0</v>
      </c>
      <c r="P231" s="69">
        <f t="shared" ca="1" si="62"/>
        <v>0</v>
      </c>
      <c r="Q231" s="69">
        <f t="shared" ca="1" si="63"/>
        <v>0</v>
      </c>
      <c r="R231" s="44">
        <f t="shared" ca="1" si="64"/>
        <v>-1.7223996842091025E-3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69">
        <f t="shared" si="52"/>
        <v>0</v>
      </c>
      <c r="G232" s="69">
        <f t="shared" si="53"/>
        <v>0</v>
      </c>
      <c r="H232" s="69">
        <f t="shared" si="54"/>
        <v>0</v>
      </c>
      <c r="I232" s="69">
        <f t="shared" si="55"/>
        <v>0</v>
      </c>
      <c r="J232" s="69">
        <f t="shared" si="56"/>
        <v>0</v>
      </c>
      <c r="K232" s="69">
        <f t="shared" si="57"/>
        <v>0</v>
      </c>
      <c r="L232" s="69">
        <f t="shared" si="58"/>
        <v>0</v>
      </c>
      <c r="M232" s="69">
        <f t="shared" ca="1" si="59"/>
        <v>1.7223996842091025E-3</v>
      </c>
      <c r="N232" s="69">
        <f t="shared" ca="1" si="60"/>
        <v>0</v>
      </c>
      <c r="O232" s="79">
        <f t="shared" ca="1" si="61"/>
        <v>0</v>
      </c>
      <c r="P232" s="69">
        <f t="shared" ca="1" si="62"/>
        <v>0</v>
      </c>
      <c r="Q232" s="69">
        <f t="shared" ca="1" si="63"/>
        <v>0</v>
      </c>
      <c r="R232" s="44">
        <f t="shared" ca="1" si="64"/>
        <v>-1.7223996842091025E-3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69">
        <f t="shared" si="52"/>
        <v>0</v>
      </c>
      <c r="G233" s="69">
        <f t="shared" si="53"/>
        <v>0</v>
      </c>
      <c r="H233" s="69">
        <f t="shared" si="54"/>
        <v>0</v>
      </c>
      <c r="I233" s="69">
        <f t="shared" si="55"/>
        <v>0</v>
      </c>
      <c r="J233" s="69">
        <f t="shared" si="56"/>
        <v>0</v>
      </c>
      <c r="K233" s="69">
        <f t="shared" si="57"/>
        <v>0</v>
      </c>
      <c r="L233" s="69">
        <f t="shared" si="58"/>
        <v>0</v>
      </c>
      <c r="M233" s="69">
        <f t="shared" ca="1" si="59"/>
        <v>1.7223996842091025E-3</v>
      </c>
      <c r="N233" s="69">
        <f t="shared" ca="1" si="60"/>
        <v>0</v>
      </c>
      <c r="O233" s="79">
        <f t="shared" ca="1" si="61"/>
        <v>0</v>
      </c>
      <c r="P233" s="69">
        <f t="shared" ca="1" si="62"/>
        <v>0</v>
      </c>
      <c r="Q233" s="69">
        <f t="shared" ca="1" si="63"/>
        <v>0</v>
      </c>
      <c r="R233" s="44">
        <f t="shared" ca="1" si="64"/>
        <v>-1.7223996842091025E-3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69">
        <f t="shared" si="52"/>
        <v>0</v>
      </c>
      <c r="G234" s="69">
        <f t="shared" si="53"/>
        <v>0</v>
      </c>
      <c r="H234" s="69">
        <f t="shared" si="54"/>
        <v>0</v>
      </c>
      <c r="I234" s="69">
        <f t="shared" si="55"/>
        <v>0</v>
      </c>
      <c r="J234" s="69">
        <f t="shared" si="56"/>
        <v>0</v>
      </c>
      <c r="K234" s="69">
        <f t="shared" si="57"/>
        <v>0</v>
      </c>
      <c r="L234" s="69">
        <f t="shared" si="58"/>
        <v>0</v>
      </c>
      <c r="M234" s="69">
        <f t="shared" ca="1" si="59"/>
        <v>1.7223996842091025E-3</v>
      </c>
      <c r="N234" s="69">
        <f t="shared" ca="1" si="60"/>
        <v>0</v>
      </c>
      <c r="O234" s="79">
        <f t="shared" ca="1" si="61"/>
        <v>0</v>
      </c>
      <c r="P234" s="69">
        <f t="shared" ca="1" si="62"/>
        <v>0</v>
      </c>
      <c r="Q234" s="69">
        <f t="shared" ca="1" si="63"/>
        <v>0</v>
      </c>
      <c r="R234" s="44">
        <f t="shared" ca="1" si="64"/>
        <v>-1.7223996842091025E-3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69">
        <f t="shared" si="52"/>
        <v>0</v>
      </c>
      <c r="G235" s="69">
        <f t="shared" si="53"/>
        <v>0</v>
      </c>
      <c r="H235" s="69">
        <f t="shared" si="54"/>
        <v>0</v>
      </c>
      <c r="I235" s="69">
        <f t="shared" si="55"/>
        <v>0</v>
      </c>
      <c r="J235" s="69">
        <f t="shared" si="56"/>
        <v>0</v>
      </c>
      <c r="K235" s="69">
        <f t="shared" si="57"/>
        <v>0</v>
      </c>
      <c r="L235" s="69">
        <f t="shared" si="58"/>
        <v>0</v>
      </c>
      <c r="M235" s="69">
        <f t="shared" ca="1" si="59"/>
        <v>1.7223996842091025E-3</v>
      </c>
      <c r="N235" s="69">
        <f t="shared" ca="1" si="60"/>
        <v>0</v>
      </c>
      <c r="O235" s="79">
        <f t="shared" ca="1" si="61"/>
        <v>0</v>
      </c>
      <c r="P235" s="69">
        <f t="shared" ca="1" si="62"/>
        <v>0</v>
      </c>
      <c r="Q235" s="69">
        <f t="shared" ca="1" si="63"/>
        <v>0</v>
      </c>
      <c r="R235" s="44">
        <f t="shared" ca="1" si="64"/>
        <v>-1.7223996842091025E-3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69">
        <f t="shared" si="52"/>
        <v>0</v>
      </c>
      <c r="G236" s="69">
        <f t="shared" si="53"/>
        <v>0</v>
      </c>
      <c r="H236" s="69">
        <f t="shared" si="54"/>
        <v>0</v>
      </c>
      <c r="I236" s="69">
        <f t="shared" si="55"/>
        <v>0</v>
      </c>
      <c r="J236" s="69">
        <f t="shared" si="56"/>
        <v>0</v>
      </c>
      <c r="K236" s="69">
        <f t="shared" si="57"/>
        <v>0</v>
      </c>
      <c r="L236" s="69">
        <f t="shared" si="58"/>
        <v>0</v>
      </c>
      <c r="M236" s="69">
        <f t="shared" ca="1" si="59"/>
        <v>1.7223996842091025E-3</v>
      </c>
      <c r="N236" s="69">
        <f t="shared" ca="1" si="60"/>
        <v>0</v>
      </c>
      <c r="O236" s="79">
        <f t="shared" ca="1" si="61"/>
        <v>0</v>
      </c>
      <c r="P236" s="69">
        <f t="shared" ca="1" si="62"/>
        <v>0</v>
      </c>
      <c r="Q236" s="69">
        <f t="shared" ca="1" si="63"/>
        <v>0</v>
      </c>
      <c r="R236" s="44">
        <f t="shared" ca="1" si="64"/>
        <v>-1.7223996842091025E-3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69">
        <f t="shared" si="52"/>
        <v>0</v>
      </c>
      <c r="G237" s="69">
        <f t="shared" si="53"/>
        <v>0</v>
      </c>
      <c r="H237" s="69">
        <f t="shared" si="54"/>
        <v>0</v>
      </c>
      <c r="I237" s="69">
        <f t="shared" si="55"/>
        <v>0</v>
      </c>
      <c r="J237" s="69">
        <f t="shared" si="56"/>
        <v>0</v>
      </c>
      <c r="K237" s="69">
        <f t="shared" si="57"/>
        <v>0</v>
      </c>
      <c r="L237" s="69">
        <f t="shared" si="58"/>
        <v>0</v>
      </c>
      <c r="M237" s="69">
        <f t="shared" ca="1" si="59"/>
        <v>1.7223996842091025E-3</v>
      </c>
      <c r="N237" s="69">
        <f t="shared" ca="1" si="60"/>
        <v>0</v>
      </c>
      <c r="O237" s="79">
        <f t="shared" ca="1" si="61"/>
        <v>0</v>
      </c>
      <c r="P237" s="69">
        <f t="shared" ca="1" si="62"/>
        <v>0</v>
      </c>
      <c r="Q237" s="69">
        <f t="shared" ca="1" si="63"/>
        <v>0</v>
      </c>
      <c r="R237" s="44">
        <f t="shared" ca="1" si="64"/>
        <v>-1.7223996842091025E-3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69">
        <f t="shared" si="52"/>
        <v>0</v>
      </c>
      <c r="G238" s="69">
        <f t="shared" si="53"/>
        <v>0</v>
      </c>
      <c r="H238" s="69">
        <f t="shared" si="54"/>
        <v>0</v>
      </c>
      <c r="I238" s="69">
        <f t="shared" si="55"/>
        <v>0</v>
      </c>
      <c r="J238" s="69">
        <f t="shared" si="56"/>
        <v>0</v>
      </c>
      <c r="K238" s="69">
        <f t="shared" si="57"/>
        <v>0</v>
      </c>
      <c r="L238" s="69">
        <f t="shared" si="58"/>
        <v>0</v>
      </c>
      <c r="M238" s="69">
        <f t="shared" ca="1" si="59"/>
        <v>1.7223996842091025E-3</v>
      </c>
      <c r="N238" s="69">
        <f t="shared" ca="1" si="60"/>
        <v>0</v>
      </c>
      <c r="O238" s="79">
        <f t="shared" ca="1" si="61"/>
        <v>0</v>
      </c>
      <c r="P238" s="69">
        <f t="shared" ca="1" si="62"/>
        <v>0</v>
      </c>
      <c r="Q238" s="69">
        <f t="shared" ca="1" si="63"/>
        <v>0</v>
      </c>
      <c r="R238" s="44">
        <f t="shared" ca="1" si="64"/>
        <v>-1.7223996842091025E-3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69">
        <f t="shared" si="52"/>
        <v>0</v>
      </c>
      <c r="G239" s="69">
        <f t="shared" si="53"/>
        <v>0</v>
      </c>
      <c r="H239" s="69">
        <f t="shared" si="54"/>
        <v>0</v>
      </c>
      <c r="I239" s="69">
        <f t="shared" si="55"/>
        <v>0</v>
      </c>
      <c r="J239" s="69">
        <f t="shared" si="56"/>
        <v>0</v>
      </c>
      <c r="K239" s="69">
        <f t="shared" si="57"/>
        <v>0</v>
      </c>
      <c r="L239" s="69">
        <f t="shared" si="58"/>
        <v>0</v>
      </c>
      <c r="M239" s="69">
        <f t="shared" ca="1" si="59"/>
        <v>1.7223996842091025E-3</v>
      </c>
      <c r="N239" s="69">
        <f t="shared" ca="1" si="60"/>
        <v>0</v>
      </c>
      <c r="O239" s="79">
        <f t="shared" ca="1" si="61"/>
        <v>0</v>
      </c>
      <c r="P239" s="69">
        <f t="shared" ca="1" si="62"/>
        <v>0</v>
      </c>
      <c r="Q239" s="69">
        <f t="shared" ca="1" si="63"/>
        <v>0</v>
      </c>
      <c r="R239" s="44">
        <f t="shared" ca="1" si="64"/>
        <v>-1.7223996842091025E-3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69">
        <f t="shared" si="52"/>
        <v>0</v>
      </c>
      <c r="G240" s="69">
        <f t="shared" si="53"/>
        <v>0</v>
      </c>
      <c r="H240" s="69">
        <f t="shared" si="54"/>
        <v>0</v>
      </c>
      <c r="I240" s="69">
        <f t="shared" si="55"/>
        <v>0</v>
      </c>
      <c r="J240" s="69">
        <f t="shared" si="56"/>
        <v>0</v>
      </c>
      <c r="K240" s="69">
        <f t="shared" si="57"/>
        <v>0</v>
      </c>
      <c r="L240" s="69">
        <f t="shared" si="58"/>
        <v>0</v>
      </c>
      <c r="M240" s="69">
        <f t="shared" ca="1" si="59"/>
        <v>1.7223996842091025E-3</v>
      </c>
      <c r="N240" s="69">
        <f t="shared" ca="1" si="60"/>
        <v>0</v>
      </c>
      <c r="O240" s="79">
        <f t="shared" ca="1" si="61"/>
        <v>0</v>
      </c>
      <c r="P240" s="69">
        <f t="shared" ca="1" si="62"/>
        <v>0</v>
      </c>
      <c r="Q240" s="69">
        <f t="shared" ca="1" si="63"/>
        <v>0</v>
      </c>
      <c r="R240" s="44">
        <f t="shared" ca="1" si="64"/>
        <v>-1.7223996842091025E-3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69">
        <f t="shared" si="52"/>
        <v>0</v>
      </c>
      <c r="G241" s="69">
        <f t="shared" si="53"/>
        <v>0</v>
      </c>
      <c r="H241" s="69">
        <f t="shared" si="54"/>
        <v>0</v>
      </c>
      <c r="I241" s="69">
        <f t="shared" si="55"/>
        <v>0</v>
      </c>
      <c r="J241" s="69">
        <f t="shared" si="56"/>
        <v>0</v>
      </c>
      <c r="K241" s="69">
        <f t="shared" si="57"/>
        <v>0</v>
      </c>
      <c r="L241" s="69">
        <f t="shared" si="58"/>
        <v>0</v>
      </c>
      <c r="M241" s="69">
        <f t="shared" ca="1" si="59"/>
        <v>1.7223996842091025E-3</v>
      </c>
      <c r="N241" s="69">
        <f t="shared" ca="1" si="60"/>
        <v>0</v>
      </c>
      <c r="O241" s="79">
        <f t="shared" ca="1" si="61"/>
        <v>0</v>
      </c>
      <c r="P241" s="69">
        <f t="shared" ca="1" si="62"/>
        <v>0</v>
      </c>
      <c r="Q241" s="69">
        <f t="shared" ca="1" si="63"/>
        <v>0</v>
      </c>
      <c r="R241" s="44">
        <f t="shared" ca="1" si="64"/>
        <v>-1.7223996842091025E-3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69">
        <f t="shared" si="52"/>
        <v>0</v>
      </c>
      <c r="G242" s="69">
        <f t="shared" si="53"/>
        <v>0</v>
      </c>
      <c r="H242" s="69">
        <f t="shared" si="54"/>
        <v>0</v>
      </c>
      <c r="I242" s="69">
        <f t="shared" si="55"/>
        <v>0</v>
      </c>
      <c r="J242" s="69">
        <f t="shared" si="56"/>
        <v>0</v>
      </c>
      <c r="K242" s="69">
        <f t="shared" si="57"/>
        <v>0</v>
      </c>
      <c r="L242" s="69">
        <f t="shared" si="58"/>
        <v>0</v>
      </c>
      <c r="M242" s="69">
        <f t="shared" ca="1" si="59"/>
        <v>1.7223996842091025E-3</v>
      </c>
      <c r="N242" s="69">
        <f t="shared" ca="1" si="60"/>
        <v>0</v>
      </c>
      <c r="O242" s="79">
        <f t="shared" ca="1" si="61"/>
        <v>0</v>
      </c>
      <c r="P242" s="69">
        <f t="shared" ca="1" si="62"/>
        <v>0</v>
      </c>
      <c r="Q242" s="69">
        <f t="shared" ca="1" si="63"/>
        <v>0</v>
      </c>
      <c r="R242" s="44">
        <f t="shared" ca="1" si="64"/>
        <v>-1.7223996842091025E-3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69">
        <f t="shared" si="52"/>
        <v>0</v>
      </c>
      <c r="G243" s="69">
        <f t="shared" si="53"/>
        <v>0</v>
      </c>
      <c r="H243" s="69">
        <f t="shared" si="54"/>
        <v>0</v>
      </c>
      <c r="I243" s="69">
        <f t="shared" si="55"/>
        <v>0</v>
      </c>
      <c r="J243" s="69">
        <f t="shared" si="56"/>
        <v>0</v>
      </c>
      <c r="K243" s="69">
        <f t="shared" si="57"/>
        <v>0</v>
      </c>
      <c r="L243" s="69">
        <f t="shared" si="58"/>
        <v>0</v>
      </c>
      <c r="M243" s="69">
        <f t="shared" ca="1" si="59"/>
        <v>1.7223996842091025E-3</v>
      </c>
      <c r="N243" s="69">
        <f t="shared" ca="1" si="60"/>
        <v>0</v>
      </c>
      <c r="O243" s="79">
        <f t="shared" ca="1" si="61"/>
        <v>0</v>
      </c>
      <c r="P243" s="69">
        <f t="shared" ca="1" si="62"/>
        <v>0</v>
      </c>
      <c r="Q243" s="69">
        <f t="shared" ca="1" si="63"/>
        <v>0</v>
      </c>
      <c r="R243" s="44">
        <f t="shared" ca="1" si="64"/>
        <v>-1.7223996842091025E-3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69">
        <f t="shared" si="52"/>
        <v>0</v>
      </c>
      <c r="G244" s="69">
        <f t="shared" si="53"/>
        <v>0</v>
      </c>
      <c r="H244" s="69">
        <f t="shared" si="54"/>
        <v>0</v>
      </c>
      <c r="I244" s="69">
        <f t="shared" si="55"/>
        <v>0</v>
      </c>
      <c r="J244" s="69">
        <f t="shared" si="56"/>
        <v>0</v>
      </c>
      <c r="K244" s="69">
        <f t="shared" si="57"/>
        <v>0</v>
      </c>
      <c r="L244" s="69">
        <f t="shared" si="58"/>
        <v>0</v>
      </c>
      <c r="M244" s="69">
        <f t="shared" ca="1" si="59"/>
        <v>1.7223996842091025E-3</v>
      </c>
      <c r="N244" s="69">
        <f t="shared" ca="1" si="60"/>
        <v>0</v>
      </c>
      <c r="O244" s="79">
        <f t="shared" ca="1" si="61"/>
        <v>0</v>
      </c>
      <c r="P244" s="69">
        <f t="shared" ca="1" si="62"/>
        <v>0</v>
      </c>
      <c r="Q244" s="69">
        <f t="shared" ca="1" si="63"/>
        <v>0</v>
      </c>
      <c r="R244" s="44">
        <f t="shared" ca="1" si="64"/>
        <v>-1.7223996842091025E-3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69">
        <f t="shared" si="52"/>
        <v>0</v>
      </c>
      <c r="G245" s="69">
        <f t="shared" si="53"/>
        <v>0</v>
      </c>
      <c r="H245" s="69">
        <f t="shared" si="54"/>
        <v>0</v>
      </c>
      <c r="I245" s="69">
        <f t="shared" si="55"/>
        <v>0</v>
      </c>
      <c r="J245" s="69">
        <f t="shared" si="56"/>
        <v>0</v>
      </c>
      <c r="K245" s="69">
        <f t="shared" si="57"/>
        <v>0</v>
      </c>
      <c r="L245" s="69">
        <f t="shared" si="58"/>
        <v>0</v>
      </c>
      <c r="M245" s="69">
        <f t="shared" ca="1" si="59"/>
        <v>1.7223996842091025E-3</v>
      </c>
      <c r="N245" s="69">
        <f t="shared" ca="1" si="60"/>
        <v>0</v>
      </c>
      <c r="O245" s="79">
        <f t="shared" ca="1" si="61"/>
        <v>0</v>
      </c>
      <c r="P245" s="69">
        <f t="shared" ca="1" si="62"/>
        <v>0</v>
      </c>
      <c r="Q245" s="69">
        <f t="shared" ca="1" si="63"/>
        <v>0</v>
      </c>
      <c r="R245" s="44">
        <f t="shared" ca="1" si="64"/>
        <v>-1.7223996842091025E-3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69">
        <f t="shared" si="52"/>
        <v>0</v>
      </c>
      <c r="G246" s="69">
        <f t="shared" si="53"/>
        <v>0</v>
      </c>
      <c r="H246" s="69">
        <f t="shared" si="54"/>
        <v>0</v>
      </c>
      <c r="I246" s="69">
        <f t="shared" si="55"/>
        <v>0</v>
      </c>
      <c r="J246" s="69">
        <f t="shared" si="56"/>
        <v>0</v>
      </c>
      <c r="K246" s="69">
        <f t="shared" si="57"/>
        <v>0</v>
      </c>
      <c r="L246" s="69">
        <f t="shared" si="58"/>
        <v>0</v>
      </c>
      <c r="M246" s="69">
        <f t="shared" ca="1" si="59"/>
        <v>1.7223996842091025E-3</v>
      </c>
      <c r="N246" s="69">
        <f t="shared" ca="1" si="60"/>
        <v>0</v>
      </c>
      <c r="O246" s="79">
        <f t="shared" ca="1" si="61"/>
        <v>0</v>
      </c>
      <c r="P246" s="69">
        <f t="shared" ca="1" si="62"/>
        <v>0</v>
      </c>
      <c r="Q246" s="69">
        <f t="shared" ca="1" si="63"/>
        <v>0</v>
      </c>
      <c r="R246" s="44">
        <f t="shared" ca="1" si="64"/>
        <v>-1.7223996842091025E-3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69">
        <f t="shared" si="52"/>
        <v>0</v>
      </c>
      <c r="G247" s="69">
        <f t="shared" si="53"/>
        <v>0</v>
      </c>
      <c r="H247" s="69">
        <f t="shared" si="54"/>
        <v>0</v>
      </c>
      <c r="I247" s="69">
        <f t="shared" si="55"/>
        <v>0</v>
      </c>
      <c r="J247" s="69">
        <f t="shared" si="56"/>
        <v>0</v>
      </c>
      <c r="K247" s="69">
        <f t="shared" si="57"/>
        <v>0</v>
      </c>
      <c r="L247" s="69">
        <f t="shared" si="58"/>
        <v>0</v>
      </c>
      <c r="M247" s="69">
        <f t="shared" ca="1" si="59"/>
        <v>1.7223996842091025E-3</v>
      </c>
      <c r="N247" s="69">
        <f t="shared" ca="1" si="60"/>
        <v>0</v>
      </c>
      <c r="O247" s="79">
        <f t="shared" ca="1" si="61"/>
        <v>0</v>
      </c>
      <c r="P247" s="69">
        <f t="shared" ca="1" si="62"/>
        <v>0</v>
      </c>
      <c r="Q247" s="69">
        <f t="shared" ca="1" si="63"/>
        <v>0</v>
      </c>
      <c r="R247" s="44">
        <f t="shared" ca="1" si="64"/>
        <v>-1.7223996842091025E-3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69">
        <f t="shared" si="52"/>
        <v>0</v>
      </c>
      <c r="G248" s="69">
        <f t="shared" si="53"/>
        <v>0</v>
      </c>
      <c r="H248" s="69">
        <f t="shared" si="54"/>
        <v>0</v>
      </c>
      <c r="I248" s="69">
        <f t="shared" si="55"/>
        <v>0</v>
      </c>
      <c r="J248" s="69">
        <f t="shared" si="56"/>
        <v>0</v>
      </c>
      <c r="K248" s="69">
        <f t="shared" si="57"/>
        <v>0</v>
      </c>
      <c r="L248" s="69">
        <f t="shared" si="58"/>
        <v>0</v>
      </c>
      <c r="M248" s="69">
        <f t="shared" ca="1" si="59"/>
        <v>1.7223996842091025E-3</v>
      </c>
      <c r="N248" s="69">
        <f t="shared" ca="1" si="60"/>
        <v>0</v>
      </c>
      <c r="O248" s="79">
        <f t="shared" ca="1" si="61"/>
        <v>0</v>
      </c>
      <c r="P248" s="69">
        <f t="shared" ca="1" si="62"/>
        <v>0</v>
      </c>
      <c r="Q248" s="69">
        <f t="shared" ca="1" si="63"/>
        <v>0</v>
      </c>
      <c r="R248" s="44">
        <f t="shared" ca="1" si="64"/>
        <v>-1.7223996842091025E-3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69">
        <f t="shared" si="52"/>
        <v>0</v>
      </c>
      <c r="G249" s="69">
        <f t="shared" si="53"/>
        <v>0</v>
      </c>
      <c r="H249" s="69">
        <f t="shared" si="54"/>
        <v>0</v>
      </c>
      <c r="I249" s="69">
        <f t="shared" si="55"/>
        <v>0</v>
      </c>
      <c r="J249" s="69">
        <f t="shared" si="56"/>
        <v>0</v>
      </c>
      <c r="K249" s="69">
        <f t="shared" si="57"/>
        <v>0</v>
      </c>
      <c r="L249" s="69">
        <f t="shared" si="58"/>
        <v>0</v>
      </c>
      <c r="M249" s="69">
        <f t="shared" ca="1" si="59"/>
        <v>1.7223996842091025E-3</v>
      </c>
      <c r="N249" s="69">
        <f t="shared" ca="1" si="60"/>
        <v>0</v>
      </c>
      <c r="O249" s="79">
        <f t="shared" ca="1" si="61"/>
        <v>0</v>
      </c>
      <c r="P249" s="69">
        <f t="shared" ca="1" si="62"/>
        <v>0</v>
      </c>
      <c r="Q249" s="69">
        <f t="shared" ca="1" si="63"/>
        <v>0</v>
      </c>
      <c r="R249" s="44">
        <f t="shared" ca="1" si="64"/>
        <v>-1.7223996842091025E-3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69">
        <f t="shared" si="52"/>
        <v>0</v>
      </c>
      <c r="G250" s="69">
        <f t="shared" si="53"/>
        <v>0</v>
      </c>
      <c r="H250" s="69">
        <f t="shared" si="54"/>
        <v>0</v>
      </c>
      <c r="I250" s="69">
        <f t="shared" si="55"/>
        <v>0</v>
      </c>
      <c r="J250" s="69">
        <f t="shared" si="56"/>
        <v>0</v>
      </c>
      <c r="K250" s="69">
        <f t="shared" si="57"/>
        <v>0</v>
      </c>
      <c r="L250" s="69">
        <f t="shared" si="58"/>
        <v>0</v>
      </c>
      <c r="M250" s="69">
        <f t="shared" ca="1" si="59"/>
        <v>1.7223996842091025E-3</v>
      </c>
      <c r="N250" s="69">
        <f t="shared" ca="1" si="60"/>
        <v>0</v>
      </c>
      <c r="O250" s="79">
        <f t="shared" ca="1" si="61"/>
        <v>0</v>
      </c>
      <c r="P250" s="69">
        <f t="shared" ca="1" si="62"/>
        <v>0</v>
      </c>
      <c r="Q250" s="69">
        <f t="shared" ca="1" si="63"/>
        <v>0</v>
      </c>
      <c r="R250" s="44">
        <f t="shared" ca="1" si="64"/>
        <v>-1.7223996842091025E-3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69">
        <f t="shared" si="52"/>
        <v>0</v>
      </c>
      <c r="G251" s="69">
        <f t="shared" si="53"/>
        <v>0</v>
      </c>
      <c r="H251" s="69">
        <f t="shared" si="54"/>
        <v>0</v>
      </c>
      <c r="I251" s="69">
        <f t="shared" si="55"/>
        <v>0</v>
      </c>
      <c r="J251" s="69">
        <f t="shared" si="56"/>
        <v>0</v>
      </c>
      <c r="K251" s="69">
        <f t="shared" si="57"/>
        <v>0</v>
      </c>
      <c r="L251" s="69">
        <f t="shared" si="58"/>
        <v>0</v>
      </c>
      <c r="M251" s="69">
        <f t="shared" ca="1" si="59"/>
        <v>1.7223996842091025E-3</v>
      </c>
      <c r="N251" s="69">
        <f t="shared" ca="1" si="60"/>
        <v>0</v>
      </c>
      <c r="O251" s="79">
        <f t="shared" ca="1" si="61"/>
        <v>0</v>
      </c>
      <c r="P251" s="69">
        <f t="shared" ca="1" si="62"/>
        <v>0</v>
      </c>
      <c r="Q251" s="69">
        <f t="shared" ca="1" si="63"/>
        <v>0</v>
      </c>
      <c r="R251" s="44">
        <f t="shared" ca="1" si="64"/>
        <v>-1.7223996842091025E-3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69">
        <f t="shared" si="52"/>
        <v>0</v>
      </c>
      <c r="G252" s="69">
        <f t="shared" si="53"/>
        <v>0</v>
      </c>
      <c r="H252" s="69">
        <f t="shared" si="54"/>
        <v>0</v>
      </c>
      <c r="I252" s="69">
        <f t="shared" si="55"/>
        <v>0</v>
      </c>
      <c r="J252" s="69">
        <f t="shared" si="56"/>
        <v>0</v>
      </c>
      <c r="K252" s="69">
        <f t="shared" si="57"/>
        <v>0</v>
      </c>
      <c r="L252" s="69">
        <f t="shared" si="58"/>
        <v>0</v>
      </c>
      <c r="M252" s="69">
        <f t="shared" ca="1" si="59"/>
        <v>1.7223996842091025E-3</v>
      </c>
      <c r="N252" s="69">
        <f t="shared" ca="1" si="60"/>
        <v>0</v>
      </c>
      <c r="O252" s="79">
        <f t="shared" ca="1" si="61"/>
        <v>0</v>
      </c>
      <c r="P252" s="69">
        <f t="shared" ca="1" si="62"/>
        <v>0</v>
      </c>
      <c r="Q252" s="69">
        <f t="shared" ca="1" si="63"/>
        <v>0</v>
      </c>
      <c r="R252" s="44">
        <f t="shared" ca="1" si="64"/>
        <v>-1.7223996842091025E-3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69">
        <f t="shared" si="52"/>
        <v>0</v>
      </c>
      <c r="G253" s="69">
        <f t="shared" si="53"/>
        <v>0</v>
      </c>
      <c r="H253" s="69">
        <f t="shared" si="54"/>
        <v>0</v>
      </c>
      <c r="I253" s="69">
        <f t="shared" si="55"/>
        <v>0</v>
      </c>
      <c r="J253" s="69">
        <f t="shared" si="56"/>
        <v>0</v>
      </c>
      <c r="K253" s="69">
        <f t="shared" si="57"/>
        <v>0</v>
      </c>
      <c r="L253" s="69">
        <f t="shared" si="58"/>
        <v>0</v>
      </c>
      <c r="M253" s="69">
        <f t="shared" ca="1" si="59"/>
        <v>1.7223996842091025E-3</v>
      </c>
      <c r="N253" s="69">
        <f t="shared" ca="1" si="60"/>
        <v>0</v>
      </c>
      <c r="O253" s="79">
        <f t="shared" ca="1" si="61"/>
        <v>0</v>
      </c>
      <c r="P253" s="69">
        <f t="shared" ca="1" si="62"/>
        <v>0</v>
      </c>
      <c r="Q253" s="69">
        <f t="shared" ca="1" si="63"/>
        <v>0</v>
      </c>
      <c r="R253" s="44">
        <f t="shared" ca="1" si="64"/>
        <v>-1.7223996842091025E-3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69">
        <f t="shared" si="52"/>
        <v>0</v>
      </c>
      <c r="G254" s="69">
        <f t="shared" si="53"/>
        <v>0</v>
      </c>
      <c r="H254" s="69">
        <f t="shared" si="54"/>
        <v>0</v>
      </c>
      <c r="I254" s="69">
        <f t="shared" si="55"/>
        <v>0</v>
      </c>
      <c r="J254" s="69">
        <f t="shared" si="56"/>
        <v>0</v>
      </c>
      <c r="K254" s="69">
        <f t="shared" si="57"/>
        <v>0</v>
      </c>
      <c r="L254" s="69">
        <f t="shared" si="58"/>
        <v>0</v>
      </c>
      <c r="M254" s="69">
        <f t="shared" ca="1" si="59"/>
        <v>1.7223996842091025E-3</v>
      </c>
      <c r="N254" s="69">
        <f t="shared" ca="1" si="60"/>
        <v>0</v>
      </c>
      <c r="O254" s="79">
        <f t="shared" ca="1" si="61"/>
        <v>0</v>
      </c>
      <c r="P254" s="69">
        <f t="shared" ca="1" si="62"/>
        <v>0</v>
      </c>
      <c r="Q254" s="69">
        <f t="shared" ca="1" si="63"/>
        <v>0</v>
      </c>
      <c r="R254" s="44">
        <f t="shared" ca="1" si="64"/>
        <v>-1.7223996842091025E-3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69">
        <f t="shared" si="52"/>
        <v>0</v>
      </c>
      <c r="G255" s="69">
        <f t="shared" si="53"/>
        <v>0</v>
      </c>
      <c r="H255" s="69">
        <f t="shared" si="54"/>
        <v>0</v>
      </c>
      <c r="I255" s="69">
        <f t="shared" si="55"/>
        <v>0</v>
      </c>
      <c r="J255" s="69">
        <f t="shared" si="56"/>
        <v>0</v>
      </c>
      <c r="K255" s="69">
        <f t="shared" si="57"/>
        <v>0</v>
      </c>
      <c r="L255" s="69">
        <f t="shared" si="58"/>
        <v>0</v>
      </c>
      <c r="M255" s="69">
        <f t="shared" ca="1" si="59"/>
        <v>1.7223996842091025E-3</v>
      </c>
      <c r="N255" s="69">
        <f t="shared" ca="1" si="60"/>
        <v>0</v>
      </c>
      <c r="O255" s="79">
        <f t="shared" ca="1" si="61"/>
        <v>0</v>
      </c>
      <c r="P255" s="69">
        <f t="shared" ca="1" si="62"/>
        <v>0</v>
      </c>
      <c r="Q255" s="69">
        <f t="shared" ca="1" si="63"/>
        <v>0</v>
      </c>
      <c r="R255" s="44">
        <f t="shared" ca="1" si="64"/>
        <v>-1.7223996842091025E-3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69">
        <f t="shared" si="52"/>
        <v>0</v>
      </c>
      <c r="G256" s="69">
        <f t="shared" si="53"/>
        <v>0</v>
      </c>
      <c r="H256" s="69">
        <f t="shared" si="54"/>
        <v>0</v>
      </c>
      <c r="I256" s="69">
        <f t="shared" si="55"/>
        <v>0</v>
      </c>
      <c r="J256" s="69">
        <f t="shared" si="56"/>
        <v>0</v>
      </c>
      <c r="K256" s="69">
        <f t="shared" si="57"/>
        <v>0</v>
      </c>
      <c r="L256" s="69">
        <f t="shared" si="58"/>
        <v>0</v>
      </c>
      <c r="M256" s="69">
        <f t="shared" ca="1" si="59"/>
        <v>1.7223996842091025E-3</v>
      </c>
      <c r="N256" s="69">
        <f t="shared" ca="1" si="60"/>
        <v>0</v>
      </c>
      <c r="O256" s="79">
        <f t="shared" ca="1" si="61"/>
        <v>0</v>
      </c>
      <c r="P256" s="69">
        <f t="shared" ca="1" si="62"/>
        <v>0</v>
      </c>
      <c r="Q256" s="69">
        <f t="shared" ca="1" si="63"/>
        <v>0</v>
      </c>
      <c r="R256" s="44">
        <f t="shared" ca="1" si="64"/>
        <v>-1.7223996842091025E-3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69">
        <f t="shared" si="52"/>
        <v>0</v>
      </c>
      <c r="G257" s="69">
        <f t="shared" si="53"/>
        <v>0</v>
      </c>
      <c r="H257" s="69">
        <f t="shared" si="54"/>
        <v>0</v>
      </c>
      <c r="I257" s="69">
        <f t="shared" si="55"/>
        <v>0</v>
      </c>
      <c r="J257" s="69">
        <f t="shared" si="56"/>
        <v>0</v>
      </c>
      <c r="K257" s="69">
        <f t="shared" si="57"/>
        <v>0</v>
      </c>
      <c r="L257" s="69">
        <f t="shared" si="58"/>
        <v>0</v>
      </c>
      <c r="M257" s="69">
        <f t="shared" ca="1" si="59"/>
        <v>1.7223996842091025E-3</v>
      </c>
      <c r="N257" s="69">
        <f t="shared" ca="1" si="60"/>
        <v>0</v>
      </c>
      <c r="O257" s="79">
        <f t="shared" ca="1" si="61"/>
        <v>0</v>
      </c>
      <c r="P257" s="69">
        <f t="shared" ca="1" si="62"/>
        <v>0</v>
      </c>
      <c r="Q257" s="69">
        <f t="shared" ca="1" si="63"/>
        <v>0</v>
      </c>
      <c r="R257" s="44">
        <f t="shared" ca="1" si="64"/>
        <v>-1.7223996842091025E-3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69">
        <f t="shared" si="52"/>
        <v>0</v>
      </c>
      <c r="G258" s="69">
        <f t="shared" si="53"/>
        <v>0</v>
      </c>
      <c r="H258" s="69">
        <f t="shared" si="54"/>
        <v>0</v>
      </c>
      <c r="I258" s="69">
        <f t="shared" si="55"/>
        <v>0</v>
      </c>
      <c r="J258" s="69">
        <f t="shared" si="56"/>
        <v>0</v>
      </c>
      <c r="K258" s="69">
        <f t="shared" si="57"/>
        <v>0</v>
      </c>
      <c r="L258" s="69">
        <f t="shared" si="58"/>
        <v>0</v>
      </c>
      <c r="M258" s="69">
        <f t="shared" ca="1" si="59"/>
        <v>1.7223996842091025E-3</v>
      </c>
      <c r="N258" s="69">
        <f t="shared" ca="1" si="60"/>
        <v>0</v>
      </c>
      <c r="O258" s="79">
        <f t="shared" ca="1" si="61"/>
        <v>0</v>
      </c>
      <c r="P258" s="69">
        <f t="shared" ca="1" si="62"/>
        <v>0</v>
      </c>
      <c r="Q258" s="69">
        <f t="shared" ca="1" si="63"/>
        <v>0</v>
      </c>
      <c r="R258" s="44">
        <f t="shared" ca="1" si="64"/>
        <v>-1.7223996842091025E-3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69">
        <f t="shared" si="52"/>
        <v>0</v>
      </c>
      <c r="G259" s="69">
        <f t="shared" si="53"/>
        <v>0</v>
      </c>
      <c r="H259" s="69">
        <f t="shared" si="54"/>
        <v>0</v>
      </c>
      <c r="I259" s="69">
        <f t="shared" si="55"/>
        <v>0</v>
      </c>
      <c r="J259" s="69">
        <f t="shared" si="56"/>
        <v>0</v>
      </c>
      <c r="K259" s="69">
        <f t="shared" si="57"/>
        <v>0</v>
      </c>
      <c r="L259" s="69">
        <f t="shared" si="58"/>
        <v>0</v>
      </c>
      <c r="M259" s="69">
        <f t="shared" ca="1" si="59"/>
        <v>1.7223996842091025E-3</v>
      </c>
      <c r="N259" s="69">
        <f t="shared" ca="1" si="60"/>
        <v>0</v>
      </c>
      <c r="O259" s="79">
        <f t="shared" ca="1" si="61"/>
        <v>0</v>
      </c>
      <c r="P259" s="69">
        <f t="shared" ca="1" si="62"/>
        <v>0</v>
      </c>
      <c r="Q259" s="69">
        <f t="shared" ca="1" si="63"/>
        <v>0</v>
      </c>
      <c r="R259" s="44">
        <f t="shared" ca="1" si="64"/>
        <v>-1.7223996842091025E-3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69">
        <f t="shared" si="52"/>
        <v>0</v>
      </c>
      <c r="G260" s="69">
        <f t="shared" si="53"/>
        <v>0</v>
      </c>
      <c r="H260" s="69">
        <f t="shared" si="54"/>
        <v>0</v>
      </c>
      <c r="I260" s="69">
        <f t="shared" si="55"/>
        <v>0</v>
      </c>
      <c r="J260" s="69">
        <f t="shared" si="56"/>
        <v>0</v>
      </c>
      <c r="K260" s="69">
        <f t="shared" si="57"/>
        <v>0</v>
      </c>
      <c r="L260" s="69">
        <f t="shared" si="58"/>
        <v>0</v>
      </c>
      <c r="M260" s="69">
        <f t="shared" ca="1" si="59"/>
        <v>1.7223996842091025E-3</v>
      </c>
      <c r="N260" s="69">
        <f t="shared" ca="1" si="60"/>
        <v>0</v>
      </c>
      <c r="O260" s="79">
        <f t="shared" ca="1" si="61"/>
        <v>0</v>
      </c>
      <c r="P260" s="69">
        <f t="shared" ca="1" si="62"/>
        <v>0</v>
      </c>
      <c r="Q260" s="69">
        <f t="shared" ca="1" si="63"/>
        <v>0</v>
      </c>
      <c r="R260" s="44">
        <f t="shared" ca="1" si="64"/>
        <v>-1.7223996842091025E-3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69">
        <f t="shared" si="52"/>
        <v>0</v>
      </c>
      <c r="G261" s="69">
        <f t="shared" si="53"/>
        <v>0</v>
      </c>
      <c r="H261" s="69">
        <f t="shared" si="54"/>
        <v>0</v>
      </c>
      <c r="I261" s="69">
        <f t="shared" si="55"/>
        <v>0</v>
      </c>
      <c r="J261" s="69">
        <f t="shared" si="56"/>
        <v>0</v>
      </c>
      <c r="K261" s="69">
        <f t="shared" si="57"/>
        <v>0</v>
      </c>
      <c r="L261" s="69">
        <f t="shared" si="58"/>
        <v>0</v>
      </c>
      <c r="M261" s="69">
        <f t="shared" ca="1" si="59"/>
        <v>1.7223996842091025E-3</v>
      </c>
      <c r="N261" s="69">
        <f t="shared" ca="1" si="60"/>
        <v>0</v>
      </c>
      <c r="O261" s="79">
        <f t="shared" ca="1" si="61"/>
        <v>0</v>
      </c>
      <c r="P261" s="69">
        <f t="shared" ca="1" si="62"/>
        <v>0</v>
      </c>
      <c r="Q261" s="69">
        <f t="shared" ca="1" si="63"/>
        <v>0</v>
      </c>
      <c r="R261" s="44">
        <f t="shared" ca="1" si="64"/>
        <v>-1.7223996842091025E-3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69">
        <f t="shared" si="52"/>
        <v>0</v>
      </c>
      <c r="G262" s="69">
        <f t="shared" si="53"/>
        <v>0</v>
      </c>
      <c r="H262" s="69">
        <f t="shared" si="54"/>
        <v>0</v>
      </c>
      <c r="I262" s="69">
        <f t="shared" si="55"/>
        <v>0</v>
      </c>
      <c r="J262" s="69">
        <f t="shared" si="56"/>
        <v>0</v>
      </c>
      <c r="K262" s="69">
        <f t="shared" si="57"/>
        <v>0</v>
      </c>
      <c r="L262" s="69">
        <f t="shared" si="58"/>
        <v>0</v>
      </c>
      <c r="M262" s="69">
        <f t="shared" ca="1" si="59"/>
        <v>1.7223996842091025E-3</v>
      </c>
      <c r="N262" s="69">
        <f t="shared" ca="1" si="60"/>
        <v>0</v>
      </c>
      <c r="O262" s="79">
        <f t="shared" ca="1" si="61"/>
        <v>0</v>
      </c>
      <c r="P262" s="69">
        <f t="shared" ca="1" si="62"/>
        <v>0</v>
      </c>
      <c r="Q262" s="69">
        <f t="shared" ca="1" si="63"/>
        <v>0</v>
      </c>
      <c r="R262" s="44">
        <f t="shared" ca="1" si="64"/>
        <v>-1.7223996842091025E-3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69">
        <f t="shared" si="52"/>
        <v>0</v>
      </c>
      <c r="G263" s="69">
        <f t="shared" si="53"/>
        <v>0</v>
      </c>
      <c r="H263" s="69">
        <f t="shared" si="54"/>
        <v>0</v>
      </c>
      <c r="I263" s="69">
        <f t="shared" si="55"/>
        <v>0</v>
      </c>
      <c r="J263" s="69">
        <f t="shared" si="56"/>
        <v>0</v>
      </c>
      <c r="K263" s="69">
        <f t="shared" si="57"/>
        <v>0</v>
      </c>
      <c r="L263" s="69">
        <f t="shared" si="58"/>
        <v>0</v>
      </c>
      <c r="M263" s="69">
        <f t="shared" ca="1" si="59"/>
        <v>1.7223996842091025E-3</v>
      </c>
      <c r="N263" s="69">
        <f t="shared" ca="1" si="60"/>
        <v>0</v>
      </c>
      <c r="O263" s="79">
        <f t="shared" ca="1" si="61"/>
        <v>0</v>
      </c>
      <c r="P263" s="69">
        <f t="shared" ca="1" si="62"/>
        <v>0</v>
      </c>
      <c r="Q263" s="69">
        <f t="shared" ca="1" si="63"/>
        <v>0</v>
      </c>
      <c r="R263" s="44">
        <f t="shared" ca="1" si="64"/>
        <v>-1.7223996842091025E-3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69">
        <f t="shared" si="52"/>
        <v>0</v>
      </c>
      <c r="G264" s="69">
        <f t="shared" si="53"/>
        <v>0</v>
      </c>
      <c r="H264" s="69">
        <f t="shared" si="54"/>
        <v>0</v>
      </c>
      <c r="I264" s="69">
        <f t="shared" si="55"/>
        <v>0</v>
      </c>
      <c r="J264" s="69">
        <f t="shared" si="56"/>
        <v>0</v>
      </c>
      <c r="K264" s="69">
        <f t="shared" si="57"/>
        <v>0</v>
      </c>
      <c r="L264" s="69">
        <f t="shared" si="58"/>
        <v>0</v>
      </c>
      <c r="M264" s="69">
        <f t="shared" ca="1" si="59"/>
        <v>1.7223996842091025E-3</v>
      </c>
      <c r="N264" s="69">
        <f t="shared" ca="1" si="60"/>
        <v>0</v>
      </c>
      <c r="O264" s="79">
        <f t="shared" ca="1" si="61"/>
        <v>0</v>
      </c>
      <c r="P264" s="69">
        <f t="shared" ca="1" si="62"/>
        <v>0</v>
      </c>
      <c r="Q264" s="69">
        <f t="shared" ca="1" si="63"/>
        <v>0</v>
      </c>
      <c r="R264" s="44">
        <f t="shared" ca="1" si="64"/>
        <v>-1.7223996842091025E-3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69">
        <f t="shared" si="52"/>
        <v>0</v>
      </c>
      <c r="G265" s="69">
        <f t="shared" si="53"/>
        <v>0</v>
      </c>
      <c r="H265" s="69">
        <f t="shared" si="54"/>
        <v>0</v>
      </c>
      <c r="I265" s="69">
        <f t="shared" si="55"/>
        <v>0</v>
      </c>
      <c r="J265" s="69">
        <f t="shared" si="56"/>
        <v>0</v>
      </c>
      <c r="K265" s="69">
        <f t="shared" si="57"/>
        <v>0</v>
      </c>
      <c r="L265" s="69">
        <f t="shared" si="58"/>
        <v>0</v>
      </c>
      <c r="M265" s="69">
        <f t="shared" ca="1" si="59"/>
        <v>1.7223996842091025E-3</v>
      </c>
      <c r="N265" s="69">
        <f t="shared" ca="1" si="60"/>
        <v>0</v>
      </c>
      <c r="O265" s="79">
        <f t="shared" ca="1" si="61"/>
        <v>0</v>
      </c>
      <c r="P265" s="69">
        <f t="shared" ca="1" si="62"/>
        <v>0</v>
      </c>
      <c r="Q265" s="69">
        <f t="shared" ca="1" si="63"/>
        <v>0</v>
      </c>
      <c r="R265" s="44">
        <f t="shared" ca="1" si="64"/>
        <v>-1.7223996842091025E-3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69">
        <f t="shared" si="52"/>
        <v>0</v>
      </c>
      <c r="G266" s="69">
        <f t="shared" si="53"/>
        <v>0</v>
      </c>
      <c r="H266" s="69">
        <f t="shared" si="54"/>
        <v>0</v>
      </c>
      <c r="I266" s="69">
        <f t="shared" si="55"/>
        <v>0</v>
      </c>
      <c r="J266" s="69">
        <f t="shared" si="56"/>
        <v>0</v>
      </c>
      <c r="K266" s="69">
        <f t="shared" si="57"/>
        <v>0</v>
      </c>
      <c r="L266" s="69">
        <f t="shared" si="58"/>
        <v>0</v>
      </c>
      <c r="M266" s="69">
        <f t="shared" ca="1" si="59"/>
        <v>1.7223996842091025E-3</v>
      </c>
      <c r="N266" s="69">
        <f t="shared" ca="1" si="60"/>
        <v>0</v>
      </c>
      <c r="O266" s="79">
        <f t="shared" ca="1" si="61"/>
        <v>0</v>
      </c>
      <c r="P266" s="69">
        <f t="shared" ca="1" si="62"/>
        <v>0</v>
      </c>
      <c r="Q266" s="69">
        <f t="shared" ca="1" si="63"/>
        <v>0</v>
      </c>
      <c r="R266" s="44">
        <f t="shared" ca="1" si="64"/>
        <v>-1.7223996842091025E-3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69">
        <f t="shared" si="52"/>
        <v>0</v>
      </c>
      <c r="G267" s="69">
        <f t="shared" si="53"/>
        <v>0</v>
      </c>
      <c r="H267" s="69">
        <f t="shared" si="54"/>
        <v>0</v>
      </c>
      <c r="I267" s="69">
        <f t="shared" si="55"/>
        <v>0</v>
      </c>
      <c r="J267" s="69">
        <f t="shared" si="56"/>
        <v>0</v>
      </c>
      <c r="K267" s="69">
        <f t="shared" si="57"/>
        <v>0</v>
      </c>
      <c r="L267" s="69">
        <f t="shared" si="58"/>
        <v>0</v>
      </c>
      <c r="M267" s="69">
        <f t="shared" ca="1" si="59"/>
        <v>1.7223996842091025E-3</v>
      </c>
      <c r="N267" s="69">
        <f t="shared" ca="1" si="60"/>
        <v>0</v>
      </c>
      <c r="O267" s="79">
        <f t="shared" ca="1" si="61"/>
        <v>0</v>
      </c>
      <c r="P267" s="69">
        <f t="shared" ca="1" si="62"/>
        <v>0</v>
      </c>
      <c r="Q267" s="69">
        <f t="shared" ca="1" si="63"/>
        <v>0</v>
      </c>
      <c r="R267" s="44">
        <f t="shared" ca="1" si="64"/>
        <v>-1.7223996842091025E-3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69">
        <f t="shared" si="52"/>
        <v>0</v>
      </c>
      <c r="G268" s="69">
        <f t="shared" si="53"/>
        <v>0</v>
      </c>
      <c r="H268" s="69">
        <f t="shared" si="54"/>
        <v>0</v>
      </c>
      <c r="I268" s="69">
        <f t="shared" si="55"/>
        <v>0</v>
      </c>
      <c r="J268" s="69">
        <f t="shared" si="56"/>
        <v>0</v>
      </c>
      <c r="K268" s="69">
        <f t="shared" si="57"/>
        <v>0</v>
      </c>
      <c r="L268" s="69">
        <f t="shared" si="58"/>
        <v>0</v>
      </c>
      <c r="M268" s="69">
        <f t="shared" ca="1" si="59"/>
        <v>1.7223996842091025E-3</v>
      </c>
      <c r="N268" s="69">
        <f t="shared" ca="1" si="60"/>
        <v>0</v>
      </c>
      <c r="O268" s="79">
        <f t="shared" ca="1" si="61"/>
        <v>0</v>
      </c>
      <c r="P268" s="69">
        <f t="shared" ca="1" si="62"/>
        <v>0</v>
      </c>
      <c r="Q268" s="69">
        <f t="shared" ca="1" si="63"/>
        <v>0</v>
      </c>
      <c r="R268" s="44">
        <f t="shared" ca="1" si="64"/>
        <v>-1.7223996842091025E-3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69">
        <f t="shared" si="52"/>
        <v>0</v>
      </c>
      <c r="G269" s="69">
        <f t="shared" si="53"/>
        <v>0</v>
      </c>
      <c r="H269" s="69">
        <f t="shared" si="54"/>
        <v>0</v>
      </c>
      <c r="I269" s="69">
        <f t="shared" si="55"/>
        <v>0</v>
      </c>
      <c r="J269" s="69">
        <f t="shared" si="56"/>
        <v>0</v>
      </c>
      <c r="K269" s="69">
        <f t="shared" si="57"/>
        <v>0</v>
      </c>
      <c r="L269" s="69">
        <f t="shared" si="58"/>
        <v>0</v>
      </c>
      <c r="M269" s="69">
        <f t="shared" ca="1" si="59"/>
        <v>1.7223996842091025E-3</v>
      </c>
      <c r="N269" s="69">
        <f t="shared" ca="1" si="60"/>
        <v>0</v>
      </c>
      <c r="O269" s="79">
        <f t="shared" ca="1" si="61"/>
        <v>0</v>
      </c>
      <c r="P269" s="69">
        <f t="shared" ca="1" si="62"/>
        <v>0</v>
      </c>
      <c r="Q269" s="69">
        <f t="shared" ca="1" si="63"/>
        <v>0</v>
      </c>
      <c r="R269" s="44">
        <f t="shared" ca="1" si="64"/>
        <v>-1.7223996842091025E-3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69">
        <f t="shared" si="52"/>
        <v>0</v>
      </c>
      <c r="G270" s="69">
        <f t="shared" si="53"/>
        <v>0</v>
      </c>
      <c r="H270" s="69">
        <f t="shared" si="54"/>
        <v>0</v>
      </c>
      <c r="I270" s="69">
        <f t="shared" si="55"/>
        <v>0</v>
      </c>
      <c r="J270" s="69">
        <f t="shared" si="56"/>
        <v>0</v>
      </c>
      <c r="K270" s="69">
        <f t="shared" si="57"/>
        <v>0</v>
      </c>
      <c r="L270" s="69">
        <f t="shared" si="58"/>
        <v>0</v>
      </c>
      <c r="M270" s="69">
        <f t="shared" ca="1" si="59"/>
        <v>1.7223996842091025E-3</v>
      </c>
      <c r="N270" s="69">
        <f t="shared" ca="1" si="60"/>
        <v>0</v>
      </c>
      <c r="O270" s="79">
        <f t="shared" ca="1" si="61"/>
        <v>0</v>
      </c>
      <c r="P270" s="69">
        <f t="shared" ca="1" si="62"/>
        <v>0</v>
      </c>
      <c r="Q270" s="69">
        <f t="shared" ca="1" si="63"/>
        <v>0</v>
      </c>
      <c r="R270" s="44">
        <f t="shared" ca="1" si="64"/>
        <v>-1.7223996842091025E-3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69">
        <f t="shared" si="52"/>
        <v>0</v>
      </c>
      <c r="G271" s="69">
        <f t="shared" si="53"/>
        <v>0</v>
      </c>
      <c r="H271" s="69">
        <f t="shared" si="54"/>
        <v>0</v>
      </c>
      <c r="I271" s="69">
        <f t="shared" si="55"/>
        <v>0</v>
      </c>
      <c r="J271" s="69">
        <f t="shared" si="56"/>
        <v>0</v>
      </c>
      <c r="K271" s="69">
        <f t="shared" si="57"/>
        <v>0</v>
      </c>
      <c r="L271" s="69">
        <f t="shared" si="58"/>
        <v>0</v>
      </c>
      <c r="M271" s="69">
        <f t="shared" ca="1" si="59"/>
        <v>1.7223996842091025E-3</v>
      </c>
      <c r="N271" s="69">
        <f t="shared" ca="1" si="60"/>
        <v>0</v>
      </c>
      <c r="O271" s="79">
        <f t="shared" ca="1" si="61"/>
        <v>0</v>
      </c>
      <c r="P271" s="69">
        <f t="shared" ca="1" si="62"/>
        <v>0</v>
      </c>
      <c r="Q271" s="69">
        <f t="shared" ca="1" si="63"/>
        <v>0</v>
      </c>
      <c r="R271" s="44">
        <f t="shared" ca="1" si="64"/>
        <v>-1.7223996842091025E-3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69">
        <f t="shared" si="52"/>
        <v>0</v>
      </c>
      <c r="G272" s="69">
        <f t="shared" si="53"/>
        <v>0</v>
      </c>
      <c r="H272" s="69">
        <f t="shared" si="54"/>
        <v>0</v>
      </c>
      <c r="I272" s="69">
        <f t="shared" si="55"/>
        <v>0</v>
      </c>
      <c r="J272" s="69">
        <f t="shared" si="56"/>
        <v>0</v>
      </c>
      <c r="K272" s="69">
        <f t="shared" si="57"/>
        <v>0</v>
      </c>
      <c r="L272" s="69">
        <f t="shared" si="58"/>
        <v>0</v>
      </c>
      <c r="M272" s="69">
        <f t="shared" ca="1" si="59"/>
        <v>1.7223996842091025E-3</v>
      </c>
      <c r="N272" s="69">
        <f t="shared" ca="1" si="60"/>
        <v>0</v>
      </c>
      <c r="O272" s="79">
        <f t="shared" ca="1" si="61"/>
        <v>0</v>
      </c>
      <c r="P272" s="69">
        <f t="shared" ca="1" si="62"/>
        <v>0</v>
      </c>
      <c r="Q272" s="69">
        <f t="shared" ca="1" si="63"/>
        <v>0</v>
      </c>
      <c r="R272" s="44">
        <f t="shared" ca="1" si="64"/>
        <v>-1.7223996842091025E-3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69">
        <f t="shared" si="52"/>
        <v>0</v>
      </c>
      <c r="G273" s="69">
        <f t="shared" si="53"/>
        <v>0</v>
      </c>
      <c r="H273" s="69">
        <f t="shared" si="54"/>
        <v>0</v>
      </c>
      <c r="I273" s="69">
        <f t="shared" si="55"/>
        <v>0</v>
      </c>
      <c r="J273" s="69">
        <f t="shared" si="56"/>
        <v>0</v>
      </c>
      <c r="K273" s="69">
        <f t="shared" si="57"/>
        <v>0</v>
      </c>
      <c r="L273" s="69">
        <f t="shared" si="58"/>
        <v>0</v>
      </c>
      <c r="M273" s="69">
        <f t="shared" ca="1" si="59"/>
        <v>1.7223996842091025E-3</v>
      </c>
      <c r="N273" s="69">
        <f t="shared" ca="1" si="60"/>
        <v>0</v>
      </c>
      <c r="O273" s="79">
        <f t="shared" ca="1" si="61"/>
        <v>0</v>
      </c>
      <c r="P273" s="69">
        <f t="shared" ca="1" si="62"/>
        <v>0</v>
      </c>
      <c r="Q273" s="69">
        <f t="shared" ca="1" si="63"/>
        <v>0</v>
      </c>
      <c r="R273" s="44">
        <f t="shared" ca="1" si="64"/>
        <v>-1.7223996842091025E-3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69">
        <f t="shared" si="52"/>
        <v>0</v>
      </c>
      <c r="G274" s="69">
        <f t="shared" si="53"/>
        <v>0</v>
      </c>
      <c r="H274" s="69">
        <f t="shared" si="54"/>
        <v>0</v>
      </c>
      <c r="I274" s="69">
        <f t="shared" si="55"/>
        <v>0</v>
      </c>
      <c r="J274" s="69">
        <f t="shared" si="56"/>
        <v>0</v>
      </c>
      <c r="K274" s="69">
        <f t="shared" si="57"/>
        <v>0</v>
      </c>
      <c r="L274" s="69">
        <f t="shared" si="58"/>
        <v>0</v>
      </c>
      <c r="M274" s="69">
        <f t="shared" ca="1" si="59"/>
        <v>1.7223996842091025E-3</v>
      </c>
      <c r="N274" s="69">
        <f t="shared" ca="1" si="60"/>
        <v>0</v>
      </c>
      <c r="O274" s="79">
        <f t="shared" ca="1" si="61"/>
        <v>0</v>
      </c>
      <c r="P274" s="69">
        <f t="shared" ca="1" si="62"/>
        <v>0</v>
      </c>
      <c r="Q274" s="69">
        <f t="shared" ca="1" si="63"/>
        <v>0</v>
      </c>
      <c r="R274" s="44">
        <f t="shared" ca="1" si="64"/>
        <v>-1.7223996842091025E-3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69">
        <f t="shared" si="52"/>
        <v>0</v>
      </c>
      <c r="G275" s="69">
        <f t="shared" si="53"/>
        <v>0</v>
      </c>
      <c r="H275" s="69">
        <f t="shared" si="54"/>
        <v>0</v>
      </c>
      <c r="I275" s="69">
        <f t="shared" si="55"/>
        <v>0</v>
      </c>
      <c r="J275" s="69">
        <f t="shared" si="56"/>
        <v>0</v>
      </c>
      <c r="K275" s="69">
        <f t="shared" si="57"/>
        <v>0</v>
      </c>
      <c r="L275" s="69">
        <f t="shared" si="58"/>
        <v>0</v>
      </c>
      <c r="M275" s="69">
        <f t="shared" ca="1" si="59"/>
        <v>1.7223996842091025E-3</v>
      </c>
      <c r="N275" s="69">
        <f t="shared" ca="1" si="60"/>
        <v>0</v>
      </c>
      <c r="O275" s="79">
        <f t="shared" ca="1" si="61"/>
        <v>0</v>
      </c>
      <c r="P275" s="69">
        <f t="shared" ca="1" si="62"/>
        <v>0</v>
      </c>
      <c r="Q275" s="69">
        <f t="shared" ca="1" si="63"/>
        <v>0</v>
      </c>
      <c r="R275" s="44">
        <f t="shared" ca="1" si="64"/>
        <v>-1.7223996842091025E-3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69">
        <f t="shared" si="52"/>
        <v>0</v>
      </c>
      <c r="G276" s="69">
        <f t="shared" si="53"/>
        <v>0</v>
      </c>
      <c r="H276" s="69">
        <f t="shared" si="54"/>
        <v>0</v>
      </c>
      <c r="I276" s="69">
        <f t="shared" si="55"/>
        <v>0</v>
      </c>
      <c r="J276" s="69">
        <f t="shared" si="56"/>
        <v>0</v>
      </c>
      <c r="K276" s="69">
        <f t="shared" si="57"/>
        <v>0</v>
      </c>
      <c r="L276" s="69">
        <f t="shared" si="58"/>
        <v>0</v>
      </c>
      <c r="M276" s="69">
        <f t="shared" ca="1" si="59"/>
        <v>1.7223996842091025E-3</v>
      </c>
      <c r="N276" s="69">
        <f t="shared" ca="1" si="60"/>
        <v>0</v>
      </c>
      <c r="O276" s="79">
        <f t="shared" ca="1" si="61"/>
        <v>0</v>
      </c>
      <c r="P276" s="69">
        <f t="shared" ca="1" si="62"/>
        <v>0</v>
      </c>
      <c r="Q276" s="69">
        <f t="shared" ca="1" si="63"/>
        <v>0</v>
      </c>
      <c r="R276" s="44">
        <f t="shared" ca="1" si="64"/>
        <v>-1.7223996842091025E-3</v>
      </c>
    </row>
    <row r="277" spans="1:18">
      <c r="A277" s="75"/>
      <c r="B277" s="75"/>
      <c r="C277" s="75"/>
      <c r="D277" s="76">
        <f t="shared" ref="D277:D336" si="65">A277/A$18</f>
        <v>0</v>
      </c>
      <c r="E277" s="76">
        <f t="shared" ref="E277:E336" si="66">B277/B$18</f>
        <v>0</v>
      </c>
      <c r="F277" s="69">
        <f t="shared" ref="F277:F336" si="67">$C277*D277</f>
        <v>0</v>
      </c>
      <c r="G277" s="69">
        <f t="shared" ref="G277:G336" si="68">$C277*E277</f>
        <v>0</v>
      </c>
      <c r="H277" s="69">
        <f t="shared" ref="H277:H336" si="69">C277*D277*D277</f>
        <v>0</v>
      </c>
      <c r="I277" s="69">
        <f t="shared" ref="I277:I336" si="70">C277*D277*D277*D277</f>
        <v>0</v>
      </c>
      <c r="J277" s="69">
        <f t="shared" ref="J277:J336" si="71">C277*D277*D277*D277*D277</f>
        <v>0</v>
      </c>
      <c r="K277" s="69">
        <f t="shared" ref="K277:K336" si="72">C277*E277*D277</f>
        <v>0</v>
      </c>
      <c r="L277" s="69">
        <f t="shared" ref="L277:L336" si="73">C277*E277*D277*D277</f>
        <v>0</v>
      </c>
      <c r="M277" s="69">
        <f t="shared" ref="M277:M336" ca="1" si="74">+E$4+E$5*D277+E$6*D277^2</f>
        <v>1.7223996842091025E-3</v>
      </c>
      <c r="N277" s="69">
        <f t="shared" ref="N277:N336" ca="1" si="75">C277*(M277-E277)^2</f>
        <v>0</v>
      </c>
      <c r="O277" s="79">
        <f t="shared" ref="O277:O336" ca="1" si="76">(C277*O$1-O$2*F277+O$3*H277)^2</f>
        <v>0</v>
      </c>
      <c r="P277" s="69">
        <f t="shared" ref="P277:P336" ca="1" si="77">(-C277*O$2+O$4*F277-O$5*H277)^2</f>
        <v>0</v>
      </c>
      <c r="Q277" s="69">
        <f t="shared" ref="Q277:Q336" ca="1" si="78">+(C277*O$3-F277*O$5+H277*O$6)^2</f>
        <v>0</v>
      </c>
      <c r="R277" s="44">
        <f t="shared" ref="R277:R336" ca="1" si="79">+E277-M277</f>
        <v>-1.7223996842091025E-3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69">
        <f t="shared" si="67"/>
        <v>0</v>
      </c>
      <c r="G278" s="69">
        <f t="shared" si="68"/>
        <v>0</v>
      </c>
      <c r="H278" s="69">
        <f t="shared" si="69"/>
        <v>0</v>
      </c>
      <c r="I278" s="69">
        <f t="shared" si="70"/>
        <v>0</v>
      </c>
      <c r="J278" s="69">
        <f t="shared" si="71"/>
        <v>0</v>
      </c>
      <c r="K278" s="69">
        <f t="shared" si="72"/>
        <v>0</v>
      </c>
      <c r="L278" s="69">
        <f t="shared" si="73"/>
        <v>0</v>
      </c>
      <c r="M278" s="69">
        <f t="shared" ca="1" si="74"/>
        <v>1.7223996842091025E-3</v>
      </c>
      <c r="N278" s="69">
        <f t="shared" ca="1" si="75"/>
        <v>0</v>
      </c>
      <c r="O278" s="79">
        <f t="shared" ca="1" si="76"/>
        <v>0</v>
      </c>
      <c r="P278" s="69">
        <f t="shared" ca="1" si="77"/>
        <v>0</v>
      </c>
      <c r="Q278" s="69">
        <f t="shared" ca="1" si="78"/>
        <v>0</v>
      </c>
      <c r="R278" s="44">
        <f t="shared" ca="1" si="79"/>
        <v>-1.7223996842091025E-3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69">
        <f t="shared" si="67"/>
        <v>0</v>
      </c>
      <c r="G279" s="69">
        <f t="shared" si="68"/>
        <v>0</v>
      </c>
      <c r="H279" s="69">
        <f t="shared" si="69"/>
        <v>0</v>
      </c>
      <c r="I279" s="69">
        <f t="shared" si="70"/>
        <v>0</v>
      </c>
      <c r="J279" s="69">
        <f t="shared" si="71"/>
        <v>0</v>
      </c>
      <c r="K279" s="69">
        <f t="shared" si="72"/>
        <v>0</v>
      </c>
      <c r="L279" s="69">
        <f t="shared" si="73"/>
        <v>0</v>
      </c>
      <c r="M279" s="69">
        <f t="shared" ca="1" si="74"/>
        <v>1.7223996842091025E-3</v>
      </c>
      <c r="N279" s="69">
        <f t="shared" ca="1" si="75"/>
        <v>0</v>
      </c>
      <c r="O279" s="79">
        <f t="shared" ca="1" si="76"/>
        <v>0</v>
      </c>
      <c r="P279" s="69">
        <f t="shared" ca="1" si="77"/>
        <v>0</v>
      </c>
      <c r="Q279" s="69">
        <f t="shared" ca="1" si="78"/>
        <v>0</v>
      </c>
      <c r="R279" s="44">
        <f t="shared" ca="1" si="79"/>
        <v>-1.7223996842091025E-3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69">
        <f t="shared" si="67"/>
        <v>0</v>
      </c>
      <c r="G280" s="69">
        <f t="shared" si="68"/>
        <v>0</v>
      </c>
      <c r="H280" s="69">
        <f t="shared" si="69"/>
        <v>0</v>
      </c>
      <c r="I280" s="69">
        <f t="shared" si="70"/>
        <v>0</v>
      </c>
      <c r="J280" s="69">
        <f t="shared" si="71"/>
        <v>0</v>
      </c>
      <c r="K280" s="69">
        <f t="shared" si="72"/>
        <v>0</v>
      </c>
      <c r="L280" s="69">
        <f t="shared" si="73"/>
        <v>0</v>
      </c>
      <c r="M280" s="69">
        <f t="shared" ca="1" si="74"/>
        <v>1.7223996842091025E-3</v>
      </c>
      <c r="N280" s="69">
        <f t="shared" ca="1" si="75"/>
        <v>0</v>
      </c>
      <c r="O280" s="79">
        <f t="shared" ca="1" si="76"/>
        <v>0</v>
      </c>
      <c r="P280" s="69">
        <f t="shared" ca="1" si="77"/>
        <v>0</v>
      </c>
      <c r="Q280" s="69">
        <f t="shared" ca="1" si="78"/>
        <v>0</v>
      </c>
      <c r="R280" s="44">
        <f t="shared" ca="1" si="79"/>
        <v>-1.7223996842091025E-3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69">
        <f t="shared" si="67"/>
        <v>0</v>
      </c>
      <c r="G281" s="69">
        <f t="shared" si="68"/>
        <v>0</v>
      </c>
      <c r="H281" s="69">
        <f t="shared" si="69"/>
        <v>0</v>
      </c>
      <c r="I281" s="69">
        <f t="shared" si="70"/>
        <v>0</v>
      </c>
      <c r="J281" s="69">
        <f t="shared" si="71"/>
        <v>0</v>
      </c>
      <c r="K281" s="69">
        <f t="shared" si="72"/>
        <v>0</v>
      </c>
      <c r="L281" s="69">
        <f t="shared" si="73"/>
        <v>0</v>
      </c>
      <c r="M281" s="69">
        <f t="shared" ca="1" si="74"/>
        <v>1.7223996842091025E-3</v>
      </c>
      <c r="N281" s="69">
        <f t="shared" ca="1" si="75"/>
        <v>0</v>
      </c>
      <c r="O281" s="79">
        <f t="shared" ca="1" si="76"/>
        <v>0</v>
      </c>
      <c r="P281" s="69">
        <f t="shared" ca="1" si="77"/>
        <v>0</v>
      </c>
      <c r="Q281" s="69">
        <f t="shared" ca="1" si="78"/>
        <v>0</v>
      </c>
      <c r="R281" s="44">
        <f t="shared" ca="1" si="79"/>
        <v>-1.7223996842091025E-3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69">
        <f t="shared" si="67"/>
        <v>0</v>
      </c>
      <c r="G282" s="69">
        <f t="shared" si="68"/>
        <v>0</v>
      </c>
      <c r="H282" s="69">
        <f t="shared" si="69"/>
        <v>0</v>
      </c>
      <c r="I282" s="69">
        <f t="shared" si="70"/>
        <v>0</v>
      </c>
      <c r="J282" s="69">
        <f t="shared" si="71"/>
        <v>0</v>
      </c>
      <c r="K282" s="69">
        <f t="shared" si="72"/>
        <v>0</v>
      </c>
      <c r="L282" s="69">
        <f t="shared" si="73"/>
        <v>0</v>
      </c>
      <c r="M282" s="69">
        <f t="shared" ca="1" si="74"/>
        <v>1.7223996842091025E-3</v>
      </c>
      <c r="N282" s="69">
        <f t="shared" ca="1" si="75"/>
        <v>0</v>
      </c>
      <c r="O282" s="79">
        <f t="shared" ca="1" si="76"/>
        <v>0</v>
      </c>
      <c r="P282" s="69">
        <f t="shared" ca="1" si="77"/>
        <v>0</v>
      </c>
      <c r="Q282" s="69">
        <f t="shared" ca="1" si="78"/>
        <v>0</v>
      </c>
      <c r="R282" s="44">
        <f t="shared" ca="1" si="79"/>
        <v>-1.7223996842091025E-3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69">
        <f t="shared" si="67"/>
        <v>0</v>
      </c>
      <c r="G283" s="69">
        <f t="shared" si="68"/>
        <v>0</v>
      </c>
      <c r="H283" s="69">
        <f t="shared" si="69"/>
        <v>0</v>
      </c>
      <c r="I283" s="69">
        <f t="shared" si="70"/>
        <v>0</v>
      </c>
      <c r="J283" s="69">
        <f t="shared" si="71"/>
        <v>0</v>
      </c>
      <c r="K283" s="69">
        <f t="shared" si="72"/>
        <v>0</v>
      </c>
      <c r="L283" s="69">
        <f t="shared" si="73"/>
        <v>0</v>
      </c>
      <c r="M283" s="69">
        <f t="shared" ca="1" si="74"/>
        <v>1.7223996842091025E-3</v>
      </c>
      <c r="N283" s="69">
        <f t="shared" ca="1" si="75"/>
        <v>0</v>
      </c>
      <c r="O283" s="79">
        <f t="shared" ca="1" si="76"/>
        <v>0</v>
      </c>
      <c r="P283" s="69">
        <f t="shared" ca="1" si="77"/>
        <v>0</v>
      </c>
      <c r="Q283" s="69">
        <f t="shared" ca="1" si="78"/>
        <v>0</v>
      </c>
      <c r="R283" s="44">
        <f t="shared" ca="1" si="79"/>
        <v>-1.7223996842091025E-3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69">
        <f t="shared" si="67"/>
        <v>0</v>
      </c>
      <c r="G284" s="69">
        <f t="shared" si="68"/>
        <v>0</v>
      </c>
      <c r="H284" s="69">
        <f t="shared" si="69"/>
        <v>0</v>
      </c>
      <c r="I284" s="69">
        <f t="shared" si="70"/>
        <v>0</v>
      </c>
      <c r="J284" s="69">
        <f t="shared" si="71"/>
        <v>0</v>
      </c>
      <c r="K284" s="69">
        <f t="shared" si="72"/>
        <v>0</v>
      </c>
      <c r="L284" s="69">
        <f t="shared" si="73"/>
        <v>0</v>
      </c>
      <c r="M284" s="69">
        <f t="shared" ca="1" si="74"/>
        <v>1.7223996842091025E-3</v>
      </c>
      <c r="N284" s="69">
        <f t="shared" ca="1" si="75"/>
        <v>0</v>
      </c>
      <c r="O284" s="79">
        <f t="shared" ca="1" si="76"/>
        <v>0</v>
      </c>
      <c r="P284" s="69">
        <f t="shared" ca="1" si="77"/>
        <v>0</v>
      </c>
      <c r="Q284" s="69">
        <f t="shared" ca="1" si="78"/>
        <v>0</v>
      </c>
      <c r="R284" s="44">
        <f t="shared" ca="1" si="79"/>
        <v>-1.7223996842091025E-3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69">
        <f t="shared" si="67"/>
        <v>0</v>
      </c>
      <c r="G285" s="69">
        <f t="shared" si="68"/>
        <v>0</v>
      </c>
      <c r="H285" s="69">
        <f t="shared" si="69"/>
        <v>0</v>
      </c>
      <c r="I285" s="69">
        <f t="shared" si="70"/>
        <v>0</v>
      </c>
      <c r="J285" s="69">
        <f t="shared" si="71"/>
        <v>0</v>
      </c>
      <c r="K285" s="69">
        <f t="shared" si="72"/>
        <v>0</v>
      </c>
      <c r="L285" s="69">
        <f t="shared" si="73"/>
        <v>0</v>
      </c>
      <c r="M285" s="69">
        <f t="shared" ca="1" si="74"/>
        <v>1.7223996842091025E-3</v>
      </c>
      <c r="N285" s="69">
        <f t="shared" ca="1" si="75"/>
        <v>0</v>
      </c>
      <c r="O285" s="79">
        <f t="shared" ca="1" si="76"/>
        <v>0</v>
      </c>
      <c r="P285" s="69">
        <f t="shared" ca="1" si="77"/>
        <v>0</v>
      </c>
      <c r="Q285" s="69">
        <f t="shared" ca="1" si="78"/>
        <v>0</v>
      </c>
      <c r="R285" s="44">
        <f t="shared" ca="1" si="79"/>
        <v>-1.7223996842091025E-3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69">
        <f t="shared" si="67"/>
        <v>0</v>
      </c>
      <c r="G286" s="69">
        <f t="shared" si="68"/>
        <v>0</v>
      </c>
      <c r="H286" s="69">
        <f t="shared" si="69"/>
        <v>0</v>
      </c>
      <c r="I286" s="69">
        <f t="shared" si="70"/>
        <v>0</v>
      </c>
      <c r="J286" s="69">
        <f t="shared" si="71"/>
        <v>0</v>
      </c>
      <c r="K286" s="69">
        <f t="shared" si="72"/>
        <v>0</v>
      </c>
      <c r="L286" s="69">
        <f t="shared" si="73"/>
        <v>0</v>
      </c>
      <c r="M286" s="69">
        <f t="shared" ca="1" si="74"/>
        <v>1.7223996842091025E-3</v>
      </c>
      <c r="N286" s="69">
        <f t="shared" ca="1" si="75"/>
        <v>0</v>
      </c>
      <c r="O286" s="79">
        <f t="shared" ca="1" si="76"/>
        <v>0</v>
      </c>
      <c r="P286" s="69">
        <f t="shared" ca="1" si="77"/>
        <v>0</v>
      </c>
      <c r="Q286" s="69">
        <f t="shared" ca="1" si="78"/>
        <v>0</v>
      </c>
      <c r="R286" s="44">
        <f t="shared" ca="1" si="79"/>
        <v>-1.7223996842091025E-3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69">
        <f t="shared" si="67"/>
        <v>0</v>
      </c>
      <c r="G287" s="69">
        <f t="shared" si="68"/>
        <v>0</v>
      </c>
      <c r="H287" s="69">
        <f t="shared" si="69"/>
        <v>0</v>
      </c>
      <c r="I287" s="69">
        <f t="shared" si="70"/>
        <v>0</v>
      </c>
      <c r="J287" s="69">
        <f t="shared" si="71"/>
        <v>0</v>
      </c>
      <c r="K287" s="69">
        <f t="shared" si="72"/>
        <v>0</v>
      </c>
      <c r="L287" s="69">
        <f t="shared" si="73"/>
        <v>0</v>
      </c>
      <c r="M287" s="69">
        <f t="shared" ca="1" si="74"/>
        <v>1.7223996842091025E-3</v>
      </c>
      <c r="N287" s="69">
        <f t="shared" ca="1" si="75"/>
        <v>0</v>
      </c>
      <c r="O287" s="79">
        <f t="shared" ca="1" si="76"/>
        <v>0</v>
      </c>
      <c r="P287" s="69">
        <f t="shared" ca="1" si="77"/>
        <v>0</v>
      </c>
      <c r="Q287" s="69">
        <f t="shared" ca="1" si="78"/>
        <v>0</v>
      </c>
      <c r="R287" s="44">
        <f t="shared" ca="1" si="79"/>
        <v>-1.7223996842091025E-3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69">
        <f t="shared" si="67"/>
        <v>0</v>
      </c>
      <c r="G288" s="69">
        <f t="shared" si="68"/>
        <v>0</v>
      </c>
      <c r="H288" s="69">
        <f t="shared" si="69"/>
        <v>0</v>
      </c>
      <c r="I288" s="69">
        <f t="shared" si="70"/>
        <v>0</v>
      </c>
      <c r="J288" s="69">
        <f t="shared" si="71"/>
        <v>0</v>
      </c>
      <c r="K288" s="69">
        <f t="shared" si="72"/>
        <v>0</v>
      </c>
      <c r="L288" s="69">
        <f t="shared" si="73"/>
        <v>0</v>
      </c>
      <c r="M288" s="69">
        <f t="shared" ca="1" si="74"/>
        <v>1.7223996842091025E-3</v>
      </c>
      <c r="N288" s="69">
        <f t="shared" ca="1" si="75"/>
        <v>0</v>
      </c>
      <c r="O288" s="79">
        <f t="shared" ca="1" si="76"/>
        <v>0</v>
      </c>
      <c r="P288" s="69">
        <f t="shared" ca="1" si="77"/>
        <v>0</v>
      </c>
      <c r="Q288" s="69">
        <f t="shared" ca="1" si="78"/>
        <v>0</v>
      </c>
      <c r="R288" s="44">
        <f t="shared" ca="1" si="79"/>
        <v>-1.7223996842091025E-3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69">
        <f t="shared" si="67"/>
        <v>0</v>
      </c>
      <c r="G289" s="69">
        <f t="shared" si="68"/>
        <v>0</v>
      </c>
      <c r="H289" s="69">
        <f t="shared" si="69"/>
        <v>0</v>
      </c>
      <c r="I289" s="69">
        <f t="shared" si="70"/>
        <v>0</v>
      </c>
      <c r="J289" s="69">
        <f t="shared" si="71"/>
        <v>0</v>
      </c>
      <c r="K289" s="69">
        <f t="shared" si="72"/>
        <v>0</v>
      </c>
      <c r="L289" s="69">
        <f t="shared" si="73"/>
        <v>0</v>
      </c>
      <c r="M289" s="69">
        <f t="shared" ca="1" si="74"/>
        <v>1.7223996842091025E-3</v>
      </c>
      <c r="N289" s="69">
        <f t="shared" ca="1" si="75"/>
        <v>0</v>
      </c>
      <c r="O289" s="79">
        <f t="shared" ca="1" si="76"/>
        <v>0</v>
      </c>
      <c r="P289" s="69">
        <f t="shared" ca="1" si="77"/>
        <v>0</v>
      </c>
      <c r="Q289" s="69">
        <f t="shared" ca="1" si="78"/>
        <v>0</v>
      </c>
      <c r="R289" s="44">
        <f t="shared" ca="1" si="79"/>
        <v>-1.7223996842091025E-3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69">
        <f t="shared" si="67"/>
        <v>0</v>
      </c>
      <c r="G290" s="69">
        <f t="shared" si="68"/>
        <v>0</v>
      </c>
      <c r="H290" s="69">
        <f t="shared" si="69"/>
        <v>0</v>
      </c>
      <c r="I290" s="69">
        <f t="shared" si="70"/>
        <v>0</v>
      </c>
      <c r="J290" s="69">
        <f t="shared" si="71"/>
        <v>0</v>
      </c>
      <c r="K290" s="69">
        <f t="shared" si="72"/>
        <v>0</v>
      </c>
      <c r="L290" s="69">
        <f t="shared" si="73"/>
        <v>0</v>
      </c>
      <c r="M290" s="69">
        <f t="shared" ca="1" si="74"/>
        <v>1.7223996842091025E-3</v>
      </c>
      <c r="N290" s="69">
        <f t="shared" ca="1" si="75"/>
        <v>0</v>
      </c>
      <c r="O290" s="79">
        <f t="shared" ca="1" si="76"/>
        <v>0</v>
      </c>
      <c r="P290" s="69">
        <f t="shared" ca="1" si="77"/>
        <v>0</v>
      </c>
      <c r="Q290" s="69">
        <f t="shared" ca="1" si="78"/>
        <v>0</v>
      </c>
      <c r="R290" s="44">
        <f t="shared" ca="1" si="79"/>
        <v>-1.7223996842091025E-3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69">
        <f t="shared" si="67"/>
        <v>0</v>
      </c>
      <c r="G291" s="69">
        <f t="shared" si="68"/>
        <v>0</v>
      </c>
      <c r="H291" s="69">
        <f t="shared" si="69"/>
        <v>0</v>
      </c>
      <c r="I291" s="69">
        <f t="shared" si="70"/>
        <v>0</v>
      </c>
      <c r="J291" s="69">
        <f t="shared" si="71"/>
        <v>0</v>
      </c>
      <c r="K291" s="69">
        <f t="shared" si="72"/>
        <v>0</v>
      </c>
      <c r="L291" s="69">
        <f t="shared" si="73"/>
        <v>0</v>
      </c>
      <c r="M291" s="69">
        <f t="shared" ca="1" si="74"/>
        <v>1.7223996842091025E-3</v>
      </c>
      <c r="N291" s="69">
        <f t="shared" ca="1" si="75"/>
        <v>0</v>
      </c>
      <c r="O291" s="79">
        <f t="shared" ca="1" si="76"/>
        <v>0</v>
      </c>
      <c r="P291" s="69">
        <f t="shared" ca="1" si="77"/>
        <v>0</v>
      </c>
      <c r="Q291" s="69">
        <f t="shared" ca="1" si="78"/>
        <v>0</v>
      </c>
      <c r="R291" s="44">
        <f t="shared" ca="1" si="79"/>
        <v>-1.7223996842091025E-3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69">
        <f t="shared" si="67"/>
        <v>0</v>
      </c>
      <c r="G292" s="69">
        <f t="shared" si="68"/>
        <v>0</v>
      </c>
      <c r="H292" s="69">
        <f t="shared" si="69"/>
        <v>0</v>
      </c>
      <c r="I292" s="69">
        <f t="shared" si="70"/>
        <v>0</v>
      </c>
      <c r="J292" s="69">
        <f t="shared" si="71"/>
        <v>0</v>
      </c>
      <c r="K292" s="69">
        <f t="shared" si="72"/>
        <v>0</v>
      </c>
      <c r="L292" s="69">
        <f t="shared" si="73"/>
        <v>0</v>
      </c>
      <c r="M292" s="69">
        <f t="shared" ca="1" si="74"/>
        <v>1.7223996842091025E-3</v>
      </c>
      <c r="N292" s="69">
        <f t="shared" ca="1" si="75"/>
        <v>0</v>
      </c>
      <c r="O292" s="79">
        <f t="shared" ca="1" si="76"/>
        <v>0</v>
      </c>
      <c r="P292" s="69">
        <f t="shared" ca="1" si="77"/>
        <v>0</v>
      </c>
      <c r="Q292" s="69">
        <f t="shared" ca="1" si="78"/>
        <v>0</v>
      </c>
      <c r="R292" s="44">
        <f t="shared" ca="1" si="79"/>
        <v>-1.7223996842091025E-3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69">
        <f t="shared" si="67"/>
        <v>0</v>
      </c>
      <c r="G293" s="69">
        <f t="shared" si="68"/>
        <v>0</v>
      </c>
      <c r="H293" s="69">
        <f t="shared" si="69"/>
        <v>0</v>
      </c>
      <c r="I293" s="69">
        <f t="shared" si="70"/>
        <v>0</v>
      </c>
      <c r="J293" s="69">
        <f t="shared" si="71"/>
        <v>0</v>
      </c>
      <c r="K293" s="69">
        <f t="shared" si="72"/>
        <v>0</v>
      </c>
      <c r="L293" s="69">
        <f t="shared" si="73"/>
        <v>0</v>
      </c>
      <c r="M293" s="69">
        <f t="shared" ca="1" si="74"/>
        <v>1.7223996842091025E-3</v>
      </c>
      <c r="N293" s="69">
        <f t="shared" ca="1" si="75"/>
        <v>0</v>
      </c>
      <c r="O293" s="79">
        <f t="shared" ca="1" si="76"/>
        <v>0</v>
      </c>
      <c r="P293" s="69">
        <f t="shared" ca="1" si="77"/>
        <v>0</v>
      </c>
      <c r="Q293" s="69">
        <f t="shared" ca="1" si="78"/>
        <v>0</v>
      </c>
      <c r="R293" s="44">
        <f t="shared" ca="1" si="79"/>
        <v>-1.7223996842091025E-3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69">
        <f t="shared" si="67"/>
        <v>0</v>
      </c>
      <c r="G294" s="69">
        <f t="shared" si="68"/>
        <v>0</v>
      </c>
      <c r="H294" s="69">
        <f t="shared" si="69"/>
        <v>0</v>
      </c>
      <c r="I294" s="69">
        <f t="shared" si="70"/>
        <v>0</v>
      </c>
      <c r="J294" s="69">
        <f t="shared" si="71"/>
        <v>0</v>
      </c>
      <c r="K294" s="69">
        <f t="shared" si="72"/>
        <v>0</v>
      </c>
      <c r="L294" s="69">
        <f t="shared" si="73"/>
        <v>0</v>
      </c>
      <c r="M294" s="69">
        <f t="shared" ca="1" si="74"/>
        <v>1.7223996842091025E-3</v>
      </c>
      <c r="N294" s="69">
        <f t="shared" ca="1" si="75"/>
        <v>0</v>
      </c>
      <c r="O294" s="79">
        <f t="shared" ca="1" si="76"/>
        <v>0</v>
      </c>
      <c r="P294" s="69">
        <f t="shared" ca="1" si="77"/>
        <v>0</v>
      </c>
      <c r="Q294" s="69">
        <f t="shared" ca="1" si="78"/>
        <v>0</v>
      </c>
      <c r="R294" s="44">
        <f t="shared" ca="1" si="79"/>
        <v>-1.7223996842091025E-3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69">
        <f t="shared" si="67"/>
        <v>0</v>
      </c>
      <c r="G295" s="69">
        <f t="shared" si="68"/>
        <v>0</v>
      </c>
      <c r="H295" s="69">
        <f t="shared" si="69"/>
        <v>0</v>
      </c>
      <c r="I295" s="69">
        <f t="shared" si="70"/>
        <v>0</v>
      </c>
      <c r="J295" s="69">
        <f t="shared" si="71"/>
        <v>0</v>
      </c>
      <c r="K295" s="69">
        <f t="shared" si="72"/>
        <v>0</v>
      </c>
      <c r="L295" s="69">
        <f t="shared" si="73"/>
        <v>0</v>
      </c>
      <c r="M295" s="69">
        <f t="shared" ca="1" si="74"/>
        <v>1.7223996842091025E-3</v>
      </c>
      <c r="N295" s="69">
        <f t="shared" ca="1" si="75"/>
        <v>0</v>
      </c>
      <c r="O295" s="79">
        <f t="shared" ca="1" si="76"/>
        <v>0</v>
      </c>
      <c r="P295" s="69">
        <f t="shared" ca="1" si="77"/>
        <v>0</v>
      </c>
      <c r="Q295" s="69">
        <f t="shared" ca="1" si="78"/>
        <v>0</v>
      </c>
      <c r="R295" s="44">
        <f t="shared" ca="1" si="79"/>
        <v>-1.7223996842091025E-3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69">
        <f t="shared" si="67"/>
        <v>0</v>
      </c>
      <c r="G296" s="69">
        <f t="shared" si="68"/>
        <v>0</v>
      </c>
      <c r="H296" s="69">
        <f t="shared" si="69"/>
        <v>0</v>
      </c>
      <c r="I296" s="69">
        <f t="shared" si="70"/>
        <v>0</v>
      </c>
      <c r="J296" s="69">
        <f t="shared" si="71"/>
        <v>0</v>
      </c>
      <c r="K296" s="69">
        <f t="shared" si="72"/>
        <v>0</v>
      </c>
      <c r="L296" s="69">
        <f t="shared" si="73"/>
        <v>0</v>
      </c>
      <c r="M296" s="69">
        <f t="shared" ca="1" si="74"/>
        <v>1.7223996842091025E-3</v>
      </c>
      <c r="N296" s="69">
        <f t="shared" ca="1" si="75"/>
        <v>0</v>
      </c>
      <c r="O296" s="79">
        <f t="shared" ca="1" si="76"/>
        <v>0</v>
      </c>
      <c r="P296" s="69">
        <f t="shared" ca="1" si="77"/>
        <v>0</v>
      </c>
      <c r="Q296" s="69">
        <f t="shared" ca="1" si="78"/>
        <v>0</v>
      </c>
      <c r="R296" s="44">
        <f t="shared" ca="1" si="79"/>
        <v>-1.7223996842091025E-3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69">
        <f t="shared" si="67"/>
        <v>0</v>
      </c>
      <c r="G297" s="69">
        <f t="shared" si="68"/>
        <v>0</v>
      </c>
      <c r="H297" s="69">
        <f t="shared" si="69"/>
        <v>0</v>
      </c>
      <c r="I297" s="69">
        <f t="shared" si="70"/>
        <v>0</v>
      </c>
      <c r="J297" s="69">
        <f t="shared" si="71"/>
        <v>0</v>
      </c>
      <c r="K297" s="69">
        <f t="shared" si="72"/>
        <v>0</v>
      </c>
      <c r="L297" s="69">
        <f t="shared" si="73"/>
        <v>0</v>
      </c>
      <c r="M297" s="69">
        <f t="shared" ca="1" si="74"/>
        <v>1.7223996842091025E-3</v>
      </c>
      <c r="N297" s="69">
        <f t="shared" ca="1" si="75"/>
        <v>0</v>
      </c>
      <c r="O297" s="79">
        <f t="shared" ca="1" si="76"/>
        <v>0</v>
      </c>
      <c r="P297" s="69">
        <f t="shared" ca="1" si="77"/>
        <v>0</v>
      </c>
      <c r="Q297" s="69">
        <f t="shared" ca="1" si="78"/>
        <v>0</v>
      </c>
      <c r="R297" s="44">
        <f t="shared" ca="1" si="79"/>
        <v>-1.7223996842091025E-3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69">
        <f t="shared" si="67"/>
        <v>0</v>
      </c>
      <c r="G298" s="69">
        <f t="shared" si="68"/>
        <v>0</v>
      </c>
      <c r="H298" s="69">
        <f t="shared" si="69"/>
        <v>0</v>
      </c>
      <c r="I298" s="69">
        <f t="shared" si="70"/>
        <v>0</v>
      </c>
      <c r="J298" s="69">
        <f t="shared" si="71"/>
        <v>0</v>
      </c>
      <c r="K298" s="69">
        <f t="shared" si="72"/>
        <v>0</v>
      </c>
      <c r="L298" s="69">
        <f t="shared" si="73"/>
        <v>0</v>
      </c>
      <c r="M298" s="69">
        <f t="shared" ca="1" si="74"/>
        <v>1.7223996842091025E-3</v>
      </c>
      <c r="N298" s="69">
        <f t="shared" ca="1" si="75"/>
        <v>0</v>
      </c>
      <c r="O298" s="79">
        <f t="shared" ca="1" si="76"/>
        <v>0</v>
      </c>
      <c r="P298" s="69">
        <f t="shared" ca="1" si="77"/>
        <v>0</v>
      </c>
      <c r="Q298" s="69">
        <f t="shared" ca="1" si="78"/>
        <v>0</v>
      </c>
      <c r="R298" s="44">
        <f t="shared" ca="1" si="79"/>
        <v>-1.7223996842091025E-3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69">
        <f t="shared" si="67"/>
        <v>0</v>
      </c>
      <c r="G299" s="69">
        <f t="shared" si="68"/>
        <v>0</v>
      </c>
      <c r="H299" s="69">
        <f t="shared" si="69"/>
        <v>0</v>
      </c>
      <c r="I299" s="69">
        <f t="shared" si="70"/>
        <v>0</v>
      </c>
      <c r="J299" s="69">
        <f t="shared" si="71"/>
        <v>0</v>
      </c>
      <c r="K299" s="69">
        <f t="shared" si="72"/>
        <v>0</v>
      </c>
      <c r="L299" s="69">
        <f t="shared" si="73"/>
        <v>0</v>
      </c>
      <c r="M299" s="69">
        <f t="shared" ca="1" si="74"/>
        <v>1.7223996842091025E-3</v>
      </c>
      <c r="N299" s="69">
        <f t="shared" ca="1" si="75"/>
        <v>0</v>
      </c>
      <c r="O299" s="79">
        <f t="shared" ca="1" si="76"/>
        <v>0</v>
      </c>
      <c r="P299" s="69">
        <f t="shared" ca="1" si="77"/>
        <v>0</v>
      </c>
      <c r="Q299" s="69">
        <f t="shared" ca="1" si="78"/>
        <v>0</v>
      </c>
      <c r="R299" s="44">
        <f t="shared" ca="1" si="79"/>
        <v>-1.7223996842091025E-3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69">
        <f t="shared" si="67"/>
        <v>0</v>
      </c>
      <c r="G300" s="69">
        <f t="shared" si="68"/>
        <v>0</v>
      </c>
      <c r="H300" s="69">
        <f t="shared" si="69"/>
        <v>0</v>
      </c>
      <c r="I300" s="69">
        <f t="shared" si="70"/>
        <v>0</v>
      </c>
      <c r="J300" s="69">
        <f t="shared" si="71"/>
        <v>0</v>
      </c>
      <c r="K300" s="69">
        <f t="shared" si="72"/>
        <v>0</v>
      </c>
      <c r="L300" s="69">
        <f t="shared" si="73"/>
        <v>0</v>
      </c>
      <c r="M300" s="69">
        <f t="shared" ca="1" si="74"/>
        <v>1.7223996842091025E-3</v>
      </c>
      <c r="N300" s="69">
        <f t="shared" ca="1" si="75"/>
        <v>0</v>
      </c>
      <c r="O300" s="79">
        <f t="shared" ca="1" si="76"/>
        <v>0</v>
      </c>
      <c r="P300" s="69">
        <f t="shared" ca="1" si="77"/>
        <v>0</v>
      </c>
      <c r="Q300" s="69">
        <f t="shared" ca="1" si="78"/>
        <v>0</v>
      </c>
      <c r="R300" s="44">
        <f t="shared" ca="1" si="79"/>
        <v>-1.7223996842091025E-3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69">
        <f t="shared" si="67"/>
        <v>0</v>
      </c>
      <c r="G301" s="69">
        <f t="shared" si="68"/>
        <v>0</v>
      </c>
      <c r="H301" s="69">
        <f t="shared" si="69"/>
        <v>0</v>
      </c>
      <c r="I301" s="69">
        <f t="shared" si="70"/>
        <v>0</v>
      </c>
      <c r="J301" s="69">
        <f t="shared" si="71"/>
        <v>0</v>
      </c>
      <c r="K301" s="69">
        <f t="shared" si="72"/>
        <v>0</v>
      </c>
      <c r="L301" s="69">
        <f t="shared" si="73"/>
        <v>0</v>
      </c>
      <c r="M301" s="69">
        <f t="shared" ca="1" si="74"/>
        <v>1.7223996842091025E-3</v>
      </c>
      <c r="N301" s="69">
        <f t="shared" ca="1" si="75"/>
        <v>0</v>
      </c>
      <c r="O301" s="79">
        <f t="shared" ca="1" si="76"/>
        <v>0</v>
      </c>
      <c r="P301" s="69">
        <f t="shared" ca="1" si="77"/>
        <v>0</v>
      </c>
      <c r="Q301" s="69">
        <f t="shared" ca="1" si="78"/>
        <v>0</v>
      </c>
      <c r="R301" s="44">
        <f t="shared" ca="1" si="79"/>
        <v>-1.7223996842091025E-3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69">
        <f t="shared" si="67"/>
        <v>0</v>
      </c>
      <c r="G302" s="69">
        <f t="shared" si="68"/>
        <v>0</v>
      </c>
      <c r="H302" s="69">
        <f t="shared" si="69"/>
        <v>0</v>
      </c>
      <c r="I302" s="69">
        <f t="shared" si="70"/>
        <v>0</v>
      </c>
      <c r="J302" s="69">
        <f t="shared" si="71"/>
        <v>0</v>
      </c>
      <c r="K302" s="69">
        <f t="shared" si="72"/>
        <v>0</v>
      </c>
      <c r="L302" s="69">
        <f t="shared" si="73"/>
        <v>0</v>
      </c>
      <c r="M302" s="69">
        <f t="shared" ca="1" si="74"/>
        <v>1.7223996842091025E-3</v>
      </c>
      <c r="N302" s="69">
        <f t="shared" ca="1" si="75"/>
        <v>0</v>
      </c>
      <c r="O302" s="79">
        <f t="shared" ca="1" si="76"/>
        <v>0</v>
      </c>
      <c r="P302" s="69">
        <f t="shared" ca="1" si="77"/>
        <v>0</v>
      </c>
      <c r="Q302" s="69">
        <f t="shared" ca="1" si="78"/>
        <v>0</v>
      </c>
      <c r="R302" s="44">
        <f t="shared" ca="1" si="79"/>
        <v>-1.7223996842091025E-3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69">
        <f t="shared" si="67"/>
        <v>0</v>
      </c>
      <c r="G303" s="69">
        <f t="shared" si="68"/>
        <v>0</v>
      </c>
      <c r="H303" s="69">
        <f t="shared" si="69"/>
        <v>0</v>
      </c>
      <c r="I303" s="69">
        <f t="shared" si="70"/>
        <v>0</v>
      </c>
      <c r="J303" s="69">
        <f t="shared" si="71"/>
        <v>0</v>
      </c>
      <c r="K303" s="69">
        <f t="shared" si="72"/>
        <v>0</v>
      </c>
      <c r="L303" s="69">
        <f t="shared" si="73"/>
        <v>0</v>
      </c>
      <c r="M303" s="69">
        <f t="shared" ca="1" si="74"/>
        <v>1.7223996842091025E-3</v>
      </c>
      <c r="N303" s="69">
        <f t="shared" ca="1" si="75"/>
        <v>0</v>
      </c>
      <c r="O303" s="79">
        <f t="shared" ca="1" si="76"/>
        <v>0</v>
      </c>
      <c r="P303" s="69">
        <f t="shared" ca="1" si="77"/>
        <v>0</v>
      </c>
      <c r="Q303" s="69">
        <f t="shared" ca="1" si="78"/>
        <v>0</v>
      </c>
      <c r="R303" s="44">
        <f t="shared" ca="1" si="79"/>
        <v>-1.7223996842091025E-3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69">
        <f t="shared" si="67"/>
        <v>0</v>
      </c>
      <c r="G304" s="69">
        <f t="shared" si="68"/>
        <v>0</v>
      </c>
      <c r="H304" s="69">
        <f t="shared" si="69"/>
        <v>0</v>
      </c>
      <c r="I304" s="69">
        <f t="shared" si="70"/>
        <v>0</v>
      </c>
      <c r="J304" s="69">
        <f t="shared" si="71"/>
        <v>0</v>
      </c>
      <c r="K304" s="69">
        <f t="shared" si="72"/>
        <v>0</v>
      </c>
      <c r="L304" s="69">
        <f t="shared" si="73"/>
        <v>0</v>
      </c>
      <c r="M304" s="69">
        <f t="shared" ca="1" si="74"/>
        <v>1.7223996842091025E-3</v>
      </c>
      <c r="N304" s="69">
        <f t="shared" ca="1" si="75"/>
        <v>0</v>
      </c>
      <c r="O304" s="79">
        <f t="shared" ca="1" si="76"/>
        <v>0</v>
      </c>
      <c r="P304" s="69">
        <f t="shared" ca="1" si="77"/>
        <v>0</v>
      </c>
      <c r="Q304" s="69">
        <f t="shared" ca="1" si="78"/>
        <v>0</v>
      </c>
      <c r="R304" s="44">
        <f t="shared" ca="1" si="79"/>
        <v>-1.7223996842091025E-3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69">
        <f t="shared" si="67"/>
        <v>0</v>
      </c>
      <c r="G305" s="69">
        <f t="shared" si="68"/>
        <v>0</v>
      </c>
      <c r="H305" s="69">
        <f t="shared" si="69"/>
        <v>0</v>
      </c>
      <c r="I305" s="69">
        <f t="shared" si="70"/>
        <v>0</v>
      </c>
      <c r="J305" s="69">
        <f t="shared" si="71"/>
        <v>0</v>
      </c>
      <c r="K305" s="69">
        <f t="shared" si="72"/>
        <v>0</v>
      </c>
      <c r="L305" s="69">
        <f t="shared" si="73"/>
        <v>0</v>
      </c>
      <c r="M305" s="69">
        <f t="shared" ca="1" si="74"/>
        <v>1.7223996842091025E-3</v>
      </c>
      <c r="N305" s="69">
        <f t="shared" ca="1" si="75"/>
        <v>0</v>
      </c>
      <c r="O305" s="79">
        <f t="shared" ca="1" si="76"/>
        <v>0</v>
      </c>
      <c r="P305" s="69">
        <f t="shared" ca="1" si="77"/>
        <v>0</v>
      </c>
      <c r="Q305" s="69">
        <f t="shared" ca="1" si="78"/>
        <v>0</v>
      </c>
      <c r="R305" s="44">
        <f t="shared" ca="1" si="79"/>
        <v>-1.7223996842091025E-3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69">
        <f t="shared" si="67"/>
        <v>0</v>
      </c>
      <c r="G306" s="69">
        <f t="shared" si="68"/>
        <v>0</v>
      </c>
      <c r="H306" s="69">
        <f t="shared" si="69"/>
        <v>0</v>
      </c>
      <c r="I306" s="69">
        <f t="shared" si="70"/>
        <v>0</v>
      </c>
      <c r="J306" s="69">
        <f t="shared" si="71"/>
        <v>0</v>
      </c>
      <c r="K306" s="69">
        <f t="shared" si="72"/>
        <v>0</v>
      </c>
      <c r="L306" s="69">
        <f t="shared" si="73"/>
        <v>0</v>
      </c>
      <c r="M306" s="69">
        <f t="shared" ca="1" si="74"/>
        <v>1.7223996842091025E-3</v>
      </c>
      <c r="N306" s="69">
        <f t="shared" ca="1" si="75"/>
        <v>0</v>
      </c>
      <c r="O306" s="79">
        <f t="shared" ca="1" si="76"/>
        <v>0</v>
      </c>
      <c r="P306" s="69">
        <f t="shared" ca="1" si="77"/>
        <v>0</v>
      </c>
      <c r="Q306" s="69">
        <f t="shared" ca="1" si="78"/>
        <v>0</v>
      </c>
      <c r="R306" s="44">
        <f t="shared" ca="1" si="79"/>
        <v>-1.7223996842091025E-3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69">
        <f t="shared" si="67"/>
        <v>0</v>
      </c>
      <c r="G307" s="69">
        <f t="shared" si="68"/>
        <v>0</v>
      </c>
      <c r="H307" s="69">
        <f t="shared" si="69"/>
        <v>0</v>
      </c>
      <c r="I307" s="69">
        <f t="shared" si="70"/>
        <v>0</v>
      </c>
      <c r="J307" s="69">
        <f t="shared" si="71"/>
        <v>0</v>
      </c>
      <c r="K307" s="69">
        <f t="shared" si="72"/>
        <v>0</v>
      </c>
      <c r="L307" s="69">
        <f t="shared" si="73"/>
        <v>0</v>
      </c>
      <c r="M307" s="69">
        <f t="shared" ca="1" si="74"/>
        <v>1.7223996842091025E-3</v>
      </c>
      <c r="N307" s="69">
        <f t="shared" ca="1" si="75"/>
        <v>0</v>
      </c>
      <c r="O307" s="79">
        <f t="shared" ca="1" si="76"/>
        <v>0</v>
      </c>
      <c r="P307" s="69">
        <f t="shared" ca="1" si="77"/>
        <v>0</v>
      </c>
      <c r="Q307" s="69">
        <f t="shared" ca="1" si="78"/>
        <v>0</v>
      </c>
      <c r="R307" s="44">
        <f t="shared" ca="1" si="79"/>
        <v>-1.7223996842091025E-3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69">
        <f t="shared" si="67"/>
        <v>0</v>
      </c>
      <c r="G308" s="69">
        <f t="shared" si="68"/>
        <v>0</v>
      </c>
      <c r="H308" s="69">
        <f t="shared" si="69"/>
        <v>0</v>
      </c>
      <c r="I308" s="69">
        <f t="shared" si="70"/>
        <v>0</v>
      </c>
      <c r="J308" s="69">
        <f t="shared" si="71"/>
        <v>0</v>
      </c>
      <c r="K308" s="69">
        <f t="shared" si="72"/>
        <v>0</v>
      </c>
      <c r="L308" s="69">
        <f t="shared" si="73"/>
        <v>0</v>
      </c>
      <c r="M308" s="69">
        <f t="shared" ca="1" si="74"/>
        <v>1.7223996842091025E-3</v>
      </c>
      <c r="N308" s="69">
        <f t="shared" ca="1" si="75"/>
        <v>0</v>
      </c>
      <c r="O308" s="79">
        <f t="shared" ca="1" si="76"/>
        <v>0</v>
      </c>
      <c r="P308" s="69">
        <f t="shared" ca="1" si="77"/>
        <v>0</v>
      </c>
      <c r="Q308" s="69">
        <f t="shared" ca="1" si="78"/>
        <v>0</v>
      </c>
      <c r="R308" s="44">
        <f t="shared" ca="1" si="79"/>
        <v>-1.7223996842091025E-3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69">
        <f t="shared" si="67"/>
        <v>0</v>
      </c>
      <c r="G309" s="69">
        <f t="shared" si="68"/>
        <v>0</v>
      </c>
      <c r="H309" s="69">
        <f t="shared" si="69"/>
        <v>0</v>
      </c>
      <c r="I309" s="69">
        <f t="shared" si="70"/>
        <v>0</v>
      </c>
      <c r="J309" s="69">
        <f t="shared" si="71"/>
        <v>0</v>
      </c>
      <c r="K309" s="69">
        <f t="shared" si="72"/>
        <v>0</v>
      </c>
      <c r="L309" s="69">
        <f t="shared" si="73"/>
        <v>0</v>
      </c>
      <c r="M309" s="69">
        <f t="shared" ca="1" si="74"/>
        <v>1.7223996842091025E-3</v>
      </c>
      <c r="N309" s="69">
        <f t="shared" ca="1" si="75"/>
        <v>0</v>
      </c>
      <c r="O309" s="79">
        <f t="shared" ca="1" si="76"/>
        <v>0</v>
      </c>
      <c r="P309" s="69">
        <f t="shared" ca="1" si="77"/>
        <v>0</v>
      </c>
      <c r="Q309" s="69">
        <f t="shared" ca="1" si="78"/>
        <v>0</v>
      </c>
      <c r="R309" s="44">
        <f t="shared" ca="1" si="79"/>
        <v>-1.7223996842091025E-3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69">
        <f t="shared" si="67"/>
        <v>0</v>
      </c>
      <c r="G310" s="69">
        <f t="shared" si="68"/>
        <v>0</v>
      </c>
      <c r="H310" s="69">
        <f t="shared" si="69"/>
        <v>0</v>
      </c>
      <c r="I310" s="69">
        <f t="shared" si="70"/>
        <v>0</v>
      </c>
      <c r="J310" s="69">
        <f t="shared" si="71"/>
        <v>0</v>
      </c>
      <c r="K310" s="69">
        <f t="shared" si="72"/>
        <v>0</v>
      </c>
      <c r="L310" s="69">
        <f t="shared" si="73"/>
        <v>0</v>
      </c>
      <c r="M310" s="69">
        <f t="shared" ca="1" si="74"/>
        <v>1.7223996842091025E-3</v>
      </c>
      <c r="N310" s="69">
        <f t="shared" ca="1" si="75"/>
        <v>0</v>
      </c>
      <c r="O310" s="79">
        <f t="shared" ca="1" si="76"/>
        <v>0</v>
      </c>
      <c r="P310" s="69">
        <f t="shared" ca="1" si="77"/>
        <v>0</v>
      </c>
      <c r="Q310" s="69">
        <f t="shared" ca="1" si="78"/>
        <v>0</v>
      </c>
      <c r="R310" s="44">
        <f t="shared" ca="1" si="79"/>
        <v>-1.7223996842091025E-3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69">
        <f t="shared" si="67"/>
        <v>0</v>
      </c>
      <c r="G311" s="69">
        <f t="shared" si="68"/>
        <v>0</v>
      </c>
      <c r="H311" s="69">
        <f t="shared" si="69"/>
        <v>0</v>
      </c>
      <c r="I311" s="69">
        <f t="shared" si="70"/>
        <v>0</v>
      </c>
      <c r="J311" s="69">
        <f t="shared" si="71"/>
        <v>0</v>
      </c>
      <c r="K311" s="69">
        <f t="shared" si="72"/>
        <v>0</v>
      </c>
      <c r="L311" s="69">
        <f t="shared" si="73"/>
        <v>0</v>
      </c>
      <c r="M311" s="69">
        <f t="shared" ca="1" si="74"/>
        <v>1.7223996842091025E-3</v>
      </c>
      <c r="N311" s="69">
        <f t="shared" ca="1" si="75"/>
        <v>0</v>
      </c>
      <c r="O311" s="79">
        <f t="shared" ca="1" si="76"/>
        <v>0</v>
      </c>
      <c r="P311" s="69">
        <f t="shared" ca="1" si="77"/>
        <v>0</v>
      </c>
      <c r="Q311" s="69">
        <f t="shared" ca="1" si="78"/>
        <v>0</v>
      </c>
      <c r="R311" s="44">
        <f t="shared" ca="1" si="79"/>
        <v>-1.7223996842091025E-3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69">
        <f t="shared" si="67"/>
        <v>0</v>
      </c>
      <c r="G312" s="69">
        <f t="shared" si="68"/>
        <v>0</v>
      </c>
      <c r="H312" s="69">
        <f t="shared" si="69"/>
        <v>0</v>
      </c>
      <c r="I312" s="69">
        <f t="shared" si="70"/>
        <v>0</v>
      </c>
      <c r="J312" s="69">
        <f t="shared" si="71"/>
        <v>0</v>
      </c>
      <c r="K312" s="69">
        <f t="shared" si="72"/>
        <v>0</v>
      </c>
      <c r="L312" s="69">
        <f t="shared" si="73"/>
        <v>0</v>
      </c>
      <c r="M312" s="69">
        <f t="shared" ca="1" si="74"/>
        <v>1.7223996842091025E-3</v>
      </c>
      <c r="N312" s="69">
        <f t="shared" ca="1" si="75"/>
        <v>0</v>
      </c>
      <c r="O312" s="79">
        <f t="shared" ca="1" si="76"/>
        <v>0</v>
      </c>
      <c r="P312" s="69">
        <f t="shared" ca="1" si="77"/>
        <v>0</v>
      </c>
      <c r="Q312" s="69">
        <f t="shared" ca="1" si="78"/>
        <v>0</v>
      </c>
      <c r="R312" s="44">
        <f t="shared" ca="1" si="79"/>
        <v>-1.7223996842091025E-3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69">
        <f t="shared" si="67"/>
        <v>0</v>
      </c>
      <c r="G313" s="69">
        <f t="shared" si="68"/>
        <v>0</v>
      </c>
      <c r="H313" s="69">
        <f t="shared" si="69"/>
        <v>0</v>
      </c>
      <c r="I313" s="69">
        <f t="shared" si="70"/>
        <v>0</v>
      </c>
      <c r="J313" s="69">
        <f t="shared" si="71"/>
        <v>0</v>
      </c>
      <c r="K313" s="69">
        <f t="shared" si="72"/>
        <v>0</v>
      </c>
      <c r="L313" s="69">
        <f t="shared" si="73"/>
        <v>0</v>
      </c>
      <c r="M313" s="69">
        <f t="shared" ca="1" si="74"/>
        <v>1.7223996842091025E-3</v>
      </c>
      <c r="N313" s="69">
        <f t="shared" ca="1" si="75"/>
        <v>0</v>
      </c>
      <c r="O313" s="79">
        <f t="shared" ca="1" si="76"/>
        <v>0</v>
      </c>
      <c r="P313" s="69">
        <f t="shared" ca="1" si="77"/>
        <v>0</v>
      </c>
      <c r="Q313" s="69">
        <f t="shared" ca="1" si="78"/>
        <v>0</v>
      </c>
      <c r="R313" s="44">
        <f t="shared" ca="1" si="79"/>
        <v>-1.7223996842091025E-3</v>
      </c>
    </row>
    <row r="314" spans="1:18">
      <c r="A314" s="75"/>
      <c r="B314" s="75"/>
      <c r="C314" s="75"/>
      <c r="D314" s="76">
        <f t="shared" si="65"/>
        <v>0</v>
      </c>
      <c r="E314" s="76">
        <f t="shared" si="66"/>
        <v>0</v>
      </c>
      <c r="F314" s="69">
        <f t="shared" si="67"/>
        <v>0</v>
      </c>
      <c r="G314" s="69">
        <f t="shared" si="68"/>
        <v>0</v>
      </c>
      <c r="H314" s="69">
        <f t="shared" si="69"/>
        <v>0</v>
      </c>
      <c r="I314" s="69">
        <f t="shared" si="70"/>
        <v>0</v>
      </c>
      <c r="J314" s="69">
        <f t="shared" si="71"/>
        <v>0</v>
      </c>
      <c r="K314" s="69">
        <f t="shared" si="72"/>
        <v>0</v>
      </c>
      <c r="L314" s="69">
        <f t="shared" si="73"/>
        <v>0</v>
      </c>
      <c r="M314" s="69">
        <f t="shared" ca="1" si="74"/>
        <v>1.7223996842091025E-3</v>
      </c>
      <c r="N314" s="69">
        <f t="shared" ca="1" si="75"/>
        <v>0</v>
      </c>
      <c r="O314" s="79">
        <f t="shared" ca="1" si="76"/>
        <v>0</v>
      </c>
      <c r="P314" s="69">
        <f t="shared" ca="1" si="77"/>
        <v>0</v>
      </c>
      <c r="Q314" s="69">
        <f t="shared" ca="1" si="78"/>
        <v>0</v>
      </c>
      <c r="R314" s="44">
        <f t="shared" ca="1" si="79"/>
        <v>-1.7223996842091025E-3</v>
      </c>
    </row>
    <row r="315" spans="1:18">
      <c r="A315" s="75"/>
      <c r="B315" s="75"/>
      <c r="C315" s="75"/>
      <c r="D315" s="76">
        <f t="shared" si="65"/>
        <v>0</v>
      </c>
      <c r="E315" s="76">
        <f t="shared" si="66"/>
        <v>0</v>
      </c>
      <c r="F315" s="69">
        <f t="shared" si="67"/>
        <v>0</v>
      </c>
      <c r="G315" s="69">
        <f t="shared" si="68"/>
        <v>0</v>
      </c>
      <c r="H315" s="69">
        <f t="shared" si="69"/>
        <v>0</v>
      </c>
      <c r="I315" s="69">
        <f t="shared" si="70"/>
        <v>0</v>
      </c>
      <c r="J315" s="69">
        <f t="shared" si="71"/>
        <v>0</v>
      </c>
      <c r="K315" s="69">
        <f t="shared" si="72"/>
        <v>0</v>
      </c>
      <c r="L315" s="69">
        <f t="shared" si="73"/>
        <v>0</v>
      </c>
      <c r="M315" s="69">
        <f t="shared" ca="1" si="74"/>
        <v>1.7223996842091025E-3</v>
      </c>
      <c r="N315" s="69">
        <f t="shared" ca="1" si="75"/>
        <v>0</v>
      </c>
      <c r="O315" s="79">
        <f t="shared" ca="1" si="76"/>
        <v>0</v>
      </c>
      <c r="P315" s="69">
        <f t="shared" ca="1" si="77"/>
        <v>0</v>
      </c>
      <c r="Q315" s="69">
        <f t="shared" ca="1" si="78"/>
        <v>0</v>
      </c>
      <c r="R315" s="44">
        <f t="shared" ca="1" si="79"/>
        <v>-1.7223996842091025E-3</v>
      </c>
    </row>
    <row r="316" spans="1:18">
      <c r="A316" s="75"/>
      <c r="B316" s="75"/>
      <c r="C316" s="75"/>
      <c r="D316" s="76">
        <f t="shared" si="65"/>
        <v>0</v>
      </c>
      <c r="E316" s="76">
        <f t="shared" si="66"/>
        <v>0</v>
      </c>
      <c r="F316" s="69">
        <f t="shared" si="67"/>
        <v>0</v>
      </c>
      <c r="G316" s="69">
        <f t="shared" si="68"/>
        <v>0</v>
      </c>
      <c r="H316" s="69">
        <f t="shared" si="69"/>
        <v>0</v>
      </c>
      <c r="I316" s="69">
        <f t="shared" si="70"/>
        <v>0</v>
      </c>
      <c r="J316" s="69">
        <f t="shared" si="71"/>
        <v>0</v>
      </c>
      <c r="K316" s="69">
        <f t="shared" si="72"/>
        <v>0</v>
      </c>
      <c r="L316" s="69">
        <f t="shared" si="73"/>
        <v>0</v>
      </c>
      <c r="M316" s="69">
        <f t="shared" ca="1" si="74"/>
        <v>1.7223996842091025E-3</v>
      </c>
      <c r="N316" s="69">
        <f t="shared" ca="1" si="75"/>
        <v>0</v>
      </c>
      <c r="O316" s="79">
        <f t="shared" ca="1" si="76"/>
        <v>0</v>
      </c>
      <c r="P316" s="69">
        <f t="shared" ca="1" si="77"/>
        <v>0</v>
      </c>
      <c r="Q316" s="69">
        <f t="shared" ca="1" si="78"/>
        <v>0</v>
      </c>
      <c r="R316" s="44">
        <f t="shared" ca="1" si="79"/>
        <v>-1.7223996842091025E-3</v>
      </c>
    </row>
    <row r="317" spans="1:18">
      <c r="A317" s="75"/>
      <c r="B317" s="75"/>
      <c r="C317" s="75"/>
      <c r="D317" s="76">
        <f t="shared" si="65"/>
        <v>0</v>
      </c>
      <c r="E317" s="76">
        <f t="shared" si="66"/>
        <v>0</v>
      </c>
      <c r="F317" s="69">
        <f t="shared" si="67"/>
        <v>0</v>
      </c>
      <c r="G317" s="69">
        <f t="shared" si="68"/>
        <v>0</v>
      </c>
      <c r="H317" s="69">
        <f t="shared" si="69"/>
        <v>0</v>
      </c>
      <c r="I317" s="69">
        <f t="shared" si="70"/>
        <v>0</v>
      </c>
      <c r="J317" s="69">
        <f t="shared" si="71"/>
        <v>0</v>
      </c>
      <c r="K317" s="69">
        <f t="shared" si="72"/>
        <v>0</v>
      </c>
      <c r="L317" s="69">
        <f t="shared" si="73"/>
        <v>0</v>
      </c>
      <c r="M317" s="69">
        <f t="shared" ca="1" si="74"/>
        <v>1.7223996842091025E-3</v>
      </c>
      <c r="N317" s="69">
        <f t="shared" ca="1" si="75"/>
        <v>0</v>
      </c>
      <c r="O317" s="79">
        <f t="shared" ca="1" si="76"/>
        <v>0</v>
      </c>
      <c r="P317" s="69">
        <f t="shared" ca="1" si="77"/>
        <v>0</v>
      </c>
      <c r="Q317" s="69">
        <f t="shared" ca="1" si="78"/>
        <v>0</v>
      </c>
      <c r="R317" s="44">
        <f t="shared" ca="1" si="79"/>
        <v>-1.7223996842091025E-3</v>
      </c>
    </row>
    <row r="318" spans="1:18">
      <c r="A318" s="75"/>
      <c r="B318" s="75"/>
      <c r="C318" s="75"/>
      <c r="D318" s="76">
        <f t="shared" si="65"/>
        <v>0</v>
      </c>
      <c r="E318" s="76">
        <f t="shared" si="66"/>
        <v>0</v>
      </c>
      <c r="F318" s="69">
        <f t="shared" si="67"/>
        <v>0</v>
      </c>
      <c r="G318" s="69">
        <f t="shared" si="68"/>
        <v>0</v>
      </c>
      <c r="H318" s="69">
        <f t="shared" si="69"/>
        <v>0</v>
      </c>
      <c r="I318" s="69">
        <f t="shared" si="70"/>
        <v>0</v>
      </c>
      <c r="J318" s="69">
        <f t="shared" si="71"/>
        <v>0</v>
      </c>
      <c r="K318" s="69">
        <f t="shared" si="72"/>
        <v>0</v>
      </c>
      <c r="L318" s="69">
        <f t="shared" si="73"/>
        <v>0</v>
      </c>
      <c r="M318" s="69">
        <f t="shared" ca="1" si="74"/>
        <v>1.7223996842091025E-3</v>
      </c>
      <c r="N318" s="69">
        <f t="shared" ca="1" si="75"/>
        <v>0</v>
      </c>
      <c r="O318" s="79">
        <f t="shared" ca="1" si="76"/>
        <v>0</v>
      </c>
      <c r="P318" s="69">
        <f t="shared" ca="1" si="77"/>
        <v>0</v>
      </c>
      <c r="Q318" s="69">
        <f t="shared" ca="1" si="78"/>
        <v>0</v>
      </c>
      <c r="R318" s="44">
        <f t="shared" ca="1" si="79"/>
        <v>-1.7223996842091025E-3</v>
      </c>
    </row>
    <row r="319" spans="1:18">
      <c r="A319" s="75"/>
      <c r="B319" s="75"/>
      <c r="C319" s="75"/>
      <c r="D319" s="76">
        <f t="shared" si="65"/>
        <v>0</v>
      </c>
      <c r="E319" s="76">
        <f t="shared" si="66"/>
        <v>0</v>
      </c>
      <c r="F319" s="69">
        <f t="shared" si="67"/>
        <v>0</v>
      </c>
      <c r="G319" s="69">
        <f t="shared" si="68"/>
        <v>0</v>
      </c>
      <c r="H319" s="69">
        <f t="shared" si="69"/>
        <v>0</v>
      </c>
      <c r="I319" s="69">
        <f t="shared" si="70"/>
        <v>0</v>
      </c>
      <c r="J319" s="69">
        <f t="shared" si="71"/>
        <v>0</v>
      </c>
      <c r="K319" s="69">
        <f t="shared" si="72"/>
        <v>0</v>
      </c>
      <c r="L319" s="69">
        <f t="shared" si="73"/>
        <v>0</v>
      </c>
      <c r="M319" s="69">
        <f t="shared" ca="1" si="74"/>
        <v>1.7223996842091025E-3</v>
      </c>
      <c r="N319" s="69">
        <f t="shared" ca="1" si="75"/>
        <v>0</v>
      </c>
      <c r="O319" s="79">
        <f t="shared" ca="1" si="76"/>
        <v>0</v>
      </c>
      <c r="P319" s="69">
        <f t="shared" ca="1" si="77"/>
        <v>0</v>
      </c>
      <c r="Q319" s="69">
        <f t="shared" ca="1" si="78"/>
        <v>0</v>
      </c>
      <c r="R319" s="44">
        <f t="shared" ca="1" si="79"/>
        <v>-1.7223996842091025E-3</v>
      </c>
    </row>
    <row r="320" spans="1:18">
      <c r="A320" s="75"/>
      <c r="B320" s="75"/>
      <c r="C320" s="75"/>
      <c r="D320" s="76">
        <f t="shared" si="65"/>
        <v>0</v>
      </c>
      <c r="E320" s="76">
        <f t="shared" si="66"/>
        <v>0</v>
      </c>
      <c r="F320" s="69">
        <f t="shared" si="67"/>
        <v>0</v>
      </c>
      <c r="G320" s="69">
        <f t="shared" si="68"/>
        <v>0</v>
      </c>
      <c r="H320" s="69">
        <f t="shared" si="69"/>
        <v>0</v>
      </c>
      <c r="I320" s="69">
        <f t="shared" si="70"/>
        <v>0</v>
      </c>
      <c r="J320" s="69">
        <f t="shared" si="71"/>
        <v>0</v>
      </c>
      <c r="K320" s="69">
        <f t="shared" si="72"/>
        <v>0</v>
      </c>
      <c r="L320" s="69">
        <f t="shared" si="73"/>
        <v>0</v>
      </c>
      <c r="M320" s="69">
        <f t="shared" ca="1" si="74"/>
        <v>1.7223996842091025E-3</v>
      </c>
      <c r="N320" s="69">
        <f t="shared" ca="1" si="75"/>
        <v>0</v>
      </c>
      <c r="O320" s="79">
        <f t="shared" ca="1" si="76"/>
        <v>0</v>
      </c>
      <c r="P320" s="69">
        <f t="shared" ca="1" si="77"/>
        <v>0</v>
      </c>
      <c r="Q320" s="69">
        <f t="shared" ca="1" si="78"/>
        <v>0</v>
      </c>
      <c r="R320" s="44">
        <f t="shared" ca="1" si="79"/>
        <v>-1.7223996842091025E-3</v>
      </c>
    </row>
    <row r="321" spans="1:18">
      <c r="A321" s="75"/>
      <c r="B321" s="75"/>
      <c r="C321" s="75"/>
      <c r="D321" s="76">
        <f t="shared" si="65"/>
        <v>0</v>
      </c>
      <c r="E321" s="76">
        <f t="shared" si="66"/>
        <v>0</v>
      </c>
      <c r="F321" s="69">
        <f t="shared" si="67"/>
        <v>0</v>
      </c>
      <c r="G321" s="69">
        <f t="shared" si="68"/>
        <v>0</v>
      </c>
      <c r="H321" s="69">
        <f t="shared" si="69"/>
        <v>0</v>
      </c>
      <c r="I321" s="69">
        <f t="shared" si="70"/>
        <v>0</v>
      </c>
      <c r="J321" s="69">
        <f t="shared" si="71"/>
        <v>0</v>
      </c>
      <c r="K321" s="69">
        <f t="shared" si="72"/>
        <v>0</v>
      </c>
      <c r="L321" s="69">
        <f t="shared" si="73"/>
        <v>0</v>
      </c>
      <c r="M321" s="69">
        <f t="shared" ca="1" si="74"/>
        <v>1.7223996842091025E-3</v>
      </c>
      <c r="N321" s="69">
        <f t="shared" ca="1" si="75"/>
        <v>0</v>
      </c>
      <c r="O321" s="79">
        <f t="shared" ca="1" si="76"/>
        <v>0</v>
      </c>
      <c r="P321" s="69">
        <f t="shared" ca="1" si="77"/>
        <v>0</v>
      </c>
      <c r="Q321" s="69">
        <f t="shared" ca="1" si="78"/>
        <v>0</v>
      </c>
      <c r="R321" s="44">
        <f t="shared" ca="1" si="79"/>
        <v>-1.7223996842091025E-3</v>
      </c>
    </row>
    <row r="322" spans="1:18">
      <c r="A322" s="75"/>
      <c r="B322" s="75"/>
      <c r="C322" s="75"/>
      <c r="D322" s="76">
        <f t="shared" si="65"/>
        <v>0</v>
      </c>
      <c r="E322" s="76">
        <f t="shared" si="66"/>
        <v>0</v>
      </c>
      <c r="F322" s="69">
        <f t="shared" si="67"/>
        <v>0</v>
      </c>
      <c r="G322" s="69">
        <f t="shared" si="68"/>
        <v>0</v>
      </c>
      <c r="H322" s="69">
        <f t="shared" si="69"/>
        <v>0</v>
      </c>
      <c r="I322" s="69">
        <f t="shared" si="70"/>
        <v>0</v>
      </c>
      <c r="J322" s="69">
        <f t="shared" si="71"/>
        <v>0</v>
      </c>
      <c r="K322" s="69">
        <f t="shared" si="72"/>
        <v>0</v>
      </c>
      <c r="L322" s="69">
        <f t="shared" si="73"/>
        <v>0</v>
      </c>
      <c r="M322" s="69">
        <f t="shared" ca="1" si="74"/>
        <v>1.7223996842091025E-3</v>
      </c>
      <c r="N322" s="69">
        <f t="shared" ca="1" si="75"/>
        <v>0</v>
      </c>
      <c r="O322" s="79">
        <f t="shared" ca="1" si="76"/>
        <v>0</v>
      </c>
      <c r="P322" s="69">
        <f t="shared" ca="1" si="77"/>
        <v>0</v>
      </c>
      <c r="Q322" s="69">
        <f t="shared" ca="1" si="78"/>
        <v>0</v>
      </c>
      <c r="R322" s="44">
        <f t="shared" ca="1" si="79"/>
        <v>-1.7223996842091025E-3</v>
      </c>
    </row>
    <row r="323" spans="1:18">
      <c r="A323" s="75"/>
      <c r="B323" s="75"/>
      <c r="C323" s="75"/>
      <c r="D323" s="76">
        <f t="shared" si="65"/>
        <v>0</v>
      </c>
      <c r="E323" s="76">
        <f t="shared" si="66"/>
        <v>0</v>
      </c>
      <c r="F323" s="69">
        <f t="shared" si="67"/>
        <v>0</v>
      </c>
      <c r="G323" s="69">
        <f t="shared" si="68"/>
        <v>0</v>
      </c>
      <c r="H323" s="69">
        <f t="shared" si="69"/>
        <v>0</v>
      </c>
      <c r="I323" s="69">
        <f t="shared" si="70"/>
        <v>0</v>
      </c>
      <c r="J323" s="69">
        <f t="shared" si="71"/>
        <v>0</v>
      </c>
      <c r="K323" s="69">
        <f t="shared" si="72"/>
        <v>0</v>
      </c>
      <c r="L323" s="69">
        <f t="shared" si="73"/>
        <v>0</v>
      </c>
      <c r="M323" s="69">
        <f t="shared" ca="1" si="74"/>
        <v>1.7223996842091025E-3</v>
      </c>
      <c r="N323" s="69">
        <f t="shared" ca="1" si="75"/>
        <v>0</v>
      </c>
      <c r="O323" s="79">
        <f t="shared" ca="1" si="76"/>
        <v>0</v>
      </c>
      <c r="P323" s="69">
        <f t="shared" ca="1" si="77"/>
        <v>0</v>
      </c>
      <c r="Q323" s="69">
        <f t="shared" ca="1" si="78"/>
        <v>0</v>
      </c>
      <c r="R323" s="44">
        <f t="shared" ca="1" si="79"/>
        <v>-1.7223996842091025E-3</v>
      </c>
    </row>
    <row r="324" spans="1:18">
      <c r="A324" s="75"/>
      <c r="B324" s="75"/>
      <c r="C324" s="75"/>
      <c r="D324" s="76">
        <f t="shared" si="65"/>
        <v>0</v>
      </c>
      <c r="E324" s="76">
        <f t="shared" si="66"/>
        <v>0</v>
      </c>
      <c r="F324" s="69">
        <f t="shared" si="67"/>
        <v>0</v>
      </c>
      <c r="G324" s="69">
        <f t="shared" si="68"/>
        <v>0</v>
      </c>
      <c r="H324" s="69">
        <f t="shared" si="69"/>
        <v>0</v>
      </c>
      <c r="I324" s="69">
        <f t="shared" si="70"/>
        <v>0</v>
      </c>
      <c r="J324" s="69">
        <f t="shared" si="71"/>
        <v>0</v>
      </c>
      <c r="K324" s="69">
        <f t="shared" si="72"/>
        <v>0</v>
      </c>
      <c r="L324" s="69">
        <f t="shared" si="73"/>
        <v>0</v>
      </c>
      <c r="M324" s="69">
        <f t="shared" ca="1" si="74"/>
        <v>1.7223996842091025E-3</v>
      </c>
      <c r="N324" s="69">
        <f t="shared" ca="1" si="75"/>
        <v>0</v>
      </c>
      <c r="O324" s="79">
        <f t="shared" ca="1" si="76"/>
        <v>0</v>
      </c>
      <c r="P324" s="69">
        <f t="shared" ca="1" si="77"/>
        <v>0</v>
      </c>
      <c r="Q324" s="69">
        <f t="shared" ca="1" si="78"/>
        <v>0</v>
      </c>
      <c r="R324" s="44">
        <f t="shared" ca="1" si="79"/>
        <v>-1.7223996842091025E-3</v>
      </c>
    </row>
    <row r="325" spans="1:18">
      <c r="A325" s="75"/>
      <c r="B325" s="75"/>
      <c r="C325" s="75"/>
      <c r="D325" s="76">
        <f t="shared" si="65"/>
        <v>0</v>
      </c>
      <c r="E325" s="76">
        <f t="shared" si="66"/>
        <v>0</v>
      </c>
      <c r="F325" s="69">
        <f t="shared" si="67"/>
        <v>0</v>
      </c>
      <c r="G325" s="69">
        <f t="shared" si="68"/>
        <v>0</v>
      </c>
      <c r="H325" s="69">
        <f t="shared" si="69"/>
        <v>0</v>
      </c>
      <c r="I325" s="69">
        <f t="shared" si="70"/>
        <v>0</v>
      </c>
      <c r="J325" s="69">
        <f t="shared" si="71"/>
        <v>0</v>
      </c>
      <c r="K325" s="69">
        <f t="shared" si="72"/>
        <v>0</v>
      </c>
      <c r="L325" s="69">
        <f t="shared" si="73"/>
        <v>0</v>
      </c>
      <c r="M325" s="69">
        <f t="shared" ca="1" si="74"/>
        <v>1.7223996842091025E-3</v>
      </c>
      <c r="N325" s="69">
        <f t="shared" ca="1" si="75"/>
        <v>0</v>
      </c>
      <c r="O325" s="79">
        <f t="shared" ca="1" si="76"/>
        <v>0</v>
      </c>
      <c r="P325" s="69">
        <f t="shared" ca="1" si="77"/>
        <v>0</v>
      </c>
      <c r="Q325" s="69">
        <f t="shared" ca="1" si="78"/>
        <v>0</v>
      </c>
      <c r="R325" s="44">
        <f t="shared" ca="1" si="79"/>
        <v>-1.7223996842091025E-3</v>
      </c>
    </row>
    <row r="326" spans="1:18">
      <c r="A326" s="75"/>
      <c r="B326" s="75"/>
      <c r="C326" s="75"/>
      <c r="D326" s="76">
        <f t="shared" si="65"/>
        <v>0</v>
      </c>
      <c r="E326" s="76">
        <f t="shared" si="66"/>
        <v>0</v>
      </c>
      <c r="F326" s="69">
        <f t="shared" si="67"/>
        <v>0</v>
      </c>
      <c r="G326" s="69">
        <f t="shared" si="68"/>
        <v>0</v>
      </c>
      <c r="H326" s="69">
        <f t="shared" si="69"/>
        <v>0</v>
      </c>
      <c r="I326" s="69">
        <f t="shared" si="70"/>
        <v>0</v>
      </c>
      <c r="J326" s="69">
        <f t="shared" si="71"/>
        <v>0</v>
      </c>
      <c r="K326" s="69">
        <f t="shared" si="72"/>
        <v>0</v>
      </c>
      <c r="L326" s="69">
        <f t="shared" si="73"/>
        <v>0</v>
      </c>
      <c r="M326" s="69">
        <f t="shared" ca="1" si="74"/>
        <v>1.7223996842091025E-3</v>
      </c>
      <c r="N326" s="69">
        <f t="shared" ca="1" si="75"/>
        <v>0</v>
      </c>
      <c r="O326" s="79">
        <f t="shared" ca="1" si="76"/>
        <v>0</v>
      </c>
      <c r="P326" s="69">
        <f t="shared" ca="1" si="77"/>
        <v>0</v>
      </c>
      <c r="Q326" s="69">
        <f t="shared" ca="1" si="78"/>
        <v>0</v>
      </c>
      <c r="R326" s="44">
        <f t="shared" ca="1" si="79"/>
        <v>-1.7223996842091025E-3</v>
      </c>
    </row>
    <row r="327" spans="1:18">
      <c r="A327" s="75"/>
      <c r="B327" s="75"/>
      <c r="C327" s="75"/>
      <c r="D327" s="76">
        <f t="shared" si="65"/>
        <v>0</v>
      </c>
      <c r="E327" s="76">
        <f t="shared" si="66"/>
        <v>0</v>
      </c>
      <c r="F327" s="69">
        <f t="shared" si="67"/>
        <v>0</v>
      </c>
      <c r="G327" s="69">
        <f t="shared" si="68"/>
        <v>0</v>
      </c>
      <c r="H327" s="69">
        <f t="shared" si="69"/>
        <v>0</v>
      </c>
      <c r="I327" s="69">
        <f t="shared" si="70"/>
        <v>0</v>
      </c>
      <c r="J327" s="69">
        <f t="shared" si="71"/>
        <v>0</v>
      </c>
      <c r="K327" s="69">
        <f t="shared" si="72"/>
        <v>0</v>
      </c>
      <c r="L327" s="69">
        <f t="shared" si="73"/>
        <v>0</v>
      </c>
      <c r="M327" s="69">
        <f t="shared" ca="1" si="74"/>
        <v>1.7223996842091025E-3</v>
      </c>
      <c r="N327" s="69">
        <f t="shared" ca="1" si="75"/>
        <v>0</v>
      </c>
      <c r="O327" s="79">
        <f t="shared" ca="1" si="76"/>
        <v>0</v>
      </c>
      <c r="P327" s="69">
        <f t="shared" ca="1" si="77"/>
        <v>0</v>
      </c>
      <c r="Q327" s="69">
        <f t="shared" ca="1" si="78"/>
        <v>0</v>
      </c>
      <c r="R327" s="44">
        <f t="shared" ca="1" si="79"/>
        <v>-1.7223996842091025E-3</v>
      </c>
    </row>
    <row r="328" spans="1:18">
      <c r="A328" s="75"/>
      <c r="B328" s="75"/>
      <c r="C328" s="75"/>
      <c r="D328" s="76">
        <f t="shared" si="65"/>
        <v>0</v>
      </c>
      <c r="E328" s="76">
        <f t="shared" si="66"/>
        <v>0</v>
      </c>
      <c r="F328" s="69">
        <f t="shared" si="67"/>
        <v>0</v>
      </c>
      <c r="G328" s="69">
        <f t="shared" si="68"/>
        <v>0</v>
      </c>
      <c r="H328" s="69">
        <f t="shared" si="69"/>
        <v>0</v>
      </c>
      <c r="I328" s="69">
        <f t="shared" si="70"/>
        <v>0</v>
      </c>
      <c r="J328" s="69">
        <f t="shared" si="71"/>
        <v>0</v>
      </c>
      <c r="K328" s="69">
        <f t="shared" si="72"/>
        <v>0</v>
      </c>
      <c r="L328" s="69">
        <f t="shared" si="73"/>
        <v>0</v>
      </c>
      <c r="M328" s="69">
        <f t="shared" ca="1" si="74"/>
        <v>1.7223996842091025E-3</v>
      </c>
      <c r="N328" s="69">
        <f t="shared" ca="1" si="75"/>
        <v>0</v>
      </c>
      <c r="O328" s="79">
        <f t="shared" ca="1" si="76"/>
        <v>0</v>
      </c>
      <c r="P328" s="69">
        <f t="shared" ca="1" si="77"/>
        <v>0</v>
      </c>
      <c r="Q328" s="69">
        <f t="shared" ca="1" si="78"/>
        <v>0</v>
      </c>
      <c r="R328" s="44">
        <f t="shared" ca="1" si="79"/>
        <v>-1.7223996842091025E-3</v>
      </c>
    </row>
    <row r="329" spans="1:18">
      <c r="A329" s="75"/>
      <c r="B329" s="75"/>
      <c r="C329" s="75"/>
      <c r="D329" s="76">
        <f t="shared" si="65"/>
        <v>0</v>
      </c>
      <c r="E329" s="76">
        <f t="shared" si="66"/>
        <v>0</v>
      </c>
      <c r="F329" s="69">
        <f t="shared" si="67"/>
        <v>0</v>
      </c>
      <c r="G329" s="69">
        <f t="shared" si="68"/>
        <v>0</v>
      </c>
      <c r="H329" s="69">
        <f t="shared" si="69"/>
        <v>0</v>
      </c>
      <c r="I329" s="69">
        <f t="shared" si="70"/>
        <v>0</v>
      </c>
      <c r="J329" s="69">
        <f t="shared" si="71"/>
        <v>0</v>
      </c>
      <c r="K329" s="69">
        <f t="shared" si="72"/>
        <v>0</v>
      </c>
      <c r="L329" s="69">
        <f t="shared" si="73"/>
        <v>0</v>
      </c>
      <c r="M329" s="69">
        <f t="shared" ca="1" si="74"/>
        <v>1.7223996842091025E-3</v>
      </c>
      <c r="N329" s="69">
        <f t="shared" ca="1" si="75"/>
        <v>0</v>
      </c>
      <c r="O329" s="79">
        <f t="shared" ca="1" si="76"/>
        <v>0</v>
      </c>
      <c r="P329" s="69">
        <f t="shared" ca="1" si="77"/>
        <v>0</v>
      </c>
      <c r="Q329" s="69">
        <f t="shared" ca="1" si="78"/>
        <v>0</v>
      </c>
      <c r="R329" s="44">
        <f t="shared" ca="1" si="79"/>
        <v>-1.7223996842091025E-3</v>
      </c>
    </row>
    <row r="330" spans="1:18">
      <c r="A330" s="75"/>
      <c r="B330" s="75"/>
      <c r="C330" s="75"/>
      <c r="D330" s="76">
        <f t="shared" si="65"/>
        <v>0</v>
      </c>
      <c r="E330" s="76">
        <f t="shared" si="66"/>
        <v>0</v>
      </c>
      <c r="F330" s="69">
        <f t="shared" si="67"/>
        <v>0</v>
      </c>
      <c r="G330" s="69">
        <f t="shared" si="68"/>
        <v>0</v>
      </c>
      <c r="H330" s="69">
        <f t="shared" si="69"/>
        <v>0</v>
      </c>
      <c r="I330" s="69">
        <f t="shared" si="70"/>
        <v>0</v>
      </c>
      <c r="J330" s="69">
        <f t="shared" si="71"/>
        <v>0</v>
      </c>
      <c r="K330" s="69">
        <f t="shared" si="72"/>
        <v>0</v>
      </c>
      <c r="L330" s="69">
        <f t="shared" si="73"/>
        <v>0</v>
      </c>
      <c r="M330" s="69">
        <f t="shared" ca="1" si="74"/>
        <v>1.7223996842091025E-3</v>
      </c>
      <c r="N330" s="69">
        <f t="shared" ca="1" si="75"/>
        <v>0</v>
      </c>
      <c r="O330" s="79">
        <f t="shared" ca="1" si="76"/>
        <v>0</v>
      </c>
      <c r="P330" s="69">
        <f t="shared" ca="1" si="77"/>
        <v>0</v>
      </c>
      <c r="Q330" s="69">
        <f t="shared" ca="1" si="78"/>
        <v>0</v>
      </c>
      <c r="R330" s="44">
        <f t="shared" ca="1" si="79"/>
        <v>-1.7223996842091025E-3</v>
      </c>
    </row>
    <row r="331" spans="1:18">
      <c r="A331" s="75"/>
      <c r="B331" s="75"/>
      <c r="C331" s="75"/>
      <c r="D331" s="76">
        <f t="shared" si="65"/>
        <v>0</v>
      </c>
      <c r="E331" s="76">
        <f t="shared" si="66"/>
        <v>0</v>
      </c>
      <c r="F331" s="69">
        <f t="shared" si="67"/>
        <v>0</v>
      </c>
      <c r="G331" s="69">
        <f t="shared" si="68"/>
        <v>0</v>
      </c>
      <c r="H331" s="69">
        <f t="shared" si="69"/>
        <v>0</v>
      </c>
      <c r="I331" s="69">
        <f t="shared" si="70"/>
        <v>0</v>
      </c>
      <c r="J331" s="69">
        <f t="shared" si="71"/>
        <v>0</v>
      </c>
      <c r="K331" s="69">
        <f t="shared" si="72"/>
        <v>0</v>
      </c>
      <c r="L331" s="69">
        <f t="shared" si="73"/>
        <v>0</v>
      </c>
      <c r="M331" s="69">
        <f t="shared" ca="1" si="74"/>
        <v>1.7223996842091025E-3</v>
      </c>
      <c r="N331" s="69">
        <f t="shared" ca="1" si="75"/>
        <v>0</v>
      </c>
      <c r="O331" s="79">
        <f t="shared" ca="1" si="76"/>
        <v>0</v>
      </c>
      <c r="P331" s="69">
        <f t="shared" ca="1" si="77"/>
        <v>0</v>
      </c>
      <c r="Q331" s="69">
        <f t="shared" ca="1" si="78"/>
        <v>0</v>
      </c>
      <c r="R331" s="44">
        <f t="shared" ca="1" si="79"/>
        <v>-1.7223996842091025E-3</v>
      </c>
    </row>
    <row r="332" spans="1:18">
      <c r="A332" s="75"/>
      <c r="B332" s="75"/>
      <c r="C332" s="75"/>
      <c r="D332" s="76">
        <f t="shared" si="65"/>
        <v>0</v>
      </c>
      <c r="E332" s="76">
        <f t="shared" si="66"/>
        <v>0</v>
      </c>
      <c r="F332" s="69">
        <f t="shared" si="67"/>
        <v>0</v>
      </c>
      <c r="G332" s="69">
        <f t="shared" si="68"/>
        <v>0</v>
      </c>
      <c r="H332" s="69">
        <f t="shared" si="69"/>
        <v>0</v>
      </c>
      <c r="I332" s="69">
        <f t="shared" si="70"/>
        <v>0</v>
      </c>
      <c r="J332" s="69">
        <f t="shared" si="71"/>
        <v>0</v>
      </c>
      <c r="K332" s="69">
        <f t="shared" si="72"/>
        <v>0</v>
      </c>
      <c r="L332" s="69">
        <f t="shared" si="73"/>
        <v>0</v>
      </c>
      <c r="M332" s="69">
        <f t="shared" ca="1" si="74"/>
        <v>1.7223996842091025E-3</v>
      </c>
      <c r="N332" s="69">
        <f t="shared" ca="1" si="75"/>
        <v>0</v>
      </c>
      <c r="O332" s="79">
        <f t="shared" ca="1" si="76"/>
        <v>0</v>
      </c>
      <c r="P332" s="69">
        <f t="shared" ca="1" si="77"/>
        <v>0</v>
      </c>
      <c r="Q332" s="69">
        <f t="shared" ca="1" si="78"/>
        <v>0</v>
      </c>
      <c r="R332" s="44">
        <f t="shared" ca="1" si="79"/>
        <v>-1.7223996842091025E-3</v>
      </c>
    </row>
    <row r="333" spans="1:18">
      <c r="A333" s="75"/>
      <c r="B333" s="75"/>
      <c r="C333" s="75"/>
      <c r="D333" s="76">
        <f t="shared" si="65"/>
        <v>0</v>
      </c>
      <c r="E333" s="76">
        <f t="shared" si="66"/>
        <v>0</v>
      </c>
      <c r="F333" s="69">
        <f t="shared" si="67"/>
        <v>0</v>
      </c>
      <c r="G333" s="69">
        <f t="shared" si="68"/>
        <v>0</v>
      </c>
      <c r="H333" s="69">
        <f t="shared" si="69"/>
        <v>0</v>
      </c>
      <c r="I333" s="69">
        <f t="shared" si="70"/>
        <v>0</v>
      </c>
      <c r="J333" s="69">
        <f t="shared" si="71"/>
        <v>0</v>
      </c>
      <c r="K333" s="69">
        <f t="shared" si="72"/>
        <v>0</v>
      </c>
      <c r="L333" s="69">
        <f t="shared" si="73"/>
        <v>0</v>
      </c>
      <c r="M333" s="69">
        <f t="shared" ca="1" si="74"/>
        <v>1.7223996842091025E-3</v>
      </c>
      <c r="N333" s="69">
        <f t="shared" ca="1" si="75"/>
        <v>0</v>
      </c>
      <c r="O333" s="79">
        <f t="shared" ca="1" si="76"/>
        <v>0</v>
      </c>
      <c r="P333" s="69">
        <f t="shared" ca="1" si="77"/>
        <v>0</v>
      </c>
      <c r="Q333" s="69">
        <f t="shared" ca="1" si="78"/>
        <v>0</v>
      </c>
      <c r="R333" s="44">
        <f t="shared" ca="1" si="79"/>
        <v>-1.7223996842091025E-3</v>
      </c>
    </row>
    <row r="334" spans="1:18">
      <c r="A334" s="75"/>
      <c r="B334" s="75"/>
      <c r="C334" s="75"/>
      <c r="D334" s="76">
        <f t="shared" si="65"/>
        <v>0</v>
      </c>
      <c r="E334" s="76">
        <f t="shared" si="66"/>
        <v>0</v>
      </c>
      <c r="F334" s="69">
        <f t="shared" si="67"/>
        <v>0</v>
      </c>
      <c r="G334" s="69">
        <f t="shared" si="68"/>
        <v>0</v>
      </c>
      <c r="H334" s="69">
        <f t="shared" si="69"/>
        <v>0</v>
      </c>
      <c r="I334" s="69">
        <f t="shared" si="70"/>
        <v>0</v>
      </c>
      <c r="J334" s="69">
        <f t="shared" si="71"/>
        <v>0</v>
      </c>
      <c r="K334" s="69">
        <f t="shared" si="72"/>
        <v>0</v>
      </c>
      <c r="L334" s="69">
        <f t="shared" si="73"/>
        <v>0</v>
      </c>
      <c r="M334" s="69">
        <f t="shared" ca="1" si="74"/>
        <v>1.7223996842091025E-3</v>
      </c>
      <c r="N334" s="69">
        <f t="shared" ca="1" si="75"/>
        <v>0</v>
      </c>
      <c r="O334" s="79">
        <f t="shared" ca="1" si="76"/>
        <v>0</v>
      </c>
      <c r="P334" s="69">
        <f t="shared" ca="1" si="77"/>
        <v>0</v>
      </c>
      <c r="Q334" s="69">
        <f t="shared" ca="1" si="78"/>
        <v>0</v>
      </c>
      <c r="R334" s="44">
        <f t="shared" ca="1" si="79"/>
        <v>-1.7223996842091025E-3</v>
      </c>
    </row>
    <row r="335" spans="1:18">
      <c r="A335" s="75"/>
      <c r="B335" s="75"/>
      <c r="C335" s="75"/>
      <c r="D335" s="76">
        <f t="shared" si="65"/>
        <v>0</v>
      </c>
      <c r="E335" s="76">
        <f t="shared" si="66"/>
        <v>0</v>
      </c>
      <c r="F335" s="69">
        <f t="shared" si="67"/>
        <v>0</v>
      </c>
      <c r="G335" s="69">
        <f t="shared" si="68"/>
        <v>0</v>
      </c>
      <c r="H335" s="69">
        <f t="shared" si="69"/>
        <v>0</v>
      </c>
      <c r="I335" s="69">
        <f t="shared" si="70"/>
        <v>0</v>
      </c>
      <c r="J335" s="69">
        <f t="shared" si="71"/>
        <v>0</v>
      </c>
      <c r="K335" s="69">
        <f t="shared" si="72"/>
        <v>0</v>
      </c>
      <c r="L335" s="69">
        <f t="shared" si="73"/>
        <v>0</v>
      </c>
      <c r="M335" s="69">
        <f t="shared" ca="1" si="74"/>
        <v>1.7223996842091025E-3</v>
      </c>
      <c r="N335" s="69">
        <f t="shared" ca="1" si="75"/>
        <v>0</v>
      </c>
      <c r="O335" s="79">
        <f t="shared" ca="1" si="76"/>
        <v>0</v>
      </c>
      <c r="P335" s="69">
        <f t="shared" ca="1" si="77"/>
        <v>0</v>
      </c>
      <c r="Q335" s="69">
        <f t="shared" ca="1" si="78"/>
        <v>0</v>
      </c>
      <c r="R335" s="44">
        <f t="shared" ca="1" si="79"/>
        <v>-1.7223996842091025E-3</v>
      </c>
    </row>
    <row r="336" spans="1:18">
      <c r="A336" s="75"/>
      <c r="B336" s="75"/>
      <c r="C336" s="75"/>
      <c r="D336" s="76">
        <f t="shared" si="65"/>
        <v>0</v>
      </c>
      <c r="E336" s="76">
        <f t="shared" si="66"/>
        <v>0</v>
      </c>
      <c r="F336" s="69">
        <f t="shared" si="67"/>
        <v>0</v>
      </c>
      <c r="G336" s="69">
        <f t="shared" si="68"/>
        <v>0</v>
      </c>
      <c r="H336" s="69">
        <f t="shared" si="69"/>
        <v>0</v>
      </c>
      <c r="I336" s="69">
        <f t="shared" si="70"/>
        <v>0</v>
      </c>
      <c r="J336" s="69">
        <f t="shared" si="71"/>
        <v>0</v>
      </c>
      <c r="K336" s="69">
        <f t="shared" si="72"/>
        <v>0</v>
      </c>
      <c r="L336" s="69">
        <f t="shared" si="73"/>
        <v>0</v>
      </c>
      <c r="M336" s="69">
        <f t="shared" ca="1" si="74"/>
        <v>1.7223996842091025E-3</v>
      </c>
      <c r="N336" s="69">
        <f t="shared" ca="1" si="75"/>
        <v>0</v>
      </c>
      <c r="O336" s="79">
        <f t="shared" ca="1" si="76"/>
        <v>0</v>
      </c>
      <c r="P336" s="69">
        <f t="shared" ca="1" si="77"/>
        <v>0</v>
      </c>
      <c r="Q336" s="69">
        <f t="shared" ca="1" si="78"/>
        <v>0</v>
      </c>
      <c r="R336" s="44">
        <f t="shared" ca="1" si="79"/>
        <v>-1.7223996842091025E-3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39"/>
  <sheetViews>
    <sheetView topLeftCell="A55" workbookViewId="0">
      <selection activeCell="N69" sqref="N69"/>
    </sheetView>
  </sheetViews>
  <sheetFormatPr defaultRowHeight="12.75"/>
  <cols>
    <col min="1" max="1" width="19.7109375" style="27" customWidth="1"/>
    <col min="2" max="2" width="4.42578125" style="44" customWidth="1"/>
    <col min="3" max="3" width="12.7109375" style="27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27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>
      <c r="A1" s="146" t="s">
        <v>187</v>
      </c>
      <c r="I1" s="147" t="s">
        <v>78</v>
      </c>
      <c r="J1" s="148" t="s">
        <v>188</v>
      </c>
    </row>
    <row r="2" spans="1:16">
      <c r="I2" s="149" t="s">
        <v>89</v>
      </c>
      <c r="J2" s="150" t="s">
        <v>189</v>
      </c>
    </row>
    <row r="3" spans="1:16">
      <c r="A3" s="151" t="s">
        <v>190</v>
      </c>
      <c r="I3" s="149" t="s">
        <v>93</v>
      </c>
      <c r="J3" s="150" t="s">
        <v>191</v>
      </c>
    </row>
    <row r="4" spans="1:16">
      <c r="I4" s="149" t="s">
        <v>108</v>
      </c>
      <c r="J4" s="150" t="s">
        <v>191</v>
      </c>
    </row>
    <row r="5" spans="1:16" ht="13.5" thickBot="1">
      <c r="I5" s="152" t="s">
        <v>132</v>
      </c>
      <c r="J5" s="153" t="s">
        <v>192</v>
      </c>
    </row>
    <row r="10" spans="1:16" ht="13.5" thickBot="1"/>
    <row r="11" spans="1:16" ht="12.75" customHeight="1" thickBot="1">
      <c r="A11" s="27" t="str">
        <f t="shared" ref="A11:A42" si="0">P11</f>
        <v>IBVS 3288 </v>
      </c>
      <c r="B11" s="4" t="str">
        <f t="shared" ref="B11:B42" si="1">IF(H11=INT(H11),"I","II")</f>
        <v>I</v>
      </c>
      <c r="C11" s="27">
        <f t="shared" ref="C11:C42" si="2">1*G11</f>
        <v>46895.455000000002</v>
      </c>
      <c r="D11" s="44" t="str">
        <f t="shared" ref="D11:D42" si="3">VLOOKUP(F11,I$1:J$5,2,FALSE)</f>
        <v>vis</v>
      </c>
      <c r="E11" s="154">
        <f>VLOOKUP(C11,Active!C$21:E$972,3,FALSE)</f>
        <v>0</v>
      </c>
      <c r="F11" s="4" t="s">
        <v>132</v>
      </c>
      <c r="G11" s="44" t="str">
        <f t="shared" ref="G11:G42" si="4">MID(I11,3,LEN(I11)-3)</f>
        <v>46895.455</v>
      </c>
      <c r="H11" s="27">
        <f t="shared" ref="H11:H42" si="5">1*K11</f>
        <v>-10831</v>
      </c>
      <c r="I11" s="155" t="s">
        <v>193</v>
      </c>
      <c r="J11" s="156" t="s">
        <v>194</v>
      </c>
      <c r="K11" s="155">
        <v>-10831</v>
      </c>
      <c r="L11" s="155" t="s">
        <v>195</v>
      </c>
      <c r="M11" s="156" t="s">
        <v>196</v>
      </c>
      <c r="N11" s="156" t="s">
        <v>197</v>
      </c>
      <c r="O11" s="157" t="s">
        <v>198</v>
      </c>
      <c r="P11" s="158" t="s">
        <v>199</v>
      </c>
    </row>
    <row r="12" spans="1:16" ht="12.75" customHeight="1" thickBot="1">
      <c r="A12" s="27" t="str">
        <f t="shared" si="0"/>
        <v>BAVM 62 </v>
      </c>
      <c r="B12" s="4" t="str">
        <f t="shared" si="1"/>
        <v>I</v>
      </c>
      <c r="C12" s="27">
        <f t="shared" si="2"/>
        <v>47624.553999999996</v>
      </c>
      <c r="D12" s="44" t="str">
        <f t="shared" si="3"/>
        <v>vis</v>
      </c>
      <c r="E12" s="154">
        <f>VLOOKUP(C12,Active!C$21:E$972,3,FALSE)</f>
        <v>1408.9966812874409</v>
      </c>
      <c r="F12" s="4" t="s">
        <v>132</v>
      </c>
      <c r="G12" s="44" t="str">
        <f t="shared" si="4"/>
        <v>47624.554</v>
      </c>
      <c r="H12" s="27">
        <f t="shared" si="5"/>
        <v>-9422</v>
      </c>
      <c r="I12" s="155" t="s">
        <v>200</v>
      </c>
      <c r="J12" s="156" t="s">
        <v>201</v>
      </c>
      <c r="K12" s="155">
        <v>-9422</v>
      </c>
      <c r="L12" s="155" t="s">
        <v>202</v>
      </c>
      <c r="M12" s="156" t="s">
        <v>196</v>
      </c>
      <c r="N12" s="156" t="s">
        <v>97</v>
      </c>
      <c r="O12" s="157" t="s">
        <v>203</v>
      </c>
      <c r="P12" s="158" t="s">
        <v>204</v>
      </c>
    </row>
    <row r="13" spans="1:16" ht="12.75" customHeight="1" thickBot="1">
      <c r="A13" s="27" t="str">
        <f t="shared" si="0"/>
        <v>BAVM 62 </v>
      </c>
      <c r="B13" s="4" t="str">
        <f t="shared" si="1"/>
        <v>I</v>
      </c>
      <c r="C13" s="27">
        <f t="shared" si="2"/>
        <v>47624.555</v>
      </c>
      <c r="D13" s="44" t="str">
        <f t="shared" si="3"/>
        <v>vis</v>
      </c>
      <c r="E13" s="154">
        <f>VLOOKUP(C13,Active!C$21:E$972,3,FALSE)</f>
        <v>1408.9986138050917</v>
      </c>
      <c r="F13" s="4" t="s">
        <v>132</v>
      </c>
      <c r="G13" s="44" t="str">
        <f t="shared" si="4"/>
        <v>47624.555</v>
      </c>
      <c r="H13" s="27">
        <f t="shared" si="5"/>
        <v>-9422</v>
      </c>
      <c r="I13" s="155" t="s">
        <v>205</v>
      </c>
      <c r="J13" s="156" t="s">
        <v>206</v>
      </c>
      <c r="K13" s="155">
        <v>-9422</v>
      </c>
      <c r="L13" s="155" t="s">
        <v>207</v>
      </c>
      <c r="M13" s="156" t="s">
        <v>196</v>
      </c>
      <c r="N13" s="156" t="s">
        <v>208</v>
      </c>
      <c r="O13" s="157" t="s">
        <v>203</v>
      </c>
      <c r="P13" s="158" t="s">
        <v>204</v>
      </c>
    </row>
    <row r="14" spans="1:16" ht="12.75" customHeight="1" thickBot="1">
      <c r="A14" s="27" t="str">
        <f t="shared" si="0"/>
        <v>BAVM 62 </v>
      </c>
      <c r="B14" s="4" t="str">
        <f t="shared" si="1"/>
        <v>I</v>
      </c>
      <c r="C14" s="27">
        <f t="shared" si="2"/>
        <v>47626.63</v>
      </c>
      <c r="D14" s="44" t="str">
        <f t="shared" si="3"/>
        <v>vis</v>
      </c>
      <c r="E14" s="154">
        <f>VLOOKUP(C14,Active!C$21:E$972,3,FALSE)</f>
        <v>1413.0085879151472</v>
      </c>
      <c r="F14" s="4" t="s">
        <v>132</v>
      </c>
      <c r="G14" s="44" t="str">
        <f t="shared" si="4"/>
        <v>47626.630</v>
      </c>
      <c r="H14" s="27">
        <f t="shared" si="5"/>
        <v>-9418</v>
      </c>
      <c r="I14" s="155" t="s">
        <v>209</v>
      </c>
      <c r="J14" s="156" t="s">
        <v>210</v>
      </c>
      <c r="K14" s="155">
        <v>-9418</v>
      </c>
      <c r="L14" s="155" t="s">
        <v>211</v>
      </c>
      <c r="M14" s="156" t="s">
        <v>196</v>
      </c>
      <c r="N14" s="156" t="s">
        <v>69</v>
      </c>
      <c r="O14" s="157" t="s">
        <v>203</v>
      </c>
      <c r="P14" s="158" t="s">
        <v>204</v>
      </c>
    </row>
    <row r="15" spans="1:16" ht="12.75" customHeight="1" thickBot="1">
      <c r="A15" s="27" t="str">
        <f t="shared" si="0"/>
        <v>BAVM 62 </v>
      </c>
      <c r="B15" s="4" t="str">
        <f t="shared" si="1"/>
        <v>I</v>
      </c>
      <c r="C15" s="27">
        <f t="shared" si="2"/>
        <v>47626.637999999999</v>
      </c>
      <c r="D15" s="44" t="str">
        <f t="shared" si="3"/>
        <v>vis</v>
      </c>
      <c r="E15" s="154">
        <f>VLOOKUP(C15,Active!C$21:E$972,3,FALSE)</f>
        <v>1413.0240480562975</v>
      </c>
      <c r="F15" s="4" t="s">
        <v>132</v>
      </c>
      <c r="G15" s="44" t="str">
        <f t="shared" si="4"/>
        <v>47626.638</v>
      </c>
      <c r="H15" s="27">
        <f t="shared" si="5"/>
        <v>-9418</v>
      </c>
      <c r="I15" s="155" t="s">
        <v>212</v>
      </c>
      <c r="J15" s="156" t="s">
        <v>213</v>
      </c>
      <c r="K15" s="155">
        <v>-9418</v>
      </c>
      <c r="L15" s="155" t="s">
        <v>214</v>
      </c>
      <c r="M15" s="156" t="s">
        <v>196</v>
      </c>
      <c r="N15" s="156" t="s">
        <v>208</v>
      </c>
      <c r="O15" s="157" t="s">
        <v>203</v>
      </c>
      <c r="P15" s="158" t="s">
        <v>204</v>
      </c>
    </row>
    <row r="16" spans="1:16" ht="12.75" customHeight="1" thickBot="1">
      <c r="A16" s="27" t="str">
        <f t="shared" si="0"/>
        <v>IBVS 4941 </v>
      </c>
      <c r="B16" s="4" t="str">
        <f t="shared" si="1"/>
        <v>II</v>
      </c>
      <c r="C16" s="27">
        <f t="shared" si="2"/>
        <v>47673.4643</v>
      </c>
      <c r="D16" s="44" t="str">
        <f t="shared" si="3"/>
        <v>vis</v>
      </c>
      <c r="E16" s="154">
        <f>VLOOKUP(C16,Active!C$21:E$972,3,FALSE)</f>
        <v>1503.5166989815787</v>
      </c>
      <c r="F16" s="4" t="s">
        <v>132</v>
      </c>
      <c r="G16" s="44" t="str">
        <f t="shared" si="4"/>
        <v>47673.4643</v>
      </c>
      <c r="H16" s="27">
        <f t="shared" si="5"/>
        <v>-9327.5</v>
      </c>
      <c r="I16" s="155" t="s">
        <v>219</v>
      </c>
      <c r="J16" s="156" t="s">
        <v>220</v>
      </c>
      <c r="K16" s="155">
        <v>-9327.5</v>
      </c>
      <c r="L16" s="155" t="s">
        <v>221</v>
      </c>
      <c r="M16" s="156" t="s">
        <v>196</v>
      </c>
      <c r="N16" s="156" t="s">
        <v>197</v>
      </c>
      <c r="O16" s="157" t="s">
        <v>222</v>
      </c>
      <c r="P16" s="158" t="s">
        <v>223</v>
      </c>
    </row>
    <row r="17" spans="1:16" ht="12.75" customHeight="1" thickBot="1">
      <c r="A17" s="27" t="str">
        <f t="shared" si="0"/>
        <v>IBVS 4941 </v>
      </c>
      <c r="B17" s="4" t="str">
        <f t="shared" si="1"/>
        <v>I</v>
      </c>
      <c r="C17" s="27">
        <f t="shared" si="2"/>
        <v>47709.417999999998</v>
      </c>
      <c r="D17" s="44" t="str">
        <f t="shared" si="3"/>
        <v>vis</v>
      </c>
      <c r="E17" s="154">
        <f>VLOOKUP(C17,Active!C$21:E$972,3,FALSE)</f>
        <v>1572.9978585771919</v>
      </c>
      <c r="F17" s="4" t="s">
        <v>132</v>
      </c>
      <c r="G17" s="44" t="str">
        <f t="shared" si="4"/>
        <v>47709.4180</v>
      </c>
      <c r="H17" s="27">
        <f t="shared" si="5"/>
        <v>-9258</v>
      </c>
      <c r="I17" s="155" t="s">
        <v>224</v>
      </c>
      <c r="J17" s="156" t="s">
        <v>225</v>
      </c>
      <c r="K17" s="155">
        <v>-9258</v>
      </c>
      <c r="L17" s="155" t="s">
        <v>226</v>
      </c>
      <c r="M17" s="156" t="s">
        <v>196</v>
      </c>
      <c r="N17" s="156" t="s">
        <v>197</v>
      </c>
      <c r="O17" s="157" t="s">
        <v>227</v>
      </c>
      <c r="P17" s="158" t="s">
        <v>223</v>
      </c>
    </row>
    <row r="18" spans="1:16" ht="12.75" customHeight="1" thickBot="1">
      <c r="A18" s="27" t="str">
        <f t="shared" si="0"/>
        <v>IBVS 4941 </v>
      </c>
      <c r="B18" s="4" t="str">
        <f t="shared" si="1"/>
        <v>I</v>
      </c>
      <c r="C18" s="27">
        <f t="shared" si="2"/>
        <v>48036.4588</v>
      </c>
      <c r="D18" s="44" t="str">
        <f t="shared" si="3"/>
        <v>vis</v>
      </c>
      <c r="E18" s="154">
        <f>VLOOKUP(C18,Active!C$21:E$972,3,FALSE)</f>
        <v>2205.009974689814</v>
      </c>
      <c r="F18" s="4" t="s">
        <v>132</v>
      </c>
      <c r="G18" s="44" t="str">
        <f t="shared" si="4"/>
        <v>48036.4588</v>
      </c>
      <c r="H18" s="27">
        <f t="shared" si="5"/>
        <v>-8626</v>
      </c>
      <c r="I18" s="155" t="s">
        <v>228</v>
      </c>
      <c r="J18" s="156" t="s">
        <v>229</v>
      </c>
      <c r="K18" s="155">
        <v>-8626</v>
      </c>
      <c r="L18" s="155" t="s">
        <v>230</v>
      </c>
      <c r="M18" s="156" t="s">
        <v>196</v>
      </c>
      <c r="N18" s="156" t="s">
        <v>197</v>
      </c>
      <c r="O18" s="157" t="s">
        <v>231</v>
      </c>
      <c r="P18" s="158" t="s">
        <v>223</v>
      </c>
    </row>
    <row r="19" spans="1:16" ht="12.75" customHeight="1" thickBot="1">
      <c r="A19" s="27" t="str">
        <f t="shared" si="0"/>
        <v>IBVS 4941 </v>
      </c>
      <c r="B19" s="4" t="str">
        <f t="shared" si="1"/>
        <v>I</v>
      </c>
      <c r="C19" s="27">
        <f t="shared" si="2"/>
        <v>48065.432200000003</v>
      </c>
      <c r="D19" s="44" t="str">
        <f t="shared" si="3"/>
        <v>vis</v>
      </c>
      <c r="E19" s="154">
        <f>VLOOKUP(C19,Active!C$21:E$972,3,FALSE)</f>
        <v>2261.0015813791902</v>
      </c>
      <c r="F19" s="4" t="s">
        <v>132</v>
      </c>
      <c r="G19" s="44" t="str">
        <f t="shared" si="4"/>
        <v>48065.4322</v>
      </c>
      <c r="H19" s="27">
        <f t="shared" si="5"/>
        <v>-8570</v>
      </c>
      <c r="I19" s="155" t="s">
        <v>232</v>
      </c>
      <c r="J19" s="156" t="s">
        <v>233</v>
      </c>
      <c r="K19" s="155">
        <v>-8570</v>
      </c>
      <c r="L19" s="155" t="s">
        <v>234</v>
      </c>
      <c r="M19" s="156" t="s">
        <v>196</v>
      </c>
      <c r="N19" s="156" t="s">
        <v>197</v>
      </c>
      <c r="O19" s="157" t="s">
        <v>235</v>
      </c>
      <c r="P19" s="158" t="s">
        <v>223</v>
      </c>
    </row>
    <row r="20" spans="1:16" ht="12.75" customHeight="1" thickBot="1">
      <c r="A20" s="27" t="str">
        <f t="shared" si="0"/>
        <v>IBVS 4941 </v>
      </c>
      <c r="B20" s="4" t="str">
        <f t="shared" si="1"/>
        <v>II</v>
      </c>
      <c r="C20" s="27">
        <f t="shared" si="2"/>
        <v>48071.384100000003</v>
      </c>
      <c r="D20" s="44" t="str">
        <f t="shared" si="3"/>
        <v>vis</v>
      </c>
      <c r="E20" s="154">
        <f>VLOOKUP(C20,Active!C$21:E$972,3,FALSE)</f>
        <v>2272.5037331409603</v>
      </c>
      <c r="F20" s="4" t="s">
        <v>132</v>
      </c>
      <c r="G20" s="44" t="str">
        <f t="shared" si="4"/>
        <v>48071.3841</v>
      </c>
      <c r="H20" s="27">
        <f t="shared" si="5"/>
        <v>-8558.5</v>
      </c>
      <c r="I20" s="155" t="s">
        <v>236</v>
      </c>
      <c r="J20" s="156" t="s">
        <v>237</v>
      </c>
      <c r="K20" s="155">
        <v>-8558.5</v>
      </c>
      <c r="L20" s="155" t="s">
        <v>238</v>
      </c>
      <c r="M20" s="156" t="s">
        <v>196</v>
      </c>
      <c r="N20" s="156" t="s">
        <v>197</v>
      </c>
      <c r="O20" s="157" t="s">
        <v>235</v>
      </c>
      <c r="P20" s="158" t="s">
        <v>223</v>
      </c>
    </row>
    <row r="21" spans="1:16" ht="12.75" customHeight="1" thickBot="1">
      <c r="A21" s="27" t="str">
        <f t="shared" si="0"/>
        <v>IBVS 4941 </v>
      </c>
      <c r="B21" s="4" t="str">
        <f t="shared" si="1"/>
        <v>II</v>
      </c>
      <c r="C21" s="27">
        <f t="shared" si="2"/>
        <v>48341.4974</v>
      </c>
      <c r="D21" s="44" t="str">
        <f t="shared" si="3"/>
        <v>vis</v>
      </c>
      <c r="E21" s="154">
        <f>VLOOKUP(C21,Active!C$21:E$972,3,FALSE)</f>
        <v>2794.5024511087504</v>
      </c>
      <c r="F21" s="4" t="s">
        <v>132</v>
      </c>
      <c r="G21" s="44" t="str">
        <f t="shared" si="4"/>
        <v>48341.4974</v>
      </c>
      <c r="H21" s="27">
        <f t="shared" si="5"/>
        <v>-8036.5</v>
      </c>
      <c r="I21" s="155" t="s">
        <v>239</v>
      </c>
      <c r="J21" s="156" t="s">
        <v>240</v>
      </c>
      <c r="K21" s="155">
        <v>-8036.5</v>
      </c>
      <c r="L21" s="155" t="s">
        <v>241</v>
      </c>
      <c r="M21" s="156" t="s">
        <v>196</v>
      </c>
      <c r="N21" s="156" t="s">
        <v>197</v>
      </c>
      <c r="O21" s="157" t="s">
        <v>242</v>
      </c>
      <c r="P21" s="158" t="s">
        <v>223</v>
      </c>
    </row>
    <row r="22" spans="1:16" ht="12.75" customHeight="1" thickBot="1">
      <c r="A22" s="27" t="str">
        <f t="shared" si="0"/>
        <v>IBVS 4941/5034 </v>
      </c>
      <c r="B22" s="4" t="str">
        <f t="shared" si="1"/>
        <v>II</v>
      </c>
      <c r="C22" s="27">
        <f t="shared" si="2"/>
        <v>48383.4156</v>
      </c>
      <c r="D22" s="44" t="str">
        <f t="shared" si="3"/>
        <v>vis</v>
      </c>
      <c r="E22" s="154">
        <f>VLOOKUP(C22,Active!C$21:E$972,3,FALSE)</f>
        <v>2875.5101121884441</v>
      </c>
      <c r="F22" s="4" t="s">
        <v>132</v>
      </c>
      <c r="G22" s="44" t="str">
        <f t="shared" si="4"/>
        <v>48383.4156</v>
      </c>
      <c r="H22" s="27">
        <f t="shared" si="5"/>
        <v>-7955.5</v>
      </c>
      <c r="I22" s="155" t="s">
        <v>243</v>
      </c>
      <c r="J22" s="156" t="s">
        <v>244</v>
      </c>
      <c r="K22" s="155">
        <v>-7955.5</v>
      </c>
      <c r="L22" s="155" t="s">
        <v>245</v>
      </c>
      <c r="M22" s="156" t="s">
        <v>196</v>
      </c>
      <c r="N22" s="156" t="s">
        <v>197</v>
      </c>
      <c r="O22" s="157" t="s">
        <v>246</v>
      </c>
      <c r="P22" s="158" t="s">
        <v>247</v>
      </c>
    </row>
    <row r="23" spans="1:16" ht="12.75" customHeight="1" thickBot="1">
      <c r="A23" s="27" t="str">
        <f t="shared" si="0"/>
        <v>IBVS 4941 </v>
      </c>
      <c r="B23" s="4" t="str">
        <f t="shared" si="1"/>
        <v>I</v>
      </c>
      <c r="C23" s="27">
        <f t="shared" si="2"/>
        <v>48419.379500000003</v>
      </c>
      <c r="D23" s="44" t="str">
        <f t="shared" si="3"/>
        <v>vis</v>
      </c>
      <c r="E23" s="154">
        <f>VLOOKUP(C23,Active!C$21:E$972,3,FALSE)</f>
        <v>2945.0109834640284</v>
      </c>
      <c r="F23" s="4" t="s">
        <v>132</v>
      </c>
      <c r="G23" s="44" t="str">
        <f t="shared" si="4"/>
        <v>48419.3795</v>
      </c>
      <c r="H23" s="27">
        <f t="shared" si="5"/>
        <v>-7886</v>
      </c>
      <c r="I23" s="155" t="s">
        <v>248</v>
      </c>
      <c r="J23" s="156" t="s">
        <v>249</v>
      </c>
      <c r="K23" s="155">
        <v>-7886</v>
      </c>
      <c r="L23" s="155" t="s">
        <v>250</v>
      </c>
      <c r="M23" s="156" t="s">
        <v>196</v>
      </c>
      <c r="N23" s="156" t="s">
        <v>197</v>
      </c>
      <c r="O23" s="157" t="s">
        <v>231</v>
      </c>
      <c r="P23" s="158" t="s">
        <v>223</v>
      </c>
    </row>
    <row r="24" spans="1:16" ht="12.75" customHeight="1" thickBot="1">
      <c r="A24" s="27" t="str">
        <f t="shared" si="0"/>
        <v>BAVM 60 </v>
      </c>
      <c r="B24" s="4" t="str">
        <f t="shared" si="1"/>
        <v>II</v>
      </c>
      <c r="C24" s="27">
        <f t="shared" si="2"/>
        <v>48724.416400000002</v>
      </c>
      <c r="D24" s="44" t="str">
        <f t="shared" si="3"/>
        <v>vis</v>
      </c>
      <c r="E24" s="154">
        <f>VLOOKUP(C24,Active!C$21:E$972,3,FALSE)</f>
        <v>3534.5001746029698</v>
      </c>
      <c r="F24" s="4" t="s">
        <v>132</v>
      </c>
      <c r="G24" s="44" t="str">
        <f t="shared" si="4"/>
        <v>48724.4164</v>
      </c>
      <c r="H24" s="27">
        <f t="shared" si="5"/>
        <v>-7296.5</v>
      </c>
      <c r="I24" s="155" t="s">
        <v>251</v>
      </c>
      <c r="J24" s="156" t="s">
        <v>252</v>
      </c>
      <c r="K24" s="155">
        <v>-7296.5</v>
      </c>
      <c r="L24" s="155" t="s">
        <v>253</v>
      </c>
      <c r="M24" s="156" t="s">
        <v>196</v>
      </c>
      <c r="N24" s="156" t="s">
        <v>97</v>
      </c>
      <c r="O24" s="157" t="s">
        <v>203</v>
      </c>
      <c r="P24" s="158" t="s">
        <v>254</v>
      </c>
    </row>
    <row r="25" spans="1:16" ht="12.75" customHeight="1" thickBot="1">
      <c r="A25" s="27" t="str">
        <f t="shared" si="0"/>
        <v>BAVM 60 </v>
      </c>
      <c r="B25" s="4" t="str">
        <f t="shared" si="1"/>
        <v>II</v>
      </c>
      <c r="C25" s="27">
        <f t="shared" si="2"/>
        <v>48724.418700000002</v>
      </c>
      <c r="D25" s="44" t="str">
        <f t="shared" si="3"/>
        <v>vis</v>
      </c>
      <c r="E25" s="154">
        <f>VLOOKUP(C25,Active!C$21:E$972,3,FALSE)</f>
        <v>3534.5046193935495</v>
      </c>
      <c r="F25" s="4" t="s">
        <v>132</v>
      </c>
      <c r="G25" s="44" t="str">
        <f t="shared" si="4"/>
        <v>48724.4187</v>
      </c>
      <c r="H25" s="27">
        <f t="shared" si="5"/>
        <v>-7296.5</v>
      </c>
      <c r="I25" s="155" t="s">
        <v>255</v>
      </c>
      <c r="J25" s="156" t="s">
        <v>256</v>
      </c>
      <c r="K25" s="155">
        <v>-7296.5</v>
      </c>
      <c r="L25" s="155" t="s">
        <v>257</v>
      </c>
      <c r="M25" s="156" t="s">
        <v>196</v>
      </c>
      <c r="N25" s="156" t="s">
        <v>208</v>
      </c>
      <c r="O25" s="157" t="s">
        <v>203</v>
      </c>
      <c r="P25" s="158" t="s">
        <v>254</v>
      </c>
    </row>
    <row r="26" spans="1:16" ht="12.75" customHeight="1" thickBot="1">
      <c r="A26" s="27" t="str">
        <f t="shared" si="0"/>
        <v>BAVM 62 </v>
      </c>
      <c r="B26" s="4" t="str">
        <f t="shared" si="1"/>
        <v>I</v>
      </c>
      <c r="C26" s="27">
        <f t="shared" si="2"/>
        <v>49056.367200000001</v>
      </c>
      <c r="D26" s="44" t="str">
        <f t="shared" si="3"/>
        <v>vis</v>
      </c>
      <c r="E26" s="154">
        <f>VLOOKUP(C26,Active!C$21:E$972,3,FALSE)</f>
        <v>4176.0009523446925</v>
      </c>
      <c r="F26" s="4" t="s">
        <v>132</v>
      </c>
      <c r="G26" s="44" t="str">
        <f t="shared" si="4"/>
        <v>49056.3672</v>
      </c>
      <c r="H26" s="27">
        <f t="shared" si="5"/>
        <v>-6655</v>
      </c>
      <c r="I26" s="155" t="s">
        <v>258</v>
      </c>
      <c r="J26" s="156" t="s">
        <v>259</v>
      </c>
      <c r="K26" s="155">
        <v>-6655</v>
      </c>
      <c r="L26" s="155" t="s">
        <v>260</v>
      </c>
      <c r="M26" s="156" t="s">
        <v>196</v>
      </c>
      <c r="N26" s="156" t="s">
        <v>97</v>
      </c>
      <c r="O26" s="157" t="s">
        <v>203</v>
      </c>
      <c r="P26" s="158" t="s">
        <v>204</v>
      </c>
    </row>
    <row r="27" spans="1:16" ht="12.75" customHeight="1" thickBot="1">
      <c r="A27" s="27" t="str">
        <f t="shared" si="0"/>
        <v>BAVM 62 </v>
      </c>
      <c r="B27" s="4" t="str">
        <f t="shared" si="1"/>
        <v>I</v>
      </c>
      <c r="C27" s="27">
        <f t="shared" si="2"/>
        <v>49056.368199999997</v>
      </c>
      <c r="D27" s="44" t="str">
        <f t="shared" si="3"/>
        <v>vis</v>
      </c>
      <c r="E27" s="154">
        <f>VLOOKUP(C27,Active!C$21:E$972,3,FALSE)</f>
        <v>4176.0028848623297</v>
      </c>
      <c r="F27" s="4" t="s">
        <v>132</v>
      </c>
      <c r="G27" s="44" t="str">
        <f t="shared" si="4"/>
        <v>49056.3682</v>
      </c>
      <c r="H27" s="27">
        <f t="shared" si="5"/>
        <v>-6655</v>
      </c>
      <c r="I27" s="155" t="s">
        <v>261</v>
      </c>
      <c r="J27" s="156" t="s">
        <v>262</v>
      </c>
      <c r="K27" s="155">
        <v>-6655</v>
      </c>
      <c r="L27" s="155" t="s">
        <v>263</v>
      </c>
      <c r="M27" s="156" t="s">
        <v>196</v>
      </c>
      <c r="N27" s="156" t="s">
        <v>208</v>
      </c>
      <c r="O27" s="157" t="s">
        <v>203</v>
      </c>
      <c r="P27" s="158" t="s">
        <v>204</v>
      </c>
    </row>
    <row r="28" spans="1:16" ht="12.75" customHeight="1" thickBot="1">
      <c r="A28" s="27" t="str">
        <f t="shared" si="0"/>
        <v>BAVM 68 </v>
      </c>
      <c r="B28" s="4" t="str">
        <f t="shared" si="1"/>
        <v>II</v>
      </c>
      <c r="C28" s="27">
        <f t="shared" si="2"/>
        <v>49439.546999999999</v>
      </c>
      <c r="D28" s="44" t="str">
        <f t="shared" si="3"/>
        <v>vis</v>
      </c>
      <c r="E28" s="154">
        <f>VLOOKUP(C28,Active!C$21:E$972,3,FALSE)</f>
        <v>4916.5026764403046</v>
      </c>
      <c r="F28" s="4" t="s">
        <v>132</v>
      </c>
      <c r="G28" s="44" t="str">
        <f t="shared" si="4"/>
        <v>49439.547</v>
      </c>
      <c r="H28" s="27">
        <f t="shared" si="5"/>
        <v>-5914.5</v>
      </c>
      <c r="I28" s="155" t="s">
        <v>264</v>
      </c>
      <c r="J28" s="156" t="s">
        <v>265</v>
      </c>
      <c r="K28" s="155">
        <v>-5914.5</v>
      </c>
      <c r="L28" s="155" t="s">
        <v>266</v>
      </c>
      <c r="M28" s="156" t="s">
        <v>196</v>
      </c>
      <c r="N28" s="156" t="s">
        <v>97</v>
      </c>
      <c r="O28" s="157" t="s">
        <v>203</v>
      </c>
      <c r="P28" s="158" t="s">
        <v>267</v>
      </c>
    </row>
    <row r="29" spans="1:16" ht="12.75" customHeight="1" thickBot="1">
      <c r="A29" s="27" t="str">
        <f t="shared" si="0"/>
        <v>BAVM 68 </v>
      </c>
      <c r="B29" s="4" t="str">
        <f t="shared" si="1"/>
        <v>II</v>
      </c>
      <c r="C29" s="27">
        <f t="shared" si="2"/>
        <v>49439.548999999999</v>
      </c>
      <c r="D29" s="44" t="str">
        <f t="shared" si="3"/>
        <v>vis</v>
      </c>
      <c r="E29" s="154">
        <f>VLOOKUP(C29,Active!C$21:E$972,3,FALSE)</f>
        <v>4916.5065414755918</v>
      </c>
      <c r="F29" s="4" t="s">
        <v>132</v>
      </c>
      <c r="G29" s="44" t="str">
        <f t="shared" si="4"/>
        <v>49439.549</v>
      </c>
      <c r="H29" s="27">
        <f t="shared" si="5"/>
        <v>-5914.5</v>
      </c>
      <c r="I29" s="155" t="s">
        <v>268</v>
      </c>
      <c r="J29" s="156" t="s">
        <v>269</v>
      </c>
      <c r="K29" s="155">
        <v>-5914.5</v>
      </c>
      <c r="L29" s="155" t="s">
        <v>270</v>
      </c>
      <c r="M29" s="156" t="s">
        <v>196</v>
      </c>
      <c r="N29" s="156" t="s">
        <v>208</v>
      </c>
      <c r="O29" s="157" t="s">
        <v>203</v>
      </c>
      <c r="P29" s="158" t="s">
        <v>267</v>
      </c>
    </row>
    <row r="30" spans="1:16" ht="12.75" customHeight="1" thickBot="1">
      <c r="A30" s="27" t="str">
        <f t="shared" si="0"/>
        <v>BAVM 68 </v>
      </c>
      <c r="B30" s="4" t="str">
        <f t="shared" si="1"/>
        <v>II</v>
      </c>
      <c r="C30" s="27">
        <f t="shared" si="2"/>
        <v>49465.422100000003</v>
      </c>
      <c r="D30" s="44" t="str">
        <f t="shared" si="3"/>
        <v>vis</v>
      </c>
      <c r="E30" s="154">
        <f>VLOOKUP(C30,Active!C$21:E$972,3,FALSE)</f>
        <v>4966.5067637151296</v>
      </c>
      <c r="F30" s="4" t="s">
        <v>132</v>
      </c>
      <c r="G30" s="44" t="str">
        <f t="shared" si="4"/>
        <v>49465.4221</v>
      </c>
      <c r="H30" s="27">
        <f t="shared" si="5"/>
        <v>-5864.5</v>
      </c>
      <c r="I30" s="155" t="s">
        <v>271</v>
      </c>
      <c r="J30" s="156" t="s">
        <v>272</v>
      </c>
      <c r="K30" s="155">
        <v>-5864.5</v>
      </c>
      <c r="L30" s="155" t="s">
        <v>273</v>
      </c>
      <c r="M30" s="156" t="s">
        <v>196</v>
      </c>
      <c r="N30" s="156" t="s">
        <v>69</v>
      </c>
      <c r="O30" s="157" t="s">
        <v>203</v>
      </c>
      <c r="P30" s="158" t="s">
        <v>267</v>
      </c>
    </row>
    <row r="31" spans="1:16" ht="12.75" customHeight="1" thickBot="1">
      <c r="A31" s="27" t="str">
        <f t="shared" si="0"/>
        <v>BAVM 68 </v>
      </c>
      <c r="B31" s="4" t="str">
        <f t="shared" si="1"/>
        <v>II</v>
      </c>
      <c r="C31" s="27">
        <f t="shared" si="2"/>
        <v>49465.422299999998</v>
      </c>
      <c r="D31" s="44" t="str">
        <f t="shared" si="3"/>
        <v>vis</v>
      </c>
      <c r="E31" s="154">
        <f>VLOOKUP(C31,Active!C$21:E$972,3,FALSE)</f>
        <v>4966.5071502186483</v>
      </c>
      <c r="F31" s="4" t="s">
        <v>132</v>
      </c>
      <c r="G31" s="44" t="str">
        <f t="shared" si="4"/>
        <v>49465.4223</v>
      </c>
      <c r="H31" s="27">
        <f t="shared" si="5"/>
        <v>-5864.5</v>
      </c>
      <c r="I31" s="155" t="s">
        <v>274</v>
      </c>
      <c r="J31" s="156" t="s">
        <v>275</v>
      </c>
      <c r="K31" s="155">
        <v>-5864.5</v>
      </c>
      <c r="L31" s="155" t="s">
        <v>276</v>
      </c>
      <c r="M31" s="156" t="s">
        <v>196</v>
      </c>
      <c r="N31" s="156" t="s">
        <v>208</v>
      </c>
      <c r="O31" s="157" t="s">
        <v>203</v>
      </c>
      <c r="P31" s="158" t="s">
        <v>267</v>
      </c>
    </row>
    <row r="32" spans="1:16" ht="12.75" customHeight="1" thickBot="1">
      <c r="A32" s="27" t="str">
        <f t="shared" si="0"/>
        <v>BAVM 68 </v>
      </c>
      <c r="B32" s="4" t="str">
        <f t="shared" si="1"/>
        <v>I</v>
      </c>
      <c r="C32" s="27">
        <f t="shared" si="2"/>
        <v>49503.455399999999</v>
      </c>
      <c r="D32" s="44" t="str">
        <f t="shared" si="3"/>
        <v>vis</v>
      </c>
      <c r="E32" s="154">
        <f>VLOOKUP(C32,Active!C$21:E$972,3,FALSE)</f>
        <v>5040.0067870019584</v>
      </c>
      <c r="F32" s="4" t="s">
        <v>132</v>
      </c>
      <c r="G32" s="44" t="str">
        <f t="shared" si="4"/>
        <v>49503.4554</v>
      </c>
      <c r="H32" s="27">
        <f t="shared" si="5"/>
        <v>-5791</v>
      </c>
      <c r="I32" s="155" t="s">
        <v>277</v>
      </c>
      <c r="J32" s="156" t="s">
        <v>278</v>
      </c>
      <c r="K32" s="155">
        <v>-5791</v>
      </c>
      <c r="L32" s="155" t="s">
        <v>279</v>
      </c>
      <c r="M32" s="156" t="s">
        <v>196</v>
      </c>
      <c r="N32" s="156" t="s">
        <v>97</v>
      </c>
      <c r="O32" s="157" t="s">
        <v>203</v>
      </c>
      <c r="P32" s="158" t="s">
        <v>267</v>
      </c>
    </row>
    <row r="33" spans="1:16" ht="12.75" customHeight="1" thickBot="1">
      <c r="A33" s="27" t="str">
        <f t="shared" si="0"/>
        <v>BAVM 68 </v>
      </c>
      <c r="B33" s="4" t="str">
        <f t="shared" si="1"/>
        <v>I</v>
      </c>
      <c r="C33" s="27">
        <f t="shared" si="2"/>
        <v>49503.455499999996</v>
      </c>
      <c r="D33" s="44" t="str">
        <f t="shared" si="3"/>
        <v>vis</v>
      </c>
      <c r="E33" s="154">
        <f>VLOOKUP(C33,Active!C$21:E$972,3,FALSE)</f>
        <v>5040.0069802537182</v>
      </c>
      <c r="F33" s="4" t="s">
        <v>132</v>
      </c>
      <c r="G33" s="44" t="str">
        <f t="shared" si="4"/>
        <v>49503.4555</v>
      </c>
      <c r="H33" s="27">
        <f t="shared" si="5"/>
        <v>-5791</v>
      </c>
      <c r="I33" s="155" t="s">
        <v>280</v>
      </c>
      <c r="J33" s="156" t="s">
        <v>278</v>
      </c>
      <c r="K33" s="155">
        <v>-5791</v>
      </c>
      <c r="L33" s="155" t="s">
        <v>260</v>
      </c>
      <c r="M33" s="156" t="s">
        <v>196</v>
      </c>
      <c r="N33" s="156" t="s">
        <v>208</v>
      </c>
      <c r="O33" s="157" t="s">
        <v>203</v>
      </c>
      <c r="P33" s="158" t="s">
        <v>267</v>
      </c>
    </row>
    <row r="34" spans="1:16" ht="12.75" customHeight="1" thickBot="1">
      <c r="A34" s="27" t="str">
        <f t="shared" si="0"/>
        <v>BAVM 90 </v>
      </c>
      <c r="B34" s="4" t="str">
        <f t="shared" si="1"/>
        <v>II</v>
      </c>
      <c r="C34" s="27">
        <f t="shared" si="2"/>
        <v>49763.479800000001</v>
      </c>
      <c r="D34" s="44" t="str">
        <f t="shared" si="3"/>
        <v>vis</v>
      </c>
      <c r="E34" s="154">
        <f>VLOOKUP(C34,Active!C$21:E$972,3,FALSE)</f>
        <v>5542.5085277172302</v>
      </c>
      <c r="F34" s="4" t="s">
        <v>132</v>
      </c>
      <c r="G34" s="44" t="str">
        <f t="shared" si="4"/>
        <v>49763.4798</v>
      </c>
      <c r="H34" s="27">
        <f t="shared" si="5"/>
        <v>-5288.5</v>
      </c>
      <c r="I34" s="155" t="s">
        <v>281</v>
      </c>
      <c r="J34" s="156" t="s">
        <v>282</v>
      </c>
      <c r="K34" s="155">
        <v>-5288.5</v>
      </c>
      <c r="L34" s="155" t="s">
        <v>283</v>
      </c>
      <c r="M34" s="156" t="s">
        <v>196</v>
      </c>
      <c r="N34" s="156" t="s">
        <v>97</v>
      </c>
      <c r="O34" s="157" t="s">
        <v>203</v>
      </c>
      <c r="P34" s="158" t="s">
        <v>284</v>
      </c>
    </row>
    <row r="35" spans="1:16" ht="12.75" customHeight="1" thickBot="1">
      <c r="A35" s="27" t="str">
        <f t="shared" si="0"/>
        <v>BAVM 90 </v>
      </c>
      <c r="B35" s="4" t="str">
        <f t="shared" si="1"/>
        <v>II</v>
      </c>
      <c r="C35" s="27">
        <f t="shared" si="2"/>
        <v>49763.480300000003</v>
      </c>
      <c r="D35" s="44" t="str">
        <f t="shared" si="3"/>
        <v>vis</v>
      </c>
      <c r="E35" s="154">
        <f>VLOOKUP(C35,Active!C$21:E$972,3,FALSE)</f>
        <v>5542.5094939760556</v>
      </c>
      <c r="F35" s="4" t="s">
        <v>132</v>
      </c>
      <c r="G35" s="44" t="str">
        <f t="shared" si="4"/>
        <v>49763.4803</v>
      </c>
      <c r="H35" s="27">
        <f t="shared" si="5"/>
        <v>-5288.5</v>
      </c>
      <c r="I35" s="155" t="s">
        <v>285</v>
      </c>
      <c r="J35" s="156" t="s">
        <v>286</v>
      </c>
      <c r="K35" s="155">
        <v>-5288.5</v>
      </c>
      <c r="L35" s="155" t="s">
        <v>287</v>
      </c>
      <c r="M35" s="156" t="s">
        <v>196</v>
      </c>
      <c r="N35" s="156" t="s">
        <v>208</v>
      </c>
      <c r="O35" s="157" t="s">
        <v>203</v>
      </c>
      <c r="P35" s="158" t="s">
        <v>284</v>
      </c>
    </row>
    <row r="36" spans="1:16" ht="12.75" customHeight="1" thickBot="1">
      <c r="A36" s="27" t="str">
        <f t="shared" si="0"/>
        <v>BAVM 117 </v>
      </c>
      <c r="B36" s="4" t="str">
        <f t="shared" si="1"/>
        <v>I</v>
      </c>
      <c r="C36" s="27">
        <f t="shared" si="2"/>
        <v>50570.460500000001</v>
      </c>
      <c r="D36" s="44" t="str">
        <f t="shared" si="3"/>
        <v>vis</v>
      </c>
      <c r="E36" s="154">
        <f>VLOOKUP(C36,Active!C$21:E$972,3,FALSE)</f>
        <v>7102.0129683528967</v>
      </c>
      <c r="F36" s="4" t="s">
        <v>132</v>
      </c>
      <c r="G36" s="44" t="str">
        <f t="shared" si="4"/>
        <v>50570.4605</v>
      </c>
      <c r="H36" s="27">
        <f t="shared" si="5"/>
        <v>-3729</v>
      </c>
      <c r="I36" s="155" t="s">
        <v>288</v>
      </c>
      <c r="J36" s="156" t="s">
        <v>289</v>
      </c>
      <c r="K36" s="155">
        <v>-3729</v>
      </c>
      <c r="L36" s="155" t="s">
        <v>290</v>
      </c>
      <c r="M36" s="156" t="s">
        <v>196</v>
      </c>
      <c r="N36" s="156" t="s">
        <v>208</v>
      </c>
      <c r="O36" s="157" t="s">
        <v>203</v>
      </c>
      <c r="P36" s="158" t="s">
        <v>291</v>
      </c>
    </row>
    <row r="37" spans="1:16" ht="12.75" customHeight="1" thickBot="1">
      <c r="A37" s="27" t="str">
        <f t="shared" si="0"/>
        <v>BAVM 128 </v>
      </c>
      <c r="B37" s="4" t="str">
        <f t="shared" si="1"/>
        <v>I</v>
      </c>
      <c r="C37" s="27">
        <f t="shared" si="2"/>
        <v>51295.425199999998</v>
      </c>
      <c r="D37" s="44" t="str">
        <f t="shared" si="3"/>
        <v>vis</v>
      </c>
      <c r="E37" s="154">
        <f>VLOOKUP(C37,Active!C$21:E$972,3,FALSE)</f>
        <v>8503.0200419472203</v>
      </c>
      <c r="F37" s="4" t="s">
        <v>132</v>
      </c>
      <c r="G37" s="44" t="str">
        <f t="shared" si="4"/>
        <v>51295.4252</v>
      </c>
      <c r="H37" s="27">
        <f t="shared" si="5"/>
        <v>-2328</v>
      </c>
      <c r="I37" s="155" t="s">
        <v>299</v>
      </c>
      <c r="J37" s="156" t="s">
        <v>300</v>
      </c>
      <c r="K37" s="155">
        <v>-2328</v>
      </c>
      <c r="L37" s="155" t="s">
        <v>301</v>
      </c>
      <c r="M37" s="156" t="s">
        <v>196</v>
      </c>
      <c r="N37" s="156" t="s">
        <v>69</v>
      </c>
      <c r="O37" s="157" t="s">
        <v>203</v>
      </c>
      <c r="P37" s="158" t="s">
        <v>295</v>
      </c>
    </row>
    <row r="38" spans="1:16" ht="12.75" customHeight="1" thickBot="1">
      <c r="A38" s="27" t="str">
        <f t="shared" si="0"/>
        <v>IBVS 5300 </v>
      </c>
      <c r="B38" s="4" t="str">
        <f t="shared" si="1"/>
        <v>II</v>
      </c>
      <c r="C38" s="27">
        <f t="shared" si="2"/>
        <v>52070.323100000001</v>
      </c>
      <c r="D38" s="44" t="str">
        <f t="shared" si="3"/>
        <v>vis</v>
      </c>
      <c r="E38" s="154">
        <f>VLOOKUP(C38,Active!C$21:E$972,3,FALSE)</f>
        <v>10000.523905533126</v>
      </c>
      <c r="F38" s="4" t="s">
        <v>132</v>
      </c>
      <c r="G38" s="44" t="str">
        <f t="shared" si="4"/>
        <v>52070.3231</v>
      </c>
      <c r="H38" s="27">
        <f t="shared" si="5"/>
        <v>-830.5</v>
      </c>
      <c r="I38" s="155" t="s">
        <v>311</v>
      </c>
      <c r="J38" s="156" t="s">
        <v>312</v>
      </c>
      <c r="K38" s="155">
        <v>-830.5</v>
      </c>
      <c r="L38" s="155" t="s">
        <v>313</v>
      </c>
      <c r="M38" s="156" t="s">
        <v>196</v>
      </c>
      <c r="N38" s="156" t="s">
        <v>197</v>
      </c>
      <c r="O38" s="157" t="s">
        <v>314</v>
      </c>
      <c r="P38" s="158" t="s">
        <v>315</v>
      </c>
    </row>
    <row r="39" spans="1:16" ht="12.75" customHeight="1" thickBot="1">
      <c r="A39" s="27" t="str">
        <f t="shared" si="0"/>
        <v>IBVS 5300 </v>
      </c>
      <c r="B39" s="4" t="str">
        <f t="shared" si="1"/>
        <v>I</v>
      </c>
      <c r="C39" s="27">
        <f t="shared" si="2"/>
        <v>52375.367700000003</v>
      </c>
      <c r="D39" s="44" t="str">
        <f t="shared" si="3"/>
        <v>vis</v>
      </c>
      <c r="E39" s="154">
        <f>VLOOKUP(C39,Active!C$21:E$972,3,FALSE)</f>
        <v>10590.027977057925</v>
      </c>
      <c r="F39" s="4" t="s">
        <v>132</v>
      </c>
      <c r="G39" s="44" t="str">
        <f t="shared" si="4"/>
        <v>52375.3677</v>
      </c>
      <c r="H39" s="27">
        <f t="shared" si="5"/>
        <v>-241</v>
      </c>
      <c r="I39" s="155" t="s">
        <v>316</v>
      </c>
      <c r="J39" s="156" t="s">
        <v>317</v>
      </c>
      <c r="K39" s="155">
        <v>-241</v>
      </c>
      <c r="L39" s="155" t="s">
        <v>313</v>
      </c>
      <c r="M39" s="156" t="s">
        <v>196</v>
      </c>
      <c r="N39" s="156" t="s">
        <v>197</v>
      </c>
      <c r="O39" s="157" t="s">
        <v>318</v>
      </c>
      <c r="P39" s="158" t="s">
        <v>315</v>
      </c>
    </row>
    <row r="40" spans="1:16" ht="12.75" customHeight="1" thickBot="1">
      <c r="A40" s="27" t="str">
        <f t="shared" si="0"/>
        <v>IBVS 5463 </v>
      </c>
      <c r="B40" s="4" t="str">
        <f t="shared" si="1"/>
        <v>II</v>
      </c>
      <c r="C40" s="27">
        <f t="shared" si="2"/>
        <v>52740.4401</v>
      </c>
      <c r="D40" s="44" t="str">
        <f t="shared" si="3"/>
        <v>vis</v>
      </c>
      <c r="E40" s="154">
        <f>VLOOKUP(C40,Active!C$21:E$972,3,FALSE)</f>
        <v>11295.536831177382</v>
      </c>
      <c r="F40" s="4" t="s">
        <v>132</v>
      </c>
      <c r="G40" s="44" t="str">
        <f t="shared" si="4"/>
        <v>52740.4401</v>
      </c>
      <c r="H40" s="27">
        <f t="shared" si="5"/>
        <v>464.5</v>
      </c>
      <c r="I40" s="155" t="s">
        <v>319</v>
      </c>
      <c r="J40" s="156" t="s">
        <v>320</v>
      </c>
      <c r="K40" s="155">
        <v>464.5</v>
      </c>
      <c r="L40" s="155" t="s">
        <v>306</v>
      </c>
      <c r="M40" s="156" t="s">
        <v>196</v>
      </c>
      <c r="N40" s="156" t="s">
        <v>197</v>
      </c>
      <c r="O40" s="157" t="s">
        <v>321</v>
      </c>
      <c r="P40" s="158" t="s">
        <v>322</v>
      </c>
    </row>
    <row r="41" spans="1:16" ht="12.75" customHeight="1" thickBot="1">
      <c r="A41" s="27" t="str">
        <f t="shared" si="0"/>
        <v>IBVS 5471 </v>
      </c>
      <c r="B41" s="4" t="str">
        <f t="shared" si="1"/>
        <v>II</v>
      </c>
      <c r="C41" s="27">
        <f t="shared" si="2"/>
        <v>52757.514199999998</v>
      </c>
      <c r="D41" s="44" t="str">
        <f t="shared" si="3"/>
        <v>vis</v>
      </c>
      <c r="E41" s="154">
        <f>VLOOKUP(C41,Active!C$21:E$972,3,FALSE)</f>
        <v>11328.532830672604</v>
      </c>
      <c r="F41" s="4" t="s">
        <v>132</v>
      </c>
      <c r="G41" s="44" t="str">
        <f t="shared" si="4"/>
        <v>52757.5142</v>
      </c>
      <c r="H41" s="27">
        <f t="shared" si="5"/>
        <v>497.5</v>
      </c>
      <c r="I41" s="155" t="s">
        <v>323</v>
      </c>
      <c r="J41" s="156" t="s">
        <v>324</v>
      </c>
      <c r="K41" s="155">
        <v>497.5</v>
      </c>
      <c r="L41" s="155" t="s">
        <v>325</v>
      </c>
      <c r="M41" s="156" t="s">
        <v>196</v>
      </c>
      <c r="N41" s="156" t="s">
        <v>197</v>
      </c>
      <c r="O41" s="157" t="s">
        <v>326</v>
      </c>
      <c r="P41" s="158" t="s">
        <v>327</v>
      </c>
    </row>
    <row r="42" spans="1:16" ht="12.75" customHeight="1" thickBot="1">
      <c r="A42" s="27" t="str">
        <f t="shared" si="0"/>
        <v>IBVS 5471 </v>
      </c>
      <c r="B42" s="4" t="str">
        <f t="shared" si="1"/>
        <v>II</v>
      </c>
      <c r="C42" s="27">
        <f t="shared" si="2"/>
        <v>52813.3986</v>
      </c>
      <c r="D42" s="44" t="str">
        <f t="shared" si="3"/>
        <v>vis</v>
      </c>
      <c r="E42" s="154">
        <f>VLOOKUP(C42,Active!C$21:E$972,3,FALSE)</f>
        <v>11436.530419663597</v>
      </c>
      <c r="F42" s="4" t="s">
        <v>132</v>
      </c>
      <c r="G42" s="44" t="str">
        <f t="shared" si="4"/>
        <v>52813.3986</v>
      </c>
      <c r="H42" s="27">
        <f t="shared" si="5"/>
        <v>605.5</v>
      </c>
      <c r="I42" s="155" t="s">
        <v>328</v>
      </c>
      <c r="J42" s="156" t="s">
        <v>329</v>
      </c>
      <c r="K42" s="155">
        <v>605.5</v>
      </c>
      <c r="L42" s="155" t="s">
        <v>330</v>
      </c>
      <c r="M42" s="156" t="s">
        <v>196</v>
      </c>
      <c r="N42" s="156" t="s">
        <v>197</v>
      </c>
      <c r="O42" s="157" t="s">
        <v>331</v>
      </c>
      <c r="P42" s="158" t="s">
        <v>327</v>
      </c>
    </row>
    <row r="43" spans="1:16" ht="12.75" customHeight="1" thickBot="1">
      <c r="A43" s="27" t="str">
        <f t="shared" ref="A43:A74" si="6">P43</f>
        <v>VSB 43 </v>
      </c>
      <c r="B43" s="4" t="str">
        <f t="shared" ref="B43:B74" si="7">IF(H43=INT(H43),"I","II")</f>
        <v>II</v>
      </c>
      <c r="C43" s="27">
        <f t="shared" ref="C43:C74" si="8">1*G43</f>
        <v>53119.219599999997</v>
      </c>
      <c r="D43" s="44" t="str">
        <f t="shared" ref="D43:D74" si="9">VLOOKUP(F43,I$1:J$5,2,FALSE)</f>
        <v>vis</v>
      </c>
      <c r="E43" s="154">
        <f>VLOOKUP(C43,Active!C$21:E$972,3,FALSE)</f>
        <v>12027.534897886724</v>
      </c>
      <c r="F43" s="4" t="s">
        <v>132</v>
      </c>
      <c r="G43" s="44" t="str">
        <f t="shared" ref="G43:G74" si="10">MID(I43,3,LEN(I43)-3)</f>
        <v>53119.2196</v>
      </c>
      <c r="H43" s="27">
        <f t="shared" ref="H43:H74" si="11">1*K43</f>
        <v>1196.5</v>
      </c>
      <c r="I43" s="155" t="s">
        <v>338</v>
      </c>
      <c r="J43" s="156" t="s">
        <v>339</v>
      </c>
      <c r="K43" s="155">
        <v>1196.5</v>
      </c>
      <c r="L43" s="155" t="s">
        <v>340</v>
      </c>
      <c r="M43" s="156" t="s">
        <v>196</v>
      </c>
      <c r="N43" s="156" t="s">
        <v>197</v>
      </c>
      <c r="O43" s="157" t="s">
        <v>341</v>
      </c>
      <c r="P43" s="158" t="s">
        <v>342</v>
      </c>
    </row>
    <row r="44" spans="1:16" ht="12.75" customHeight="1" thickBot="1">
      <c r="A44" s="27" t="str">
        <f t="shared" si="6"/>
        <v> AJ 131;1032 </v>
      </c>
      <c r="B44" s="4" t="str">
        <f t="shared" si="7"/>
        <v>I</v>
      </c>
      <c r="C44" s="27">
        <f t="shared" si="8"/>
        <v>53413.3989</v>
      </c>
      <c r="D44" s="44" t="str">
        <f t="shared" si="9"/>
        <v>vis</v>
      </c>
      <c r="E44" s="154" t="e">
        <f>VLOOKUP(C44,Active!C$21:E$972,3,FALSE)</f>
        <v>#N/A</v>
      </c>
      <c r="F44" s="4" t="s">
        <v>132</v>
      </c>
      <c r="G44" s="44" t="str">
        <f t="shared" si="10"/>
        <v>53413.3989</v>
      </c>
      <c r="H44" s="27">
        <f t="shared" si="11"/>
        <v>1765</v>
      </c>
      <c r="I44" s="155" t="s">
        <v>343</v>
      </c>
      <c r="J44" s="156" t="s">
        <v>344</v>
      </c>
      <c r="K44" s="155">
        <v>1765</v>
      </c>
      <c r="L44" s="155" t="s">
        <v>325</v>
      </c>
      <c r="M44" s="156" t="s">
        <v>335</v>
      </c>
      <c r="N44" s="156" t="s">
        <v>69</v>
      </c>
      <c r="O44" s="157" t="s">
        <v>345</v>
      </c>
      <c r="P44" s="157" t="s">
        <v>346</v>
      </c>
    </row>
    <row r="45" spans="1:16" ht="12.75" customHeight="1" thickBot="1">
      <c r="A45" s="27" t="str">
        <f t="shared" si="6"/>
        <v> AJ 131;1032 </v>
      </c>
      <c r="B45" s="4" t="str">
        <f t="shared" si="7"/>
        <v>I</v>
      </c>
      <c r="C45" s="27">
        <f t="shared" si="8"/>
        <v>53413.398999999998</v>
      </c>
      <c r="D45" s="44" t="str">
        <f t="shared" si="9"/>
        <v>vis</v>
      </c>
      <c r="E45" s="154">
        <f>VLOOKUP(C45,Active!C$21:E$972,3,FALSE)</f>
        <v>12596.041778712422</v>
      </c>
      <c r="F45" s="4" t="s">
        <v>132</v>
      </c>
      <c r="G45" s="44" t="str">
        <f t="shared" si="10"/>
        <v>53413.3990</v>
      </c>
      <c r="H45" s="27">
        <f t="shared" si="11"/>
        <v>1765</v>
      </c>
      <c r="I45" s="155" t="s">
        <v>347</v>
      </c>
      <c r="J45" s="156" t="s">
        <v>344</v>
      </c>
      <c r="K45" s="155">
        <v>1765</v>
      </c>
      <c r="L45" s="155" t="s">
        <v>348</v>
      </c>
      <c r="M45" s="156" t="s">
        <v>335</v>
      </c>
      <c r="N45" s="156" t="s">
        <v>132</v>
      </c>
      <c r="O45" s="157" t="s">
        <v>345</v>
      </c>
      <c r="P45" s="157" t="s">
        <v>346</v>
      </c>
    </row>
    <row r="46" spans="1:16" ht="12.75" customHeight="1" thickBot="1">
      <c r="A46" s="27" t="str">
        <f t="shared" si="6"/>
        <v> AJ 131;1032 </v>
      </c>
      <c r="B46" s="4" t="str">
        <f t="shared" si="7"/>
        <v>I</v>
      </c>
      <c r="C46" s="27">
        <f t="shared" si="8"/>
        <v>53413.399100000002</v>
      </c>
      <c r="D46" s="44" t="str">
        <f t="shared" si="9"/>
        <v>vis</v>
      </c>
      <c r="E46" s="154" t="e">
        <f>VLOOKUP(C46,Active!C$21:E$972,3,FALSE)</f>
        <v>#N/A</v>
      </c>
      <c r="F46" s="4" t="s">
        <v>132</v>
      </c>
      <c r="G46" s="44" t="str">
        <f t="shared" si="10"/>
        <v>53413.3991</v>
      </c>
      <c r="H46" s="27">
        <f t="shared" si="11"/>
        <v>1765</v>
      </c>
      <c r="I46" s="155" t="s">
        <v>349</v>
      </c>
      <c r="J46" s="156" t="s">
        <v>344</v>
      </c>
      <c r="K46" s="155">
        <v>1765</v>
      </c>
      <c r="L46" s="155" t="s">
        <v>313</v>
      </c>
      <c r="M46" s="156" t="s">
        <v>335</v>
      </c>
      <c r="N46" s="156" t="s">
        <v>112</v>
      </c>
      <c r="O46" s="157" t="s">
        <v>345</v>
      </c>
      <c r="P46" s="157" t="s">
        <v>346</v>
      </c>
    </row>
    <row r="47" spans="1:16" ht="12.75" customHeight="1" thickBot="1">
      <c r="A47" s="27" t="str">
        <f t="shared" si="6"/>
        <v>BAVM 173 </v>
      </c>
      <c r="B47" s="4" t="str">
        <f t="shared" si="7"/>
        <v>I</v>
      </c>
      <c r="C47" s="27">
        <f t="shared" si="8"/>
        <v>53461.521399999998</v>
      </c>
      <c r="D47" s="44" t="str">
        <f t="shared" si="9"/>
        <v>vis</v>
      </c>
      <c r="E47" s="154">
        <f>VLOOKUP(C47,Active!C$21:E$972,3,FALSE)</f>
        <v>12689.039165755317</v>
      </c>
      <c r="F47" s="4" t="s">
        <v>132</v>
      </c>
      <c r="G47" s="44" t="str">
        <f t="shared" si="10"/>
        <v>53461.5214</v>
      </c>
      <c r="H47" s="27">
        <f t="shared" si="11"/>
        <v>1858</v>
      </c>
      <c r="I47" s="155" t="s">
        <v>350</v>
      </c>
      <c r="J47" s="156" t="s">
        <v>351</v>
      </c>
      <c r="K47" s="155">
        <v>1858</v>
      </c>
      <c r="L47" s="155" t="s">
        <v>330</v>
      </c>
      <c r="M47" s="156" t="s">
        <v>196</v>
      </c>
      <c r="N47" s="156" t="s">
        <v>352</v>
      </c>
      <c r="O47" s="157" t="s">
        <v>203</v>
      </c>
      <c r="P47" s="158" t="s">
        <v>353</v>
      </c>
    </row>
    <row r="48" spans="1:16" ht="12.75" customHeight="1" thickBot="1">
      <c r="A48" s="27" t="str">
        <f t="shared" si="6"/>
        <v> AJ 131;1032 </v>
      </c>
      <c r="B48" s="4" t="str">
        <f t="shared" si="7"/>
        <v>II</v>
      </c>
      <c r="C48" s="27">
        <f t="shared" si="8"/>
        <v>53475.230300000003</v>
      </c>
      <c r="D48" s="44" t="str">
        <f t="shared" si="9"/>
        <v>vis</v>
      </c>
      <c r="E48" s="154" t="e">
        <f>VLOOKUP(C48,Active!C$21:E$972,3,FALSE)</f>
        <v>#N/A</v>
      </c>
      <c r="F48" s="4" t="s">
        <v>132</v>
      </c>
      <c r="G48" s="44" t="str">
        <f t="shared" si="10"/>
        <v>53475.2303</v>
      </c>
      <c r="H48" s="27">
        <f t="shared" si="11"/>
        <v>1884.5</v>
      </c>
      <c r="I48" s="155" t="s">
        <v>354</v>
      </c>
      <c r="J48" s="156" t="s">
        <v>355</v>
      </c>
      <c r="K48" s="155" t="s">
        <v>356</v>
      </c>
      <c r="L48" s="155" t="s">
        <v>357</v>
      </c>
      <c r="M48" s="156" t="s">
        <v>335</v>
      </c>
      <c r="N48" s="156" t="s">
        <v>69</v>
      </c>
      <c r="O48" s="157" t="s">
        <v>345</v>
      </c>
      <c r="P48" s="157" t="s">
        <v>346</v>
      </c>
    </row>
    <row r="49" spans="1:16" ht="12.75" customHeight="1" thickBot="1">
      <c r="A49" s="27" t="str">
        <f t="shared" si="6"/>
        <v> AJ 131;1032 </v>
      </c>
      <c r="B49" s="4" t="str">
        <f t="shared" si="7"/>
        <v>II</v>
      </c>
      <c r="C49" s="27">
        <f t="shared" si="8"/>
        <v>53475.232100000001</v>
      </c>
      <c r="D49" s="44" t="str">
        <f t="shared" si="9"/>
        <v>vis</v>
      </c>
      <c r="E49" s="154" t="e">
        <f>VLOOKUP(C49,Active!C$21:E$972,3,FALSE)</f>
        <v>#N/A</v>
      </c>
      <c r="F49" s="4" t="s">
        <v>132</v>
      </c>
      <c r="G49" s="44" t="str">
        <f t="shared" si="10"/>
        <v>53475.2321</v>
      </c>
      <c r="H49" s="27">
        <f t="shared" si="11"/>
        <v>1884.5</v>
      </c>
      <c r="I49" s="155" t="s">
        <v>358</v>
      </c>
      <c r="J49" s="156" t="s">
        <v>359</v>
      </c>
      <c r="K49" s="155" t="s">
        <v>356</v>
      </c>
      <c r="L49" s="155" t="s">
        <v>360</v>
      </c>
      <c r="M49" s="156" t="s">
        <v>335</v>
      </c>
      <c r="N49" s="156" t="s">
        <v>132</v>
      </c>
      <c r="O49" s="157" t="s">
        <v>345</v>
      </c>
      <c r="P49" s="157" t="s">
        <v>346</v>
      </c>
    </row>
    <row r="50" spans="1:16" ht="12.75" customHeight="1" thickBot="1">
      <c r="A50" s="27" t="str">
        <f t="shared" si="6"/>
        <v> AJ 131;1032 </v>
      </c>
      <c r="B50" s="4" t="str">
        <f t="shared" si="7"/>
        <v>II</v>
      </c>
      <c r="C50" s="27">
        <f t="shared" si="8"/>
        <v>53475.2376</v>
      </c>
      <c r="D50" s="44" t="str">
        <f t="shared" si="9"/>
        <v>vis</v>
      </c>
      <c r="E50" s="154" t="e">
        <f>VLOOKUP(C50,Active!C$21:E$972,3,FALSE)</f>
        <v>#N/A</v>
      </c>
      <c r="F50" s="4" t="s">
        <v>132</v>
      </c>
      <c r="G50" s="44" t="str">
        <f t="shared" si="10"/>
        <v>53475.2376</v>
      </c>
      <c r="H50" s="27">
        <f t="shared" si="11"/>
        <v>1884.5</v>
      </c>
      <c r="I50" s="155" t="s">
        <v>361</v>
      </c>
      <c r="J50" s="156" t="s">
        <v>362</v>
      </c>
      <c r="K50" s="155" t="s">
        <v>356</v>
      </c>
      <c r="L50" s="155" t="s">
        <v>363</v>
      </c>
      <c r="M50" s="156" t="s">
        <v>335</v>
      </c>
      <c r="N50" s="156" t="s">
        <v>112</v>
      </c>
      <c r="O50" s="157" t="s">
        <v>345</v>
      </c>
      <c r="P50" s="157" t="s">
        <v>346</v>
      </c>
    </row>
    <row r="51" spans="1:16" ht="12.75" customHeight="1" thickBot="1">
      <c r="A51" s="27" t="str">
        <f t="shared" si="6"/>
        <v> AJ 131;1032 </v>
      </c>
      <c r="B51" s="4" t="str">
        <f t="shared" si="7"/>
        <v>II</v>
      </c>
      <c r="C51" s="27">
        <f t="shared" si="8"/>
        <v>53476.268100000001</v>
      </c>
      <c r="D51" s="44" t="str">
        <f t="shared" si="9"/>
        <v>vis</v>
      </c>
      <c r="E51" s="154" t="e">
        <f>VLOOKUP(C51,Active!C$21:E$972,3,FALSE)</f>
        <v>#N/A</v>
      </c>
      <c r="F51" s="4" t="s">
        <v>132</v>
      </c>
      <c r="G51" s="44" t="str">
        <f t="shared" si="10"/>
        <v>53476.2681</v>
      </c>
      <c r="H51" s="27">
        <f t="shared" si="11"/>
        <v>1886.5</v>
      </c>
      <c r="I51" s="155" t="s">
        <v>364</v>
      </c>
      <c r="J51" s="156" t="s">
        <v>365</v>
      </c>
      <c r="K51" s="155" t="s">
        <v>366</v>
      </c>
      <c r="L51" s="155" t="s">
        <v>367</v>
      </c>
      <c r="M51" s="156" t="s">
        <v>335</v>
      </c>
      <c r="N51" s="156" t="s">
        <v>69</v>
      </c>
      <c r="O51" s="157" t="s">
        <v>345</v>
      </c>
      <c r="P51" s="157" t="s">
        <v>346</v>
      </c>
    </row>
    <row r="52" spans="1:16" ht="12.75" customHeight="1" thickBot="1">
      <c r="A52" s="27" t="str">
        <f t="shared" si="6"/>
        <v> AJ 131;1032 </v>
      </c>
      <c r="B52" s="4" t="str">
        <f t="shared" si="7"/>
        <v>II</v>
      </c>
      <c r="C52" s="27">
        <f t="shared" si="8"/>
        <v>53476.269099999998</v>
      </c>
      <c r="D52" s="44" t="str">
        <f t="shared" si="9"/>
        <v>vis</v>
      </c>
      <c r="E52" s="154" t="e">
        <f>VLOOKUP(C52,Active!C$21:E$972,3,FALSE)</f>
        <v>#N/A</v>
      </c>
      <c r="F52" s="4" t="s">
        <v>132</v>
      </c>
      <c r="G52" s="44" t="str">
        <f t="shared" si="10"/>
        <v>53476.2691</v>
      </c>
      <c r="H52" s="27">
        <f t="shared" si="11"/>
        <v>1886.5</v>
      </c>
      <c r="I52" s="155" t="s">
        <v>368</v>
      </c>
      <c r="J52" s="156" t="s">
        <v>369</v>
      </c>
      <c r="K52" s="155" t="s">
        <v>366</v>
      </c>
      <c r="L52" s="155" t="s">
        <v>330</v>
      </c>
      <c r="M52" s="156" t="s">
        <v>335</v>
      </c>
      <c r="N52" s="156" t="s">
        <v>132</v>
      </c>
      <c r="O52" s="157" t="s">
        <v>345</v>
      </c>
      <c r="P52" s="157" t="s">
        <v>346</v>
      </c>
    </row>
    <row r="53" spans="1:16" ht="12.75" customHeight="1" thickBot="1">
      <c r="A53" s="27" t="str">
        <f t="shared" si="6"/>
        <v> AJ 131;1032 </v>
      </c>
      <c r="B53" s="4" t="str">
        <f t="shared" si="7"/>
        <v>II</v>
      </c>
      <c r="C53" s="27">
        <f t="shared" si="8"/>
        <v>53476.269200000002</v>
      </c>
      <c r="D53" s="44" t="str">
        <f t="shared" si="9"/>
        <v>vis</v>
      </c>
      <c r="E53" s="154" t="e">
        <f>VLOOKUP(C53,Active!C$21:E$972,3,FALSE)</f>
        <v>#N/A</v>
      </c>
      <c r="F53" s="4" t="s">
        <v>132</v>
      </c>
      <c r="G53" s="44" t="str">
        <f t="shared" si="10"/>
        <v>53476.2692</v>
      </c>
      <c r="H53" s="27">
        <f t="shared" si="11"/>
        <v>1886.5</v>
      </c>
      <c r="I53" s="155" t="s">
        <v>370</v>
      </c>
      <c r="J53" s="156" t="s">
        <v>369</v>
      </c>
      <c r="K53" s="155" t="s">
        <v>366</v>
      </c>
      <c r="L53" s="155" t="s">
        <v>371</v>
      </c>
      <c r="M53" s="156" t="s">
        <v>335</v>
      </c>
      <c r="N53" s="156" t="s">
        <v>112</v>
      </c>
      <c r="O53" s="157" t="s">
        <v>345</v>
      </c>
      <c r="P53" s="157" t="s">
        <v>346</v>
      </c>
    </row>
    <row r="54" spans="1:16" ht="12.75" customHeight="1" thickBot="1">
      <c r="A54" s="27" t="str">
        <f t="shared" si="6"/>
        <v>IBVS 5649 </v>
      </c>
      <c r="B54" s="4" t="str">
        <f t="shared" si="7"/>
        <v>I</v>
      </c>
      <c r="C54" s="27">
        <f t="shared" si="8"/>
        <v>53545.350899999998</v>
      </c>
      <c r="D54" s="44" t="str">
        <f t="shared" si="9"/>
        <v>vis</v>
      </c>
      <c r="E54" s="154">
        <f>VLOOKUP(C54,Active!C$21:E$972,3,FALSE)</f>
        <v>12851.041153542965</v>
      </c>
      <c r="F54" s="4" t="s">
        <v>132</v>
      </c>
      <c r="G54" s="44" t="str">
        <f t="shared" si="10"/>
        <v>53545.3509</v>
      </c>
      <c r="H54" s="27">
        <f t="shared" si="11"/>
        <v>2020</v>
      </c>
      <c r="I54" s="155" t="s">
        <v>390</v>
      </c>
      <c r="J54" s="156" t="s">
        <v>391</v>
      </c>
      <c r="K54" s="155" t="s">
        <v>392</v>
      </c>
      <c r="L54" s="155" t="s">
        <v>393</v>
      </c>
      <c r="M54" s="156" t="s">
        <v>196</v>
      </c>
      <c r="N54" s="156" t="s">
        <v>197</v>
      </c>
      <c r="O54" s="157" t="s">
        <v>394</v>
      </c>
      <c r="P54" s="158" t="s">
        <v>395</v>
      </c>
    </row>
    <row r="55" spans="1:16" ht="12.75" customHeight="1" thickBot="1">
      <c r="A55" s="27" t="str">
        <f t="shared" si="6"/>
        <v>IBVS 5820 </v>
      </c>
      <c r="B55" s="4" t="str">
        <f t="shared" si="7"/>
        <v>II</v>
      </c>
      <c r="C55" s="27">
        <f t="shared" si="8"/>
        <v>54131.894999999997</v>
      </c>
      <c r="D55" s="44" t="str">
        <f t="shared" si="9"/>
        <v>vis</v>
      </c>
      <c r="E55" s="154">
        <f>VLOOKUP(C55,Active!C$21:E$972,3,FALSE)</f>
        <v>13984.547975426871</v>
      </c>
      <c r="F55" s="4" t="s">
        <v>132</v>
      </c>
      <c r="G55" s="44" t="str">
        <f t="shared" si="10"/>
        <v>54131.8950</v>
      </c>
      <c r="H55" s="27">
        <f t="shared" si="11"/>
        <v>3153.5</v>
      </c>
      <c r="I55" s="155" t="s">
        <v>396</v>
      </c>
      <c r="J55" s="156" t="s">
        <v>397</v>
      </c>
      <c r="K55" s="155" t="s">
        <v>398</v>
      </c>
      <c r="L55" s="155" t="s">
        <v>399</v>
      </c>
      <c r="M55" s="156" t="s">
        <v>335</v>
      </c>
      <c r="N55" s="156" t="s">
        <v>112</v>
      </c>
      <c r="O55" s="157" t="s">
        <v>400</v>
      </c>
      <c r="P55" s="158" t="s">
        <v>401</v>
      </c>
    </row>
    <row r="56" spans="1:16" ht="12.75" customHeight="1" thickBot="1">
      <c r="A56" s="27" t="str">
        <f t="shared" si="6"/>
        <v>VSB 48 </v>
      </c>
      <c r="B56" s="4" t="str">
        <f t="shared" si="7"/>
        <v>I</v>
      </c>
      <c r="C56" s="27">
        <f t="shared" si="8"/>
        <v>54547.161899999999</v>
      </c>
      <c r="D56" s="44" t="str">
        <f t="shared" si="9"/>
        <v>vis</v>
      </c>
      <c r="E56" s="154">
        <f>VLOOKUP(C56,Active!C$21:E$972,3,FALSE)</f>
        <v>14787.058586398125</v>
      </c>
      <c r="F56" s="4" t="s">
        <v>132</v>
      </c>
      <c r="G56" s="44" t="str">
        <f t="shared" si="10"/>
        <v>54547.1619</v>
      </c>
      <c r="H56" s="27">
        <f t="shared" si="11"/>
        <v>3956</v>
      </c>
      <c r="I56" s="155" t="s">
        <v>402</v>
      </c>
      <c r="J56" s="156" t="s">
        <v>403</v>
      </c>
      <c r="K56" s="155" t="s">
        <v>404</v>
      </c>
      <c r="L56" s="155" t="s">
        <v>405</v>
      </c>
      <c r="M56" s="156" t="s">
        <v>335</v>
      </c>
      <c r="N56" s="156" t="s">
        <v>132</v>
      </c>
      <c r="O56" s="157" t="s">
        <v>406</v>
      </c>
      <c r="P56" s="158" t="s">
        <v>407</v>
      </c>
    </row>
    <row r="57" spans="1:16" ht="12.75" customHeight="1" thickBot="1">
      <c r="A57" s="27" t="str">
        <f t="shared" si="6"/>
        <v>IBVS 5875 </v>
      </c>
      <c r="B57" s="4" t="str">
        <f t="shared" si="7"/>
        <v>II</v>
      </c>
      <c r="C57" s="27">
        <f t="shared" si="8"/>
        <v>54557.7673</v>
      </c>
      <c r="D57" s="44" t="str">
        <f t="shared" si="9"/>
        <v>vis</v>
      </c>
      <c r="E57" s="154">
        <f>VLOOKUP(C57,Active!C$21:E$972,3,FALSE)</f>
        <v>14807.553709013471</v>
      </c>
      <c r="F57" s="4" t="s">
        <v>132</v>
      </c>
      <c r="G57" s="44" t="str">
        <f t="shared" si="10"/>
        <v>54557.7673</v>
      </c>
      <c r="H57" s="27">
        <f t="shared" si="11"/>
        <v>3976.5</v>
      </c>
      <c r="I57" s="155" t="s">
        <v>412</v>
      </c>
      <c r="J57" s="156" t="s">
        <v>413</v>
      </c>
      <c r="K57" s="155" t="s">
        <v>414</v>
      </c>
      <c r="L57" s="155" t="s">
        <v>399</v>
      </c>
      <c r="M57" s="156" t="s">
        <v>335</v>
      </c>
      <c r="N57" s="156" t="s">
        <v>112</v>
      </c>
      <c r="O57" s="157" t="s">
        <v>400</v>
      </c>
      <c r="P57" s="158" t="s">
        <v>415</v>
      </c>
    </row>
    <row r="58" spans="1:16" ht="12.75" customHeight="1" thickBot="1">
      <c r="A58" s="27" t="str">
        <f t="shared" si="6"/>
        <v>IBVS 5887 </v>
      </c>
      <c r="B58" s="4" t="str">
        <f t="shared" si="7"/>
        <v>I</v>
      </c>
      <c r="C58" s="27">
        <f t="shared" si="8"/>
        <v>54656.342900000003</v>
      </c>
      <c r="D58" s="44" t="str">
        <f t="shared" si="9"/>
        <v>vis</v>
      </c>
      <c r="E58" s="154">
        <f>VLOOKUP(C58,Active!C$21:E$972,3,FALSE)</f>
        <v>14998.052795222511</v>
      </c>
      <c r="F58" s="4" t="s">
        <v>132</v>
      </c>
      <c r="G58" s="44" t="str">
        <f t="shared" si="10"/>
        <v>54656.3429</v>
      </c>
      <c r="H58" s="27">
        <f t="shared" si="11"/>
        <v>4167</v>
      </c>
      <c r="I58" s="155" t="s">
        <v>416</v>
      </c>
      <c r="J58" s="156" t="s">
        <v>417</v>
      </c>
      <c r="K58" s="155" t="s">
        <v>418</v>
      </c>
      <c r="L58" s="155" t="s">
        <v>419</v>
      </c>
      <c r="M58" s="156" t="s">
        <v>335</v>
      </c>
      <c r="N58" s="156" t="s">
        <v>420</v>
      </c>
      <c r="O58" s="157" t="s">
        <v>421</v>
      </c>
      <c r="P58" s="158" t="s">
        <v>422</v>
      </c>
    </row>
    <row r="59" spans="1:16" ht="12.75" customHeight="1" thickBot="1">
      <c r="A59" s="27" t="str">
        <f t="shared" si="6"/>
        <v>IBVS 5887 </v>
      </c>
      <c r="B59" s="4" t="str">
        <f t="shared" si="7"/>
        <v>II</v>
      </c>
      <c r="C59" s="27">
        <f t="shared" si="8"/>
        <v>54665.402600000001</v>
      </c>
      <c r="D59" s="44" t="str">
        <f t="shared" si="9"/>
        <v>vis</v>
      </c>
      <c r="E59" s="154">
        <f>VLOOKUP(C59,Active!C$21:E$972,3,FALSE)</f>
        <v>15015.560825316445</v>
      </c>
      <c r="F59" s="4" t="s">
        <v>132</v>
      </c>
      <c r="G59" s="44" t="str">
        <f t="shared" si="10"/>
        <v>54665.4026</v>
      </c>
      <c r="H59" s="27">
        <f t="shared" si="11"/>
        <v>4184.5</v>
      </c>
      <c r="I59" s="155" t="s">
        <v>423</v>
      </c>
      <c r="J59" s="156" t="s">
        <v>424</v>
      </c>
      <c r="K59" s="155" t="s">
        <v>425</v>
      </c>
      <c r="L59" s="155" t="s">
        <v>426</v>
      </c>
      <c r="M59" s="156" t="s">
        <v>335</v>
      </c>
      <c r="N59" s="156" t="s">
        <v>420</v>
      </c>
      <c r="O59" s="157" t="s">
        <v>427</v>
      </c>
      <c r="P59" s="158" t="s">
        <v>422</v>
      </c>
    </row>
    <row r="60" spans="1:16" ht="12.75" customHeight="1" thickBot="1">
      <c r="A60" s="27" t="str">
        <f t="shared" si="6"/>
        <v>IBVS 5887 </v>
      </c>
      <c r="B60" s="4" t="str">
        <f t="shared" si="7"/>
        <v>I</v>
      </c>
      <c r="C60" s="27">
        <f t="shared" si="8"/>
        <v>54671.349099999999</v>
      </c>
      <c r="D60" s="44" t="str">
        <f t="shared" si="9"/>
        <v>vis</v>
      </c>
      <c r="E60" s="154">
        <f>VLOOKUP(C60,Active!C$21:E$972,3,FALSE)</f>
        <v>15027.052541482937</v>
      </c>
      <c r="F60" s="4" t="s">
        <v>132</v>
      </c>
      <c r="G60" s="44" t="str">
        <f t="shared" si="10"/>
        <v>54671.3491</v>
      </c>
      <c r="H60" s="27">
        <f t="shared" si="11"/>
        <v>4196</v>
      </c>
      <c r="I60" s="155" t="s">
        <v>428</v>
      </c>
      <c r="J60" s="156" t="s">
        <v>429</v>
      </c>
      <c r="K60" s="155" t="s">
        <v>430</v>
      </c>
      <c r="L60" s="155" t="s">
        <v>431</v>
      </c>
      <c r="M60" s="156" t="s">
        <v>335</v>
      </c>
      <c r="N60" s="156" t="s">
        <v>208</v>
      </c>
      <c r="O60" s="157" t="s">
        <v>432</v>
      </c>
      <c r="P60" s="158" t="s">
        <v>422</v>
      </c>
    </row>
    <row r="61" spans="1:16" ht="12.75" customHeight="1" thickBot="1">
      <c r="A61" s="27" t="str">
        <f t="shared" si="6"/>
        <v>IBVS 5887 </v>
      </c>
      <c r="B61" s="4" t="str">
        <f t="shared" si="7"/>
        <v>II</v>
      </c>
      <c r="C61" s="27">
        <f t="shared" si="8"/>
        <v>54678.337699999996</v>
      </c>
      <c r="D61" s="44" t="str">
        <f t="shared" si="9"/>
        <v>vis</v>
      </c>
      <c r="E61" s="154">
        <f>VLOOKUP(C61,Active!C$21:E$972,3,FALSE)</f>
        <v>15040.558134285617</v>
      </c>
      <c r="F61" s="4" t="s">
        <v>132</v>
      </c>
      <c r="G61" s="44" t="str">
        <f t="shared" si="10"/>
        <v>54678.3377</v>
      </c>
      <c r="H61" s="27">
        <f t="shared" si="11"/>
        <v>4209.5</v>
      </c>
      <c r="I61" s="155" t="s">
        <v>433</v>
      </c>
      <c r="J61" s="156" t="s">
        <v>434</v>
      </c>
      <c r="K61" s="155" t="s">
        <v>435</v>
      </c>
      <c r="L61" s="155" t="s">
        <v>436</v>
      </c>
      <c r="M61" s="156" t="s">
        <v>335</v>
      </c>
      <c r="N61" s="156" t="s">
        <v>208</v>
      </c>
      <c r="O61" s="157" t="s">
        <v>437</v>
      </c>
      <c r="P61" s="158" t="s">
        <v>422</v>
      </c>
    </row>
    <row r="62" spans="1:16" ht="12.75" customHeight="1" thickBot="1">
      <c r="A62" s="27" t="str">
        <f t="shared" si="6"/>
        <v>IBVS 5887 </v>
      </c>
      <c r="B62" s="4" t="str">
        <f t="shared" si="7"/>
        <v>I</v>
      </c>
      <c r="C62" s="27">
        <f t="shared" si="8"/>
        <v>54699.294000000002</v>
      </c>
      <c r="D62" s="44" t="str">
        <f t="shared" si="9"/>
        <v>vis</v>
      </c>
      <c r="E62" s="154">
        <f>VLOOKUP(C62,Active!C$21:E$972,3,FALSE)</f>
        <v>15081.056553776072</v>
      </c>
      <c r="F62" s="4" t="s">
        <v>132</v>
      </c>
      <c r="G62" s="44" t="str">
        <f t="shared" si="10"/>
        <v>54699.2940</v>
      </c>
      <c r="H62" s="27">
        <f t="shared" si="11"/>
        <v>4250</v>
      </c>
      <c r="I62" s="155" t="s">
        <v>438</v>
      </c>
      <c r="J62" s="156" t="s">
        <v>439</v>
      </c>
      <c r="K62" s="155" t="s">
        <v>440</v>
      </c>
      <c r="L62" s="155" t="s">
        <v>441</v>
      </c>
      <c r="M62" s="156" t="s">
        <v>335</v>
      </c>
      <c r="N62" s="156" t="s">
        <v>420</v>
      </c>
      <c r="O62" s="157" t="s">
        <v>442</v>
      </c>
      <c r="P62" s="158" t="s">
        <v>422</v>
      </c>
    </row>
    <row r="63" spans="1:16" ht="12.75" customHeight="1" thickBot="1">
      <c r="A63" s="27" t="str">
        <f t="shared" si="6"/>
        <v>IBVS 5929 </v>
      </c>
      <c r="B63" s="4" t="str">
        <f t="shared" si="7"/>
        <v>I</v>
      </c>
      <c r="C63" s="27">
        <f t="shared" si="8"/>
        <v>54950.780299999999</v>
      </c>
      <c r="D63" s="44" t="str">
        <f t="shared" si="9"/>
        <v>vis</v>
      </c>
      <c r="E63" s="154">
        <f>VLOOKUP(C63,Active!C$21:E$972,3,FALSE)</f>
        <v>15567.058265600195</v>
      </c>
      <c r="F63" s="4" t="s">
        <v>132</v>
      </c>
      <c r="G63" s="44" t="str">
        <f t="shared" si="10"/>
        <v>54950.7803</v>
      </c>
      <c r="H63" s="27">
        <f t="shared" si="11"/>
        <v>4736</v>
      </c>
      <c r="I63" s="155" t="s">
        <v>447</v>
      </c>
      <c r="J63" s="156" t="s">
        <v>448</v>
      </c>
      <c r="K63" s="155" t="s">
        <v>449</v>
      </c>
      <c r="L63" s="155" t="s">
        <v>450</v>
      </c>
      <c r="M63" s="156" t="s">
        <v>335</v>
      </c>
      <c r="N63" s="156" t="s">
        <v>112</v>
      </c>
      <c r="O63" s="157" t="s">
        <v>400</v>
      </c>
      <c r="P63" s="158" t="s">
        <v>451</v>
      </c>
    </row>
    <row r="64" spans="1:16" ht="12.75" customHeight="1" thickBot="1">
      <c r="A64" s="27" t="str">
        <f t="shared" si="6"/>
        <v>BAVM 214 </v>
      </c>
      <c r="B64" s="4" t="str">
        <f t="shared" si="7"/>
        <v>I</v>
      </c>
      <c r="C64" s="27">
        <f t="shared" si="8"/>
        <v>55294.375899999999</v>
      </c>
      <c r="D64" s="44" t="str">
        <f t="shared" si="9"/>
        <v>CCD</v>
      </c>
      <c r="E64" s="154">
        <f>VLOOKUP(C64,Active!C$21:E$972,3,FALSE)</f>
        <v>16231.062824795821</v>
      </c>
      <c r="F64" s="4" t="str">
        <f>LEFT(M64,1)</f>
        <v>C</v>
      </c>
      <c r="G64" s="44" t="str">
        <f t="shared" si="10"/>
        <v>55294.3759</v>
      </c>
      <c r="H64" s="27">
        <f t="shared" si="11"/>
        <v>5400</v>
      </c>
      <c r="I64" s="155" t="s">
        <v>452</v>
      </c>
      <c r="J64" s="156" t="s">
        <v>453</v>
      </c>
      <c r="K64" s="155" t="s">
        <v>454</v>
      </c>
      <c r="L64" s="155" t="s">
        <v>450</v>
      </c>
      <c r="M64" s="156" t="s">
        <v>335</v>
      </c>
      <c r="N64" s="156"/>
      <c r="O64" s="157" t="s">
        <v>203</v>
      </c>
      <c r="P64" s="158" t="s">
        <v>455</v>
      </c>
    </row>
    <row r="65" spans="1:16" ht="12.75" customHeight="1" thickBot="1">
      <c r="A65" s="27" t="str">
        <f t="shared" si="6"/>
        <v>OEJV 0160 </v>
      </c>
      <c r="B65" s="4" t="str">
        <f t="shared" si="7"/>
        <v>I</v>
      </c>
      <c r="C65" s="27">
        <f t="shared" si="8"/>
        <v>55666.433590000001</v>
      </c>
      <c r="D65" s="44" t="str">
        <f t="shared" si="9"/>
        <v>CCD</v>
      </c>
      <c r="E65" s="154">
        <f>VLOOKUP(C65,Active!C$21:E$972,3,FALSE)</f>
        <v>16950.07087508457</v>
      </c>
      <c r="F65" s="4" t="str">
        <f>LEFT(M65,1)</f>
        <v>C</v>
      </c>
      <c r="G65" s="44" t="str">
        <f t="shared" si="10"/>
        <v>55666.43359</v>
      </c>
      <c r="H65" s="27">
        <f t="shared" si="11"/>
        <v>6119</v>
      </c>
      <c r="I65" s="155" t="s">
        <v>465</v>
      </c>
      <c r="J65" s="156" t="s">
        <v>466</v>
      </c>
      <c r="K65" s="155">
        <v>6119</v>
      </c>
      <c r="L65" s="155" t="s">
        <v>467</v>
      </c>
      <c r="M65" s="156" t="s">
        <v>335</v>
      </c>
      <c r="N65" s="156" t="s">
        <v>78</v>
      </c>
      <c r="O65" s="157" t="s">
        <v>468</v>
      </c>
      <c r="P65" s="158" t="s">
        <v>469</v>
      </c>
    </row>
    <row r="66" spans="1:16" ht="12.75" customHeight="1" thickBot="1">
      <c r="A66" s="27" t="str">
        <f t="shared" si="6"/>
        <v>IBVS 6029 </v>
      </c>
      <c r="B66" s="4" t="str">
        <f t="shared" si="7"/>
        <v>I</v>
      </c>
      <c r="C66" s="27">
        <f t="shared" si="8"/>
        <v>55990.884899999997</v>
      </c>
      <c r="D66" s="44" t="str">
        <f t="shared" si="9"/>
        <v>vis</v>
      </c>
      <c r="E66" s="154">
        <f>VLOOKUP(C66,Active!C$21:E$972,3,FALSE)</f>
        <v>17577.078756084768</v>
      </c>
      <c r="F66" s="4" t="s">
        <v>132</v>
      </c>
      <c r="G66" s="44" t="str">
        <f t="shared" si="10"/>
        <v>55990.8849</v>
      </c>
      <c r="H66" s="27">
        <f t="shared" si="11"/>
        <v>6746</v>
      </c>
      <c r="I66" s="155" t="s">
        <v>477</v>
      </c>
      <c r="J66" s="156" t="s">
        <v>478</v>
      </c>
      <c r="K66" s="155">
        <v>6746</v>
      </c>
      <c r="L66" s="155" t="s">
        <v>479</v>
      </c>
      <c r="M66" s="156" t="s">
        <v>335</v>
      </c>
      <c r="N66" s="156" t="s">
        <v>132</v>
      </c>
      <c r="O66" s="157" t="s">
        <v>459</v>
      </c>
      <c r="P66" s="158" t="s">
        <v>480</v>
      </c>
    </row>
    <row r="67" spans="1:16" ht="12.75" customHeight="1" thickBot="1">
      <c r="A67" s="27" t="str">
        <f t="shared" si="6"/>
        <v>IBVS 6029 </v>
      </c>
      <c r="B67" s="4" t="str">
        <f t="shared" si="7"/>
        <v>I</v>
      </c>
      <c r="C67" s="27">
        <f t="shared" si="8"/>
        <v>56074.711499999998</v>
      </c>
      <c r="D67" s="44" t="str">
        <f t="shared" si="9"/>
        <v>vis</v>
      </c>
      <c r="E67" s="154">
        <f>VLOOKUP(C67,Active!C$21:E$972,3,FALSE)</f>
        <v>17739.075139571247</v>
      </c>
      <c r="F67" s="4" t="s">
        <v>132</v>
      </c>
      <c r="G67" s="44" t="str">
        <f t="shared" si="10"/>
        <v>56074.7115</v>
      </c>
      <c r="H67" s="27">
        <f t="shared" si="11"/>
        <v>6908</v>
      </c>
      <c r="I67" s="155" t="s">
        <v>488</v>
      </c>
      <c r="J67" s="156" t="s">
        <v>489</v>
      </c>
      <c r="K67" s="155">
        <v>6908</v>
      </c>
      <c r="L67" s="155" t="s">
        <v>393</v>
      </c>
      <c r="M67" s="156" t="s">
        <v>335</v>
      </c>
      <c r="N67" s="156" t="s">
        <v>132</v>
      </c>
      <c r="O67" s="157" t="s">
        <v>459</v>
      </c>
      <c r="P67" s="158" t="s">
        <v>480</v>
      </c>
    </row>
    <row r="68" spans="1:16" ht="12.75" customHeight="1" thickBot="1">
      <c r="A68" s="27" t="str">
        <f t="shared" si="6"/>
        <v>BAVM 232 </v>
      </c>
      <c r="B68" s="4" t="str">
        <f t="shared" si="7"/>
        <v>I</v>
      </c>
      <c r="C68" s="27">
        <f t="shared" si="8"/>
        <v>56408.475400000003</v>
      </c>
      <c r="D68" s="44" t="str">
        <f t="shared" si="9"/>
        <v>vis</v>
      </c>
      <c r="E68" s="154">
        <f>VLOOKUP(C68,Active!C$21:E$972,3,FALSE)</f>
        <v>18384.07976505224</v>
      </c>
      <c r="F68" s="4" t="s">
        <v>132</v>
      </c>
      <c r="G68" s="44" t="str">
        <f t="shared" si="10"/>
        <v>56408.4754</v>
      </c>
      <c r="H68" s="27">
        <f t="shared" si="11"/>
        <v>7553</v>
      </c>
      <c r="I68" s="155" t="s">
        <v>504</v>
      </c>
      <c r="J68" s="156" t="s">
        <v>505</v>
      </c>
      <c r="K68" s="155">
        <v>7553</v>
      </c>
      <c r="L68" s="155" t="s">
        <v>506</v>
      </c>
      <c r="M68" s="156" t="s">
        <v>335</v>
      </c>
      <c r="N68" s="156" t="s">
        <v>507</v>
      </c>
      <c r="O68" s="157" t="s">
        <v>203</v>
      </c>
      <c r="P68" s="158" t="s">
        <v>508</v>
      </c>
    </row>
    <row r="69" spans="1:16" ht="12.75" customHeight="1" thickBot="1">
      <c r="A69" s="27" t="str">
        <f t="shared" si="6"/>
        <v>BAVM 232 </v>
      </c>
      <c r="B69" s="4" t="str">
        <f t="shared" si="7"/>
        <v>II</v>
      </c>
      <c r="C69" s="27">
        <f t="shared" si="8"/>
        <v>56418.569799999997</v>
      </c>
      <c r="D69" s="44" t="str">
        <f t="shared" si="9"/>
        <v>vis</v>
      </c>
      <c r="E69" s="154">
        <f>VLOOKUP(C69,Active!C$21:E$972,3,FALSE)</f>
        <v>18403.587371151796</v>
      </c>
      <c r="F69" s="4" t="s">
        <v>132</v>
      </c>
      <c r="G69" s="44" t="str">
        <f t="shared" si="10"/>
        <v>56418.5698</v>
      </c>
      <c r="H69" s="27">
        <f t="shared" si="11"/>
        <v>7572.5</v>
      </c>
      <c r="I69" s="155" t="s">
        <v>509</v>
      </c>
      <c r="J69" s="156" t="s">
        <v>510</v>
      </c>
      <c r="K69" s="155" t="s">
        <v>511</v>
      </c>
      <c r="L69" s="155" t="s">
        <v>512</v>
      </c>
      <c r="M69" s="156" t="s">
        <v>335</v>
      </c>
      <c r="N69" s="156" t="s">
        <v>507</v>
      </c>
      <c r="O69" s="157" t="s">
        <v>203</v>
      </c>
      <c r="P69" s="158" t="s">
        <v>508</v>
      </c>
    </row>
    <row r="70" spans="1:16" ht="12.75" customHeight="1" thickBot="1">
      <c r="A70" s="27" t="str">
        <f t="shared" si="6"/>
        <v>BAVM 59 </v>
      </c>
      <c r="B70" s="4" t="str">
        <f t="shared" si="7"/>
        <v>I</v>
      </c>
      <c r="C70" s="27">
        <f t="shared" si="8"/>
        <v>47651.468699999998</v>
      </c>
      <c r="D70" s="44" t="str">
        <f t="shared" si="9"/>
        <v>vis</v>
      </c>
      <c r="E70" s="154">
        <f>VLOOKUP(C70,Active!C$21:E$972,3,FALSE)</f>
        <v>1461.0098139043407</v>
      </c>
      <c r="F70" s="4" t="s">
        <v>132</v>
      </c>
      <c r="G70" s="44" t="str">
        <f t="shared" si="10"/>
        <v>47651.4687</v>
      </c>
      <c r="H70" s="27">
        <f t="shared" si="11"/>
        <v>-9370</v>
      </c>
      <c r="I70" s="155" t="s">
        <v>215</v>
      </c>
      <c r="J70" s="156" t="s">
        <v>216</v>
      </c>
      <c r="K70" s="155">
        <v>-9370</v>
      </c>
      <c r="L70" s="155" t="s">
        <v>217</v>
      </c>
      <c r="M70" s="156" t="s">
        <v>196</v>
      </c>
      <c r="N70" s="156" t="s">
        <v>208</v>
      </c>
      <c r="O70" s="157" t="s">
        <v>203</v>
      </c>
      <c r="P70" s="158" t="s">
        <v>218</v>
      </c>
    </row>
    <row r="71" spans="1:16" ht="12.75" customHeight="1" thickBot="1">
      <c r="A71" s="27" t="str">
        <f t="shared" si="6"/>
        <v>BAVM 128 </v>
      </c>
      <c r="B71" s="4" t="str">
        <f t="shared" si="7"/>
        <v>II</v>
      </c>
      <c r="C71" s="27">
        <f t="shared" si="8"/>
        <v>51271.360000000001</v>
      </c>
      <c r="D71" s="44" t="str">
        <f t="shared" si="9"/>
        <v>vis</v>
      </c>
      <c r="E71" s="154" t="e">
        <f>VLOOKUP(C71,Active!C$21:E$972,3,FALSE)</f>
        <v>#N/A</v>
      </c>
      <c r="F71" s="4" t="s">
        <v>132</v>
      </c>
      <c r="G71" s="44" t="str">
        <f t="shared" si="10"/>
        <v>51271.360</v>
      </c>
      <c r="H71" s="27">
        <f t="shared" si="11"/>
        <v>-2374.5</v>
      </c>
      <c r="I71" s="155" t="s">
        <v>292</v>
      </c>
      <c r="J71" s="156" t="s">
        <v>293</v>
      </c>
      <c r="K71" s="155">
        <v>-2374.5</v>
      </c>
      <c r="L71" s="155" t="s">
        <v>294</v>
      </c>
      <c r="M71" s="156" t="s">
        <v>196</v>
      </c>
      <c r="N71" s="156" t="s">
        <v>97</v>
      </c>
      <c r="O71" s="157" t="s">
        <v>203</v>
      </c>
      <c r="P71" s="158" t="s">
        <v>295</v>
      </c>
    </row>
    <row r="72" spans="1:16" ht="12.75" customHeight="1" thickBot="1">
      <c r="A72" s="27" t="str">
        <f t="shared" si="6"/>
        <v>BAVM 128 </v>
      </c>
      <c r="B72" s="4" t="str">
        <f t="shared" si="7"/>
        <v>II</v>
      </c>
      <c r="C72" s="27">
        <f t="shared" si="8"/>
        <v>51271.366000000002</v>
      </c>
      <c r="D72" s="44" t="str">
        <f t="shared" si="9"/>
        <v>vis</v>
      </c>
      <c r="E72" s="154" t="e">
        <f>VLOOKUP(C72,Active!C$21:E$972,3,FALSE)</f>
        <v>#N/A</v>
      </c>
      <c r="F72" s="4" t="s">
        <v>132</v>
      </c>
      <c r="G72" s="44" t="str">
        <f t="shared" si="10"/>
        <v>51271.366</v>
      </c>
      <c r="H72" s="27">
        <f t="shared" si="11"/>
        <v>-2374.5</v>
      </c>
      <c r="I72" s="155" t="s">
        <v>296</v>
      </c>
      <c r="J72" s="156" t="s">
        <v>297</v>
      </c>
      <c r="K72" s="155">
        <v>-2374.5</v>
      </c>
      <c r="L72" s="155" t="s">
        <v>298</v>
      </c>
      <c r="M72" s="156" t="s">
        <v>196</v>
      </c>
      <c r="N72" s="156" t="s">
        <v>208</v>
      </c>
      <c r="O72" s="157" t="s">
        <v>203</v>
      </c>
      <c r="P72" s="158" t="s">
        <v>295</v>
      </c>
    </row>
    <row r="73" spans="1:16" ht="12.75" customHeight="1" thickBot="1">
      <c r="A73" s="27" t="str">
        <f t="shared" si="6"/>
        <v>BAVM 128 </v>
      </c>
      <c r="B73" s="4" t="str">
        <f t="shared" si="7"/>
        <v>I</v>
      </c>
      <c r="C73" s="27">
        <f t="shared" si="8"/>
        <v>51295.425300000003</v>
      </c>
      <c r="D73" s="44" t="str">
        <f t="shared" si="9"/>
        <v>vis</v>
      </c>
      <c r="E73" s="154">
        <f>VLOOKUP(C73,Active!C$21:E$972,3,FALSE)</f>
        <v>8503.0202351989938</v>
      </c>
      <c r="F73" s="4" t="s">
        <v>132</v>
      </c>
      <c r="G73" s="44" t="str">
        <f t="shared" si="10"/>
        <v>51295.4253</v>
      </c>
      <c r="H73" s="27">
        <f t="shared" si="11"/>
        <v>-2328</v>
      </c>
      <c r="I73" s="155" t="s">
        <v>302</v>
      </c>
      <c r="J73" s="156" t="s">
        <v>300</v>
      </c>
      <c r="K73" s="155">
        <v>-2328</v>
      </c>
      <c r="L73" s="155" t="s">
        <v>303</v>
      </c>
      <c r="M73" s="156" t="s">
        <v>196</v>
      </c>
      <c r="N73" s="156" t="s">
        <v>208</v>
      </c>
      <c r="O73" s="157" t="s">
        <v>203</v>
      </c>
      <c r="P73" s="158" t="s">
        <v>295</v>
      </c>
    </row>
    <row r="74" spans="1:16" ht="12.75" customHeight="1" thickBot="1">
      <c r="A74" s="27" t="str">
        <f t="shared" si="6"/>
        <v>BAVM 132 </v>
      </c>
      <c r="B74" s="4" t="str">
        <f t="shared" si="7"/>
        <v>II</v>
      </c>
      <c r="C74" s="27">
        <f t="shared" si="8"/>
        <v>51362.435299999997</v>
      </c>
      <c r="D74" s="44" t="str">
        <f t="shared" si="9"/>
        <v>vis</v>
      </c>
      <c r="E74" s="154">
        <f>VLOOKUP(C74,Active!C$21:E$972,3,FALSE)</f>
        <v>8632.5182424834165</v>
      </c>
      <c r="F74" s="4" t="s">
        <v>132</v>
      </c>
      <c r="G74" s="44" t="str">
        <f t="shared" si="10"/>
        <v>51362.4353</v>
      </c>
      <c r="H74" s="27">
        <f t="shared" si="11"/>
        <v>-2198.5</v>
      </c>
      <c r="I74" s="155" t="s">
        <v>304</v>
      </c>
      <c r="J74" s="156" t="s">
        <v>305</v>
      </c>
      <c r="K74" s="155">
        <v>-2198.5</v>
      </c>
      <c r="L74" s="155" t="s">
        <v>306</v>
      </c>
      <c r="M74" s="156" t="s">
        <v>196</v>
      </c>
      <c r="N74" s="156" t="s">
        <v>97</v>
      </c>
      <c r="O74" s="157" t="s">
        <v>203</v>
      </c>
      <c r="P74" s="158" t="s">
        <v>307</v>
      </c>
    </row>
    <row r="75" spans="1:16" ht="12.75" customHeight="1" thickBot="1">
      <c r="A75" s="27" t="str">
        <f t="shared" ref="A75:A93" si="12">P75</f>
        <v>BAVM 132 </v>
      </c>
      <c r="B75" s="4" t="str">
        <f t="shared" ref="B75:B93" si="13">IF(H75=INT(H75),"I","II")</f>
        <v>II</v>
      </c>
      <c r="C75" s="27">
        <f t="shared" ref="C75:C93" si="14">1*G75</f>
        <v>51362.436600000001</v>
      </c>
      <c r="D75" s="44" t="str">
        <f t="shared" ref="D75:D93" si="15">VLOOKUP(F75,I$1:J$5,2,FALSE)</f>
        <v>vis</v>
      </c>
      <c r="E75" s="154">
        <f>VLOOKUP(C75,Active!C$21:E$972,3,FALSE)</f>
        <v>8632.5207547563605</v>
      </c>
      <c r="F75" s="4" t="s">
        <v>132</v>
      </c>
      <c r="G75" s="44" t="str">
        <f t="shared" ref="G75:G93" si="16">MID(I75,3,LEN(I75)-3)</f>
        <v>51362.4366</v>
      </c>
      <c r="H75" s="27">
        <f t="shared" ref="H75:H93" si="17">1*K75</f>
        <v>-2198.5</v>
      </c>
      <c r="I75" s="155" t="s">
        <v>308</v>
      </c>
      <c r="J75" s="156" t="s">
        <v>309</v>
      </c>
      <c r="K75" s="155">
        <v>-2198.5</v>
      </c>
      <c r="L75" s="155" t="s">
        <v>310</v>
      </c>
      <c r="M75" s="156" t="s">
        <v>196</v>
      </c>
      <c r="N75" s="156" t="s">
        <v>208</v>
      </c>
      <c r="O75" s="157" t="s">
        <v>203</v>
      </c>
      <c r="P75" s="158" t="s">
        <v>307</v>
      </c>
    </row>
    <row r="76" spans="1:16" ht="12.75" customHeight="1" thickBot="1">
      <c r="A76" s="27" t="str">
        <f t="shared" si="12"/>
        <v>OEJV 0074 </v>
      </c>
      <c r="B76" s="4" t="str">
        <f t="shared" si="13"/>
        <v>I</v>
      </c>
      <c r="C76" s="27">
        <f t="shared" si="14"/>
        <v>52835.391409999997</v>
      </c>
      <c r="D76" s="44" t="str">
        <f t="shared" si="15"/>
        <v>vis</v>
      </c>
      <c r="E76" s="154">
        <f>VLOOKUP(C76,Active!C$21:E$972,3,FALSE)</f>
        <v>11479.031913016599</v>
      </c>
      <c r="F76" s="4" t="s">
        <v>132</v>
      </c>
      <c r="G76" s="44" t="str">
        <f t="shared" si="16"/>
        <v>52835.39141</v>
      </c>
      <c r="H76" s="27">
        <f t="shared" si="17"/>
        <v>648</v>
      </c>
      <c r="I76" s="155" t="s">
        <v>332</v>
      </c>
      <c r="J76" s="156" t="s">
        <v>333</v>
      </c>
      <c r="K76" s="155">
        <v>648</v>
      </c>
      <c r="L76" s="155" t="s">
        <v>334</v>
      </c>
      <c r="M76" s="156" t="s">
        <v>335</v>
      </c>
      <c r="N76" s="156" t="s">
        <v>78</v>
      </c>
      <c r="O76" s="157" t="s">
        <v>336</v>
      </c>
      <c r="P76" s="158" t="s">
        <v>337</v>
      </c>
    </row>
    <row r="77" spans="1:16" ht="12.75" customHeight="1" thickBot="1">
      <c r="A77" s="27" t="str">
        <f t="shared" si="12"/>
        <v>OEJV 0074 </v>
      </c>
      <c r="B77" s="4" t="str">
        <f t="shared" si="13"/>
        <v>I</v>
      </c>
      <c r="C77" s="27">
        <f t="shared" si="14"/>
        <v>53485.327720000001</v>
      </c>
      <c r="D77" s="44" t="str">
        <f t="shared" si="15"/>
        <v>vis</v>
      </c>
      <c r="E77" s="154">
        <f>VLOOKUP(C77,Active!C$21:E$972,3,FALSE)</f>
        <v>12735.045299179819</v>
      </c>
      <c r="F77" s="4" t="s">
        <v>132</v>
      </c>
      <c r="G77" s="44" t="str">
        <f t="shared" si="16"/>
        <v>53485.32772</v>
      </c>
      <c r="H77" s="27">
        <f t="shared" si="17"/>
        <v>1904</v>
      </c>
      <c r="I77" s="155" t="s">
        <v>372</v>
      </c>
      <c r="J77" s="156" t="s">
        <v>373</v>
      </c>
      <c r="K77" s="155" t="s">
        <v>374</v>
      </c>
      <c r="L77" s="155" t="s">
        <v>375</v>
      </c>
      <c r="M77" s="156" t="s">
        <v>335</v>
      </c>
      <c r="N77" s="156" t="s">
        <v>112</v>
      </c>
      <c r="O77" s="157" t="s">
        <v>336</v>
      </c>
      <c r="P77" s="158" t="s">
        <v>337</v>
      </c>
    </row>
    <row r="78" spans="1:16" ht="12.75" customHeight="1" thickBot="1">
      <c r="A78" s="27" t="str">
        <f t="shared" si="12"/>
        <v>OEJV 0074 </v>
      </c>
      <c r="B78" s="4" t="str">
        <f t="shared" si="13"/>
        <v>I</v>
      </c>
      <c r="C78" s="27">
        <f t="shared" si="14"/>
        <v>53504.470739999997</v>
      </c>
      <c r="D78" s="44" t="str">
        <f t="shared" si="15"/>
        <v>vis</v>
      </c>
      <c r="E78" s="154">
        <f>VLOOKUP(C78,Active!C$21:E$972,3,FALSE)</f>
        <v>12772.039523077827</v>
      </c>
      <c r="F78" s="4" t="s">
        <v>132</v>
      </c>
      <c r="G78" s="44" t="str">
        <f t="shared" si="16"/>
        <v>53504.47074</v>
      </c>
      <c r="H78" s="27">
        <f t="shared" si="17"/>
        <v>1941</v>
      </c>
      <c r="I78" s="155" t="s">
        <v>376</v>
      </c>
      <c r="J78" s="156" t="s">
        <v>377</v>
      </c>
      <c r="K78" s="155" t="s">
        <v>378</v>
      </c>
      <c r="L78" s="155" t="s">
        <v>379</v>
      </c>
      <c r="M78" s="156" t="s">
        <v>335</v>
      </c>
      <c r="N78" s="156" t="s">
        <v>33</v>
      </c>
      <c r="O78" s="157" t="s">
        <v>380</v>
      </c>
      <c r="P78" s="158" t="s">
        <v>337</v>
      </c>
    </row>
    <row r="79" spans="1:16" ht="12.75" customHeight="1" thickBot="1">
      <c r="A79" s="27" t="str">
        <f t="shared" si="12"/>
        <v>OEJV 0074 </v>
      </c>
      <c r="B79" s="4" t="str">
        <f t="shared" si="13"/>
        <v>I</v>
      </c>
      <c r="C79" s="27">
        <f t="shared" si="14"/>
        <v>53504.471429999998</v>
      </c>
      <c r="D79" s="44" t="str">
        <f t="shared" si="15"/>
        <v>vis</v>
      </c>
      <c r="E79" s="154">
        <f>VLOOKUP(C79,Active!C$21:E$972,3,FALSE)</f>
        <v>12772.040856515003</v>
      </c>
      <c r="F79" s="4" t="s">
        <v>132</v>
      </c>
      <c r="G79" s="44" t="str">
        <f t="shared" si="16"/>
        <v>53504.47143</v>
      </c>
      <c r="H79" s="27">
        <f t="shared" si="17"/>
        <v>1941</v>
      </c>
      <c r="I79" s="155" t="s">
        <v>381</v>
      </c>
      <c r="J79" s="156" t="s">
        <v>382</v>
      </c>
      <c r="K79" s="155" t="s">
        <v>378</v>
      </c>
      <c r="L79" s="155" t="s">
        <v>383</v>
      </c>
      <c r="M79" s="156" t="s">
        <v>335</v>
      </c>
      <c r="N79" s="156" t="s">
        <v>132</v>
      </c>
      <c r="O79" s="157" t="s">
        <v>380</v>
      </c>
      <c r="P79" s="158" t="s">
        <v>337</v>
      </c>
    </row>
    <row r="80" spans="1:16" ht="12.75" customHeight="1" thickBot="1">
      <c r="A80" s="27" t="str">
        <f t="shared" si="12"/>
        <v>OEJV 0074 </v>
      </c>
      <c r="B80" s="4" t="str">
        <f t="shared" si="13"/>
        <v>I</v>
      </c>
      <c r="C80" s="27">
        <f t="shared" si="14"/>
        <v>53504.472820000003</v>
      </c>
      <c r="D80" s="44" t="str">
        <f t="shared" si="15"/>
        <v>vis</v>
      </c>
      <c r="E80" s="154">
        <f>VLOOKUP(C80,Active!C$21:E$972,3,FALSE)</f>
        <v>12772.043542714537</v>
      </c>
      <c r="F80" s="4" t="s">
        <v>132</v>
      </c>
      <c r="G80" s="44" t="str">
        <f t="shared" si="16"/>
        <v>53504.47282</v>
      </c>
      <c r="H80" s="27">
        <f t="shared" si="17"/>
        <v>1941</v>
      </c>
      <c r="I80" s="155" t="s">
        <v>384</v>
      </c>
      <c r="J80" s="156" t="s">
        <v>385</v>
      </c>
      <c r="K80" s="155" t="s">
        <v>378</v>
      </c>
      <c r="L80" s="155" t="s">
        <v>386</v>
      </c>
      <c r="M80" s="156" t="s">
        <v>335</v>
      </c>
      <c r="N80" s="156" t="s">
        <v>112</v>
      </c>
      <c r="O80" s="157" t="s">
        <v>380</v>
      </c>
      <c r="P80" s="158" t="s">
        <v>337</v>
      </c>
    </row>
    <row r="81" spans="1:16" ht="12.75" customHeight="1" thickBot="1">
      <c r="A81" s="27" t="str">
        <f t="shared" si="12"/>
        <v>OEJV 0074 </v>
      </c>
      <c r="B81" s="4" t="str">
        <f t="shared" si="13"/>
        <v>I</v>
      </c>
      <c r="C81" s="27">
        <f t="shared" si="14"/>
        <v>53504.473510000003</v>
      </c>
      <c r="D81" s="44" t="str">
        <f t="shared" si="15"/>
        <v>vis</v>
      </c>
      <c r="E81" s="154">
        <f>VLOOKUP(C81,Active!C$21:E$972,3,FALSE)</f>
        <v>12772.044876151713</v>
      </c>
      <c r="F81" s="4" t="s">
        <v>132</v>
      </c>
      <c r="G81" s="44" t="str">
        <f t="shared" si="16"/>
        <v>53504.47351</v>
      </c>
      <c r="H81" s="27">
        <f t="shared" si="17"/>
        <v>1941</v>
      </c>
      <c r="I81" s="155" t="s">
        <v>387</v>
      </c>
      <c r="J81" s="156" t="s">
        <v>388</v>
      </c>
      <c r="K81" s="155" t="s">
        <v>378</v>
      </c>
      <c r="L81" s="155" t="s">
        <v>389</v>
      </c>
      <c r="M81" s="156" t="s">
        <v>335</v>
      </c>
      <c r="N81" s="156" t="s">
        <v>69</v>
      </c>
      <c r="O81" s="157" t="s">
        <v>380</v>
      </c>
      <c r="P81" s="158" t="s">
        <v>337</v>
      </c>
    </row>
    <row r="82" spans="1:16" ht="12.75" customHeight="1" thickBot="1">
      <c r="A82" s="27" t="str">
        <f t="shared" si="12"/>
        <v>OEJV 0094 </v>
      </c>
      <c r="B82" s="4" t="str">
        <f t="shared" si="13"/>
        <v>I</v>
      </c>
      <c r="C82" s="27">
        <f t="shared" si="14"/>
        <v>54554.4038</v>
      </c>
      <c r="D82" s="44" t="str">
        <f t="shared" si="15"/>
        <v>vis</v>
      </c>
      <c r="E82" s="154">
        <f>VLOOKUP(C82,Active!C$21:E$972,3,FALSE)</f>
        <v>14801.053685919887</v>
      </c>
      <c r="F82" s="4" t="s">
        <v>132</v>
      </c>
      <c r="G82" s="44" t="str">
        <f t="shared" si="16"/>
        <v>54554.4038</v>
      </c>
      <c r="H82" s="27">
        <f t="shared" si="17"/>
        <v>3970</v>
      </c>
      <c r="I82" s="155" t="s">
        <v>408</v>
      </c>
      <c r="J82" s="156" t="s">
        <v>409</v>
      </c>
      <c r="K82" s="155" t="s">
        <v>410</v>
      </c>
      <c r="L82" s="155" t="s">
        <v>399</v>
      </c>
      <c r="M82" s="156" t="s">
        <v>335</v>
      </c>
      <c r="N82" s="156" t="s">
        <v>112</v>
      </c>
      <c r="O82" s="157" t="s">
        <v>336</v>
      </c>
      <c r="P82" s="158" t="s">
        <v>411</v>
      </c>
    </row>
    <row r="83" spans="1:16" ht="12.75" customHeight="1" thickBot="1">
      <c r="A83" s="27" t="str">
        <f t="shared" si="12"/>
        <v>OEJV 0107 </v>
      </c>
      <c r="B83" s="4" t="str">
        <f t="shared" si="13"/>
        <v>II</v>
      </c>
      <c r="C83" s="27">
        <f t="shared" si="14"/>
        <v>54933.446199999998</v>
      </c>
      <c r="D83" s="44" t="str">
        <f t="shared" si="15"/>
        <v>vis</v>
      </c>
      <c r="E83" s="154" t="e">
        <f>VLOOKUP(C83,Active!C$21:E$972,3,FALSE)</f>
        <v>#N/A</v>
      </c>
      <c r="F83" s="4" t="s">
        <v>132</v>
      </c>
      <c r="G83" s="44" t="str">
        <f t="shared" si="16"/>
        <v>54933.4462</v>
      </c>
      <c r="H83" s="27">
        <f t="shared" si="17"/>
        <v>4702.5</v>
      </c>
      <c r="I83" s="155" t="s">
        <v>443</v>
      </c>
      <c r="J83" s="156" t="s">
        <v>444</v>
      </c>
      <c r="K83" s="155" t="s">
        <v>445</v>
      </c>
      <c r="L83" s="155" t="s">
        <v>393</v>
      </c>
      <c r="M83" s="156" t="s">
        <v>335</v>
      </c>
      <c r="N83" s="156" t="s">
        <v>112</v>
      </c>
      <c r="O83" s="157" t="s">
        <v>336</v>
      </c>
      <c r="P83" s="158" t="s">
        <v>446</v>
      </c>
    </row>
    <row r="84" spans="1:16" ht="12.75" customHeight="1" thickBot="1">
      <c r="A84" s="27" t="str">
        <f t="shared" si="12"/>
        <v>IBVS 5992 </v>
      </c>
      <c r="B84" s="4" t="str">
        <f t="shared" si="13"/>
        <v>I</v>
      </c>
      <c r="C84" s="27">
        <f t="shared" si="14"/>
        <v>55634.867899999997</v>
      </c>
      <c r="D84" s="44" t="str">
        <f t="shared" si="15"/>
        <v>CCD</v>
      </c>
      <c r="E84" s="154">
        <f>VLOOKUP(C84,Active!C$21:E$972,3,FALSE)</f>
        <v>16889.069622233375</v>
      </c>
      <c r="F84" s="4" t="str">
        <f>LEFT(M84,1)</f>
        <v>C</v>
      </c>
      <c r="G84" s="44" t="str">
        <f t="shared" si="16"/>
        <v>55634.8679</v>
      </c>
      <c r="H84" s="27">
        <f t="shared" si="17"/>
        <v>6058</v>
      </c>
      <c r="I84" s="155" t="s">
        <v>456</v>
      </c>
      <c r="J84" s="156" t="s">
        <v>457</v>
      </c>
      <c r="K84" s="155">
        <v>6058</v>
      </c>
      <c r="L84" s="155" t="s">
        <v>458</v>
      </c>
      <c r="M84" s="156" t="s">
        <v>335</v>
      </c>
      <c r="N84" s="156" t="s">
        <v>132</v>
      </c>
      <c r="O84" s="157" t="s">
        <v>459</v>
      </c>
      <c r="P84" s="158" t="s">
        <v>460</v>
      </c>
    </row>
    <row r="85" spans="1:16" ht="12.75" customHeight="1" thickBot="1">
      <c r="A85" s="27" t="str">
        <f t="shared" si="12"/>
        <v> arXiv 1204.3584 </v>
      </c>
      <c r="B85" s="4" t="str">
        <f t="shared" si="13"/>
        <v>I</v>
      </c>
      <c r="C85" s="27">
        <f t="shared" si="14"/>
        <v>55651.426299999999</v>
      </c>
      <c r="D85" s="44" t="str">
        <f t="shared" si="15"/>
        <v>CCD</v>
      </c>
      <c r="E85" s="154" t="e">
        <f>VLOOKUP(C85,Active!C$21:E$972,3,FALSE)</f>
        <v>#N/A</v>
      </c>
      <c r="F85" s="4" t="str">
        <f>LEFT(M85,1)</f>
        <v>C</v>
      </c>
      <c r="G85" s="44" t="str">
        <f t="shared" si="16"/>
        <v>55651.4263</v>
      </c>
      <c r="H85" s="27">
        <f t="shared" si="17"/>
        <v>6090</v>
      </c>
      <c r="I85" s="155" t="s">
        <v>461</v>
      </c>
      <c r="J85" s="156" t="s">
        <v>462</v>
      </c>
      <c r="K85" s="155">
        <v>6090</v>
      </c>
      <c r="L85" s="155" t="s">
        <v>340</v>
      </c>
      <c r="M85" s="156" t="s">
        <v>335</v>
      </c>
      <c r="N85" s="156" t="s">
        <v>420</v>
      </c>
      <c r="O85" s="157" t="s">
        <v>463</v>
      </c>
      <c r="P85" s="157" t="s">
        <v>464</v>
      </c>
    </row>
    <row r="86" spans="1:16" ht="12.75" customHeight="1" thickBot="1">
      <c r="A86" s="27" t="str">
        <f t="shared" si="12"/>
        <v>BAVM 220 </v>
      </c>
      <c r="B86" s="4" t="str">
        <f t="shared" si="13"/>
        <v>I</v>
      </c>
      <c r="C86" s="27">
        <f t="shared" si="14"/>
        <v>55682.475299999998</v>
      </c>
      <c r="D86" s="44" t="str">
        <f t="shared" si="15"/>
        <v>CCD</v>
      </c>
      <c r="E86" s="154">
        <f>VLOOKUP(C86,Active!C$21:E$972,3,FALSE)</f>
        <v>16981.07176268992</v>
      </c>
      <c r="F86" s="4" t="str">
        <f>LEFT(M86,1)</f>
        <v>C</v>
      </c>
      <c r="G86" s="44" t="str">
        <f t="shared" si="16"/>
        <v>55682.4753</v>
      </c>
      <c r="H86" s="27">
        <f t="shared" si="17"/>
        <v>6150</v>
      </c>
      <c r="I86" s="155" t="s">
        <v>470</v>
      </c>
      <c r="J86" s="156" t="s">
        <v>471</v>
      </c>
      <c r="K86" s="155">
        <v>6150</v>
      </c>
      <c r="L86" s="155" t="s">
        <v>472</v>
      </c>
      <c r="M86" s="156" t="s">
        <v>335</v>
      </c>
      <c r="N86" s="156"/>
      <c r="O86" s="157" t="s">
        <v>203</v>
      </c>
      <c r="P86" s="158" t="s">
        <v>473</v>
      </c>
    </row>
    <row r="87" spans="1:16" ht="12.75" customHeight="1" thickBot="1">
      <c r="A87" s="27" t="str">
        <f t="shared" si="12"/>
        <v>IBVS 5992 </v>
      </c>
      <c r="B87" s="4" t="str">
        <f t="shared" si="13"/>
        <v>I</v>
      </c>
      <c r="C87" s="27">
        <f t="shared" si="14"/>
        <v>55690.764999999999</v>
      </c>
      <c r="D87" s="44" t="str">
        <f t="shared" si="15"/>
        <v>vis</v>
      </c>
      <c r="E87" s="154">
        <f>VLOOKUP(C87,Active!C$21:E$972,3,FALSE)</f>
        <v>16997.091754198438</v>
      </c>
      <c r="F87" s="4" t="s">
        <v>132</v>
      </c>
      <c r="G87" s="44" t="str">
        <f t="shared" si="16"/>
        <v>55690.7650</v>
      </c>
      <c r="H87" s="27">
        <f t="shared" si="17"/>
        <v>6166</v>
      </c>
      <c r="I87" s="155" t="s">
        <v>474</v>
      </c>
      <c r="J87" s="156" t="s">
        <v>475</v>
      </c>
      <c r="K87" s="155">
        <v>6166</v>
      </c>
      <c r="L87" s="155" t="s">
        <v>476</v>
      </c>
      <c r="M87" s="156" t="s">
        <v>335</v>
      </c>
      <c r="N87" s="156" t="s">
        <v>132</v>
      </c>
      <c r="O87" s="157" t="s">
        <v>459</v>
      </c>
      <c r="P87" s="158" t="s">
        <v>460</v>
      </c>
    </row>
    <row r="88" spans="1:16" ht="12.75" customHeight="1" thickBot="1">
      <c r="A88" s="27" t="str">
        <f t="shared" si="12"/>
        <v>VSB 55 </v>
      </c>
      <c r="B88" s="4" t="str">
        <f t="shared" si="13"/>
        <v>II</v>
      </c>
      <c r="C88" s="27">
        <f t="shared" si="14"/>
        <v>56007.182800000002</v>
      </c>
      <c r="D88" s="44" t="str">
        <f t="shared" si="15"/>
        <v>vis</v>
      </c>
      <c r="E88" s="154">
        <f>VLOOKUP(C88,Active!C$21:E$972,3,FALSE)</f>
        <v>17608.574735385191</v>
      </c>
      <c r="F88" s="4" t="s">
        <v>132</v>
      </c>
      <c r="G88" s="44" t="str">
        <f t="shared" si="16"/>
        <v>56007.1828</v>
      </c>
      <c r="H88" s="27">
        <f t="shared" si="17"/>
        <v>6777.5</v>
      </c>
      <c r="I88" s="155" t="s">
        <v>481</v>
      </c>
      <c r="J88" s="156" t="s">
        <v>482</v>
      </c>
      <c r="K88" s="155">
        <v>6777.5</v>
      </c>
      <c r="L88" s="155" t="s">
        <v>483</v>
      </c>
      <c r="M88" s="156" t="s">
        <v>335</v>
      </c>
      <c r="N88" s="156" t="s">
        <v>132</v>
      </c>
      <c r="O88" s="157" t="s">
        <v>406</v>
      </c>
      <c r="P88" s="158" t="s">
        <v>484</v>
      </c>
    </row>
    <row r="89" spans="1:16" ht="12.75" customHeight="1" thickBot="1">
      <c r="A89" s="27" t="str">
        <f t="shared" si="12"/>
        <v>IBVS 6050 </v>
      </c>
      <c r="B89" s="4" t="str">
        <f t="shared" si="13"/>
        <v>II</v>
      </c>
      <c r="C89" s="27">
        <f t="shared" si="14"/>
        <v>56012.874900000003</v>
      </c>
      <c r="D89" s="44" t="str">
        <f t="shared" si="15"/>
        <v>vis</v>
      </c>
      <c r="E89" s="154">
        <f>VLOOKUP(C89,Active!C$21:E$972,3,FALSE)</f>
        <v>17619.574819063208</v>
      </c>
      <c r="F89" s="4" t="s">
        <v>132</v>
      </c>
      <c r="G89" s="44" t="str">
        <f t="shared" si="16"/>
        <v>56012.8749</v>
      </c>
      <c r="H89" s="27">
        <f t="shared" si="17"/>
        <v>6788.5</v>
      </c>
      <c r="I89" s="155" t="s">
        <v>485</v>
      </c>
      <c r="J89" s="156" t="s">
        <v>486</v>
      </c>
      <c r="K89" s="155">
        <v>6788.5</v>
      </c>
      <c r="L89" s="155" t="s">
        <v>483</v>
      </c>
      <c r="M89" s="156" t="s">
        <v>335</v>
      </c>
      <c r="N89" s="156" t="s">
        <v>112</v>
      </c>
      <c r="O89" s="157" t="s">
        <v>400</v>
      </c>
      <c r="P89" s="158" t="s">
        <v>487</v>
      </c>
    </row>
    <row r="90" spans="1:16" ht="12.75" customHeight="1" thickBot="1">
      <c r="A90" s="27" t="str">
        <f t="shared" si="12"/>
        <v>VSB 56 </v>
      </c>
      <c r="B90" s="4" t="str">
        <f t="shared" si="13"/>
        <v>I</v>
      </c>
      <c r="C90" s="27">
        <f t="shared" si="14"/>
        <v>56363.974099999999</v>
      </c>
      <c r="D90" s="44" t="str">
        <f t="shared" si="15"/>
        <v>vis</v>
      </c>
      <c r="E90" s="154">
        <f>VLOOKUP(C90,Active!C$21:E$972,3,FALSE)</f>
        <v>18298.080217647865</v>
      </c>
      <c r="F90" s="4" t="s">
        <v>132</v>
      </c>
      <c r="G90" s="44" t="str">
        <f t="shared" si="16"/>
        <v>56363.9741</v>
      </c>
      <c r="H90" s="27">
        <f t="shared" si="17"/>
        <v>7467</v>
      </c>
      <c r="I90" s="155" t="s">
        <v>490</v>
      </c>
      <c r="J90" s="156" t="s">
        <v>491</v>
      </c>
      <c r="K90" s="155">
        <v>7467</v>
      </c>
      <c r="L90" s="155" t="s">
        <v>492</v>
      </c>
      <c r="M90" s="156" t="s">
        <v>335</v>
      </c>
      <c r="N90" s="156" t="s">
        <v>493</v>
      </c>
      <c r="O90" s="157" t="s">
        <v>494</v>
      </c>
      <c r="P90" s="158" t="s">
        <v>495</v>
      </c>
    </row>
    <row r="91" spans="1:16" ht="12.75" customHeight="1" thickBot="1">
      <c r="A91" s="27" t="str">
        <f t="shared" si="12"/>
        <v>VSB 56 </v>
      </c>
      <c r="B91" s="4" t="str">
        <f t="shared" si="13"/>
        <v>II</v>
      </c>
      <c r="C91" s="27">
        <f t="shared" si="14"/>
        <v>56364.232100000001</v>
      </c>
      <c r="D91" s="44" t="str">
        <f t="shared" si="15"/>
        <v>vis</v>
      </c>
      <c r="E91" s="154">
        <f>VLOOKUP(C91,Active!C$21:E$972,3,FALSE)</f>
        <v>18298.578807199865</v>
      </c>
      <c r="F91" s="4" t="s">
        <v>132</v>
      </c>
      <c r="G91" s="44" t="str">
        <f t="shared" si="16"/>
        <v>56364.2321</v>
      </c>
      <c r="H91" s="27">
        <f t="shared" si="17"/>
        <v>7467.5</v>
      </c>
      <c r="I91" s="155" t="s">
        <v>496</v>
      </c>
      <c r="J91" s="156" t="s">
        <v>497</v>
      </c>
      <c r="K91" s="155">
        <v>7467.5</v>
      </c>
      <c r="L91" s="155" t="s">
        <v>498</v>
      </c>
      <c r="M91" s="156" t="s">
        <v>335</v>
      </c>
      <c r="N91" s="156" t="s">
        <v>493</v>
      </c>
      <c r="O91" s="157" t="s">
        <v>494</v>
      </c>
      <c r="P91" s="158" t="s">
        <v>495</v>
      </c>
    </row>
    <row r="92" spans="1:16" ht="12.75" customHeight="1" thickBot="1">
      <c r="A92" s="27" t="str">
        <f t="shared" si="12"/>
        <v>VSB 56 </v>
      </c>
      <c r="B92" s="4" t="str">
        <f t="shared" si="13"/>
        <v>I</v>
      </c>
      <c r="C92" s="27">
        <f t="shared" si="14"/>
        <v>56367.07</v>
      </c>
      <c r="D92" s="44" t="str">
        <f t="shared" si="15"/>
        <v>vis</v>
      </c>
      <c r="E92" s="154">
        <f>VLOOKUP(C92,Active!C$21:E$972,3,FALSE)</f>
        <v>18304.063099020077</v>
      </c>
      <c r="F92" s="4" t="s">
        <v>132</v>
      </c>
      <c r="G92" s="44" t="str">
        <f t="shared" si="16"/>
        <v>56367.0700</v>
      </c>
      <c r="H92" s="27">
        <f t="shared" si="17"/>
        <v>7473</v>
      </c>
      <c r="I92" s="155" t="s">
        <v>499</v>
      </c>
      <c r="J92" s="156" t="s">
        <v>500</v>
      </c>
      <c r="K92" s="155">
        <v>7473</v>
      </c>
      <c r="L92" s="155" t="s">
        <v>501</v>
      </c>
      <c r="M92" s="156" t="s">
        <v>335</v>
      </c>
      <c r="N92" s="156" t="s">
        <v>132</v>
      </c>
      <c r="O92" s="157" t="s">
        <v>406</v>
      </c>
      <c r="P92" s="158" t="s">
        <v>495</v>
      </c>
    </row>
    <row r="93" spans="1:16" ht="12.75" customHeight="1" thickBot="1">
      <c r="A93" s="27" t="str">
        <f t="shared" si="12"/>
        <v>VSB 56 </v>
      </c>
      <c r="B93" s="4" t="str">
        <f t="shared" si="13"/>
        <v>I</v>
      </c>
      <c r="C93" s="27">
        <f t="shared" si="14"/>
        <v>56367.077700000002</v>
      </c>
      <c r="D93" s="44" t="str">
        <f t="shared" si="15"/>
        <v>vis</v>
      </c>
      <c r="E93" s="154">
        <f>VLOOKUP(C93,Active!C$21:E$972,3,FALSE)</f>
        <v>18304.077979405934</v>
      </c>
      <c r="F93" s="4" t="s">
        <v>132</v>
      </c>
      <c r="G93" s="44" t="str">
        <f t="shared" si="16"/>
        <v>56367.0777</v>
      </c>
      <c r="H93" s="27">
        <f t="shared" si="17"/>
        <v>7473</v>
      </c>
      <c r="I93" s="155" t="s">
        <v>502</v>
      </c>
      <c r="J93" s="156" t="s">
        <v>503</v>
      </c>
      <c r="K93" s="155">
        <v>7473</v>
      </c>
      <c r="L93" s="155" t="s">
        <v>399</v>
      </c>
      <c r="M93" s="156" t="s">
        <v>335</v>
      </c>
      <c r="N93" s="156" t="s">
        <v>493</v>
      </c>
      <c r="O93" s="157" t="s">
        <v>494</v>
      </c>
      <c r="P93" s="158" t="s">
        <v>495</v>
      </c>
    </row>
    <row r="94" spans="1:16" ht="12.75" customHeight="1" thickBot="1">
      <c r="B94" s="4"/>
      <c r="E94" s="154"/>
      <c r="F94" s="4"/>
      <c r="I94" s="155"/>
      <c r="J94" s="156"/>
      <c r="K94" s="155"/>
      <c r="L94" s="155"/>
      <c r="M94" s="156"/>
      <c r="N94" s="156"/>
      <c r="O94" s="157"/>
      <c r="P94" s="157"/>
    </row>
    <row r="95" spans="1:16" ht="12.75" customHeight="1" thickBot="1">
      <c r="B95" s="4"/>
      <c r="E95" s="154"/>
      <c r="F95" s="4"/>
      <c r="I95" s="155"/>
      <c r="J95" s="156"/>
      <c r="K95" s="155"/>
      <c r="L95" s="155"/>
      <c r="M95" s="156"/>
      <c r="N95" s="156"/>
      <c r="O95" s="157"/>
      <c r="P95" s="157"/>
    </row>
    <row r="96" spans="1:16" ht="12.75" customHeight="1" thickBot="1">
      <c r="B96" s="4"/>
      <c r="E96" s="154"/>
      <c r="F96" s="4"/>
      <c r="I96" s="155"/>
      <c r="J96" s="156"/>
      <c r="K96" s="155"/>
      <c r="L96" s="155"/>
      <c r="M96" s="156"/>
      <c r="N96" s="156"/>
      <c r="O96" s="157"/>
      <c r="P96" s="157"/>
    </row>
    <row r="97" spans="2:16" ht="12.75" customHeight="1" thickBot="1">
      <c r="B97" s="4"/>
      <c r="E97" s="154"/>
      <c r="F97" s="4"/>
      <c r="I97" s="155"/>
      <c r="J97" s="156"/>
      <c r="K97" s="155"/>
      <c r="L97" s="155"/>
      <c r="M97" s="156"/>
      <c r="N97" s="156"/>
      <c r="O97" s="157"/>
      <c r="P97" s="157"/>
    </row>
    <row r="98" spans="2:16" ht="12.75" customHeight="1" thickBot="1">
      <c r="B98" s="4"/>
      <c r="E98" s="154"/>
      <c r="F98" s="4"/>
      <c r="I98" s="155"/>
      <c r="J98" s="156"/>
      <c r="K98" s="155"/>
      <c r="L98" s="155"/>
      <c r="M98" s="156"/>
      <c r="N98" s="156"/>
      <c r="O98" s="157"/>
      <c r="P98" s="157"/>
    </row>
    <row r="99" spans="2:16" ht="12.75" customHeight="1" thickBot="1">
      <c r="B99" s="4"/>
      <c r="E99" s="154"/>
      <c r="F99" s="4"/>
      <c r="I99" s="155"/>
      <c r="J99" s="156"/>
      <c r="K99" s="155"/>
      <c r="L99" s="155"/>
      <c r="M99" s="156"/>
      <c r="N99" s="156"/>
      <c r="O99" s="157"/>
      <c r="P99" s="157"/>
    </row>
    <row r="100" spans="2:16" ht="12.75" customHeight="1" thickBot="1">
      <c r="B100" s="4"/>
      <c r="E100" s="154"/>
      <c r="F100" s="4"/>
      <c r="I100" s="155"/>
      <c r="J100" s="156"/>
      <c r="K100" s="155"/>
      <c r="L100" s="155"/>
      <c r="M100" s="156"/>
      <c r="N100" s="156"/>
      <c r="O100" s="157"/>
      <c r="P100" s="157"/>
    </row>
    <row r="101" spans="2:16" ht="12.75" customHeight="1" thickBot="1">
      <c r="B101" s="4"/>
      <c r="E101" s="154"/>
      <c r="F101" s="4"/>
      <c r="I101" s="155"/>
      <c r="J101" s="156"/>
      <c r="K101" s="155"/>
      <c r="L101" s="155"/>
      <c r="M101" s="156"/>
      <c r="N101" s="156"/>
      <c r="O101" s="157"/>
      <c r="P101" s="157"/>
    </row>
    <row r="102" spans="2:16" ht="12.75" customHeight="1" thickBot="1">
      <c r="B102" s="4"/>
      <c r="E102" s="154"/>
      <c r="F102" s="4"/>
      <c r="I102" s="155"/>
      <c r="J102" s="156"/>
      <c r="K102" s="155"/>
      <c r="L102" s="155"/>
      <c r="M102" s="156"/>
      <c r="N102" s="156"/>
      <c r="O102" s="157"/>
      <c r="P102" s="157"/>
    </row>
    <row r="103" spans="2:16" ht="12.75" customHeight="1" thickBot="1">
      <c r="B103" s="4"/>
      <c r="E103" s="154"/>
      <c r="F103" s="4"/>
      <c r="I103" s="155"/>
      <c r="J103" s="156"/>
      <c r="K103" s="155"/>
      <c r="L103" s="155"/>
      <c r="M103" s="156"/>
      <c r="N103" s="156"/>
      <c r="O103" s="157"/>
      <c r="P103" s="157"/>
    </row>
    <row r="104" spans="2:16" ht="12.75" customHeight="1" thickBot="1">
      <c r="B104" s="4"/>
      <c r="E104" s="154"/>
      <c r="F104" s="4"/>
      <c r="I104" s="155"/>
      <c r="J104" s="156"/>
      <c r="K104" s="155"/>
      <c r="L104" s="155"/>
      <c r="M104" s="156"/>
      <c r="N104" s="156"/>
      <c r="O104" s="157"/>
      <c r="P104" s="157"/>
    </row>
    <row r="105" spans="2:16" ht="12.75" customHeight="1" thickBot="1">
      <c r="B105" s="4"/>
      <c r="E105" s="154"/>
      <c r="F105" s="4"/>
      <c r="I105" s="155"/>
      <c r="J105" s="156"/>
      <c r="K105" s="155"/>
      <c r="L105" s="155"/>
      <c r="M105" s="156"/>
      <c r="N105" s="156"/>
      <c r="O105" s="157"/>
      <c r="P105" s="157"/>
    </row>
    <row r="106" spans="2:16" ht="12.75" customHeight="1" thickBot="1">
      <c r="B106" s="4"/>
      <c r="E106" s="154"/>
      <c r="F106" s="4"/>
      <c r="I106" s="155"/>
      <c r="J106" s="156"/>
      <c r="K106" s="155"/>
      <c r="L106" s="155"/>
      <c r="M106" s="156"/>
      <c r="N106" s="156"/>
      <c r="O106" s="157"/>
      <c r="P106" s="157"/>
    </row>
    <row r="107" spans="2:16" ht="12.75" customHeight="1" thickBot="1">
      <c r="B107" s="4"/>
      <c r="E107" s="154"/>
      <c r="F107" s="4"/>
      <c r="I107" s="155"/>
      <c r="J107" s="156"/>
      <c r="K107" s="155"/>
      <c r="L107" s="155"/>
      <c r="M107" s="156"/>
      <c r="N107" s="156"/>
      <c r="O107" s="157"/>
      <c r="P107" s="157"/>
    </row>
    <row r="108" spans="2:16" ht="12.75" customHeight="1" thickBot="1">
      <c r="B108" s="4"/>
      <c r="E108" s="154"/>
      <c r="F108" s="4"/>
      <c r="I108" s="155"/>
      <c r="J108" s="156"/>
      <c r="K108" s="155"/>
      <c r="L108" s="155"/>
      <c r="M108" s="156"/>
      <c r="N108" s="156"/>
      <c r="O108" s="157"/>
      <c r="P108" s="157"/>
    </row>
    <row r="109" spans="2:16" ht="12.75" customHeight="1" thickBot="1">
      <c r="B109" s="4"/>
      <c r="E109" s="154"/>
      <c r="F109" s="4"/>
      <c r="I109" s="155"/>
      <c r="J109" s="156"/>
      <c r="K109" s="155"/>
      <c r="L109" s="155"/>
      <c r="M109" s="156"/>
      <c r="N109" s="156"/>
      <c r="O109" s="157"/>
      <c r="P109" s="157"/>
    </row>
    <row r="110" spans="2:16" ht="12.75" customHeight="1" thickBot="1">
      <c r="B110" s="4"/>
      <c r="E110" s="154"/>
      <c r="F110" s="4"/>
      <c r="I110" s="155"/>
      <c r="J110" s="156"/>
      <c r="K110" s="155"/>
      <c r="L110" s="155"/>
      <c r="M110" s="156"/>
      <c r="N110" s="156"/>
      <c r="O110" s="157"/>
      <c r="P110" s="157"/>
    </row>
    <row r="111" spans="2:16" ht="12.75" customHeight="1" thickBot="1">
      <c r="B111" s="4"/>
      <c r="E111" s="154"/>
      <c r="F111" s="4"/>
      <c r="I111" s="155"/>
      <c r="J111" s="156"/>
      <c r="K111" s="155"/>
      <c r="L111" s="155"/>
      <c r="M111" s="156"/>
      <c r="N111" s="156"/>
      <c r="O111" s="157"/>
      <c r="P111" s="157"/>
    </row>
    <row r="112" spans="2:16" ht="12.75" customHeight="1" thickBot="1">
      <c r="B112" s="4"/>
      <c r="E112" s="154"/>
      <c r="F112" s="4"/>
      <c r="I112" s="155"/>
      <c r="J112" s="156"/>
      <c r="K112" s="155"/>
      <c r="L112" s="155"/>
      <c r="M112" s="156"/>
      <c r="N112" s="156"/>
      <c r="O112" s="157"/>
      <c r="P112" s="157"/>
    </row>
    <row r="113" spans="2:16" ht="12.75" customHeight="1" thickBot="1">
      <c r="B113" s="4"/>
      <c r="E113" s="154"/>
      <c r="F113" s="4"/>
      <c r="I113" s="155"/>
      <c r="J113" s="156"/>
      <c r="K113" s="155"/>
      <c r="L113" s="155"/>
      <c r="M113" s="156"/>
      <c r="N113" s="156"/>
      <c r="O113" s="157"/>
      <c r="P113" s="157"/>
    </row>
    <row r="114" spans="2:16" ht="12.75" customHeight="1" thickBot="1">
      <c r="B114" s="4"/>
      <c r="E114" s="154"/>
      <c r="F114" s="4"/>
      <c r="I114" s="155"/>
      <c r="J114" s="156"/>
      <c r="K114" s="155"/>
      <c r="L114" s="155"/>
      <c r="M114" s="156"/>
      <c r="N114" s="156"/>
      <c r="O114" s="157"/>
      <c r="P114" s="157"/>
    </row>
    <row r="115" spans="2:16" ht="12.75" customHeight="1" thickBot="1">
      <c r="B115" s="4"/>
      <c r="E115" s="154"/>
      <c r="F115" s="4"/>
      <c r="I115" s="155"/>
      <c r="J115" s="156"/>
      <c r="K115" s="155"/>
      <c r="L115" s="155"/>
      <c r="M115" s="156"/>
      <c r="N115" s="156"/>
      <c r="O115" s="157"/>
      <c r="P115" s="157"/>
    </row>
    <row r="116" spans="2:16" ht="12.75" customHeight="1" thickBot="1">
      <c r="B116" s="4"/>
      <c r="E116" s="154"/>
      <c r="F116" s="4"/>
      <c r="I116" s="155"/>
      <c r="J116" s="156"/>
      <c r="K116" s="155"/>
      <c r="L116" s="155"/>
      <c r="M116" s="156"/>
      <c r="N116" s="156"/>
      <c r="O116" s="157"/>
      <c r="P116" s="157"/>
    </row>
    <row r="117" spans="2:16" ht="12.75" customHeight="1" thickBot="1">
      <c r="B117" s="4"/>
      <c r="E117" s="154"/>
      <c r="F117" s="4"/>
      <c r="I117" s="155"/>
      <c r="J117" s="156"/>
      <c r="K117" s="155"/>
      <c r="L117" s="155"/>
      <c r="M117" s="156"/>
      <c r="N117" s="156"/>
      <c r="O117" s="157"/>
      <c r="P117" s="157"/>
    </row>
    <row r="118" spans="2:16" ht="12.75" customHeight="1" thickBot="1">
      <c r="B118" s="4"/>
      <c r="E118" s="154"/>
      <c r="F118" s="4"/>
      <c r="I118" s="155"/>
      <c r="J118" s="156"/>
      <c r="K118" s="155"/>
      <c r="L118" s="155"/>
      <c r="M118" s="156"/>
      <c r="N118" s="156"/>
      <c r="O118" s="157"/>
      <c r="P118" s="157"/>
    </row>
    <row r="119" spans="2:16" ht="12.75" customHeight="1" thickBot="1">
      <c r="B119" s="4"/>
      <c r="E119" s="154"/>
      <c r="F119" s="4"/>
      <c r="I119" s="155"/>
      <c r="J119" s="156"/>
      <c r="K119" s="155"/>
      <c r="L119" s="155"/>
      <c r="M119" s="156"/>
      <c r="N119" s="156"/>
      <c r="O119" s="157"/>
      <c r="P119" s="157"/>
    </row>
    <row r="120" spans="2:16" ht="12.75" customHeight="1" thickBot="1">
      <c r="B120" s="4"/>
      <c r="E120" s="154"/>
      <c r="F120" s="4"/>
      <c r="I120" s="155"/>
      <c r="J120" s="156"/>
      <c r="K120" s="155"/>
      <c r="L120" s="155"/>
      <c r="M120" s="156"/>
      <c r="N120" s="156"/>
      <c r="O120" s="157"/>
      <c r="P120" s="157"/>
    </row>
    <row r="121" spans="2:16" ht="12.75" customHeight="1" thickBot="1">
      <c r="B121" s="4"/>
      <c r="E121" s="154"/>
      <c r="F121" s="4"/>
      <c r="I121" s="155"/>
      <c r="J121" s="156"/>
      <c r="K121" s="155"/>
      <c r="L121" s="155"/>
      <c r="M121" s="156"/>
      <c r="N121" s="156"/>
      <c r="O121" s="157"/>
      <c r="P121" s="157"/>
    </row>
    <row r="122" spans="2:16" ht="12.75" customHeight="1" thickBot="1">
      <c r="B122" s="4"/>
      <c r="E122" s="154"/>
      <c r="F122" s="4"/>
      <c r="I122" s="155"/>
      <c r="J122" s="156"/>
      <c r="K122" s="155"/>
      <c r="L122" s="155"/>
      <c r="M122" s="156"/>
      <c r="N122" s="156"/>
      <c r="O122" s="157"/>
      <c r="P122" s="157"/>
    </row>
    <row r="123" spans="2:16" ht="12.75" customHeight="1" thickBot="1">
      <c r="B123" s="4"/>
      <c r="E123" s="154"/>
      <c r="F123" s="4"/>
      <c r="I123" s="155"/>
      <c r="J123" s="156"/>
      <c r="K123" s="155"/>
      <c r="L123" s="155"/>
      <c r="M123" s="156"/>
      <c r="N123" s="156"/>
      <c r="O123" s="157"/>
      <c r="P123" s="157"/>
    </row>
    <row r="124" spans="2:16" ht="12.75" customHeight="1" thickBot="1">
      <c r="B124" s="4"/>
      <c r="E124" s="154"/>
      <c r="F124" s="4"/>
      <c r="I124" s="155"/>
      <c r="J124" s="156"/>
      <c r="K124" s="155"/>
      <c r="L124" s="155"/>
      <c r="M124" s="156"/>
      <c r="N124" s="156"/>
      <c r="O124" s="157"/>
      <c r="P124" s="157"/>
    </row>
    <row r="125" spans="2:16" ht="12.75" customHeight="1" thickBot="1">
      <c r="B125" s="4"/>
      <c r="E125" s="154"/>
      <c r="F125" s="4"/>
      <c r="I125" s="155"/>
      <c r="J125" s="156"/>
      <c r="K125" s="155"/>
      <c r="L125" s="155"/>
      <c r="M125" s="156"/>
      <c r="N125" s="156"/>
      <c r="O125" s="157"/>
      <c r="P125" s="157"/>
    </row>
    <row r="126" spans="2:16" ht="12.75" customHeight="1" thickBot="1">
      <c r="B126" s="4"/>
      <c r="E126" s="154"/>
      <c r="F126" s="4"/>
      <c r="I126" s="155"/>
      <c r="J126" s="156"/>
      <c r="K126" s="155"/>
      <c r="L126" s="155"/>
      <c r="M126" s="156"/>
      <c r="N126" s="156"/>
      <c r="O126" s="157"/>
      <c r="P126" s="157"/>
    </row>
    <row r="127" spans="2:16" ht="12.75" customHeight="1" thickBot="1">
      <c r="B127" s="4"/>
      <c r="E127" s="154"/>
      <c r="F127" s="4"/>
      <c r="I127" s="155"/>
      <c r="J127" s="156"/>
      <c r="K127" s="155"/>
      <c r="L127" s="155"/>
      <c r="M127" s="156"/>
      <c r="N127" s="156"/>
      <c r="O127" s="157"/>
      <c r="P127" s="157"/>
    </row>
    <row r="128" spans="2:16" ht="12.75" customHeight="1" thickBot="1">
      <c r="B128" s="4"/>
      <c r="E128" s="154"/>
      <c r="F128" s="4"/>
      <c r="I128" s="155"/>
      <c r="J128" s="156"/>
      <c r="K128" s="155"/>
      <c r="L128" s="155"/>
      <c r="M128" s="156"/>
      <c r="N128" s="156"/>
      <c r="O128" s="157"/>
      <c r="P128" s="157"/>
    </row>
    <row r="129" spans="2:16" ht="12.75" customHeight="1" thickBot="1">
      <c r="B129" s="4"/>
      <c r="E129" s="154"/>
      <c r="F129" s="4"/>
      <c r="I129" s="155"/>
      <c r="J129" s="156"/>
      <c r="K129" s="155"/>
      <c r="L129" s="155"/>
      <c r="M129" s="156"/>
      <c r="N129" s="156"/>
      <c r="O129" s="157"/>
      <c r="P129" s="157"/>
    </row>
    <row r="130" spans="2:16" ht="12.75" customHeight="1" thickBot="1">
      <c r="B130" s="4"/>
      <c r="E130" s="154"/>
      <c r="F130" s="4"/>
      <c r="I130" s="155"/>
      <c r="J130" s="156"/>
      <c r="K130" s="155"/>
      <c r="L130" s="155"/>
      <c r="M130" s="156"/>
      <c r="N130" s="156"/>
      <c r="O130" s="157"/>
      <c r="P130" s="157"/>
    </row>
    <row r="131" spans="2:16" ht="12.75" customHeight="1" thickBot="1">
      <c r="B131" s="4"/>
      <c r="E131" s="154"/>
      <c r="F131" s="4"/>
      <c r="I131" s="155"/>
      <c r="J131" s="156"/>
      <c r="K131" s="155"/>
      <c r="L131" s="155"/>
      <c r="M131" s="156"/>
      <c r="N131" s="156"/>
      <c r="O131" s="157"/>
      <c r="P131" s="157"/>
    </row>
    <row r="132" spans="2:16" ht="12.75" customHeight="1" thickBot="1">
      <c r="B132" s="4"/>
      <c r="E132" s="154"/>
      <c r="F132" s="4"/>
      <c r="I132" s="155"/>
      <c r="J132" s="156"/>
      <c r="K132" s="155"/>
      <c r="L132" s="155"/>
      <c r="M132" s="156"/>
      <c r="N132" s="156"/>
      <c r="O132" s="157"/>
      <c r="P132" s="157"/>
    </row>
    <row r="133" spans="2:16" ht="12.75" customHeight="1" thickBot="1">
      <c r="B133" s="4"/>
      <c r="E133" s="154"/>
      <c r="F133" s="4"/>
      <c r="I133" s="155"/>
      <c r="J133" s="156"/>
      <c r="K133" s="155"/>
      <c r="L133" s="155"/>
      <c r="M133" s="156"/>
      <c r="N133" s="156"/>
      <c r="O133" s="157"/>
      <c r="P133" s="157"/>
    </row>
    <row r="134" spans="2:16" ht="12.75" customHeight="1" thickBot="1">
      <c r="B134" s="4"/>
      <c r="E134" s="154"/>
      <c r="F134" s="4"/>
      <c r="I134" s="155"/>
      <c r="J134" s="156"/>
      <c r="K134" s="155"/>
      <c r="L134" s="155"/>
      <c r="M134" s="156"/>
      <c r="N134" s="156"/>
      <c r="O134" s="157"/>
      <c r="P134" s="157"/>
    </row>
    <row r="135" spans="2:16" ht="12.75" customHeight="1" thickBot="1">
      <c r="B135" s="4"/>
      <c r="E135" s="154"/>
      <c r="F135" s="4"/>
      <c r="I135" s="155"/>
      <c r="J135" s="156"/>
      <c r="K135" s="155"/>
      <c r="L135" s="155"/>
      <c r="M135" s="156"/>
      <c r="N135" s="156"/>
      <c r="O135" s="157"/>
      <c r="P135" s="157"/>
    </row>
    <row r="136" spans="2:16" ht="12.75" customHeight="1" thickBot="1">
      <c r="B136" s="4"/>
      <c r="E136" s="154"/>
      <c r="F136" s="4"/>
      <c r="I136" s="155"/>
      <c r="J136" s="156"/>
      <c r="K136" s="155"/>
      <c r="L136" s="155"/>
      <c r="M136" s="156"/>
      <c r="N136" s="156"/>
      <c r="O136" s="157"/>
      <c r="P136" s="157"/>
    </row>
    <row r="137" spans="2:16" ht="12.75" customHeight="1" thickBot="1">
      <c r="B137" s="4"/>
      <c r="E137" s="154"/>
      <c r="F137" s="4"/>
      <c r="I137" s="155"/>
      <c r="J137" s="156"/>
      <c r="K137" s="155"/>
      <c r="L137" s="155"/>
      <c r="M137" s="156"/>
      <c r="N137" s="156"/>
      <c r="O137" s="157"/>
      <c r="P137" s="157"/>
    </row>
    <row r="138" spans="2:16" ht="12.75" customHeight="1" thickBot="1">
      <c r="B138" s="4"/>
      <c r="E138" s="154"/>
      <c r="F138" s="4"/>
      <c r="I138" s="155"/>
      <c r="J138" s="156"/>
      <c r="K138" s="155"/>
      <c r="L138" s="155"/>
      <c r="M138" s="156"/>
      <c r="N138" s="156"/>
      <c r="O138" s="157"/>
      <c r="P138" s="157"/>
    </row>
    <row r="139" spans="2:16" ht="12.75" customHeight="1" thickBot="1">
      <c r="B139" s="4"/>
      <c r="E139" s="154"/>
      <c r="F139" s="4"/>
      <c r="I139" s="155"/>
      <c r="J139" s="156"/>
      <c r="K139" s="155"/>
      <c r="L139" s="155"/>
      <c r="M139" s="156"/>
      <c r="N139" s="156"/>
      <c r="O139" s="157"/>
      <c r="P139" s="157"/>
    </row>
    <row r="140" spans="2:16" ht="12.75" customHeight="1" thickBot="1">
      <c r="B140" s="4"/>
      <c r="E140" s="154"/>
      <c r="F140" s="4"/>
      <c r="I140" s="155"/>
      <c r="J140" s="156"/>
      <c r="K140" s="155"/>
      <c r="L140" s="155"/>
      <c r="M140" s="156"/>
      <c r="N140" s="156"/>
      <c r="O140" s="157"/>
      <c r="P140" s="157"/>
    </row>
    <row r="141" spans="2:16" ht="12.75" customHeight="1" thickBot="1">
      <c r="B141" s="4"/>
      <c r="E141" s="154"/>
      <c r="F141" s="4"/>
      <c r="I141" s="155"/>
      <c r="J141" s="156"/>
      <c r="K141" s="155"/>
      <c r="L141" s="155"/>
      <c r="M141" s="156"/>
      <c r="N141" s="156"/>
      <c r="O141" s="157"/>
      <c r="P141" s="157"/>
    </row>
    <row r="142" spans="2:16" ht="12.75" customHeight="1" thickBot="1">
      <c r="B142" s="4"/>
      <c r="E142" s="154"/>
      <c r="F142" s="4"/>
      <c r="I142" s="155"/>
      <c r="J142" s="156"/>
      <c r="K142" s="155"/>
      <c r="L142" s="155"/>
      <c r="M142" s="156"/>
      <c r="N142" s="156"/>
      <c r="O142" s="157"/>
      <c r="P142" s="157"/>
    </row>
    <row r="143" spans="2:16" ht="12.75" customHeight="1" thickBot="1">
      <c r="B143" s="4"/>
      <c r="E143" s="154"/>
      <c r="F143" s="4"/>
      <c r="I143" s="155"/>
      <c r="J143" s="156"/>
      <c r="K143" s="155"/>
      <c r="L143" s="155"/>
      <c r="M143" s="156"/>
      <c r="N143" s="156"/>
      <c r="O143" s="157"/>
      <c r="P143" s="157"/>
    </row>
    <row r="144" spans="2:16" ht="12.75" customHeight="1" thickBot="1">
      <c r="B144" s="4"/>
      <c r="E144" s="154"/>
      <c r="F144" s="4"/>
      <c r="I144" s="155"/>
      <c r="J144" s="156"/>
      <c r="K144" s="155"/>
      <c r="L144" s="155"/>
      <c r="M144" s="156"/>
      <c r="N144" s="156"/>
      <c r="O144" s="157"/>
      <c r="P144" s="157"/>
    </row>
    <row r="145" spans="2:16" ht="12.75" customHeight="1" thickBot="1">
      <c r="B145" s="4"/>
      <c r="E145" s="154"/>
      <c r="F145" s="4"/>
      <c r="I145" s="155"/>
      <c r="J145" s="156"/>
      <c r="K145" s="155"/>
      <c r="L145" s="155"/>
      <c r="M145" s="156"/>
      <c r="N145" s="156"/>
      <c r="O145" s="157"/>
      <c r="P145" s="158"/>
    </row>
    <row r="146" spans="2:16" ht="12.75" customHeight="1" thickBot="1">
      <c r="B146" s="4"/>
      <c r="E146" s="154"/>
      <c r="F146" s="4"/>
      <c r="I146" s="155"/>
      <c r="J146" s="156"/>
      <c r="K146" s="155"/>
      <c r="L146" s="155"/>
      <c r="M146" s="156"/>
      <c r="N146" s="156"/>
      <c r="O146" s="157"/>
      <c r="P146" s="157"/>
    </row>
    <row r="147" spans="2:16" ht="12.75" customHeight="1" thickBot="1">
      <c r="B147" s="4"/>
      <c r="E147" s="154"/>
      <c r="F147" s="4"/>
      <c r="I147" s="155"/>
      <c r="J147" s="156"/>
      <c r="K147" s="155"/>
      <c r="L147" s="155"/>
      <c r="M147" s="156"/>
      <c r="N147" s="156"/>
      <c r="O147" s="157"/>
      <c r="P147" s="158"/>
    </row>
    <row r="148" spans="2:16" ht="12.75" customHeight="1" thickBot="1">
      <c r="B148" s="4"/>
      <c r="E148" s="154"/>
      <c r="F148" s="4"/>
      <c r="I148" s="155"/>
      <c r="J148" s="156"/>
      <c r="K148" s="155"/>
      <c r="L148" s="155"/>
      <c r="M148" s="156"/>
      <c r="N148" s="156"/>
      <c r="O148" s="157"/>
      <c r="P148" s="157"/>
    </row>
    <row r="149" spans="2:16" ht="12.75" customHeight="1" thickBot="1">
      <c r="B149" s="4"/>
      <c r="E149" s="154"/>
      <c r="F149" s="4"/>
      <c r="I149" s="155"/>
      <c r="J149" s="156"/>
      <c r="K149" s="155"/>
      <c r="L149" s="155"/>
      <c r="M149" s="156"/>
      <c r="N149" s="156"/>
      <c r="O149" s="157"/>
      <c r="P149" s="157"/>
    </row>
    <row r="150" spans="2:16" ht="12.75" customHeight="1" thickBot="1">
      <c r="B150" s="4"/>
      <c r="E150" s="154"/>
      <c r="F150" s="4"/>
      <c r="I150" s="155"/>
      <c r="J150" s="156"/>
      <c r="K150" s="155"/>
      <c r="L150" s="155"/>
      <c r="M150" s="156"/>
      <c r="N150" s="156"/>
      <c r="O150" s="157"/>
      <c r="P150" s="157"/>
    </row>
    <row r="151" spans="2:16" ht="12.75" customHeight="1" thickBot="1">
      <c r="B151" s="4"/>
      <c r="E151" s="154"/>
      <c r="F151" s="4"/>
      <c r="I151" s="155"/>
      <c r="J151" s="156"/>
      <c r="K151" s="155"/>
      <c r="L151" s="155"/>
      <c r="M151" s="156"/>
      <c r="N151" s="156"/>
      <c r="O151" s="157"/>
      <c r="P151" s="157"/>
    </row>
    <row r="152" spans="2:16" ht="12.75" customHeight="1" thickBot="1">
      <c r="B152" s="4"/>
      <c r="E152" s="154"/>
      <c r="F152" s="4"/>
      <c r="I152" s="155"/>
      <c r="J152" s="156"/>
      <c r="K152" s="155"/>
      <c r="L152" s="155"/>
      <c r="M152" s="156"/>
      <c r="N152" s="156"/>
      <c r="O152" s="157"/>
      <c r="P152" s="157"/>
    </row>
    <row r="153" spans="2:16" ht="12.75" customHeight="1" thickBot="1">
      <c r="B153" s="4"/>
      <c r="E153" s="154"/>
      <c r="F153" s="4"/>
      <c r="I153" s="155"/>
      <c r="J153" s="156"/>
      <c r="K153" s="155"/>
      <c r="L153" s="155"/>
      <c r="M153" s="156"/>
      <c r="N153" s="156"/>
      <c r="O153" s="157"/>
      <c r="P153" s="157"/>
    </row>
    <row r="154" spans="2:16" ht="12.75" customHeight="1" thickBot="1">
      <c r="B154" s="4"/>
      <c r="E154" s="154"/>
      <c r="F154" s="4"/>
      <c r="I154" s="155"/>
      <c r="J154" s="156"/>
      <c r="K154" s="155"/>
      <c r="L154" s="155"/>
      <c r="M154" s="156"/>
      <c r="N154" s="156"/>
      <c r="O154" s="157"/>
      <c r="P154" s="157"/>
    </row>
    <row r="155" spans="2:16" ht="12.75" customHeight="1" thickBot="1">
      <c r="B155" s="4"/>
      <c r="E155" s="154"/>
      <c r="F155" s="4"/>
      <c r="I155" s="155"/>
      <c r="J155" s="156"/>
      <c r="K155" s="155"/>
      <c r="L155" s="155"/>
      <c r="M155" s="156"/>
      <c r="N155" s="156"/>
      <c r="O155" s="157"/>
      <c r="P155" s="157"/>
    </row>
    <row r="156" spans="2:16" ht="12.75" customHeight="1" thickBot="1">
      <c r="B156" s="4"/>
      <c r="E156" s="154"/>
      <c r="F156" s="4"/>
      <c r="I156" s="155"/>
      <c r="J156" s="156"/>
      <c r="K156" s="155"/>
      <c r="L156" s="155"/>
      <c r="M156" s="156"/>
      <c r="N156" s="156"/>
      <c r="O156" s="157"/>
      <c r="P156" s="157"/>
    </row>
    <row r="157" spans="2:16" ht="12.75" customHeight="1" thickBot="1">
      <c r="B157" s="4"/>
      <c r="E157" s="154"/>
      <c r="F157" s="4"/>
      <c r="I157" s="155"/>
      <c r="J157" s="156"/>
      <c r="K157" s="155"/>
      <c r="L157" s="155"/>
      <c r="M157" s="156"/>
      <c r="N157" s="156"/>
      <c r="O157" s="157"/>
      <c r="P157" s="157"/>
    </row>
    <row r="158" spans="2:16" ht="12.75" customHeight="1" thickBot="1">
      <c r="B158" s="4"/>
      <c r="E158" s="154"/>
      <c r="F158" s="4"/>
      <c r="I158" s="155"/>
      <c r="J158" s="156"/>
      <c r="K158" s="155"/>
      <c r="L158" s="155"/>
      <c r="M158" s="156"/>
      <c r="N158" s="156"/>
      <c r="O158" s="157"/>
      <c r="P158" s="157"/>
    </row>
    <row r="159" spans="2:16" ht="12.75" customHeight="1" thickBot="1">
      <c r="B159" s="4"/>
      <c r="E159" s="154"/>
      <c r="F159" s="4"/>
      <c r="I159" s="155"/>
      <c r="J159" s="156"/>
      <c r="K159" s="155"/>
      <c r="L159" s="155"/>
      <c r="M159" s="156"/>
      <c r="N159" s="156"/>
      <c r="O159" s="157"/>
      <c r="P159" s="157"/>
    </row>
    <row r="160" spans="2:16" ht="12.75" customHeight="1" thickBot="1">
      <c r="B160" s="4"/>
      <c r="E160" s="154"/>
      <c r="F160" s="4"/>
      <c r="I160" s="155"/>
      <c r="J160" s="156"/>
      <c r="K160" s="155"/>
      <c r="L160" s="155"/>
      <c r="M160" s="156"/>
      <c r="N160" s="156"/>
      <c r="O160" s="157"/>
      <c r="P160" s="157"/>
    </row>
    <row r="161" spans="2:16" ht="12.75" customHeight="1" thickBot="1">
      <c r="B161" s="4"/>
      <c r="E161" s="154"/>
      <c r="F161" s="4"/>
      <c r="I161" s="155"/>
      <c r="J161" s="156"/>
      <c r="K161" s="155"/>
      <c r="L161" s="155"/>
      <c r="M161" s="156"/>
      <c r="N161" s="156"/>
      <c r="O161" s="157"/>
      <c r="P161" s="157"/>
    </row>
    <row r="162" spans="2:16" ht="12.75" customHeight="1" thickBot="1">
      <c r="B162" s="4"/>
      <c r="E162" s="154"/>
      <c r="F162" s="4"/>
      <c r="I162" s="155"/>
      <c r="J162" s="156"/>
      <c r="K162" s="155"/>
      <c r="L162" s="155"/>
      <c r="M162" s="156"/>
      <c r="N162" s="156"/>
      <c r="O162" s="157"/>
      <c r="P162" s="157"/>
    </row>
    <row r="163" spans="2:16" ht="12.75" customHeight="1" thickBot="1">
      <c r="B163" s="4"/>
      <c r="E163" s="154"/>
      <c r="F163" s="4"/>
      <c r="I163" s="155"/>
      <c r="J163" s="156"/>
      <c r="K163" s="155"/>
      <c r="L163" s="155"/>
      <c r="M163" s="156"/>
      <c r="N163" s="156"/>
      <c r="O163" s="157"/>
      <c r="P163" s="157"/>
    </row>
    <row r="164" spans="2:16" ht="12.75" customHeight="1" thickBot="1">
      <c r="B164" s="4"/>
      <c r="E164" s="154"/>
      <c r="F164" s="4"/>
      <c r="I164" s="155"/>
      <c r="J164" s="156"/>
      <c r="K164" s="155"/>
      <c r="L164" s="155"/>
      <c r="M164" s="156"/>
      <c r="N164" s="156"/>
      <c r="O164" s="157"/>
      <c r="P164" s="157"/>
    </row>
    <row r="165" spans="2:16" ht="12.75" customHeight="1" thickBot="1">
      <c r="B165" s="4"/>
      <c r="E165" s="154"/>
      <c r="F165" s="4"/>
      <c r="I165" s="155"/>
      <c r="J165" s="156"/>
      <c r="K165" s="155"/>
      <c r="L165" s="155"/>
      <c r="M165" s="156"/>
      <c r="N165" s="156"/>
      <c r="O165" s="157"/>
      <c r="P165" s="157"/>
    </row>
    <row r="166" spans="2:16" ht="12.75" customHeight="1" thickBot="1">
      <c r="B166" s="4"/>
      <c r="E166" s="154"/>
      <c r="F166" s="4"/>
      <c r="I166" s="155"/>
      <c r="J166" s="156"/>
      <c r="K166" s="155"/>
      <c r="L166" s="155"/>
      <c r="M166" s="156"/>
      <c r="N166" s="156"/>
      <c r="O166" s="157"/>
      <c r="P166" s="157"/>
    </row>
    <row r="167" spans="2:16" ht="12.75" customHeight="1" thickBot="1">
      <c r="B167" s="4"/>
      <c r="E167" s="154"/>
      <c r="F167" s="4"/>
      <c r="I167" s="155"/>
      <c r="J167" s="156"/>
      <c r="K167" s="155"/>
      <c r="L167" s="155"/>
      <c r="M167" s="156"/>
      <c r="N167" s="156"/>
      <c r="O167" s="157"/>
      <c r="P167" s="157"/>
    </row>
    <row r="168" spans="2:16" ht="12.75" customHeight="1" thickBot="1">
      <c r="B168" s="4"/>
      <c r="E168" s="154"/>
      <c r="F168" s="4"/>
      <c r="I168" s="155"/>
      <c r="J168" s="156"/>
      <c r="K168" s="155"/>
      <c r="L168" s="155"/>
      <c r="M168" s="156"/>
      <c r="N168" s="156"/>
      <c r="O168" s="157"/>
      <c r="P168" s="157"/>
    </row>
    <row r="169" spans="2:16" ht="12.75" customHeight="1" thickBot="1">
      <c r="B169" s="4"/>
      <c r="E169" s="154"/>
      <c r="F169" s="4"/>
      <c r="I169" s="155"/>
      <c r="J169" s="156"/>
      <c r="K169" s="155"/>
      <c r="L169" s="155"/>
      <c r="M169" s="156"/>
      <c r="N169" s="156"/>
      <c r="O169" s="157"/>
      <c r="P169" s="157"/>
    </row>
    <row r="170" spans="2:16" ht="12.75" customHeight="1" thickBot="1">
      <c r="B170" s="4"/>
      <c r="E170" s="154"/>
      <c r="F170" s="4"/>
      <c r="I170" s="155"/>
      <c r="J170" s="156"/>
      <c r="K170" s="155"/>
      <c r="L170" s="155"/>
      <c r="M170" s="156"/>
      <c r="N170" s="156"/>
      <c r="O170" s="157"/>
      <c r="P170" s="157"/>
    </row>
    <row r="171" spans="2:16" ht="12.75" customHeight="1" thickBot="1">
      <c r="B171" s="4"/>
      <c r="E171" s="154"/>
      <c r="F171" s="4"/>
      <c r="I171" s="155"/>
      <c r="J171" s="156"/>
      <c r="K171" s="155"/>
      <c r="L171" s="155"/>
      <c r="M171" s="156"/>
      <c r="N171" s="156"/>
      <c r="O171" s="157"/>
      <c r="P171" s="158"/>
    </row>
    <row r="172" spans="2:16" ht="12.75" customHeight="1" thickBot="1">
      <c r="B172" s="4"/>
      <c r="E172" s="154"/>
      <c r="F172" s="4"/>
      <c r="I172" s="155"/>
      <c r="J172" s="156"/>
      <c r="K172" s="155"/>
      <c r="L172" s="155"/>
      <c r="M172" s="156"/>
      <c r="N172" s="156"/>
      <c r="O172" s="157"/>
      <c r="P172" s="157"/>
    </row>
    <row r="173" spans="2:16" ht="12.75" customHeight="1" thickBot="1">
      <c r="B173" s="4"/>
      <c r="E173" s="154"/>
      <c r="F173" s="4"/>
      <c r="I173" s="155"/>
      <c r="J173" s="156"/>
      <c r="K173" s="155"/>
      <c r="L173" s="155"/>
      <c r="M173" s="156"/>
      <c r="N173" s="156"/>
      <c r="O173" s="157"/>
      <c r="P173" s="158"/>
    </row>
    <row r="174" spans="2:16" ht="12.75" customHeight="1" thickBot="1">
      <c r="B174" s="4"/>
      <c r="E174" s="154"/>
      <c r="F174" s="4"/>
      <c r="I174" s="155"/>
      <c r="J174" s="156"/>
      <c r="K174" s="155"/>
      <c r="L174" s="155"/>
      <c r="M174" s="156"/>
      <c r="N174" s="156"/>
      <c r="O174" s="157"/>
      <c r="P174" s="157"/>
    </row>
    <row r="175" spans="2:16" ht="12.75" customHeight="1" thickBot="1">
      <c r="B175" s="4"/>
      <c r="E175" s="154"/>
      <c r="F175" s="4"/>
      <c r="I175" s="155"/>
      <c r="J175" s="156"/>
      <c r="K175" s="155"/>
      <c r="L175" s="155"/>
      <c r="M175" s="156"/>
      <c r="N175" s="156"/>
      <c r="O175" s="157"/>
      <c r="P175" s="158"/>
    </row>
    <row r="176" spans="2:16" ht="12.75" customHeight="1" thickBot="1">
      <c r="B176" s="4"/>
      <c r="E176" s="154"/>
      <c r="F176" s="4"/>
      <c r="I176" s="155"/>
      <c r="J176" s="156"/>
      <c r="K176" s="155"/>
      <c r="L176" s="155"/>
      <c r="M176" s="156"/>
      <c r="N176" s="156"/>
      <c r="O176" s="157"/>
      <c r="P176" s="158"/>
    </row>
    <row r="177" spans="2:16" ht="12.75" customHeight="1" thickBot="1">
      <c r="B177" s="4"/>
      <c r="E177" s="154"/>
      <c r="F177" s="4"/>
      <c r="I177" s="155"/>
      <c r="J177" s="156"/>
      <c r="K177" s="155"/>
      <c r="L177" s="155"/>
      <c r="M177" s="156"/>
      <c r="N177" s="156"/>
      <c r="O177" s="157"/>
      <c r="P177" s="158"/>
    </row>
    <row r="178" spans="2:16" ht="12.75" customHeight="1" thickBot="1">
      <c r="B178" s="4"/>
      <c r="E178" s="154"/>
      <c r="F178" s="4"/>
      <c r="I178" s="155"/>
      <c r="J178" s="156"/>
      <c r="K178" s="155"/>
      <c r="L178" s="155"/>
      <c r="M178" s="156"/>
      <c r="N178" s="156"/>
      <c r="O178" s="157"/>
      <c r="P178" s="158"/>
    </row>
    <row r="179" spans="2:16" ht="12.75" customHeight="1" thickBot="1">
      <c r="B179" s="4"/>
      <c r="E179" s="154"/>
      <c r="F179" s="4"/>
      <c r="I179" s="155"/>
      <c r="J179" s="156"/>
      <c r="K179" s="155"/>
      <c r="L179" s="155"/>
      <c r="M179" s="156"/>
      <c r="N179" s="156"/>
      <c r="O179" s="157"/>
      <c r="P179" s="158"/>
    </row>
    <row r="180" spans="2:16" ht="12.75" customHeight="1" thickBot="1">
      <c r="B180" s="4"/>
      <c r="E180" s="154"/>
      <c r="F180" s="4"/>
      <c r="I180" s="155"/>
      <c r="J180" s="156"/>
      <c r="K180" s="155"/>
      <c r="L180" s="155"/>
      <c r="M180" s="156"/>
      <c r="N180" s="156"/>
      <c r="O180" s="157"/>
      <c r="P180" s="158"/>
    </row>
    <row r="181" spans="2:16" ht="12.75" customHeight="1" thickBot="1">
      <c r="B181" s="4"/>
      <c r="E181" s="154"/>
      <c r="F181" s="4"/>
      <c r="I181" s="155"/>
      <c r="J181" s="156"/>
      <c r="K181" s="155"/>
      <c r="L181" s="155"/>
      <c r="M181" s="156"/>
      <c r="N181" s="156"/>
      <c r="O181" s="157"/>
      <c r="P181" s="157"/>
    </row>
    <row r="182" spans="2:16" ht="12.75" customHeight="1" thickBot="1">
      <c r="B182" s="4"/>
      <c r="E182" s="154"/>
      <c r="F182" s="4"/>
      <c r="I182" s="155"/>
      <c r="J182" s="156"/>
      <c r="K182" s="155"/>
      <c r="L182" s="155"/>
      <c r="M182" s="156"/>
      <c r="N182" s="156"/>
      <c r="O182" s="157"/>
      <c r="P182" s="158"/>
    </row>
    <row r="183" spans="2:16" ht="12.75" customHeight="1" thickBot="1">
      <c r="B183" s="4"/>
      <c r="E183" s="154"/>
      <c r="F183" s="4"/>
      <c r="I183" s="155"/>
      <c r="J183" s="156"/>
      <c r="K183" s="155"/>
      <c r="L183" s="155"/>
      <c r="M183" s="156"/>
      <c r="N183" s="156"/>
      <c r="O183" s="157"/>
      <c r="P183" s="157"/>
    </row>
    <row r="184" spans="2:16" ht="12.75" customHeight="1" thickBot="1">
      <c r="B184" s="4"/>
      <c r="E184" s="154"/>
      <c r="F184" s="4"/>
      <c r="I184" s="155"/>
      <c r="J184" s="156"/>
      <c r="K184" s="155"/>
      <c r="L184" s="155"/>
      <c r="M184" s="156"/>
      <c r="N184" s="156"/>
      <c r="O184" s="157"/>
      <c r="P184" s="157"/>
    </row>
    <row r="185" spans="2:16" ht="12.75" customHeight="1" thickBot="1">
      <c r="B185" s="4"/>
      <c r="E185" s="154"/>
      <c r="F185" s="4"/>
      <c r="I185" s="155"/>
      <c r="J185" s="156"/>
      <c r="K185" s="155"/>
      <c r="L185" s="155"/>
      <c r="M185" s="156"/>
      <c r="N185" s="156"/>
      <c r="O185" s="157"/>
      <c r="P185" s="157"/>
    </row>
    <row r="186" spans="2:16" ht="12.75" customHeight="1" thickBot="1">
      <c r="B186" s="4"/>
      <c r="E186" s="154"/>
      <c r="F186" s="4"/>
      <c r="I186" s="155"/>
      <c r="J186" s="156"/>
      <c r="K186" s="155"/>
      <c r="L186" s="155"/>
      <c r="M186" s="156"/>
      <c r="N186" s="156"/>
      <c r="O186" s="157"/>
      <c r="P186" s="157"/>
    </row>
    <row r="187" spans="2:16" ht="12.75" customHeight="1" thickBot="1">
      <c r="B187" s="4"/>
      <c r="E187" s="154"/>
      <c r="F187" s="4"/>
      <c r="I187" s="155"/>
      <c r="J187" s="156"/>
      <c r="K187" s="155"/>
      <c r="L187" s="155"/>
      <c r="M187" s="156"/>
      <c r="N187" s="156"/>
      <c r="O187" s="157"/>
      <c r="P187" s="158"/>
    </row>
    <row r="188" spans="2:16" ht="12.75" customHeight="1" thickBot="1">
      <c r="B188" s="4"/>
      <c r="E188" s="154"/>
      <c r="F188" s="4"/>
      <c r="I188" s="155"/>
      <c r="J188" s="156"/>
      <c r="K188" s="155"/>
      <c r="L188" s="155"/>
      <c r="M188" s="156"/>
      <c r="N188" s="156"/>
      <c r="O188" s="157"/>
      <c r="P188" s="158"/>
    </row>
    <row r="189" spans="2:16">
      <c r="B189" s="4"/>
      <c r="E189" s="154"/>
      <c r="F189" s="4"/>
    </row>
    <row r="190" spans="2:16">
      <c r="B190" s="4"/>
      <c r="E190" s="154"/>
      <c r="F190" s="4"/>
    </row>
    <row r="191" spans="2:16">
      <c r="B191" s="4"/>
      <c r="E191" s="154"/>
      <c r="F191" s="4"/>
    </row>
    <row r="192" spans="2:16">
      <c r="B192" s="4"/>
      <c r="E192" s="154"/>
      <c r="F192" s="4"/>
    </row>
    <row r="193" spans="2:6">
      <c r="B193" s="4"/>
      <c r="E193" s="154"/>
      <c r="F193" s="4"/>
    </row>
    <row r="194" spans="2:6">
      <c r="B194" s="4"/>
      <c r="E194" s="154"/>
      <c r="F194" s="4"/>
    </row>
    <row r="195" spans="2:6">
      <c r="B195" s="4"/>
      <c r="E195" s="154"/>
      <c r="F195" s="4"/>
    </row>
    <row r="196" spans="2:6">
      <c r="B196" s="4"/>
      <c r="E196" s="154"/>
      <c r="F196" s="4"/>
    </row>
    <row r="197" spans="2:6">
      <c r="B197" s="4"/>
      <c r="E197" s="154"/>
      <c r="F197" s="4"/>
    </row>
    <row r="198" spans="2:6">
      <c r="B198" s="4"/>
      <c r="E198" s="154"/>
      <c r="F198" s="4"/>
    </row>
    <row r="199" spans="2:6">
      <c r="B199" s="4"/>
      <c r="E199" s="154"/>
      <c r="F199" s="4"/>
    </row>
    <row r="200" spans="2:6">
      <c r="B200" s="4"/>
      <c r="E200" s="154"/>
      <c r="F200" s="4"/>
    </row>
    <row r="201" spans="2:6">
      <c r="B201" s="4"/>
      <c r="E201" s="154"/>
      <c r="F201" s="4"/>
    </row>
    <row r="202" spans="2:6">
      <c r="B202" s="4"/>
      <c r="E202" s="154"/>
      <c r="F202" s="4"/>
    </row>
    <row r="203" spans="2:6">
      <c r="B203" s="4"/>
      <c r="E203" s="154"/>
      <c r="F203" s="4"/>
    </row>
    <row r="204" spans="2:6">
      <c r="B204" s="4"/>
      <c r="E204" s="154"/>
      <c r="F204" s="4"/>
    </row>
    <row r="205" spans="2:6">
      <c r="B205" s="4"/>
      <c r="E205" s="154"/>
      <c r="F205" s="4"/>
    </row>
    <row r="206" spans="2:6">
      <c r="B206" s="4"/>
      <c r="E206" s="154"/>
      <c r="F206" s="4"/>
    </row>
    <row r="207" spans="2:6">
      <c r="B207" s="4"/>
      <c r="E207" s="154"/>
      <c r="F207" s="4"/>
    </row>
    <row r="208" spans="2:6">
      <c r="B208" s="4"/>
      <c r="E208" s="154"/>
      <c r="F208" s="4"/>
    </row>
    <row r="209" spans="2:6">
      <c r="B209" s="4"/>
      <c r="E209" s="154"/>
      <c r="F209" s="4"/>
    </row>
    <row r="210" spans="2:6">
      <c r="B210" s="4"/>
      <c r="E210" s="154"/>
      <c r="F210" s="4"/>
    </row>
    <row r="211" spans="2:6">
      <c r="B211" s="4"/>
      <c r="E211" s="154"/>
      <c r="F211" s="4"/>
    </row>
    <row r="212" spans="2:6">
      <c r="B212" s="4"/>
      <c r="E212" s="154"/>
      <c r="F212" s="4"/>
    </row>
    <row r="213" spans="2:6">
      <c r="B213" s="4"/>
      <c r="E213" s="154"/>
      <c r="F213" s="4"/>
    </row>
    <row r="214" spans="2:6">
      <c r="B214" s="4"/>
      <c r="E214" s="154"/>
      <c r="F214" s="4"/>
    </row>
    <row r="215" spans="2:6">
      <c r="B215" s="4"/>
      <c r="E215" s="154"/>
      <c r="F215" s="4"/>
    </row>
    <row r="216" spans="2:6">
      <c r="B216" s="4"/>
      <c r="E216" s="154"/>
      <c r="F216" s="4"/>
    </row>
    <row r="217" spans="2:6">
      <c r="B217" s="4"/>
      <c r="E217" s="154"/>
      <c r="F217" s="4"/>
    </row>
    <row r="218" spans="2:6">
      <c r="B218" s="4"/>
      <c r="E218" s="154"/>
      <c r="F218" s="4"/>
    </row>
    <row r="219" spans="2:6">
      <c r="B219" s="4"/>
      <c r="E219" s="154"/>
      <c r="F219" s="4"/>
    </row>
    <row r="220" spans="2:6">
      <c r="B220" s="4"/>
      <c r="E220" s="154"/>
      <c r="F220" s="4"/>
    </row>
    <row r="221" spans="2:6">
      <c r="B221" s="4"/>
      <c r="E221" s="154"/>
      <c r="F221" s="4"/>
    </row>
    <row r="222" spans="2:6">
      <c r="B222" s="4"/>
      <c r="E222" s="154"/>
      <c r="F222" s="4"/>
    </row>
    <row r="223" spans="2:6">
      <c r="B223" s="4"/>
      <c r="E223" s="154"/>
      <c r="F223" s="4"/>
    </row>
    <row r="224" spans="2:6">
      <c r="B224" s="4"/>
      <c r="E224" s="154"/>
      <c r="F224" s="4"/>
    </row>
    <row r="225" spans="2:6">
      <c r="B225" s="4"/>
      <c r="E225" s="154"/>
      <c r="F225" s="4"/>
    </row>
    <row r="226" spans="2:6">
      <c r="B226" s="4"/>
      <c r="E226" s="154"/>
      <c r="F226" s="4"/>
    </row>
    <row r="227" spans="2:6">
      <c r="B227" s="4"/>
      <c r="E227" s="154"/>
      <c r="F227" s="4"/>
    </row>
    <row r="228" spans="2:6">
      <c r="B228" s="4"/>
      <c r="E228" s="154"/>
      <c r="F228" s="4"/>
    </row>
    <row r="229" spans="2:6">
      <c r="B229" s="4"/>
      <c r="E229" s="154"/>
      <c r="F229" s="4"/>
    </row>
    <row r="230" spans="2:6">
      <c r="B230" s="4"/>
      <c r="E230" s="154"/>
      <c r="F230" s="4"/>
    </row>
    <row r="231" spans="2:6">
      <c r="B231" s="4"/>
      <c r="E231" s="154"/>
      <c r="F231" s="4"/>
    </row>
    <row r="232" spans="2:6">
      <c r="B232" s="4"/>
      <c r="E232" s="154"/>
      <c r="F232" s="4"/>
    </row>
    <row r="233" spans="2:6">
      <c r="B233" s="4"/>
      <c r="E233" s="154"/>
      <c r="F233" s="4"/>
    </row>
    <row r="234" spans="2:6">
      <c r="B234" s="4"/>
      <c r="E234" s="154"/>
      <c r="F234" s="4"/>
    </row>
    <row r="235" spans="2:6">
      <c r="B235" s="4"/>
      <c r="E235" s="154"/>
      <c r="F235" s="4"/>
    </row>
    <row r="236" spans="2:6">
      <c r="B236" s="4"/>
      <c r="E236" s="154"/>
      <c r="F236" s="4"/>
    </row>
    <row r="237" spans="2:6">
      <c r="B237" s="4"/>
      <c r="E237" s="154"/>
      <c r="F237" s="4"/>
    </row>
    <row r="238" spans="2:6">
      <c r="B238" s="4"/>
      <c r="E238" s="154"/>
      <c r="F238" s="4"/>
    </row>
    <row r="239" spans="2:6">
      <c r="B239" s="4"/>
      <c r="E239" s="154"/>
      <c r="F239" s="4"/>
    </row>
    <row r="240" spans="2:6">
      <c r="B240" s="4"/>
      <c r="E240" s="154"/>
      <c r="F240" s="4"/>
    </row>
    <row r="241" spans="2:6">
      <c r="B241" s="4"/>
      <c r="E241" s="154"/>
      <c r="F241" s="4"/>
    </row>
    <row r="242" spans="2:6">
      <c r="B242" s="4"/>
      <c r="E242" s="154"/>
      <c r="F242" s="4"/>
    </row>
    <row r="243" spans="2:6">
      <c r="B243" s="4"/>
      <c r="E243" s="154"/>
      <c r="F243" s="4"/>
    </row>
    <row r="244" spans="2:6">
      <c r="B244" s="4"/>
      <c r="E244" s="154"/>
      <c r="F244" s="4"/>
    </row>
    <row r="245" spans="2:6">
      <c r="B245" s="4"/>
      <c r="E245" s="154"/>
      <c r="F245" s="4"/>
    </row>
    <row r="246" spans="2:6">
      <c r="B246" s="4"/>
      <c r="E246" s="154"/>
      <c r="F246" s="4"/>
    </row>
    <row r="247" spans="2:6">
      <c r="B247" s="4"/>
      <c r="E247" s="154"/>
      <c r="F247" s="4"/>
    </row>
    <row r="248" spans="2:6">
      <c r="B248" s="4"/>
      <c r="E248" s="154"/>
      <c r="F248" s="4"/>
    </row>
    <row r="249" spans="2:6">
      <c r="B249" s="4"/>
      <c r="E249" s="154"/>
      <c r="F249" s="4"/>
    </row>
    <row r="250" spans="2:6">
      <c r="B250" s="4"/>
      <c r="E250" s="154"/>
      <c r="F250" s="4"/>
    </row>
    <row r="251" spans="2:6">
      <c r="B251" s="4"/>
      <c r="E251" s="154"/>
      <c r="F251" s="4"/>
    </row>
    <row r="252" spans="2:6">
      <c r="B252" s="4"/>
      <c r="E252" s="154"/>
      <c r="F252" s="4"/>
    </row>
    <row r="253" spans="2:6">
      <c r="B253" s="4"/>
      <c r="E253" s="154"/>
      <c r="F253" s="4"/>
    </row>
    <row r="254" spans="2:6">
      <c r="B254" s="4"/>
      <c r="E254" s="154"/>
      <c r="F254" s="4"/>
    </row>
    <row r="255" spans="2:6">
      <c r="B255" s="4"/>
      <c r="E255" s="154"/>
      <c r="F255" s="4"/>
    </row>
    <row r="256" spans="2:6">
      <c r="B256" s="4"/>
      <c r="E256" s="154"/>
      <c r="F256" s="4"/>
    </row>
    <row r="257" spans="2:6">
      <c r="B257" s="4"/>
      <c r="E257" s="154"/>
      <c r="F257" s="4"/>
    </row>
    <row r="258" spans="2:6">
      <c r="B258" s="4"/>
      <c r="E258" s="154"/>
      <c r="F258" s="4"/>
    </row>
    <row r="259" spans="2:6">
      <c r="B259" s="4"/>
      <c r="E259" s="154"/>
      <c r="F259" s="4"/>
    </row>
    <row r="260" spans="2:6">
      <c r="B260" s="4"/>
      <c r="E260" s="154"/>
      <c r="F260" s="4"/>
    </row>
    <row r="261" spans="2:6">
      <c r="B261" s="4"/>
      <c r="E261" s="154"/>
      <c r="F261" s="4"/>
    </row>
    <row r="262" spans="2:6">
      <c r="B262" s="4"/>
      <c r="E262" s="154"/>
      <c r="F262" s="4"/>
    </row>
    <row r="263" spans="2:6">
      <c r="B263" s="4"/>
      <c r="E263" s="154"/>
      <c r="F263" s="4"/>
    </row>
    <row r="264" spans="2:6">
      <c r="B264" s="4"/>
      <c r="E264" s="154"/>
      <c r="F264" s="4"/>
    </row>
    <row r="265" spans="2:6">
      <c r="B265" s="4"/>
      <c r="E265" s="154"/>
      <c r="F265" s="4"/>
    </row>
    <row r="266" spans="2:6">
      <c r="B266" s="4"/>
      <c r="E266" s="154"/>
      <c r="F266" s="4"/>
    </row>
    <row r="267" spans="2:6">
      <c r="B267" s="4"/>
      <c r="E267" s="154"/>
      <c r="F267" s="4"/>
    </row>
    <row r="268" spans="2:6">
      <c r="B268" s="4"/>
      <c r="E268" s="154"/>
      <c r="F268" s="4"/>
    </row>
    <row r="269" spans="2:6">
      <c r="B269" s="4"/>
      <c r="E269" s="154"/>
      <c r="F269" s="4"/>
    </row>
    <row r="270" spans="2:6">
      <c r="B270" s="4"/>
      <c r="E270" s="154"/>
      <c r="F270" s="4"/>
    </row>
    <row r="271" spans="2:6">
      <c r="B271" s="4"/>
      <c r="E271" s="154"/>
      <c r="F271" s="4"/>
    </row>
    <row r="272" spans="2:6">
      <c r="B272" s="4"/>
      <c r="E272" s="154"/>
      <c r="F272" s="4"/>
    </row>
    <row r="273" spans="2:6">
      <c r="B273" s="4"/>
      <c r="E273" s="154"/>
      <c r="F273" s="4"/>
    </row>
    <row r="274" spans="2:6">
      <c r="B274" s="4"/>
      <c r="E274" s="154"/>
      <c r="F274" s="4"/>
    </row>
    <row r="275" spans="2:6">
      <c r="B275" s="4"/>
      <c r="E275" s="154"/>
      <c r="F275" s="4"/>
    </row>
    <row r="276" spans="2:6">
      <c r="B276" s="4"/>
      <c r="E276" s="154"/>
      <c r="F276" s="4"/>
    </row>
    <row r="277" spans="2:6">
      <c r="B277" s="4"/>
      <c r="E277" s="154"/>
      <c r="F277" s="4"/>
    </row>
    <row r="278" spans="2:6">
      <c r="B278" s="4"/>
      <c r="E278" s="154"/>
      <c r="F278" s="4"/>
    </row>
    <row r="279" spans="2:6">
      <c r="B279" s="4"/>
      <c r="E279" s="154"/>
      <c r="F279" s="4"/>
    </row>
    <row r="280" spans="2:6">
      <c r="B280" s="4"/>
      <c r="E280" s="154"/>
      <c r="F280" s="4"/>
    </row>
    <row r="281" spans="2:6">
      <c r="B281" s="4"/>
      <c r="E281" s="154"/>
      <c r="F281" s="4"/>
    </row>
    <row r="282" spans="2:6">
      <c r="B282" s="4"/>
      <c r="E282" s="154"/>
      <c r="F282" s="4"/>
    </row>
    <row r="283" spans="2:6">
      <c r="B283" s="4"/>
      <c r="E283" s="154"/>
      <c r="F283" s="4"/>
    </row>
    <row r="284" spans="2:6">
      <c r="B284" s="4"/>
      <c r="E284" s="154"/>
      <c r="F284" s="4"/>
    </row>
    <row r="285" spans="2:6">
      <c r="B285" s="4"/>
      <c r="E285" s="154"/>
      <c r="F285" s="4"/>
    </row>
    <row r="286" spans="2:6">
      <c r="B286" s="4"/>
      <c r="E286" s="154"/>
      <c r="F286" s="4"/>
    </row>
    <row r="287" spans="2:6">
      <c r="B287" s="4"/>
      <c r="E287" s="154"/>
      <c r="F287" s="4"/>
    </row>
    <row r="288" spans="2:6">
      <c r="B288" s="4"/>
      <c r="E288" s="154"/>
      <c r="F288" s="4"/>
    </row>
    <row r="289" spans="2:6">
      <c r="B289" s="4"/>
      <c r="E289" s="154"/>
      <c r="F289" s="4"/>
    </row>
    <row r="290" spans="2:6">
      <c r="B290" s="4"/>
      <c r="E290" s="154"/>
      <c r="F290" s="4"/>
    </row>
    <row r="291" spans="2:6">
      <c r="B291" s="4"/>
      <c r="E291" s="154"/>
      <c r="F291" s="4"/>
    </row>
    <row r="292" spans="2:6">
      <c r="B292" s="4"/>
      <c r="E292" s="154"/>
      <c r="F292" s="4"/>
    </row>
    <row r="293" spans="2:6">
      <c r="B293" s="4"/>
      <c r="E293" s="154"/>
      <c r="F293" s="4"/>
    </row>
    <row r="294" spans="2:6">
      <c r="B294" s="4"/>
      <c r="E294" s="154"/>
      <c r="F294" s="4"/>
    </row>
    <row r="295" spans="2:6">
      <c r="B295" s="4"/>
      <c r="E295" s="154"/>
      <c r="F295" s="4"/>
    </row>
    <row r="296" spans="2:6">
      <c r="B296" s="4"/>
      <c r="E296" s="154"/>
      <c r="F296" s="4"/>
    </row>
    <row r="297" spans="2:6">
      <c r="B297" s="4"/>
      <c r="E297" s="154"/>
      <c r="F297" s="4"/>
    </row>
    <row r="298" spans="2:6">
      <c r="B298" s="4"/>
      <c r="E298" s="154"/>
      <c r="F298" s="4"/>
    </row>
    <row r="299" spans="2:6">
      <c r="B299" s="4"/>
      <c r="E299" s="154"/>
      <c r="F299" s="4"/>
    </row>
    <row r="300" spans="2:6">
      <c r="B300" s="4"/>
      <c r="E300" s="154"/>
      <c r="F300" s="4"/>
    </row>
    <row r="301" spans="2:6">
      <c r="B301" s="4"/>
      <c r="E301" s="154"/>
      <c r="F301" s="4"/>
    </row>
    <row r="302" spans="2:6">
      <c r="B302" s="4"/>
      <c r="E302" s="154"/>
      <c r="F302" s="4"/>
    </row>
    <row r="303" spans="2:6">
      <c r="B303" s="4"/>
      <c r="E303" s="154"/>
      <c r="F303" s="4"/>
    </row>
    <row r="304" spans="2:6">
      <c r="B304" s="4"/>
      <c r="E304" s="154"/>
      <c r="F304" s="4"/>
    </row>
    <row r="305" spans="2:6">
      <c r="B305" s="4"/>
      <c r="E305" s="154"/>
      <c r="F305" s="4"/>
    </row>
    <row r="306" spans="2:6">
      <c r="B306" s="4"/>
      <c r="E306" s="154"/>
      <c r="F306" s="4"/>
    </row>
    <row r="307" spans="2:6">
      <c r="B307" s="4"/>
      <c r="E307" s="154"/>
      <c r="F307" s="4"/>
    </row>
    <row r="308" spans="2:6">
      <c r="B308" s="4"/>
      <c r="E308" s="154"/>
      <c r="F308" s="4"/>
    </row>
    <row r="309" spans="2:6">
      <c r="B309" s="4"/>
      <c r="E309" s="154"/>
      <c r="F309" s="4"/>
    </row>
    <row r="310" spans="2:6">
      <c r="B310" s="4"/>
      <c r="E310" s="154"/>
      <c r="F310" s="4"/>
    </row>
    <row r="311" spans="2:6">
      <c r="B311" s="4"/>
      <c r="E311" s="154"/>
      <c r="F311" s="4"/>
    </row>
    <row r="312" spans="2:6">
      <c r="B312" s="4"/>
      <c r="E312" s="154"/>
      <c r="F312" s="4"/>
    </row>
    <row r="313" spans="2:6">
      <c r="B313" s="4"/>
      <c r="E313" s="154"/>
      <c r="F313" s="4"/>
    </row>
    <row r="314" spans="2:6">
      <c r="B314" s="4"/>
      <c r="E314" s="154"/>
      <c r="F314" s="4"/>
    </row>
    <row r="315" spans="2:6">
      <c r="B315" s="4"/>
      <c r="E315" s="154"/>
      <c r="F315" s="4"/>
    </row>
    <row r="316" spans="2:6">
      <c r="B316" s="4"/>
      <c r="E316" s="154"/>
      <c r="F316" s="4"/>
    </row>
    <row r="317" spans="2:6">
      <c r="B317" s="4"/>
      <c r="E317" s="154"/>
      <c r="F317" s="4"/>
    </row>
    <row r="318" spans="2:6">
      <c r="B318" s="4"/>
      <c r="E318" s="154"/>
      <c r="F318" s="4"/>
    </row>
    <row r="319" spans="2:6">
      <c r="B319" s="4"/>
      <c r="E319" s="154"/>
      <c r="F319" s="4"/>
    </row>
    <row r="320" spans="2:6">
      <c r="B320" s="4"/>
      <c r="E320" s="154"/>
      <c r="F320" s="4"/>
    </row>
    <row r="321" spans="2:6">
      <c r="B321" s="4"/>
      <c r="E321" s="154"/>
      <c r="F321" s="4"/>
    </row>
    <row r="322" spans="2:6">
      <c r="B322" s="4"/>
      <c r="E322" s="154"/>
      <c r="F322" s="4"/>
    </row>
    <row r="323" spans="2:6">
      <c r="B323" s="4"/>
      <c r="E323" s="154"/>
      <c r="F323" s="4"/>
    </row>
    <row r="324" spans="2:6">
      <c r="B324" s="4"/>
      <c r="E324" s="154"/>
      <c r="F324" s="4"/>
    </row>
    <row r="325" spans="2:6">
      <c r="B325" s="4"/>
      <c r="E325" s="154"/>
      <c r="F325" s="4"/>
    </row>
    <row r="326" spans="2:6">
      <c r="B326" s="4"/>
      <c r="E326" s="154"/>
      <c r="F326" s="4"/>
    </row>
    <row r="327" spans="2:6">
      <c r="B327" s="4"/>
      <c r="E327" s="154"/>
      <c r="F327" s="4"/>
    </row>
    <row r="328" spans="2:6">
      <c r="B328" s="4"/>
      <c r="E328" s="154"/>
      <c r="F328" s="4"/>
    </row>
    <row r="329" spans="2:6">
      <c r="B329" s="4"/>
      <c r="E329" s="154"/>
      <c r="F329" s="4"/>
    </row>
    <row r="330" spans="2:6">
      <c r="B330" s="4"/>
      <c r="E330" s="154"/>
      <c r="F330" s="4"/>
    </row>
    <row r="331" spans="2:6">
      <c r="B331" s="4"/>
      <c r="E331" s="154"/>
      <c r="F331" s="4"/>
    </row>
    <row r="332" spans="2:6">
      <c r="B332" s="4"/>
      <c r="E332" s="154"/>
      <c r="F332" s="4"/>
    </row>
    <row r="333" spans="2:6">
      <c r="B333" s="4"/>
      <c r="E333" s="154"/>
      <c r="F333" s="4"/>
    </row>
    <row r="334" spans="2:6">
      <c r="B334" s="4"/>
      <c r="E334" s="154"/>
      <c r="F334" s="4"/>
    </row>
    <row r="335" spans="2:6">
      <c r="B335" s="4"/>
      <c r="E335" s="154"/>
      <c r="F335" s="4"/>
    </row>
    <row r="336" spans="2:6">
      <c r="B336" s="4"/>
      <c r="E336" s="154"/>
      <c r="F336" s="4"/>
    </row>
    <row r="337" spans="2:6">
      <c r="B337" s="4"/>
      <c r="E337" s="154"/>
      <c r="F337" s="4"/>
    </row>
    <row r="338" spans="2:6">
      <c r="B338" s="4"/>
      <c r="E338" s="154"/>
      <c r="F338" s="4"/>
    </row>
    <row r="339" spans="2:6">
      <c r="B339" s="4"/>
      <c r="E339" s="154"/>
      <c r="F339" s="4"/>
    </row>
    <row r="340" spans="2:6">
      <c r="B340" s="4"/>
      <c r="E340" s="154"/>
      <c r="F340" s="4"/>
    </row>
    <row r="341" spans="2:6">
      <c r="B341" s="4"/>
      <c r="E341" s="154"/>
      <c r="F341" s="4"/>
    </row>
    <row r="342" spans="2:6">
      <c r="B342" s="4"/>
      <c r="E342" s="154"/>
      <c r="F342" s="4"/>
    </row>
    <row r="343" spans="2:6">
      <c r="B343" s="4"/>
      <c r="E343" s="154"/>
      <c r="F343" s="4"/>
    </row>
    <row r="344" spans="2:6">
      <c r="B344" s="4"/>
      <c r="E344" s="154"/>
      <c r="F344" s="4"/>
    </row>
    <row r="345" spans="2:6">
      <c r="B345" s="4"/>
      <c r="E345" s="154"/>
      <c r="F345" s="4"/>
    </row>
    <row r="346" spans="2:6">
      <c r="B346" s="4"/>
      <c r="E346" s="154"/>
      <c r="F346" s="4"/>
    </row>
    <row r="347" spans="2:6">
      <c r="B347" s="4"/>
      <c r="E347" s="154"/>
      <c r="F347" s="4"/>
    </row>
    <row r="348" spans="2:6">
      <c r="B348" s="4"/>
      <c r="E348" s="154"/>
      <c r="F348" s="4"/>
    </row>
    <row r="349" spans="2:6">
      <c r="B349" s="4"/>
      <c r="E349" s="154"/>
      <c r="F349" s="4"/>
    </row>
    <row r="350" spans="2:6">
      <c r="B350" s="4"/>
      <c r="E350" s="154"/>
      <c r="F350" s="4"/>
    </row>
    <row r="351" spans="2:6">
      <c r="B351" s="4"/>
      <c r="E351" s="15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A3" r:id="rId1" xr:uid="{00000000-0004-0000-0A00-000000000000}"/>
    <hyperlink ref="P11" r:id="rId2" display="http://www.konkoly.hu/cgi-bin/IBVS?3288" xr:uid="{00000000-0004-0000-0A00-000001000000}"/>
    <hyperlink ref="P12" r:id="rId3" display="http://www.bav-astro.de/sfs/BAVM_link.php?BAVMnr=62" xr:uid="{00000000-0004-0000-0A00-000002000000}"/>
    <hyperlink ref="P13" r:id="rId4" display="http://www.bav-astro.de/sfs/BAVM_link.php?BAVMnr=62" xr:uid="{00000000-0004-0000-0A00-000003000000}"/>
    <hyperlink ref="P14" r:id="rId5" display="http://www.bav-astro.de/sfs/BAVM_link.php?BAVMnr=62" xr:uid="{00000000-0004-0000-0A00-000004000000}"/>
    <hyperlink ref="P15" r:id="rId6" display="http://www.bav-astro.de/sfs/BAVM_link.php?BAVMnr=62" xr:uid="{00000000-0004-0000-0A00-000005000000}"/>
    <hyperlink ref="P70" r:id="rId7" display="http://www.bav-astro.de/sfs/BAVM_link.php?BAVMnr=59" xr:uid="{00000000-0004-0000-0A00-000006000000}"/>
    <hyperlink ref="P16" r:id="rId8" display="http://www.konkoly.hu/cgi-bin/IBVS?4941" xr:uid="{00000000-0004-0000-0A00-000007000000}"/>
    <hyperlink ref="P17" r:id="rId9" display="http://www.konkoly.hu/cgi-bin/IBVS?4941" xr:uid="{00000000-0004-0000-0A00-000008000000}"/>
    <hyperlink ref="P18" r:id="rId10" display="http://www.konkoly.hu/cgi-bin/IBVS?4941" xr:uid="{00000000-0004-0000-0A00-000009000000}"/>
    <hyperlink ref="P19" r:id="rId11" display="http://www.konkoly.hu/cgi-bin/IBVS?4941" xr:uid="{00000000-0004-0000-0A00-00000A000000}"/>
    <hyperlink ref="P20" r:id="rId12" display="http://www.konkoly.hu/cgi-bin/IBVS?4941" xr:uid="{00000000-0004-0000-0A00-00000B000000}"/>
    <hyperlink ref="P21" r:id="rId13" display="http://www.konkoly.hu/cgi-bin/IBVS?4941" xr:uid="{00000000-0004-0000-0A00-00000C000000}"/>
    <hyperlink ref="P22" r:id="rId14" display="http://www.konkoly.hu/cgi-bin/IBVS?4941" xr:uid="{00000000-0004-0000-0A00-00000D000000}"/>
    <hyperlink ref="P23" r:id="rId15" display="http://www.konkoly.hu/cgi-bin/IBVS?4941" xr:uid="{00000000-0004-0000-0A00-00000E000000}"/>
    <hyperlink ref="P24" r:id="rId16" display="http://www.bav-astro.de/sfs/BAVM_link.php?BAVMnr=60" xr:uid="{00000000-0004-0000-0A00-00000F000000}"/>
    <hyperlink ref="P25" r:id="rId17" display="http://www.bav-astro.de/sfs/BAVM_link.php?BAVMnr=60" xr:uid="{00000000-0004-0000-0A00-000010000000}"/>
    <hyperlink ref="P26" r:id="rId18" display="http://www.bav-astro.de/sfs/BAVM_link.php?BAVMnr=62" xr:uid="{00000000-0004-0000-0A00-000011000000}"/>
    <hyperlink ref="P27" r:id="rId19" display="http://www.bav-astro.de/sfs/BAVM_link.php?BAVMnr=62" xr:uid="{00000000-0004-0000-0A00-000012000000}"/>
    <hyperlink ref="P28" r:id="rId20" display="http://www.bav-astro.de/sfs/BAVM_link.php?BAVMnr=68" xr:uid="{00000000-0004-0000-0A00-000013000000}"/>
    <hyperlink ref="P29" r:id="rId21" display="http://www.bav-astro.de/sfs/BAVM_link.php?BAVMnr=68" xr:uid="{00000000-0004-0000-0A00-000014000000}"/>
    <hyperlink ref="P30" r:id="rId22" display="http://www.bav-astro.de/sfs/BAVM_link.php?BAVMnr=68" xr:uid="{00000000-0004-0000-0A00-000015000000}"/>
    <hyperlink ref="P31" r:id="rId23" display="http://www.bav-astro.de/sfs/BAVM_link.php?BAVMnr=68" xr:uid="{00000000-0004-0000-0A00-000016000000}"/>
    <hyperlink ref="P32" r:id="rId24" display="http://www.bav-astro.de/sfs/BAVM_link.php?BAVMnr=68" xr:uid="{00000000-0004-0000-0A00-000017000000}"/>
    <hyperlink ref="P33" r:id="rId25" display="http://www.bav-astro.de/sfs/BAVM_link.php?BAVMnr=68" xr:uid="{00000000-0004-0000-0A00-000018000000}"/>
    <hyperlink ref="P34" r:id="rId26" display="http://www.bav-astro.de/sfs/BAVM_link.php?BAVMnr=90" xr:uid="{00000000-0004-0000-0A00-000019000000}"/>
    <hyperlink ref="P35" r:id="rId27" display="http://www.bav-astro.de/sfs/BAVM_link.php?BAVMnr=90" xr:uid="{00000000-0004-0000-0A00-00001A000000}"/>
    <hyperlink ref="P36" r:id="rId28" display="http://www.bav-astro.de/sfs/BAVM_link.php?BAVMnr=117" xr:uid="{00000000-0004-0000-0A00-00001B000000}"/>
    <hyperlink ref="P71" r:id="rId29" display="http://www.bav-astro.de/sfs/BAVM_link.php?BAVMnr=128" xr:uid="{00000000-0004-0000-0A00-00001C000000}"/>
    <hyperlink ref="P72" r:id="rId30" display="http://www.bav-astro.de/sfs/BAVM_link.php?BAVMnr=128" xr:uid="{00000000-0004-0000-0A00-00001D000000}"/>
    <hyperlink ref="P37" r:id="rId31" display="http://www.bav-astro.de/sfs/BAVM_link.php?BAVMnr=128" xr:uid="{00000000-0004-0000-0A00-00001E000000}"/>
    <hyperlink ref="P73" r:id="rId32" display="http://www.bav-astro.de/sfs/BAVM_link.php?BAVMnr=128" xr:uid="{00000000-0004-0000-0A00-00001F000000}"/>
    <hyperlink ref="P74" r:id="rId33" display="http://www.bav-astro.de/sfs/BAVM_link.php?BAVMnr=132" xr:uid="{00000000-0004-0000-0A00-000020000000}"/>
    <hyperlink ref="P75" r:id="rId34" display="http://www.bav-astro.de/sfs/BAVM_link.php?BAVMnr=132" xr:uid="{00000000-0004-0000-0A00-000021000000}"/>
    <hyperlink ref="P38" r:id="rId35" display="http://www.konkoly.hu/cgi-bin/IBVS?5300" xr:uid="{00000000-0004-0000-0A00-000022000000}"/>
    <hyperlink ref="P39" r:id="rId36" display="http://www.konkoly.hu/cgi-bin/IBVS?5300" xr:uid="{00000000-0004-0000-0A00-000023000000}"/>
    <hyperlink ref="P40" r:id="rId37" display="http://www.konkoly.hu/cgi-bin/IBVS?5463" xr:uid="{00000000-0004-0000-0A00-000024000000}"/>
    <hyperlink ref="P41" r:id="rId38" display="http://www.konkoly.hu/cgi-bin/IBVS?5471" xr:uid="{00000000-0004-0000-0A00-000025000000}"/>
    <hyperlink ref="P42" r:id="rId39" display="http://www.konkoly.hu/cgi-bin/IBVS?5471" xr:uid="{00000000-0004-0000-0A00-000026000000}"/>
    <hyperlink ref="P76" r:id="rId40" display="http://var.astro.cz/oejv/issues/oejv0074.pdf" xr:uid="{00000000-0004-0000-0A00-000027000000}"/>
    <hyperlink ref="P43" r:id="rId41" display="http://vsolj.cetus-net.org/no43.pdf" xr:uid="{00000000-0004-0000-0A00-000028000000}"/>
    <hyperlink ref="P47" r:id="rId42" display="http://www.bav-astro.de/sfs/BAVM_link.php?BAVMnr=173" xr:uid="{00000000-0004-0000-0A00-000029000000}"/>
    <hyperlink ref="P77" r:id="rId43" display="http://var.astro.cz/oejv/issues/oejv0074.pdf" xr:uid="{00000000-0004-0000-0A00-00002A000000}"/>
    <hyperlink ref="P78" r:id="rId44" display="http://var.astro.cz/oejv/issues/oejv0074.pdf" xr:uid="{00000000-0004-0000-0A00-00002B000000}"/>
    <hyperlink ref="P79" r:id="rId45" display="http://var.astro.cz/oejv/issues/oejv0074.pdf" xr:uid="{00000000-0004-0000-0A00-00002C000000}"/>
    <hyperlink ref="P80" r:id="rId46" display="http://var.astro.cz/oejv/issues/oejv0074.pdf" xr:uid="{00000000-0004-0000-0A00-00002D000000}"/>
    <hyperlink ref="P81" r:id="rId47" display="http://var.astro.cz/oejv/issues/oejv0074.pdf" xr:uid="{00000000-0004-0000-0A00-00002E000000}"/>
    <hyperlink ref="P54" r:id="rId48" display="http://www.konkoly.hu/cgi-bin/IBVS?5649" xr:uid="{00000000-0004-0000-0A00-00002F000000}"/>
    <hyperlink ref="P55" r:id="rId49" display="http://www.konkoly.hu/cgi-bin/IBVS?5820" xr:uid="{00000000-0004-0000-0A00-000030000000}"/>
    <hyperlink ref="P56" r:id="rId50" display="http://vsolj.cetus-net.org/no48.pdf" xr:uid="{00000000-0004-0000-0A00-000031000000}"/>
    <hyperlink ref="P82" r:id="rId51" display="http://var.astro.cz/oejv/issues/oejv0094.pdf" xr:uid="{00000000-0004-0000-0A00-000032000000}"/>
    <hyperlink ref="P57" r:id="rId52" display="http://www.konkoly.hu/cgi-bin/IBVS?5875" xr:uid="{00000000-0004-0000-0A00-000033000000}"/>
    <hyperlink ref="P58" r:id="rId53" display="http://www.konkoly.hu/cgi-bin/IBVS?5887" xr:uid="{00000000-0004-0000-0A00-000034000000}"/>
    <hyperlink ref="P59" r:id="rId54" display="http://www.konkoly.hu/cgi-bin/IBVS?5887" xr:uid="{00000000-0004-0000-0A00-000035000000}"/>
    <hyperlink ref="P60" r:id="rId55" display="http://www.konkoly.hu/cgi-bin/IBVS?5887" xr:uid="{00000000-0004-0000-0A00-000036000000}"/>
    <hyperlink ref="P61" r:id="rId56" display="http://www.konkoly.hu/cgi-bin/IBVS?5887" xr:uid="{00000000-0004-0000-0A00-000037000000}"/>
    <hyperlink ref="P62" r:id="rId57" display="http://www.konkoly.hu/cgi-bin/IBVS?5887" xr:uid="{00000000-0004-0000-0A00-000038000000}"/>
    <hyperlink ref="P83" r:id="rId58" display="http://var.astro.cz/oejv/issues/oejv0107.pdf" xr:uid="{00000000-0004-0000-0A00-000039000000}"/>
    <hyperlink ref="P63" r:id="rId59" display="http://www.konkoly.hu/cgi-bin/IBVS?5929" xr:uid="{00000000-0004-0000-0A00-00003A000000}"/>
    <hyperlink ref="P64" r:id="rId60" display="http://www.bav-astro.de/sfs/BAVM_link.php?BAVMnr=214" xr:uid="{00000000-0004-0000-0A00-00003B000000}"/>
    <hyperlink ref="P84" r:id="rId61" display="http://www.konkoly.hu/cgi-bin/IBVS?5992" xr:uid="{00000000-0004-0000-0A00-00003C000000}"/>
    <hyperlink ref="P65" r:id="rId62" display="http://var.astro.cz/oejv/issues/oejv0160.pdf" xr:uid="{00000000-0004-0000-0A00-00003D000000}"/>
    <hyperlink ref="P86" r:id="rId63" display="http://www.bav-astro.de/sfs/BAVM_link.php?BAVMnr=220" xr:uid="{00000000-0004-0000-0A00-00003E000000}"/>
    <hyperlink ref="P87" r:id="rId64" display="http://www.konkoly.hu/cgi-bin/IBVS?5992" xr:uid="{00000000-0004-0000-0A00-00003F000000}"/>
    <hyperlink ref="P66" r:id="rId65" display="http://www.konkoly.hu/cgi-bin/IBVS?6029" xr:uid="{00000000-0004-0000-0A00-000040000000}"/>
    <hyperlink ref="P88" r:id="rId66" display="http://vsolj.cetus-net.org/vsoljno55.pdf" xr:uid="{00000000-0004-0000-0A00-000041000000}"/>
    <hyperlink ref="P89" r:id="rId67" display="http://www.konkoly.hu/cgi-bin/IBVS?6050" xr:uid="{00000000-0004-0000-0A00-000042000000}"/>
    <hyperlink ref="P67" r:id="rId68" display="http://www.konkoly.hu/cgi-bin/IBVS?6029" xr:uid="{00000000-0004-0000-0A00-000043000000}"/>
    <hyperlink ref="P90" r:id="rId69" display="http://vsolj.cetus-net.org/vsoljno56.pdf" xr:uid="{00000000-0004-0000-0A00-000044000000}"/>
    <hyperlink ref="P91" r:id="rId70" display="http://vsolj.cetus-net.org/vsoljno56.pdf" xr:uid="{00000000-0004-0000-0A00-000045000000}"/>
    <hyperlink ref="P92" r:id="rId71" display="http://vsolj.cetus-net.org/vsoljno56.pdf" xr:uid="{00000000-0004-0000-0A00-000046000000}"/>
    <hyperlink ref="P93" r:id="rId72" display="http://vsolj.cetus-net.org/vsoljno56.pdf" xr:uid="{00000000-0004-0000-0A00-000047000000}"/>
    <hyperlink ref="P68" r:id="rId73" display="http://www.bav-astro.de/sfs/BAVM_link.php?BAVMnr=232" xr:uid="{00000000-0004-0000-0A00-000048000000}"/>
    <hyperlink ref="P69" r:id="rId74" display="http://www.bav-astro.de/sfs/BAVM_link.php?BAVMnr=232" xr:uid="{00000000-0004-0000-0A00-000049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266"/>
  <sheetViews>
    <sheetView topLeftCell="A61" workbookViewId="0">
      <selection activeCell="A91" sqref="A91:D92"/>
    </sheetView>
  </sheetViews>
  <sheetFormatPr defaultRowHeight="12.75"/>
  <cols>
    <col min="1" max="1" width="18.140625" style="27" customWidth="1"/>
    <col min="2" max="2" width="4.28515625" style="44" customWidth="1"/>
    <col min="3" max="3" width="10.7109375" style="44" customWidth="1"/>
    <col min="4" max="4" width="5" style="44" customWidth="1"/>
    <col min="5" max="5" width="17.28515625" style="44" customWidth="1"/>
    <col min="6" max="6" width="4" style="160" customWidth="1"/>
    <col min="7" max="11" width="9.140625" style="44"/>
    <col min="12" max="12" width="14" style="44" customWidth="1"/>
    <col min="13" max="13" width="12" style="44" customWidth="1"/>
    <col min="14" max="14" width="14.28515625" style="44" customWidth="1"/>
    <col min="15" max="16384" width="9.140625" style="44"/>
  </cols>
  <sheetData>
    <row r="1" spans="1:15" ht="18">
      <c r="A1" s="159" t="s">
        <v>513</v>
      </c>
      <c r="F1" s="44"/>
    </row>
    <row r="2" spans="1:15">
      <c r="F2" s="44"/>
    </row>
    <row r="3" spans="1:15">
      <c r="A3" s="151" t="s">
        <v>514</v>
      </c>
      <c r="F3" s="44"/>
    </row>
    <row r="4" spans="1:15">
      <c r="F4" s="44"/>
    </row>
    <row r="5" spans="1:15">
      <c r="F5" s="44"/>
    </row>
    <row r="6" spans="1:15">
      <c r="F6" s="44"/>
    </row>
    <row r="7" spans="1:15">
      <c r="F7" s="44"/>
    </row>
    <row r="8" spans="1:15">
      <c r="F8" s="44"/>
    </row>
    <row r="9" spans="1:15">
      <c r="F9" s="44"/>
    </row>
    <row r="10" spans="1:15" ht="13.5" thickBot="1">
      <c r="F10" s="63"/>
      <c r="G10" s="63"/>
      <c r="H10" s="63"/>
      <c r="I10" s="63"/>
      <c r="J10" s="63"/>
      <c r="K10" s="63"/>
      <c r="L10" s="63"/>
      <c r="M10" s="63"/>
      <c r="N10" s="63"/>
    </row>
    <row r="11" spans="1:15">
      <c r="A11" s="27" t="str">
        <f t="shared" ref="A11:A42" si="0">L11</f>
        <v>Oja T</v>
      </c>
      <c r="B11" s="4" t="str">
        <f t="shared" ref="B11:B42" si="1">IF(J11="s","II","I")</f>
        <v>I</v>
      </c>
      <c r="C11" s="27">
        <f t="shared" ref="C11:C42" si="2">I11</f>
        <v>46895.455000000002</v>
      </c>
      <c r="D11" s="44" t="str">
        <f t="shared" ref="D11:D42" si="3">K11</f>
        <v>pe</v>
      </c>
      <c r="E11" s="154">
        <f>VLOOKUP(C11,Active!C$21:E$134,3,FALSE)</f>
        <v>0</v>
      </c>
      <c r="G11" s="44">
        <v>-3535</v>
      </c>
      <c r="H11" s="44">
        <v>6.1999999999999998E-3</v>
      </c>
      <c r="I11" s="44">
        <v>46895.455000000002</v>
      </c>
      <c r="J11" s="44" t="s">
        <v>515</v>
      </c>
      <c r="K11" s="44" t="s">
        <v>157</v>
      </c>
      <c r="L11" s="44" t="s">
        <v>516</v>
      </c>
      <c r="O11" s="44" t="s">
        <v>517</v>
      </c>
    </row>
    <row r="12" spans="1:15">
      <c r="A12" s="27" t="str">
        <f t="shared" si="0"/>
        <v>Diethelm Roger</v>
      </c>
      <c r="B12" s="4" t="str">
        <f t="shared" si="1"/>
        <v>I</v>
      </c>
      <c r="C12" s="27">
        <f t="shared" si="2"/>
        <v>55634.867899999997</v>
      </c>
      <c r="D12" s="44" t="str">
        <f t="shared" si="3"/>
        <v>V</v>
      </c>
      <c r="E12" s="154">
        <f>VLOOKUP(C12,Active!C$21:E$134,3,FALSE)</f>
        <v>16889.069622233375</v>
      </c>
      <c r="G12" s="44">
        <v>13354</v>
      </c>
      <c r="H12" s="44">
        <v>3.3999999999999998E-3</v>
      </c>
      <c r="I12" s="44">
        <v>55634.867899999997</v>
      </c>
      <c r="J12" s="44" t="s">
        <v>515</v>
      </c>
      <c r="K12" s="44" t="s">
        <v>132</v>
      </c>
      <c r="L12" s="44" t="s">
        <v>566</v>
      </c>
      <c r="N12" s="44" t="s">
        <v>567</v>
      </c>
    </row>
    <row r="13" spans="1:15">
      <c r="A13" s="27" t="str">
        <f t="shared" si="0"/>
        <v>Zola S</v>
      </c>
      <c r="B13" s="4" t="str">
        <f t="shared" si="1"/>
        <v>I</v>
      </c>
      <c r="C13" s="27">
        <f t="shared" si="2"/>
        <v>55651.426299999999</v>
      </c>
      <c r="D13" s="44" t="str">
        <f t="shared" si="3"/>
        <v>g</v>
      </c>
      <c r="E13" s="154" t="e">
        <f>VLOOKUP(C13,Active!C$21:E$134,3,FALSE)</f>
        <v>#N/A</v>
      </c>
      <c r="G13" s="44">
        <v>13386</v>
      </c>
      <c r="H13" s="44">
        <v>3.0000000000000001E-3</v>
      </c>
      <c r="I13" s="44">
        <v>55651.426299999999</v>
      </c>
      <c r="J13" s="44" t="s">
        <v>515</v>
      </c>
      <c r="K13" s="44" t="s">
        <v>568</v>
      </c>
      <c r="L13" s="44" t="s">
        <v>569</v>
      </c>
      <c r="O13" s="44" t="s">
        <v>570</v>
      </c>
    </row>
    <row r="14" spans="1:15">
      <c r="A14" s="27" t="str">
        <f t="shared" si="0"/>
        <v>Agerer Franz</v>
      </c>
      <c r="B14" s="4" t="str">
        <f t="shared" si="1"/>
        <v>I</v>
      </c>
      <c r="C14" s="27">
        <f t="shared" si="2"/>
        <v>55682.475299999998</v>
      </c>
      <c r="D14" s="44" t="e">
        <f t="shared" si="3"/>
        <v>#NAME?</v>
      </c>
      <c r="E14" s="154">
        <f>VLOOKUP(C14,Active!C$21:E$134,3,FALSE)</f>
        <v>16981.07176268992</v>
      </c>
      <c r="G14" s="44">
        <v>13446</v>
      </c>
      <c r="H14" s="44">
        <v>4.1999999999999997E-3</v>
      </c>
      <c r="I14" s="44">
        <v>55682.475299999998</v>
      </c>
      <c r="J14" s="44" t="s">
        <v>515</v>
      </c>
      <c r="K14" s="44" t="e">
        <f>-Ir</f>
        <v>#NAME?</v>
      </c>
      <c r="L14" s="44" t="s">
        <v>518</v>
      </c>
      <c r="N14" s="44" t="s">
        <v>571</v>
      </c>
    </row>
    <row r="15" spans="1:15">
      <c r="A15" s="27" t="str">
        <f t="shared" si="0"/>
        <v>Diethelm Roger</v>
      </c>
      <c r="B15" s="4" t="str">
        <f t="shared" si="1"/>
        <v>I</v>
      </c>
      <c r="C15" s="27">
        <f t="shared" si="2"/>
        <v>55690.764999999999</v>
      </c>
      <c r="D15" s="44" t="str">
        <f t="shared" si="3"/>
        <v>V</v>
      </c>
      <c r="E15" s="154">
        <f>VLOOKUP(C15,Active!C$21:E$134,3,FALSE)</f>
        <v>16997.091754198438</v>
      </c>
      <c r="G15" s="44">
        <v>13462</v>
      </c>
      <c r="H15" s="44">
        <v>1.46E-2</v>
      </c>
      <c r="I15" s="44">
        <v>55690.764999999999</v>
      </c>
      <c r="J15" s="44" t="s">
        <v>515</v>
      </c>
      <c r="K15" s="44" t="s">
        <v>132</v>
      </c>
      <c r="L15" s="44" t="s">
        <v>566</v>
      </c>
      <c r="N15" s="44" t="s">
        <v>567</v>
      </c>
    </row>
    <row r="16" spans="1:15">
      <c r="A16" s="27" t="str">
        <f t="shared" si="0"/>
        <v>Itoh Hiroshi</v>
      </c>
      <c r="B16" s="4" t="str">
        <f t="shared" si="1"/>
        <v>II</v>
      </c>
      <c r="C16" s="27">
        <f t="shared" si="2"/>
        <v>56007.182800000002</v>
      </c>
      <c r="D16" s="44" t="str">
        <f t="shared" si="3"/>
        <v>V</v>
      </c>
      <c r="E16" s="154">
        <f>VLOOKUP(C16,Active!C$21:E$134,3,FALSE)</f>
        <v>17608.574735385191</v>
      </c>
      <c r="G16" s="44">
        <v>14074</v>
      </c>
      <c r="H16" s="44">
        <v>3.5999999999999999E-3</v>
      </c>
      <c r="I16" s="44">
        <v>56007.182800000002</v>
      </c>
      <c r="J16" s="44" t="s">
        <v>521</v>
      </c>
      <c r="K16" s="44" t="s">
        <v>132</v>
      </c>
      <c r="L16" s="44" t="s">
        <v>555</v>
      </c>
      <c r="N16" s="44" t="s">
        <v>573</v>
      </c>
    </row>
    <row r="17" spans="1:14">
      <c r="A17" s="27" t="str">
        <f t="shared" si="0"/>
        <v>Nelson Robert</v>
      </c>
      <c r="B17" s="4" t="str">
        <f t="shared" si="1"/>
        <v>II</v>
      </c>
      <c r="C17" s="27">
        <f t="shared" si="2"/>
        <v>56012.874900000003</v>
      </c>
      <c r="D17" s="44" t="str">
        <f t="shared" si="3"/>
        <v>R</v>
      </c>
      <c r="E17" s="154">
        <f>VLOOKUP(C17,Active!C$21:E$134,3,FALSE)</f>
        <v>17619.574819063208</v>
      </c>
      <c r="G17" s="44">
        <v>14085</v>
      </c>
      <c r="H17" s="44">
        <v>3.5999999999999999E-3</v>
      </c>
      <c r="I17" s="44">
        <v>56012.874900000003</v>
      </c>
      <c r="J17" s="44" t="s">
        <v>521</v>
      </c>
      <c r="K17" s="44" t="s">
        <v>112</v>
      </c>
      <c r="L17" s="44" t="s">
        <v>553</v>
      </c>
      <c r="N17" s="44" t="s">
        <v>574</v>
      </c>
    </row>
    <row r="18" spans="1:14">
      <c r="A18" s="27" t="str">
        <f t="shared" si="0"/>
        <v>Shiokawa Kazuhik</v>
      </c>
      <c r="B18" s="4" t="str">
        <f t="shared" si="1"/>
        <v>I</v>
      </c>
      <c r="C18" s="27">
        <f t="shared" si="2"/>
        <v>56363.974099999999</v>
      </c>
      <c r="D18" s="44" t="str">
        <f t="shared" si="3"/>
        <v>Rc</v>
      </c>
      <c r="E18" s="154">
        <f>VLOOKUP(C18,Active!C$21:E$134,3,FALSE)</f>
        <v>18298.080217647865</v>
      </c>
      <c r="G18" s="44">
        <v>14763</v>
      </c>
      <c r="H18" s="44">
        <v>5.5999999999999999E-3</v>
      </c>
      <c r="I18" s="44">
        <v>56363.974099999999</v>
      </c>
      <c r="J18" s="44" t="s">
        <v>515</v>
      </c>
      <c r="K18" s="44" t="s">
        <v>493</v>
      </c>
      <c r="L18" s="44" t="s">
        <v>575</v>
      </c>
      <c r="M18" s="44" t="s">
        <v>576</v>
      </c>
    </row>
    <row r="19" spans="1:14">
      <c r="A19" s="27" t="str">
        <f t="shared" si="0"/>
        <v>Shiokawa Kazuhik</v>
      </c>
      <c r="B19" s="4" t="str">
        <f t="shared" si="1"/>
        <v>II</v>
      </c>
      <c r="C19" s="27">
        <f t="shared" si="2"/>
        <v>56364.232100000001</v>
      </c>
      <c r="D19" s="44" t="str">
        <f t="shared" si="3"/>
        <v>Rc</v>
      </c>
      <c r="E19" s="154">
        <f>VLOOKUP(C19,Active!C$21:E$134,3,FALSE)</f>
        <v>18298.578807199865</v>
      </c>
      <c r="G19" s="44">
        <v>14764</v>
      </c>
      <c r="H19" s="44">
        <v>4.1000000000000003E-3</v>
      </c>
      <c r="I19" s="44">
        <v>56364.232100000001</v>
      </c>
      <c r="J19" s="44" t="s">
        <v>521</v>
      </c>
      <c r="K19" s="44" t="s">
        <v>493</v>
      </c>
      <c r="L19" s="44" t="s">
        <v>575</v>
      </c>
      <c r="M19" s="44" t="s">
        <v>576</v>
      </c>
    </row>
    <row r="20" spans="1:14">
      <c r="A20" s="27" t="str">
        <f t="shared" si="0"/>
        <v>Itoh Hiroshi</v>
      </c>
      <c r="B20" s="4" t="str">
        <f t="shared" si="1"/>
        <v>I</v>
      </c>
      <c r="C20" s="27">
        <f t="shared" si="2"/>
        <v>56367.07</v>
      </c>
      <c r="D20" s="44" t="str">
        <f t="shared" si="3"/>
        <v>V</v>
      </c>
      <c r="E20" s="154">
        <f>VLOOKUP(C20,Active!C$21:E$134,3,FALSE)</f>
        <v>18304.063099020077</v>
      </c>
      <c r="G20" s="44">
        <v>14769</v>
      </c>
      <c r="H20" s="44">
        <v>-3.3E-3</v>
      </c>
      <c r="I20" s="44">
        <v>56367.07</v>
      </c>
      <c r="J20" s="44" t="s">
        <v>515</v>
      </c>
      <c r="K20" s="44" t="s">
        <v>132</v>
      </c>
      <c r="L20" s="44" t="s">
        <v>555</v>
      </c>
      <c r="N20" s="44" t="s">
        <v>577</v>
      </c>
    </row>
    <row r="21" spans="1:14">
      <c r="A21" s="27" t="str">
        <f t="shared" si="0"/>
        <v>Shiokawa Kazuhik</v>
      </c>
      <c r="B21" s="4" t="str">
        <f t="shared" si="1"/>
        <v>I</v>
      </c>
      <c r="C21" s="27">
        <f t="shared" si="2"/>
        <v>56367.077700000002</v>
      </c>
      <c r="D21" s="44" t="str">
        <f t="shared" si="3"/>
        <v>Rc</v>
      </c>
      <c r="E21" s="154">
        <f>VLOOKUP(C21,Active!C$21:E$134,3,FALSE)</f>
        <v>18304.077979405934</v>
      </c>
      <c r="G21" s="44">
        <v>14769</v>
      </c>
      <c r="H21" s="44">
        <v>4.4000000000000003E-3</v>
      </c>
      <c r="I21" s="44">
        <v>56367.077700000002</v>
      </c>
      <c r="J21" s="44" t="s">
        <v>515</v>
      </c>
      <c r="K21" s="44" t="s">
        <v>493</v>
      </c>
      <c r="L21" s="44" t="s">
        <v>575</v>
      </c>
      <c r="M21" s="44" t="s">
        <v>576</v>
      </c>
    </row>
    <row r="22" spans="1:14">
      <c r="A22" s="27" t="str">
        <f t="shared" si="0"/>
        <v>Agerer Franz</v>
      </c>
      <c r="B22" s="4" t="str">
        <f t="shared" si="1"/>
        <v>I</v>
      </c>
      <c r="C22" s="27">
        <f t="shared" si="2"/>
        <v>47624.553999999996</v>
      </c>
      <c r="D22" s="44" t="str">
        <f t="shared" si="3"/>
        <v>V</v>
      </c>
      <c r="E22" s="154">
        <f>VLOOKUP(C22,Active!C$21:E$134,3,FALSE)</f>
        <v>1408.9966812874409</v>
      </c>
      <c r="G22" s="44">
        <v>-2126</v>
      </c>
      <c r="H22" s="44">
        <v>1.1999999999999999E-3</v>
      </c>
      <c r="I22" s="44">
        <v>47624.553999999996</v>
      </c>
      <c r="J22" s="44" t="s">
        <v>515</v>
      </c>
      <c r="K22" s="44" t="s">
        <v>132</v>
      </c>
      <c r="L22" s="44" t="s">
        <v>518</v>
      </c>
      <c r="N22" s="44" t="s">
        <v>519</v>
      </c>
    </row>
    <row r="23" spans="1:14">
      <c r="A23" s="27" t="str">
        <f t="shared" si="0"/>
        <v>Agerer Franz</v>
      </c>
      <c r="B23" s="4" t="str">
        <f t="shared" si="1"/>
        <v>I</v>
      </c>
      <c r="C23" s="27">
        <f t="shared" si="2"/>
        <v>47624.555</v>
      </c>
      <c r="D23" s="44" t="str">
        <f t="shared" si="3"/>
        <v>B</v>
      </c>
      <c r="E23" s="154">
        <f>VLOOKUP(C23,Active!C$21:E$134,3,FALSE)</f>
        <v>1408.9986138050917</v>
      </c>
      <c r="G23" s="44">
        <v>-2126</v>
      </c>
      <c r="H23" s="44">
        <v>2.2000000000000001E-3</v>
      </c>
      <c r="I23" s="44">
        <v>47624.555</v>
      </c>
      <c r="J23" s="44" t="s">
        <v>515</v>
      </c>
      <c r="K23" s="44" t="s">
        <v>69</v>
      </c>
      <c r="L23" s="44" t="s">
        <v>518</v>
      </c>
      <c r="N23" s="44" t="s">
        <v>519</v>
      </c>
    </row>
    <row r="24" spans="1:14">
      <c r="A24" s="27" t="str">
        <f t="shared" si="0"/>
        <v>Agerer Franz</v>
      </c>
      <c r="B24" s="4" t="str">
        <f t="shared" si="1"/>
        <v>I</v>
      </c>
      <c r="C24" s="27">
        <f t="shared" si="2"/>
        <v>47626.63</v>
      </c>
      <c r="D24" s="44" t="str">
        <f t="shared" si="3"/>
        <v>B</v>
      </c>
      <c r="E24" s="154">
        <f>VLOOKUP(C24,Active!C$21:E$134,3,FALSE)</f>
        <v>1413.0085879151472</v>
      </c>
      <c r="G24" s="44">
        <v>-2122</v>
      </c>
      <c r="H24" s="44">
        <v>7.4000000000000003E-3</v>
      </c>
      <c r="I24" s="44">
        <v>47626.63</v>
      </c>
      <c r="J24" s="44" t="s">
        <v>515</v>
      </c>
      <c r="K24" s="44" t="s">
        <v>69</v>
      </c>
      <c r="L24" s="44" t="s">
        <v>518</v>
      </c>
      <c r="N24" s="44" t="s">
        <v>519</v>
      </c>
    </row>
    <row r="25" spans="1:14">
      <c r="A25" s="27" t="str">
        <f t="shared" si="0"/>
        <v>Agerer Franz</v>
      </c>
      <c r="B25" s="4" t="str">
        <f t="shared" si="1"/>
        <v>I</v>
      </c>
      <c r="C25" s="27">
        <f t="shared" si="2"/>
        <v>47626.637999999999</v>
      </c>
      <c r="D25" s="44" t="str">
        <f t="shared" si="3"/>
        <v>V</v>
      </c>
      <c r="E25" s="154">
        <f>VLOOKUP(C25,Active!C$21:E$134,3,FALSE)</f>
        <v>1413.0240480562975</v>
      </c>
      <c r="G25" s="44">
        <v>-2122</v>
      </c>
      <c r="H25" s="44">
        <v>1.54E-2</v>
      </c>
      <c r="I25" s="44">
        <v>47626.637999999999</v>
      </c>
      <c r="J25" s="44" t="s">
        <v>515</v>
      </c>
      <c r="K25" s="44" t="s">
        <v>132</v>
      </c>
      <c r="L25" s="44" t="s">
        <v>518</v>
      </c>
      <c r="N25" s="44" t="s">
        <v>519</v>
      </c>
    </row>
    <row r="26" spans="1:14">
      <c r="A26" s="27" t="str">
        <f t="shared" si="0"/>
        <v>Agerer Franz</v>
      </c>
      <c r="B26" s="4" t="str">
        <f t="shared" si="1"/>
        <v>I</v>
      </c>
      <c r="C26" s="27">
        <f t="shared" si="2"/>
        <v>47651.468399999998</v>
      </c>
      <c r="D26" s="44" t="str">
        <f t="shared" si="3"/>
        <v>V</v>
      </c>
      <c r="E26" s="154">
        <f>VLOOKUP(C26,Active!C$21:E$134,3,FALSE)</f>
        <v>1461.0092341490481</v>
      </c>
      <c r="G26" s="44">
        <v>-2074</v>
      </c>
      <c r="H26" s="44">
        <v>7.6E-3</v>
      </c>
      <c r="I26" s="44">
        <v>47651.468399999998</v>
      </c>
      <c r="J26" s="44" t="s">
        <v>515</v>
      </c>
      <c r="K26" s="44" t="s">
        <v>132</v>
      </c>
      <c r="L26" s="44" t="s">
        <v>518</v>
      </c>
      <c r="N26" s="44" t="s">
        <v>520</v>
      </c>
    </row>
    <row r="27" spans="1:14">
      <c r="A27" s="27" t="str">
        <f t="shared" si="0"/>
        <v>Agerer Franz</v>
      </c>
      <c r="B27" s="4" t="str">
        <f t="shared" si="1"/>
        <v>I</v>
      </c>
      <c r="C27" s="27">
        <f t="shared" si="2"/>
        <v>47651.468999999997</v>
      </c>
      <c r="D27" s="44" t="str">
        <f t="shared" si="3"/>
        <v>B</v>
      </c>
      <c r="E27" s="154">
        <f>VLOOKUP(C27,Active!C$21:E$134,3,FALSE)</f>
        <v>1461.0103936596331</v>
      </c>
      <c r="G27" s="44">
        <v>-2074</v>
      </c>
      <c r="H27" s="44">
        <v>8.2000000000000007E-3</v>
      </c>
      <c r="I27" s="44">
        <v>47651.468999999997</v>
      </c>
      <c r="J27" s="44" t="s">
        <v>515</v>
      </c>
      <c r="K27" s="44" t="s">
        <v>69</v>
      </c>
      <c r="L27" s="44" t="s">
        <v>518</v>
      </c>
      <c r="N27" s="44" t="s">
        <v>520</v>
      </c>
    </row>
    <row r="28" spans="1:14">
      <c r="A28" s="27" t="str">
        <f t="shared" si="0"/>
        <v>Guerol B</v>
      </c>
      <c r="B28" s="4" t="str">
        <f t="shared" si="1"/>
        <v>II</v>
      </c>
      <c r="C28" s="27">
        <f t="shared" si="2"/>
        <v>47673.4643</v>
      </c>
      <c r="D28" s="44" t="str">
        <f t="shared" si="3"/>
        <v>BV</v>
      </c>
      <c r="E28" s="154">
        <f>VLOOKUP(C28,Active!C$21:E$134,3,FALSE)</f>
        <v>1503.5166989815787</v>
      </c>
      <c r="G28" s="44">
        <v>-2031</v>
      </c>
      <c r="H28" s="44">
        <v>1.06E-2</v>
      </c>
      <c r="I28" s="44">
        <v>47673.4643</v>
      </c>
      <c r="J28" s="44" t="s">
        <v>521</v>
      </c>
      <c r="K28" s="44" t="s">
        <v>522</v>
      </c>
      <c r="L28" s="44" t="s">
        <v>523</v>
      </c>
      <c r="N28" s="44" t="s">
        <v>524</v>
      </c>
    </row>
    <row r="29" spans="1:14">
      <c r="A29" s="27" t="str">
        <f t="shared" si="0"/>
        <v>Kahraman G</v>
      </c>
      <c r="B29" s="4" t="str">
        <f t="shared" si="1"/>
        <v>I</v>
      </c>
      <c r="C29" s="27">
        <f t="shared" si="2"/>
        <v>47709.417999999998</v>
      </c>
      <c r="D29" s="44" t="str">
        <f t="shared" si="3"/>
        <v>BV</v>
      </c>
      <c r="E29" s="154">
        <f>VLOOKUP(C29,Active!C$21:E$134,3,FALSE)</f>
        <v>1572.9978585771919</v>
      </c>
      <c r="G29" s="44">
        <v>-1962</v>
      </c>
      <c r="H29" s="44">
        <v>1.4E-3</v>
      </c>
      <c r="I29" s="44">
        <v>47709.417999999998</v>
      </c>
      <c r="J29" s="44" t="s">
        <v>515</v>
      </c>
      <c r="K29" s="44" t="s">
        <v>522</v>
      </c>
      <c r="L29" s="44" t="s">
        <v>525</v>
      </c>
      <c r="N29" s="44" t="s">
        <v>524</v>
      </c>
    </row>
    <row r="30" spans="1:14">
      <c r="A30" s="27" t="str">
        <f t="shared" si="0"/>
        <v>Selam S O</v>
      </c>
      <c r="B30" s="4" t="str">
        <f t="shared" si="1"/>
        <v>I</v>
      </c>
      <c r="C30" s="27">
        <f t="shared" si="2"/>
        <v>48036.4588</v>
      </c>
      <c r="D30" s="44" t="str">
        <f t="shared" si="3"/>
        <v>BV</v>
      </c>
      <c r="E30" s="154">
        <f>VLOOKUP(C30,Active!C$21:E$134,3,FALSE)</f>
        <v>2205.009974689814</v>
      </c>
      <c r="G30" s="44">
        <v>-1330</v>
      </c>
      <c r="H30" s="44">
        <v>6.3E-3</v>
      </c>
      <c r="I30" s="44">
        <v>48036.4588</v>
      </c>
      <c r="J30" s="44" t="s">
        <v>515</v>
      </c>
      <c r="K30" s="44" t="s">
        <v>522</v>
      </c>
      <c r="L30" s="44" t="s">
        <v>526</v>
      </c>
      <c r="N30" s="44" t="s">
        <v>524</v>
      </c>
    </row>
    <row r="31" spans="1:14">
      <c r="A31" s="27" t="str">
        <f t="shared" si="0"/>
        <v>Oezeren F</v>
      </c>
      <c r="B31" s="4" t="str">
        <f t="shared" si="1"/>
        <v>I</v>
      </c>
      <c r="C31" s="27">
        <f t="shared" si="2"/>
        <v>48065.432200000003</v>
      </c>
      <c r="D31" s="44" t="str">
        <f t="shared" si="3"/>
        <v>BV</v>
      </c>
      <c r="E31" s="154">
        <f>VLOOKUP(C31,Active!C$21:E$134,3,FALSE)</f>
        <v>2261.0015813791902</v>
      </c>
      <c r="G31" s="44">
        <v>-1274</v>
      </c>
      <c r="H31" s="44">
        <v>1.8E-3</v>
      </c>
      <c r="I31" s="44">
        <v>48065.432200000003</v>
      </c>
      <c r="J31" s="44" t="s">
        <v>515</v>
      </c>
      <c r="K31" s="44" t="s">
        <v>522</v>
      </c>
      <c r="L31" s="44" t="s">
        <v>527</v>
      </c>
      <c r="N31" s="44" t="s">
        <v>524</v>
      </c>
    </row>
    <row r="32" spans="1:14">
      <c r="A32" s="27" t="str">
        <f t="shared" si="0"/>
        <v>Oezeren F</v>
      </c>
      <c r="B32" s="4" t="str">
        <f t="shared" si="1"/>
        <v>II</v>
      </c>
      <c r="C32" s="27">
        <f t="shared" si="2"/>
        <v>48071.384100000003</v>
      </c>
      <c r="D32" s="44" t="str">
        <f t="shared" si="3"/>
        <v>BV</v>
      </c>
      <c r="E32" s="154">
        <f>VLOOKUP(C32,Active!C$21:E$134,3,FALSE)</f>
        <v>2272.5037331409603</v>
      </c>
      <c r="G32" s="44">
        <v>-1262</v>
      </c>
      <c r="H32" s="44">
        <v>2.0999999999999999E-3</v>
      </c>
      <c r="I32" s="44">
        <v>48071.384100000003</v>
      </c>
      <c r="J32" s="44" t="s">
        <v>521</v>
      </c>
      <c r="K32" s="44" t="s">
        <v>522</v>
      </c>
      <c r="L32" s="44" t="s">
        <v>527</v>
      </c>
      <c r="N32" s="44" t="s">
        <v>524</v>
      </c>
    </row>
    <row r="33" spans="1:14">
      <c r="A33" s="27" t="str">
        <f t="shared" si="0"/>
        <v>Oezdemir S</v>
      </c>
      <c r="B33" s="4" t="str">
        <f t="shared" si="1"/>
        <v>II</v>
      </c>
      <c r="C33" s="27">
        <f t="shared" si="2"/>
        <v>48341.4974</v>
      </c>
      <c r="D33" s="44" t="str">
        <f t="shared" si="3"/>
        <v>BV</v>
      </c>
      <c r="E33" s="154">
        <f>VLOOKUP(C33,Active!C$21:E$134,3,FALSE)</f>
        <v>2794.5024511087504</v>
      </c>
      <c r="G33" s="44">
        <v>-740</v>
      </c>
      <c r="H33" s="44">
        <v>2.9999999999999997E-4</v>
      </c>
      <c r="I33" s="44">
        <v>48341.4974</v>
      </c>
      <c r="J33" s="44" t="s">
        <v>521</v>
      </c>
      <c r="K33" s="44" t="s">
        <v>522</v>
      </c>
      <c r="L33" s="44" t="s">
        <v>528</v>
      </c>
      <c r="N33" s="44" t="s">
        <v>524</v>
      </c>
    </row>
    <row r="34" spans="1:14">
      <c r="A34" s="27" t="str">
        <f t="shared" si="0"/>
        <v>Ekmekci F</v>
      </c>
      <c r="B34" s="4" t="str">
        <f t="shared" si="1"/>
        <v>II</v>
      </c>
      <c r="C34" s="27">
        <f t="shared" si="2"/>
        <v>48383.4156</v>
      </c>
      <c r="D34" s="44" t="str">
        <f t="shared" si="3"/>
        <v>BV</v>
      </c>
      <c r="E34" s="154">
        <f>VLOOKUP(C34,Active!C$21:E$134,3,FALSE)</f>
        <v>2875.5101121884441</v>
      </c>
      <c r="G34" s="44">
        <v>-659</v>
      </c>
      <c r="H34" s="44">
        <v>4.1000000000000003E-3</v>
      </c>
      <c r="I34" s="44">
        <v>48383.4156</v>
      </c>
      <c r="J34" s="44" t="s">
        <v>521</v>
      </c>
      <c r="K34" s="44" t="s">
        <v>522</v>
      </c>
      <c r="L34" s="44" t="s">
        <v>529</v>
      </c>
      <c r="N34" s="44" t="s">
        <v>524</v>
      </c>
    </row>
    <row r="35" spans="1:14">
      <c r="A35" s="27" t="str">
        <f t="shared" si="0"/>
        <v>Selam S O</v>
      </c>
      <c r="B35" s="4" t="str">
        <f t="shared" si="1"/>
        <v>I</v>
      </c>
      <c r="C35" s="27">
        <f t="shared" si="2"/>
        <v>48419.379500000003</v>
      </c>
      <c r="D35" s="44" t="str">
        <f t="shared" si="3"/>
        <v>BV</v>
      </c>
      <c r="E35" s="154">
        <f>VLOOKUP(C35,Active!C$21:E$134,3,FALSE)</f>
        <v>2945.0109834640284</v>
      </c>
      <c r="G35" s="44">
        <v>-590</v>
      </c>
      <c r="H35" s="44">
        <v>5.1000000000000004E-3</v>
      </c>
      <c r="I35" s="44">
        <v>48419.379500000003</v>
      </c>
      <c r="J35" s="44" t="s">
        <v>515</v>
      </c>
      <c r="K35" s="44" t="s">
        <v>522</v>
      </c>
      <c r="L35" s="44" t="s">
        <v>526</v>
      </c>
      <c r="N35" s="44" t="s">
        <v>524</v>
      </c>
    </row>
    <row r="36" spans="1:14">
      <c r="A36" s="27" t="str">
        <f t="shared" si="0"/>
        <v>Agerer Franz</v>
      </c>
      <c r="B36" s="4" t="str">
        <f t="shared" si="1"/>
        <v>II</v>
      </c>
      <c r="C36" s="27">
        <f t="shared" si="2"/>
        <v>48724.416400000002</v>
      </c>
      <c r="D36" s="44" t="str">
        <f t="shared" si="3"/>
        <v>V</v>
      </c>
      <c r="E36" s="154">
        <f>VLOOKUP(C36,Active!C$21:E$134,3,FALSE)</f>
        <v>3534.5001746029698</v>
      </c>
      <c r="G36" s="44">
        <v>0</v>
      </c>
      <c r="H36" s="44">
        <v>-2.5999999999999999E-3</v>
      </c>
      <c r="I36" s="44">
        <v>48724.416400000002</v>
      </c>
      <c r="J36" s="44" t="s">
        <v>521</v>
      </c>
      <c r="K36" s="44" t="s">
        <v>132</v>
      </c>
      <c r="L36" s="44" t="s">
        <v>518</v>
      </c>
      <c r="N36" s="44" t="s">
        <v>530</v>
      </c>
    </row>
    <row r="37" spans="1:14">
      <c r="A37" s="27" t="str">
        <f t="shared" si="0"/>
        <v>Agerer Franz</v>
      </c>
      <c r="B37" s="4" t="str">
        <f t="shared" si="1"/>
        <v>II</v>
      </c>
      <c r="C37" s="27">
        <f t="shared" si="2"/>
        <v>48724.418700000002</v>
      </c>
      <c r="D37" s="44" t="str">
        <f t="shared" si="3"/>
        <v>B</v>
      </c>
      <c r="E37" s="154">
        <f>VLOOKUP(C37,Active!C$21:E$134,3,FALSE)</f>
        <v>3534.5046193935495</v>
      </c>
      <c r="G37" s="44">
        <v>0</v>
      </c>
      <c r="H37" s="44">
        <v>-2.9999999999999997E-4</v>
      </c>
      <c r="I37" s="44">
        <v>48724.418700000002</v>
      </c>
      <c r="J37" s="44" t="s">
        <v>521</v>
      </c>
      <c r="K37" s="44" t="s">
        <v>69</v>
      </c>
      <c r="L37" s="44" t="s">
        <v>518</v>
      </c>
      <c r="N37" s="44" t="s">
        <v>530</v>
      </c>
    </row>
    <row r="38" spans="1:14">
      <c r="A38" s="27" t="str">
        <f t="shared" si="0"/>
        <v>Agerer Franz</v>
      </c>
      <c r="B38" s="4" t="str">
        <f t="shared" si="1"/>
        <v>I</v>
      </c>
      <c r="C38" s="27">
        <f t="shared" si="2"/>
        <v>49056.367200000001</v>
      </c>
      <c r="D38" s="44" t="str">
        <f t="shared" si="3"/>
        <v>V</v>
      </c>
      <c r="E38" s="154">
        <f>VLOOKUP(C38,Active!C$21:E$134,3,FALSE)</f>
        <v>4176.0009523446925</v>
      </c>
      <c r="G38" s="44">
        <v>641</v>
      </c>
      <c r="H38" s="44">
        <v>-2.8999999999999998E-3</v>
      </c>
      <c r="I38" s="44">
        <v>49056.367200000001</v>
      </c>
      <c r="J38" s="44" t="s">
        <v>515</v>
      </c>
      <c r="K38" s="44" t="s">
        <v>132</v>
      </c>
      <c r="L38" s="44" t="s">
        <v>518</v>
      </c>
      <c r="N38" s="44" t="s">
        <v>519</v>
      </c>
    </row>
    <row r="39" spans="1:14">
      <c r="A39" s="27" t="str">
        <f t="shared" si="0"/>
        <v>Agerer Franz</v>
      </c>
      <c r="B39" s="4" t="str">
        <f t="shared" si="1"/>
        <v>I</v>
      </c>
      <c r="C39" s="27">
        <f t="shared" si="2"/>
        <v>49056.368199999997</v>
      </c>
      <c r="D39" s="44" t="str">
        <f t="shared" si="3"/>
        <v>B</v>
      </c>
      <c r="E39" s="154">
        <f>VLOOKUP(C39,Active!C$21:E$134,3,FALSE)</f>
        <v>4176.0028848623297</v>
      </c>
      <c r="G39" s="44">
        <v>641</v>
      </c>
      <c r="H39" s="44">
        <v>-1.9E-3</v>
      </c>
      <c r="I39" s="44">
        <v>49056.368199999997</v>
      </c>
      <c r="J39" s="44" t="s">
        <v>515</v>
      </c>
      <c r="K39" s="44" t="s">
        <v>69</v>
      </c>
      <c r="L39" s="44" t="s">
        <v>518</v>
      </c>
      <c r="N39" s="44" t="s">
        <v>519</v>
      </c>
    </row>
    <row r="40" spans="1:14">
      <c r="A40" s="27" t="str">
        <f t="shared" si="0"/>
        <v>Agerer Franz</v>
      </c>
      <c r="B40" s="4" t="str">
        <f t="shared" si="1"/>
        <v>II</v>
      </c>
      <c r="C40" s="27">
        <f t="shared" si="2"/>
        <v>49439.546999999999</v>
      </c>
      <c r="D40" s="44" t="str">
        <f t="shared" si="3"/>
        <v>V</v>
      </c>
      <c r="E40" s="154">
        <f>VLOOKUP(C40,Active!C$21:E$134,3,FALSE)</f>
        <v>4916.5026764403046</v>
      </c>
      <c r="G40" s="44">
        <v>1382</v>
      </c>
      <c r="H40" s="44">
        <v>-4.4999999999999997E-3</v>
      </c>
      <c r="I40" s="44">
        <v>49439.546999999999</v>
      </c>
      <c r="J40" s="44" t="s">
        <v>521</v>
      </c>
      <c r="K40" s="44" t="s">
        <v>132</v>
      </c>
      <c r="L40" s="44" t="s">
        <v>518</v>
      </c>
      <c r="N40" s="44" t="s">
        <v>531</v>
      </c>
    </row>
    <row r="41" spans="1:14">
      <c r="A41" s="27" t="str">
        <f t="shared" si="0"/>
        <v>Agerer Franz</v>
      </c>
      <c r="B41" s="4" t="str">
        <f t="shared" si="1"/>
        <v>II</v>
      </c>
      <c r="C41" s="27">
        <f t="shared" si="2"/>
        <v>49439.548999999999</v>
      </c>
      <c r="D41" s="44" t="str">
        <f t="shared" si="3"/>
        <v>B</v>
      </c>
      <c r="E41" s="154">
        <f>VLOOKUP(C41,Active!C$21:E$134,3,FALSE)</f>
        <v>4916.5065414755918</v>
      </c>
      <c r="G41" s="44">
        <v>1382</v>
      </c>
      <c r="H41" s="44">
        <v>-2.5000000000000001E-3</v>
      </c>
      <c r="I41" s="44">
        <v>49439.548999999999</v>
      </c>
      <c r="J41" s="44" t="s">
        <v>521</v>
      </c>
      <c r="K41" s="44" t="s">
        <v>69</v>
      </c>
      <c r="L41" s="44" t="s">
        <v>518</v>
      </c>
      <c r="N41" s="44" t="s">
        <v>531</v>
      </c>
    </row>
    <row r="42" spans="1:14">
      <c r="A42" s="27" t="str">
        <f t="shared" si="0"/>
        <v>Agerer Franz</v>
      </c>
      <c r="B42" s="4" t="str">
        <f t="shared" si="1"/>
        <v>II</v>
      </c>
      <c r="C42" s="27">
        <f t="shared" si="2"/>
        <v>49465.422100000003</v>
      </c>
      <c r="D42" s="44" t="str">
        <f t="shared" si="3"/>
        <v>B</v>
      </c>
      <c r="E42" s="154">
        <f>VLOOKUP(C42,Active!C$21:E$134,3,FALSE)</f>
        <v>4966.5067637151296</v>
      </c>
      <c r="G42" s="44">
        <v>1432</v>
      </c>
      <c r="H42" s="44">
        <v>-2.5000000000000001E-3</v>
      </c>
      <c r="I42" s="44">
        <v>49465.422100000003</v>
      </c>
      <c r="J42" s="44" t="s">
        <v>521</v>
      </c>
      <c r="K42" s="44" t="s">
        <v>69</v>
      </c>
      <c r="L42" s="44" t="s">
        <v>518</v>
      </c>
      <c r="N42" s="44" t="s">
        <v>531</v>
      </c>
    </row>
    <row r="43" spans="1:14">
      <c r="A43" s="27" t="str">
        <f t="shared" ref="A43:A74" si="4">L43</f>
        <v>Agerer Franz</v>
      </c>
      <c r="B43" s="4" t="str">
        <f t="shared" ref="B43:B74" si="5">IF(J43="s","II","I")</f>
        <v>II</v>
      </c>
      <c r="C43" s="27">
        <f t="shared" ref="C43:C74" si="6">I43</f>
        <v>49465.422299999998</v>
      </c>
      <c r="D43" s="44" t="str">
        <f t="shared" ref="D43:D74" si="7">K43</f>
        <v>V</v>
      </c>
      <c r="E43" s="154">
        <f>VLOOKUP(C43,Active!C$21:E$134,3,FALSE)</f>
        <v>4966.5071502186483</v>
      </c>
      <c r="G43" s="44">
        <v>1432</v>
      </c>
      <c r="H43" s="44">
        <v>-2.3E-3</v>
      </c>
      <c r="I43" s="44">
        <v>49465.422299999998</v>
      </c>
      <c r="J43" s="44" t="s">
        <v>521</v>
      </c>
      <c r="K43" s="44" t="s">
        <v>132</v>
      </c>
      <c r="L43" s="44" t="s">
        <v>518</v>
      </c>
      <c r="N43" s="44" t="s">
        <v>531</v>
      </c>
    </row>
    <row r="44" spans="1:14">
      <c r="A44" s="27" t="str">
        <f t="shared" si="4"/>
        <v>Agerer Franz</v>
      </c>
      <c r="B44" s="4" t="str">
        <f t="shared" si="5"/>
        <v>I</v>
      </c>
      <c r="C44" s="27">
        <f t="shared" si="6"/>
        <v>49503.455399999999</v>
      </c>
      <c r="D44" s="44" t="str">
        <f t="shared" si="7"/>
        <v>V</v>
      </c>
      <c r="E44" s="154">
        <f>VLOOKUP(C44,Active!C$21:E$134,3,FALSE)</f>
        <v>5040.0067870019584</v>
      </c>
      <c r="G44" s="44">
        <v>1505</v>
      </c>
      <c r="H44" s="44">
        <v>-1.9E-3</v>
      </c>
      <c r="I44" s="44">
        <v>49503.455399999999</v>
      </c>
      <c r="J44" s="44" t="s">
        <v>515</v>
      </c>
      <c r="K44" s="44" t="s">
        <v>132</v>
      </c>
      <c r="L44" s="44" t="s">
        <v>518</v>
      </c>
      <c r="N44" s="44" t="s">
        <v>531</v>
      </c>
    </row>
    <row r="45" spans="1:14">
      <c r="A45" s="27" t="str">
        <f t="shared" si="4"/>
        <v>Agerer Franz</v>
      </c>
      <c r="B45" s="4" t="str">
        <f t="shared" si="5"/>
        <v>I</v>
      </c>
      <c r="C45" s="27">
        <f t="shared" si="6"/>
        <v>49503.455499999996</v>
      </c>
      <c r="D45" s="44" t="str">
        <f t="shared" si="7"/>
        <v>B</v>
      </c>
      <c r="E45" s="154">
        <f>VLOOKUP(C45,Active!C$21:E$134,3,FALSE)</f>
        <v>5040.0069802537182</v>
      </c>
      <c r="G45" s="44">
        <v>1505</v>
      </c>
      <c r="H45" s="44">
        <v>-1.8E-3</v>
      </c>
      <c r="I45" s="44">
        <v>49503.455499999996</v>
      </c>
      <c r="J45" s="44" t="s">
        <v>515</v>
      </c>
      <c r="K45" s="44" t="s">
        <v>69</v>
      </c>
      <c r="L45" s="44" t="s">
        <v>518</v>
      </c>
      <c r="N45" s="44" t="s">
        <v>531</v>
      </c>
    </row>
    <row r="46" spans="1:14">
      <c r="A46" s="27" t="str">
        <f t="shared" si="4"/>
        <v>Agerer Franz</v>
      </c>
      <c r="B46" s="4" t="str">
        <f t="shared" si="5"/>
        <v>II</v>
      </c>
      <c r="C46" s="27">
        <f t="shared" si="6"/>
        <v>49763.479800000001</v>
      </c>
      <c r="D46" s="44" t="str">
        <f t="shared" si="7"/>
        <v>V</v>
      </c>
      <c r="E46" s="154">
        <f>VLOOKUP(C46,Active!C$21:E$134,3,FALSE)</f>
        <v>5542.5085277172302</v>
      </c>
      <c r="G46" s="44">
        <v>2008</v>
      </c>
      <c r="H46" s="44">
        <v>-2.8999999999999998E-3</v>
      </c>
      <c r="I46" s="44">
        <v>49763.479800000001</v>
      </c>
      <c r="J46" s="44" t="s">
        <v>521</v>
      </c>
      <c r="K46" s="44" t="s">
        <v>132</v>
      </c>
      <c r="L46" s="44" t="s">
        <v>518</v>
      </c>
      <c r="N46" s="44" t="s">
        <v>532</v>
      </c>
    </row>
    <row r="47" spans="1:14">
      <c r="A47" s="27" t="str">
        <f t="shared" si="4"/>
        <v>Agerer Franz</v>
      </c>
      <c r="B47" s="4" t="str">
        <f t="shared" si="5"/>
        <v>II</v>
      </c>
      <c r="C47" s="27">
        <f t="shared" si="6"/>
        <v>49763.480300000003</v>
      </c>
      <c r="D47" s="44" t="str">
        <f t="shared" si="7"/>
        <v>B</v>
      </c>
      <c r="E47" s="154">
        <f>VLOOKUP(C47,Active!C$21:E$134,3,FALSE)</f>
        <v>5542.5094939760556</v>
      </c>
      <c r="G47" s="44">
        <v>2008</v>
      </c>
      <c r="H47" s="44">
        <v>-2.3999999999999998E-3</v>
      </c>
      <c r="I47" s="44">
        <v>49763.480300000003</v>
      </c>
      <c r="J47" s="44" t="s">
        <v>521</v>
      </c>
      <c r="K47" s="44" t="s">
        <v>69</v>
      </c>
      <c r="L47" s="44" t="s">
        <v>518</v>
      </c>
      <c r="N47" s="44" t="s">
        <v>532</v>
      </c>
    </row>
    <row r="48" spans="1:14">
      <c r="A48" s="27" t="str">
        <f t="shared" si="4"/>
        <v>Agerer Franz</v>
      </c>
      <c r="B48" s="4" t="str">
        <f t="shared" si="5"/>
        <v>I</v>
      </c>
      <c r="C48" s="27">
        <f t="shared" si="6"/>
        <v>50570.460500000001</v>
      </c>
      <c r="D48" s="44" t="str">
        <f t="shared" si="7"/>
        <v>ccd</v>
      </c>
      <c r="E48" s="154">
        <f>VLOOKUP(C48,Active!C$21:E$134,3,FALSE)</f>
        <v>7102.0129683528967</v>
      </c>
      <c r="G48" s="44">
        <v>3567</v>
      </c>
      <c r="H48" s="44">
        <v>-3.5000000000000001E-3</v>
      </c>
      <c r="I48" s="44">
        <v>50570.460500000001</v>
      </c>
      <c r="J48" s="44" t="s">
        <v>515</v>
      </c>
      <c r="K48" s="44" t="s">
        <v>158</v>
      </c>
      <c r="L48" s="44" t="s">
        <v>518</v>
      </c>
      <c r="N48" s="44" t="s">
        <v>533</v>
      </c>
    </row>
    <row r="49" spans="1:14">
      <c r="A49" s="27" t="str">
        <f t="shared" si="4"/>
        <v>Agerer Franz</v>
      </c>
      <c r="B49" s="4" t="str">
        <f t="shared" si="5"/>
        <v>II</v>
      </c>
      <c r="C49" s="27">
        <f t="shared" si="6"/>
        <v>51271.362999999998</v>
      </c>
      <c r="D49" s="44" t="str">
        <f t="shared" si="7"/>
        <v>ccd</v>
      </c>
      <c r="E49" s="154">
        <f>VLOOKUP(C49,Active!C$21:E$134,3,FALSE)</f>
        <v>8456.5194159081293</v>
      </c>
      <c r="G49" s="44">
        <v>4922</v>
      </c>
      <c r="H49" s="44">
        <v>-4.0000000000000001E-3</v>
      </c>
      <c r="I49" s="44">
        <v>51271.362999999998</v>
      </c>
      <c r="J49" s="44" t="s">
        <v>521</v>
      </c>
      <c r="K49" s="44" t="s">
        <v>158</v>
      </c>
      <c r="L49" s="44" t="s">
        <v>518</v>
      </c>
      <c r="N49" s="44" t="s">
        <v>534</v>
      </c>
    </row>
    <row r="50" spans="1:14">
      <c r="A50" s="27" t="str">
        <f t="shared" si="4"/>
        <v>Agerer Franz</v>
      </c>
      <c r="B50" s="4" t="str">
        <f t="shared" si="5"/>
        <v>I</v>
      </c>
      <c r="C50" s="27">
        <f t="shared" si="6"/>
        <v>51295.425199999998</v>
      </c>
      <c r="D50" s="44" t="str">
        <f t="shared" si="7"/>
        <v>BV</v>
      </c>
      <c r="E50" s="154">
        <f>VLOOKUP(C50,Active!C$21:E$134,3,FALSE)</f>
        <v>8503.0200419472203</v>
      </c>
      <c r="G50" s="44">
        <v>4968</v>
      </c>
      <c r="H50" s="44">
        <v>-3.0000000000000001E-3</v>
      </c>
      <c r="I50" s="44">
        <v>51295.425199999998</v>
      </c>
      <c r="J50" s="44" t="s">
        <v>515</v>
      </c>
      <c r="K50" s="44" t="s">
        <v>522</v>
      </c>
      <c r="L50" s="44" t="s">
        <v>518</v>
      </c>
      <c r="N50" s="44" t="s">
        <v>534</v>
      </c>
    </row>
    <row r="51" spans="1:14">
      <c r="A51" s="27" t="str">
        <f t="shared" si="4"/>
        <v>Agerer Franz</v>
      </c>
      <c r="B51" s="4" t="str">
        <f t="shared" si="5"/>
        <v>II</v>
      </c>
      <c r="C51" s="27">
        <f t="shared" si="6"/>
        <v>51362.436000000002</v>
      </c>
      <c r="D51" s="44" t="str">
        <f t="shared" si="7"/>
        <v>BV</v>
      </c>
      <c r="E51" s="154">
        <f>VLOOKUP(C51,Active!C$21:E$134,3,FALSE)</f>
        <v>8632.5195952457743</v>
      </c>
      <c r="G51" s="44">
        <v>5098</v>
      </c>
      <c r="H51" s="44">
        <v>-4.3E-3</v>
      </c>
      <c r="I51" s="44">
        <v>51362.436000000002</v>
      </c>
      <c r="J51" s="44" t="s">
        <v>521</v>
      </c>
      <c r="K51" s="44" t="s">
        <v>522</v>
      </c>
      <c r="L51" s="44" t="s">
        <v>518</v>
      </c>
      <c r="N51" s="44" t="s">
        <v>537</v>
      </c>
    </row>
    <row r="52" spans="1:14">
      <c r="A52" s="27" t="str">
        <f t="shared" si="4"/>
        <v>Hastuerk E</v>
      </c>
      <c r="B52" s="4" t="str">
        <f t="shared" si="5"/>
        <v>II</v>
      </c>
      <c r="C52" s="27">
        <f t="shared" si="6"/>
        <v>52070.323100000001</v>
      </c>
      <c r="D52" s="44" t="str">
        <f t="shared" si="7"/>
        <v>UBV</v>
      </c>
      <c r="E52" s="154">
        <f>VLOOKUP(C52,Active!C$21:E$134,3,FALSE)</f>
        <v>10000.523905533126</v>
      </c>
      <c r="G52" s="44">
        <v>6466</v>
      </c>
      <c r="H52" s="44">
        <v>-5.1999999999999998E-3</v>
      </c>
      <c r="I52" s="44">
        <v>52070.323100000001</v>
      </c>
      <c r="J52" s="44" t="s">
        <v>521</v>
      </c>
      <c r="K52" s="44" t="s">
        <v>538</v>
      </c>
      <c r="L52" s="44" t="s">
        <v>539</v>
      </c>
      <c r="N52" s="44" t="s">
        <v>540</v>
      </c>
    </row>
    <row r="53" spans="1:14">
      <c r="A53" s="27" t="str">
        <f t="shared" si="4"/>
        <v>Albayrak B</v>
      </c>
      <c r="B53" s="4" t="str">
        <f t="shared" si="5"/>
        <v>I</v>
      </c>
      <c r="C53" s="27">
        <f t="shared" si="6"/>
        <v>52375.367700000003</v>
      </c>
      <c r="D53" s="44" t="str">
        <f t="shared" si="7"/>
        <v>UBV</v>
      </c>
      <c r="E53" s="154">
        <f>VLOOKUP(C53,Active!C$21:E$134,3,FALSE)</f>
        <v>10590.027977057925</v>
      </c>
      <c r="G53" s="44">
        <v>7055</v>
      </c>
      <c r="H53" s="44">
        <v>-3.7000000000000002E-3</v>
      </c>
      <c r="I53" s="44">
        <v>52375.367700000003</v>
      </c>
      <c r="J53" s="44" t="s">
        <v>515</v>
      </c>
      <c r="K53" s="44" t="s">
        <v>538</v>
      </c>
      <c r="L53" s="44" t="s">
        <v>541</v>
      </c>
      <c r="N53" s="44" t="s">
        <v>540</v>
      </c>
    </row>
    <row r="54" spans="1:14">
      <c r="A54" s="27" t="str">
        <f t="shared" si="4"/>
        <v>Mueyesseroglu Z</v>
      </c>
      <c r="B54" s="4" t="str">
        <f t="shared" si="5"/>
        <v>II</v>
      </c>
      <c r="C54" s="27">
        <f t="shared" si="6"/>
        <v>52740.4401</v>
      </c>
      <c r="D54" s="44" t="str">
        <f t="shared" si="7"/>
        <v>UBV</v>
      </c>
      <c r="E54" s="154">
        <f>VLOOKUP(C54,Active!C$21:E$134,3,FALSE)</f>
        <v>11295.536831177382</v>
      </c>
      <c r="G54" s="44">
        <v>7761</v>
      </c>
      <c r="H54" s="44">
        <v>-1.5E-3</v>
      </c>
      <c r="I54" s="44">
        <v>52740.4401</v>
      </c>
      <c r="J54" s="44" t="s">
        <v>521</v>
      </c>
      <c r="K54" s="44" t="s">
        <v>538</v>
      </c>
      <c r="L54" s="44" t="s">
        <v>542</v>
      </c>
      <c r="N54" s="44" t="s">
        <v>543</v>
      </c>
    </row>
    <row r="55" spans="1:14">
      <c r="A55" s="27" t="str">
        <f t="shared" si="4"/>
        <v>Kutdemir E</v>
      </c>
      <c r="B55" s="4" t="str">
        <f t="shared" si="5"/>
        <v>II</v>
      </c>
      <c r="C55" s="27">
        <f t="shared" si="6"/>
        <v>52757.514199999998</v>
      </c>
      <c r="D55" s="44" t="str">
        <f t="shared" si="7"/>
        <v>BV</v>
      </c>
      <c r="E55" s="154">
        <f>VLOOKUP(C55,Active!C$21:E$134,3,FALSE)</f>
        <v>11328.532830672604</v>
      </c>
      <c r="G55" s="44">
        <v>7794</v>
      </c>
      <c r="H55" s="44">
        <v>-3.5999999999999999E-3</v>
      </c>
      <c r="I55" s="44">
        <v>52757.514199999998</v>
      </c>
      <c r="J55" s="44" t="s">
        <v>521</v>
      </c>
      <c r="K55" s="44" t="s">
        <v>522</v>
      </c>
      <c r="L55" s="44" t="s">
        <v>544</v>
      </c>
      <c r="N55" s="44" t="s">
        <v>545</v>
      </c>
    </row>
    <row r="56" spans="1:14">
      <c r="A56" s="27" t="str">
        <f t="shared" si="4"/>
        <v>Kutdemir E</v>
      </c>
      <c r="B56" s="4" t="str">
        <f t="shared" si="5"/>
        <v>II</v>
      </c>
      <c r="C56" s="27">
        <f t="shared" si="6"/>
        <v>52813.3986</v>
      </c>
      <c r="D56" s="44" t="str">
        <f t="shared" si="7"/>
        <v>BV</v>
      </c>
      <c r="E56" s="154">
        <f>VLOOKUP(C56,Active!C$21:E$134,3,FALSE)</f>
        <v>11436.530419663597</v>
      </c>
      <c r="G56" s="44">
        <v>7902</v>
      </c>
      <c r="H56" s="44">
        <v>-5.1000000000000004E-3</v>
      </c>
      <c r="I56" s="44">
        <v>52813.3986</v>
      </c>
      <c r="J56" s="44" t="s">
        <v>521</v>
      </c>
      <c r="K56" s="44" t="s">
        <v>522</v>
      </c>
      <c r="L56" s="44" t="s">
        <v>544</v>
      </c>
      <c r="N56" s="44" t="s">
        <v>545</v>
      </c>
    </row>
    <row r="57" spans="1:14">
      <c r="A57" s="27" t="str">
        <f t="shared" si="4"/>
        <v>Ehrenberger R</v>
      </c>
      <c r="B57" s="4" t="str">
        <f t="shared" si="5"/>
        <v>I</v>
      </c>
      <c r="C57" s="27">
        <f t="shared" si="6"/>
        <v>52835.3914</v>
      </c>
      <c r="D57" s="44" t="str">
        <f t="shared" si="7"/>
        <v>ccdC</v>
      </c>
      <c r="E57" s="154" t="e">
        <f>VLOOKUP(C57,Active!C$21:E$134,3,FALSE)</f>
        <v>#N/A</v>
      </c>
      <c r="G57" s="44">
        <v>7944</v>
      </c>
      <c r="H57" s="44">
        <v>-3.7000000000000002E-3</v>
      </c>
      <c r="I57" s="44">
        <v>52835.3914</v>
      </c>
      <c r="J57" s="44" t="s">
        <v>515</v>
      </c>
      <c r="K57" s="44" t="s">
        <v>579</v>
      </c>
      <c r="L57" s="44" t="s">
        <v>580</v>
      </c>
      <c r="N57" s="44" t="s">
        <v>581</v>
      </c>
    </row>
    <row r="58" spans="1:14">
      <c r="A58" s="27" t="str">
        <f t="shared" si="4"/>
        <v>Nakajima Kazuhir</v>
      </c>
      <c r="B58" s="4" t="str">
        <f t="shared" si="5"/>
        <v>II</v>
      </c>
      <c r="C58" s="27">
        <f t="shared" si="6"/>
        <v>53119.219599999997</v>
      </c>
      <c r="D58" s="44" t="str">
        <f t="shared" si="7"/>
        <v>V</v>
      </c>
      <c r="E58" s="154">
        <f>VLOOKUP(C58,Active!C$21:E$134,3,FALSE)</f>
        <v>12027.534897886724</v>
      </c>
      <c r="G58" s="44">
        <v>8493</v>
      </c>
      <c r="H58" s="44">
        <v>-4.1999999999999997E-3</v>
      </c>
      <c r="I58" s="44">
        <v>53119.219599999997</v>
      </c>
      <c r="J58" s="44" t="s">
        <v>521</v>
      </c>
      <c r="K58" s="44" t="s">
        <v>132</v>
      </c>
      <c r="L58" s="44" t="s">
        <v>546</v>
      </c>
      <c r="M58" s="44" t="s">
        <v>547</v>
      </c>
    </row>
    <row r="59" spans="1:14">
      <c r="A59" s="27" t="str">
        <f t="shared" si="4"/>
        <v>Quinan S B</v>
      </c>
      <c r="B59" s="4" t="str">
        <f t="shared" si="5"/>
        <v>I</v>
      </c>
      <c r="C59" s="27">
        <f t="shared" si="6"/>
        <v>53413.3989</v>
      </c>
      <c r="D59" s="44" t="str">
        <f t="shared" si="7"/>
        <v>B</v>
      </c>
      <c r="E59" s="154" t="e">
        <f>VLOOKUP(C59,Active!C$21:E$134,3,FALSE)</f>
        <v>#N/A</v>
      </c>
      <c r="G59" s="44">
        <v>9061</v>
      </c>
      <c r="H59" s="44">
        <v>-1.2999999999999999E-3</v>
      </c>
      <c r="I59" s="44">
        <v>53413.3989</v>
      </c>
      <c r="J59" s="44" t="s">
        <v>515</v>
      </c>
      <c r="K59" s="44" t="s">
        <v>69</v>
      </c>
      <c r="L59" s="44" t="s">
        <v>548</v>
      </c>
      <c r="N59" s="44" t="s">
        <v>549</v>
      </c>
    </row>
    <row r="60" spans="1:14">
      <c r="A60" s="27" t="str">
        <f t="shared" si="4"/>
        <v>Quinan S B</v>
      </c>
      <c r="B60" s="4" t="str">
        <f t="shared" si="5"/>
        <v>I</v>
      </c>
      <c r="C60" s="27">
        <f t="shared" si="6"/>
        <v>53413.398999999998</v>
      </c>
      <c r="D60" s="44" t="str">
        <f t="shared" si="7"/>
        <v>V</v>
      </c>
      <c r="E60" s="154">
        <f>VLOOKUP(C60,Active!C$21:E$134,3,FALSE)</f>
        <v>12596.041778712422</v>
      </c>
      <c r="G60" s="44">
        <v>9061</v>
      </c>
      <c r="H60" s="44">
        <v>-1.1999999999999999E-3</v>
      </c>
      <c r="I60" s="44">
        <v>53413.398999999998</v>
      </c>
      <c r="J60" s="44" t="s">
        <v>515</v>
      </c>
      <c r="K60" s="44" t="s">
        <v>132</v>
      </c>
      <c r="L60" s="44" t="s">
        <v>548</v>
      </c>
      <c r="N60" s="44" t="s">
        <v>549</v>
      </c>
    </row>
    <row r="61" spans="1:14">
      <c r="A61" s="27" t="str">
        <f t="shared" si="4"/>
        <v>Quinan S B</v>
      </c>
      <c r="B61" s="4" t="str">
        <f t="shared" si="5"/>
        <v>I</v>
      </c>
      <c r="C61" s="27">
        <f t="shared" si="6"/>
        <v>53413.399100000002</v>
      </c>
      <c r="D61" s="44" t="str">
        <f t="shared" si="7"/>
        <v>R</v>
      </c>
      <c r="E61" s="154" t="e">
        <f>VLOOKUP(C61,Active!C$21:E$134,3,FALSE)</f>
        <v>#N/A</v>
      </c>
      <c r="G61" s="44">
        <v>9061</v>
      </c>
      <c r="H61" s="44">
        <v>-1.1000000000000001E-3</v>
      </c>
      <c r="I61" s="44">
        <v>53413.399100000002</v>
      </c>
      <c r="J61" s="44" t="s">
        <v>515</v>
      </c>
      <c r="K61" s="44" t="s">
        <v>112</v>
      </c>
      <c r="L61" s="44" t="s">
        <v>548</v>
      </c>
      <c r="N61" s="44" t="s">
        <v>549</v>
      </c>
    </row>
    <row r="62" spans="1:14">
      <c r="A62" s="27" t="str">
        <f t="shared" si="4"/>
        <v>Agerer Franz</v>
      </c>
      <c r="B62" s="4" t="str">
        <f t="shared" si="5"/>
        <v>I</v>
      </c>
      <c r="C62" s="27">
        <f t="shared" si="6"/>
        <v>53461.521399999998</v>
      </c>
      <c r="D62" s="44" t="str">
        <f t="shared" si="7"/>
        <v>ccd</v>
      </c>
      <c r="E62" s="154">
        <f>VLOOKUP(C62,Active!C$21:E$134,3,FALSE)</f>
        <v>12689.039165755317</v>
      </c>
      <c r="G62" s="44">
        <v>9154</v>
      </c>
      <c r="H62" s="44">
        <v>-2.7000000000000001E-3</v>
      </c>
      <c r="I62" s="44">
        <v>53461.521399999998</v>
      </c>
      <c r="J62" s="44" t="s">
        <v>515</v>
      </c>
      <c r="K62" s="44" t="s">
        <v>158</v>
      </c>
      <c r="L62" s="44" t="s">
        <v>518</v>
      </c>
      <c r="N62" s="44" t="s">
        <v>550</v>
      </c>
    </row>
    <row r="63" spans="1:14">
      <c r="A63" s="27" t="str">
        <f t="shared" si="4"/>
        <v>Quinan S B</v>
      </c>
      <c r="B63" s="4" t="str">
        <f t="shared" si="5"/>
        <v>II</v>
      </c>
      <c r="C63" s="27">
        <f t="shared" si="6"/>
        <v>53475.230300000003</v>
      </c>
      <c r="D63" s="44" t="str">
        <f t="shared" si="7"/>
        <v>R</v>
      </c>
      <c r="E63" s="154" t="e">
        <f>VLOOKUP(C63,Active!C$21:E$134,3,FALSE)</f>
        <v>#N/A</v>
      </c>
      <c r="G63" s="44">
        <v>9181</v>
      </c>
      <c r="H63" s="44">
        <v>-7.3000000000000001E-3</v>
      </c>
      <c r="I63" s="44">
        <v>53475.230300000003</v>
      </c>
      <c r="J63" s="44" t="s">
        <v>521</v>
      </c>
      <c r="K63" s="44" t="s">
        <v>112</v>
      </c>
      <c r="L63" s="44" t="s">
        <v>548</v>
      </c>
      <c r="N63" s="44" t="s">
        <v>549</v>
      </c>
    </row>
    <row r="64" spans="1:14">
      <c r="A64" s="27" t="str">
        <f t="shared" si="4"/>
        <v>Quinan S B</v>
      </c>
      <c r="B64" s="4" t="str">
        <f t="shared" si="5"/>
        <v>II</v>
      </c>
      <c r="C64" s="27">
        <f t="shared" si="6"/>
        <v>53475.232100000001</v>
      </c>
      <c r="D64" s="44" t="str">
        <f t="shared" si="7"/>
        <v>V</v>
      </c>
      <c r="E64" s="154" t="e">
        <f>VLOOKUP(C64,Active!C$21:E$134,3,FALSE)</f>
        <v>#N/A</v>
      </c>
      <c r="G64" s="44">
        <v>9181</v>
      </c>
      <c r="H64" s="44">
        <v>-5.4999999999999997E-3</v>
      </c>
      <c r="I64" s="44">
        <v>53475.232100000001</v>
      </c>
      <c r="J64" s="44" t="s">
        <v>521</v>
      </c>
      <c r="K64" s="44" t="s">
        <v>132</v>
      </c>
      <c r="L64" s="44" t="s">
        <v>548</v>
      </c>
      <c r="N64" s="44" t="s">
        <v>549</v>
      </c>
    </row>
    <row r="65" spans="1:14">
      <c r="A65" s="27" t="str">
        <f t="shared" si="4"/>
        <v>Quinan S B</v>
      </c>
      <c r="B65" s="4" t="str">
        <f t="shared" si="5"/>
        <v>II</v>
      </c>
      <c r="C65" s="27">
        <f t="shared" si="6"/>
        <v>53475.2376</v>
      </c>
      <c r="D65" s="44" t="str">
        <f t="shared" si="7"/>
        <v>B</v>
      </c>
      <c r="E65" s="154" t="e">
        <f>VLOOKUP(C65,Active!C$21:E$134,3,FALSE)</f>
        <v>#N/A</v>
      </c>
      <c r="G65" s="44">
        <v>9181</v>
      </c>
      <c r="H65" s="44">
        <v>0</v>
      </c>
      <c r="I65" s="44">
        <v>53475.2376</v>
      </c>
      <c r="J65" s="44" t="s">
        <v>521</v>
      </c>
      <c r="K65" s="44" t="s">
        <v>69</v>
      </c>
      <c r="L65" s="44" t="s">
        <v>548</v>
      </c>
      <c r="N65" s="44" t="s">
        <v>549</v>
      </c>
    </row>
    <row r="66" spans="1:14">
      <c r="A66" s="27" t="str">
        <f t="shared" si="4"/>
        <v>Quinan S B</v>
      </c>
      <c r="B66" s="4" t="str">
        <f t="shared" si="5"/>
        <v>II</v>
      </c>
      <c r="C66" s="27">
        <f t="shared" si="6"/>
        <v>53476.268100000001</v>
      </c>
      <c r="D66" s="44" t="str">
        <f t="shared" si="7"/>
        <v>R</v>
      </c>
      <c r="E66" s="154" t="e">
        <f>VLOOKUP(C66,Active!C$21:E$134,3,FALSE)</f>
        <v>#N/A</v>
      </c>
      <c r="G66" s="44">
        <v>9183</v>
      </c>
      <c r="H66" s="44">
        <v>-4.4000000000000003E-3</v>
      </c>
      <c r="I66" s="44">
        <v>53476.268100000001</v>
      </c>
      <c r="J66" s="44" t="s">
        <v>521</v>
      </c>
      <c r="K66" s="44" t="s">
        <v>112</v>
      </c>
      <c r="L66" s="44" t="s">
        <v>548</v>
      </c>
      <c r="N66" s="44" t="s">
        <v>549</v>
      </c>
    </row>
    <row r="67" spans="1:14">
      <c r="A67" s="27" t="str">
        <f t="shared" si="4"/>
        <v>Quinan S B</v>
      </c>
      <c r="B67" s="4" t="str">
        <f t="shared" si="5"/>
        <v>II</v>
      </c>
      <c r="C67" s="27">
        <f t="shared" si="6"/>
        <v>53476.269099999998</v>
      </c>
      <c r="D67" s="44" t="str">
        <f t="shared" si="7"/>
        <v>V</v>
      </c>
      <c r="E67" s="154" t="e">
        <f>VLOOKUP(C67,Active!C$21:E$134,3,FALSE)</f>
        <v>#N/A</v>
      </c>
      <c r="G67" s="44">
        <v>9183</v>
      </c>
      <c r="H67" s="44">
        <v>-3.3999999999999998E-3</v>
      </c>
      <c r="I67" s="44">
        <v>53476.269099999998</v>
      </c>
      <c r="J67" s="44" t="s">
        <v>521</v>
      </c>
      <c r="K67" s="44" t="s">
        <v>132</v>
      </c>
      <c r="L67" s="44" t="s">
        <v>548</v>
      </c>
      <c r="N67" s="44" t="s">
        <v>549</v>
      </c>
    </row>
    <row r="68" spans="1:14">
      <c r="A68" s="27" t="str">
        <f t="shared" si="4"/>
        <v>Quinan S B</v>
      </c>
      <c r="B68" s="4" t="str">
        <f t="shared" si="5"/>
        <v>II</v>
      </c>
      <c r="C68" s="27">
        <f t="shared" si="6"/>
        <v>53476.269200000002</v>
      </c>
      <c r="D68" s="44" t="str">
        <f t="shared" si="7"/>
        <v>B</v>
      </c>
      <c r="E68" s="154" t="e">
        <f>VLOOKUP(C68,Active!C$21:E$134,3,FALSE)</f>
        <v>#N/A</v>
      </c>
      <c r="G68" s="44">
        <v>9183</v>
      </c>
      <c r="H68" s="44">
        <v>-3.3E-3</v>
      </c>
      <c r="I68" s="44">
        <v>53476.269200000002</v>
      </c>
      <c r="J68" s="44" t="s">
        <v>521</v>
      </c>
      <c r="K68" s="44" t="s">
        <v>69</v>
      </c>
      <c r="L68" s="44" t="s">
        <v>548</v>
      </c>
      <c r="N68" s="44" t="s">
        <v>549</v>
      </c>
    </row>
    <row r="69" spans="1:14">
      <c r="A69" s="27" t="str">
        <f t="shared" si="4"/>
        <v>Ehrenberger R</v>
      </c>
      <c r="B69" s="4" t="str">
        <f t="shared" si="5"/>
        <v>I</v>
      </c>
      <c r="C69" s="27">
        <f t="shared" si="6"/>
        <v>53485.327700000002</v>
      </c>
      <c r="D69" s="44" t="str">
        <f t="shared" si="7"/>
        <v>ccdR</v>
      </c>
      <c r="E69" s="154" t="e">
        <f>VLOOKUP(C69,Active!C$21:E$134,3,FALSE)</f>
        <v>#N/A</v>
      </c>
      <c r="G69" s="44">
        <v>9200</v>
      </c>
      <c r="H69" s="44">
        <v>2.9999999999999997E-4</v>
      </c>
      <c r="I69" s="44">
        <v>53485.327700000002</v>
      </c>
      <c r="J69" s="44" t="s">
        <v>515</v>
      </c>
      <c r="K69" s="44" t="s">
        <v>582</v>
      </c>
      <c r="L69" s="44" t="s">
        <v>580</v>
      </c>
      <c r="N69" s="44" t="s">
        <v>581</v>
      </c>
    </row>
    <row r="70" spans="1:14">
      <c r="A70" s="27" t="str">
        <f t="shared" si="4"/>
        <v>Svoboda P</v>
      </c>
      <c r="B70" s="4" t="str">
        <f t="shared" si="5"/>
        <v>I</v>
      </c>
      <c r="C70" s="27">
        <f t="shared" si="6"/>
        <v>53504.470699999998</v>
      </c>
      <c r="D70" s="44" t="str">
        <f t="shared" si="7"/>
        <v>ccdI</v>
      </c>
      <c r="E70" s="154" t="e">
        <f>VLOOKUP(C70,Active!C$21:E$134,3,FALSE)</f>
        <v>#N/A</v>
      </c>
      <c r="G70" s="44">
        <v>9237</v>
      </c>
      <c r="H70" s="44">
        <v>-2.8E-3</v>
      </c>
      <c r="I70" s="44">
        <v>53504.470699999998</v>
      </c>
      <c r="J70" s="44" t="s">
        <v>515</v>
      </c>
      <c r="K70" s="44" t="s">
        <v>583</v>
      </c>
      <c r="L70" s="44" t="s">
        <v>584</v>
      </c>
      <c r="N70" s="44" t="s">
        <v>585</v>
      </c>
    </row>
    <row r="71" spans="1:14">
      <c r="A71" s="27" t="str">
        <f t="shared" si="4"/>
        <v>Svoboda P</v>
      </c>
      <c r="B71" s="4" t="str">
        <f t="shared" si="5"/>
        <v>I</v>
      </c>
      <c r="C71" s="27">
        <f t="shared" si="6"/>
        <v>53504.471400000002</v>
      </c>
      <c r="D71" s="44" t="str">
        <f t="shared" si="7"/>
        <v>ccdV</v>
      </c>
      <c r="E71" s="154" t="e">
        <f>VLOOKUP(C71,Active!C$21:E$134,3,FALSE)</f>
        <v>#N/A</v>
      </c>
      <c r="G71" s="44">
        <v>9237</v>
      </c>
      <c r="H71" s="44">
        <v>-2.0999999999999999E-3</v>
      </c>
      <c r="I71" s="44">
        <v>53504.471400000002</v>
      </c>
      <c r="J71" s="44" t="s">
        <v>515</v>
      </c>
      <c r="K71" s="44" t="s">
        <v>586</v>
      </c>
      <c r="L71" s="44" t="s">
        <v>584</v>
      </c>
      <c r="N71" s="44" t="s">
        <v>585</v>
      </c>
    </row>
    <row r="72" spans="1:14">
      <c r="A72" s="27" t="str">
        <f t="shared" si="4"/>
        <v>Svoboda P</v>
      </c>
      <c r="B72" s="4" t="str">
        <f t="shared" si="5"/>
        <v>I</v>
      </c>
      <c r="C72" s="27">
        <f t="shared" si="6"/>
        <v>53504.472800000003</v>
      </c>
      <c r="D72" s="44" t="str">
        <f t="shared" si="7"/>
        <v>ccdR</v>
      </c>
      <c r="E72" s="154" t="e">
        <f>VLOOKUP(C72,Active!C$21:E$134,3,FALSE)</f>
        <v>#N/A</v>
      </c>
      <c r="G72" s="44">
        <v>9237</v>
      </c>
      <c r="H72" s="44">
        <v>-6.9999999999999999E-4</v>
      </c>
      <c r="I72" s="44">
        <v>53504.472800000003</v>
      </c>
      <c r="J72" s="44" t="s">
        <v>515</v>
      </c>
      <c r="K72" s="44" t="s">
        <v>582</v>
      </c>
      <c r="L72" s="44" t="s">
        <v>584</v>
      </c>
      <c r="N72" s="44" t="s">
        <v>585</v>
      </c>
    </row>
    <row r="73" spans="1:14">
      <c r="A73" s="27" t="str">
        <f t="shared" si="4"/>
        <v>Svoboda P</v>
      </c>
      <c r="B73" s="4" t="str">
        <f t="shared" si="5"/>
        <v>I</v>
      </c>
      <c r="C73" s="27">
        <f t="shared" si="6"/>
        <v>53504.4735</v>
      </c>
      <c r="D73" s="44" t="str">
        <f t="shared" si="7"/>
        <v>ccdB</v>
      </c>
      <c r="E73" s="154" t="e">
        <f>VLOOKUP(C73,Active!C$21:E$134,3,FALSE)</f>
        <v>#N/A</v>
      </c>
      <c r="G73" s="44">
        <v>9237</v>
      </c>
      <c r="H73" s="44">
        <v>0</v>
      </c>
      <c r="I73" s="44">
        <v>53504.4735</v>
      </c>
      <c r="J73" s="44" t="s">
        <v>515</v>
      </c>
      <c r="K73" s="44" t="s">
        <v>587</v>
      </c>
      <c r="L73" s="44" t="s">
        <v>584</v>
      </c>
      <c r="N73" s="44" t="s">
        <v>585</v>
      </c>
    </row>
    <row r="74" spans="1:14">
      <c r="A74" s="27" t="str">
        <f t="shared" si="4"/>
        <v>Kabadayi O</v>
      </c>
      <c r="B74" s="4" t="str">
        <f t="shared" si="5"/>
        <v>I</v>
      </c>
      <c r="C74" s="27">
        <f t="shared" si="6"/>
        <v>53545.350899999998</v>
      </c>
      <c r="D74" s="44" t="str">
        <f t="shared" si="7"/>
        <v>BV</v>
      </c>
      <c r="E74" s="154">
        <f>VLOOKUP(C74,Active!C$21:E$134,3,FALSE)</f>
        <v>12851.041153542965</v>
      </c>
      <c r="G74" s="44">
        <v>9316</v>
      </c>
      <c r="H74" s="44">
        <v>-2.0999999999999999E-3</v>
      </c>
      <c r="I74" s="44">
        <v>53545.350899999998</v>
      </c>
      <c r="J74" s="44" t="s">
        <v>515</v>
      </c>
      <c r="K74" s="44" t="s">
        <v>522</v>
      </c>
      <c r="L74" s="44" t="s">
        <v>551</v>
      </c>
      <c r="N74" s="44" t="s">
        <v>552</v>
      </c>
    </row>
    <row r="75" spans="1:14">
      <c r="A75" s="27" t="str">
        <f t="shared" ref="A75:A92" si="8">L75</f>
        <v>Nelson Robert</v>
      </c>
      <c r="B75" s="4" t="str">
        <f t="shared" ref="B75:B92" si="9">IF(J75="s","II","I")</f>
        <v>II</v>
      </c>
      <c r="C75" s="27">
        <f t="shared" ref="C75:C92" si="10">I75</f>
        <v>54131.894999999997</v>
      </c>
      <c r="D75" s="44" t="str">
        <f t="shared" ref="D75:D92" si="11">K75</f>
        <v>R</v>
      </c>
      <c r="E75" s="154">
        <f>VLOOKUP(C75,Active!C$21:E$134,3,FALSE)</f>
        <v>13984.547975426871</v>
      </c>
      <c r="G75" s="44">
        <v>10450</v>
      </c>
      <c r="H75" s="44">
        <v>-1.9E-3</v>
      </c>
      <c r="I75" s="44">
        <v>54131.894999999997</v>
      </c>
      <c r="J75" s="44" t="s">
        <v>521</v>
      </c>
      <c r="K75" s="44" t="s">
        <v>112</v>
      </c>
      <c r="L75" s="44" t="s">
        <v>553</v>
      </c>
      <c r="N75" s="44" t="s">
        <v>554</v>
      </c>
    </row>
    <row r="76" spans="1:14">
      <c r="A76" s="27" t="str">
        <f t="shared" si="8"/>
        <v>Itoh Hiroshi</v>
      </c>
      <c r="B76" s="4" t="str">
        <f t="shared" si="9"/>
        <v>I</v>
      </c>
      <c r="C76" s="27">
        <f t="shared" si="10"/>
        <v>54547.161899999999</v>
      </c>
      <c r="D76" s="44" t="str">
        <f t="shared" si="11"/>
        <v>V</v>
      </c>
      <c r="E76" s="154">
        <f>VLOOKUP(C76,Active!C$21:E$134,3,FALSE)</f>
        <v>14787.058586398125</v>
      </c>
      <c r="G76" s="44">
        <v>11252</v>
      </c>
      <c r="H76" s="44">
        <v>2.5000000000000001E-3</v>
      </c>
      <c r="I76" s="44">
        <v>54547.161899999999</v>
      </c>
      <c r="J76" s="44" t="s">
        <v>515</v>
      </c>
      <c r="K76" s="44" t="s">
        <v>132</v>
      </c>
      <c r="L76" s="44" t="s">
        <v>555</v>
      </c>
      <c r="N76" s="44" t="s">
        <v>556</v>
      </c>
    </row>
    <row r="77" spans="1:14">
      <c r="A77" s="27" t="str">
        <f t="shared" si="8"/>
        <v>Ehrenberger Roma</v>
      </c>
      <c r="B77" s="4" t="str">
        <f t="shared" si="9"/>
        <v>I</v>
      </c>
      <c r="C77" s="27">
        <f t="shared" si="10"/>
        <v>54554.403899999998</v>
      </c>
      <c r="D77" s="44" t="str">
        <f t="shared" si="11"/>
        <v>R</v>
      </c>
      <c r="E77" s="154" t="e">
        <f>VLOOKUP(C77,Active!C$21:E$134,3,FALSE)</f>
        <v>#N/A</v>
      </c>
      <c r="G77" s="44">
        <v>11266</v>
      </c>
      <c r="H77" s="44">
        <v>0</v>
      </c>
      <c r="I77" s="44">
        <v>54554.403899999998</v>
      </c>
      <c r="J77" s="44" t="s">
        <v>515</v>
      </c>
      <c r="K77" s="44" t="s">
        <v>112</v>
      </c>
      <c r="L77" s="44" t="s">
        <v>588</v>
      </c>
      <c r="M77" s="44" t="s">
        <v>589</v>
      </c>
    </row>
    <row r="78" spans="1:14">
      <c r="A78" s="27" t="str">
        <f t="shared" si="8"/>
        <v>Nelson Robert</v>
      </c>
      <c r="B78" s="4" t="str">
        <f t="shared" si="9"/>
        <v>II</v>
      </c>
      <c r="C78" s="27">
        <f t="shared" si="10"/>
        <v>54557.7673</v>
      </c>
      <c r="D78" s="44" t="str">
        <f t="shared" si="11"/>
        <v>R</v>
      </c>
      <c r="E78" s="154">
        <f>VLOOKUP(C78,Active!C$21:E$134,3,FALSE)</f>
        <v>14807.553709013471</v>
      </c>
      <c r="G78" s="44">
        <v>11273</v>
      </c>
      <c r="H78" s="44">
        <v>-8.0000000000000004E-4</v>
      </c>
      <c r="I78" s="44">
        <v>54557.7673</v>
      </c>
      <c r="J78" s="44" t="s">
        <v>521</v>
      </c>
      <c r="K78" s="44" t="s">
        <v>112</v>
      </c>
      <c r="L78" s="44" t="s">
        <v>553</v>
      </c>
      <c r="N78" s="44" t="s">
        <v>557</v>
      </c>
    </row>
    <row r="79" spans="1:14">
      <c r="A79" s="27" t="str">
        <f t="shared" si="8"/>
        <v>Yilmaz M</v>
      </c>
      <c r="B79" s="4" t="str">
        <f t="shared" si="9"/>
        <v>I</v>
      </c>
      <c r="C79" s="27">
        <f t="shared" si="10"/>
        <v>54656.342900000003</v>
      </c>
      <c r="D79" s="44" t="str">
        <f t="shared" si="11"/>
        <v>BVR</v>
      </c>
      <c r="E79" s="154">
        <f>VLOOKUP(C79,Active!C$21:E$134,3,FALSE)</f>
        <v>14998.052795222511</v>
      </c>
      <c r="G79" s="44">
        <v>11463</v>
      </c>
      <c r="H79" s="44">
        <v>-1E-3</v>
      </c>
      <c r="I79" s="44">
        <v>54656.342900000003</v>
      </c>
      <c r="J79" s="44" t="s">
        <v>515</v>
      </c>
      <c r="K79" s="44" t="s">
        <v>558</v>
      </c>
      <c r="L79" s="44" t="s">
        <v>559</v>
      </c>
      <c r="N79" s="44" t="s">
        <v>560</v>
      </c>
    </row>
    <row r="80" spans="1:14">
      <c r="A80" s="27" t="str">
        <f t="shared" si="8"/>
        <v>Oetztuerk D</v>
      </c>
      <c r="B80" s="4" t="str">
        <f t="shared" si="9"/>
        <v>II</v>
      </c>
      <c r="C80" s="27">
        <f t="shared" si="10"/>
        <v>54665.402600000001</v>
      </c>
      <c r="D80" s="44" t="str">
        <f t="shared" si="11"/>
        <v>BVR</v>
      </c>
      <c r="E80" s="154">
        <f>VLOOKUP(C80,Active!C$21:E$134,3,FALSE)</f>
        <v>15015.560825316445</v>
      </c>
      <c r="G80" s="44">
        <v>11481</v>
      </c>
      <c r="H80" s="44">
        <v>2.3999999999999998E-3</v>
      </c>
      <c r="I80" s="44">
        <v>54665.402600000001</v>
      </c>
      <c r="J80" s="44" t="s">
        <v>521</v>
      </c>
      <c r="K80" s="44" t="s">
        <v>558</v>
      </c>
      <c r="L80" s="44" t="s">
        <v>561</v>
      </c>
      <c r="N80" s="44" t="s">
        <v>560</v>
      </c>
    </row>
    <row r="81" spans="1:15">
      <c r="A81" s="27" t="str">
        <f t="shared" si="8"/>
        <v>Tacspinar Oe</v>
      </c>
      <c r="B81" s="4" t="str">
        <f t="shared" si="9"/>
        <v>I</v>
      </c>
      <c r="C81" s="27">
        <f t="shared" si="10"/>
        <v>54671.349099999999</v>
      </c>
      <c r="D81" s="44" t="str">
        <f t="shared" si="11"/>
        <v>BV</v>
      </c>
      <c r="E81" s="154">
        <f>VLOOKUP(C81,Active!C$21:E$134,3,FALSE)</f>
        <v>15027.052541482937</v>
      </c>
      <c r="G81" s="44">
        <v>11492</v>
      </c>
      <c r="H81" s="44">
        <v>-1.1999999999999999E-3</v>
      </c>
      <c r="I81" s="44">
        <v>54671.349099999999</v>
      </c>
      <c r="J81" s="44" t="s">
        <v>515</v>
      </c>
      <c r="K81" s="44" t="s">
        <v>522</v>
      </c>
      <c r="L81" s="44" t="s">
        <v>562</v>
      </c>
      <c r="N81" s="44" t="s">
        <v>560</v>
      </c>
    </row>
    <row r="82" spans="1:15">
      <c r="A82" s="27" t="str">
        <f t="shared" si="8"/>
        <v>Tacspinar Oe</v>
      </c>
      <c r="B82" s="4" t="str">
        <f t="shared" si="9"/>
        <v>II</v>
      </c>
      <c r="C82" s="27">
        <f t="shared" si="10"/>
        <v>54678.337699999996</v>
      </c>
      <c r="D82" s="44" t="str">
        <f t="shared" si="11"/>
        <v>BV</v>
      </c>
      <c r="E82" s="154">
        <f>VLOOKUP(C82,Active!C$21:E$134,3,FALSE)</f>
        <v>15040.558134285617</v>
      </c>
      <c r="G82" s="44">
        <v>11506</v>
      </c>
      <c r="H82" s="44">
        <v>8.9999999999999998E-4</v>
      </c>
      <c r="I82" s="44">
        <v>54678.337699999996</v>
      </c>
      <c r="J82" s="44" t="s">
        <v>521</v>
      </c>
      <c r="K82" s="44" t="s">
        <v>522</v>
      </c>
      <c r="L82" s="44" t="s">
        <v>562</v>
      </c>
      <c r="N82" s="44" t="s">
        <v>560</v>
      </c>
    </row>
    <row r="83" spans="1:15">
      <c r="A83" s="27" t="str">
        <f t="shared" si="8"/>
        <v>Ay Z</v>
      </c>
      <c r="B83" s="4" t="str">
        <f t="shared" si="9"/>
        <v>I</v>
      </c>
      <c r="C83" s="27">
        <f t="shared" si="10"/>
        <v>54699.294000000002</v>
      </c>
      <c r="D83" s="44" t="str">
        <f t="shared" si="11"/>
        <v>BVR</v>
      </c>
      <c r="E83" s="154">
        <f>VLOOKUP(C83,Active!C$21:E$134,3,FALSE)</f>
        <v>15081.056553776072</v>
      </c>
      <c r="G83" s="44">
        <v>11546</v>
      </c>
      <c r="H83" s="44">
        <v>6.9999999999999999E-4</v>
      </c>
      <c r="I83" s="44">
        <v>54699.294000000002</v>
      </c>
      <c r="J83" s="44" t="s">
        <v>515</v>
      </c>
      <c r="K83" s="44" t="s">
        <v>558</v>
      </c>
      <c r="L83" s="44" t="s">
        <v>563</v>
      </c>
      <c r="O83" s="44" t="s">
        <v>560</v>
      </c>
    </row>
    <row r="84" spans="1:15">
      <c r="A84" s="27" t="str">
        <f t="shared" si="8"/>
        <v>Ehrenberger Roma</v>
      </c>
      <c r="B84" s="4" t="str">
        <f t="shared" si="9"/>
        <v>II</v>
      </c>
      <c r="C84" s="27">
        <f t="shared" si="10"/>
        <v>54933.446300000003</v>
      </c>
      <c r="D84" s="44" t="str">
        <f t="shared" si="11"/>
        <v>R</v>
      </c>
      <c r="E84" s="154" t="e">
        <f>VLOOKUP(C84,Active!C$21:E$134,3,FALSE)</f>
        <v>#N/A</v>
      </c>
      <c r="G84" s="44">
        <v>11999</v>
      </c>
      <c r="H84" s="44">
        <v>6.9999999999999999E-4</v>
      </c>
      <c r="I84" s="44">
        <v>54933.446300000003</v>
      </c>
      <c r="J84" s="44" t="s">
        <v>521</v>
      </c>
      <c r="K84" s="44" t="s">
        <v>112</v>
      </c>
      <c r="L84" s="44" t="s">
        <v>588</v>
      </c>
      <c r="M84" s="44" t="s">
        <v>590</v>
      </c>
    </row>
    <row r="85" spans="1:15">
      <c r="A85" s="27" t="str">
        <f t="shared" si="8"/>
        <v>Nelson Robert</v>
      </c>
      <c r="B85" s="4" t="str">
        <f t="shared" si="9"/>
        <v>I</v>
      </c>
      <c r="C85" s="27">
        <f t="shared" si="10"/>
        <v>54950.780299999999</v>
      </c>
      <c r="D85" s="44" t="str">
        <f t="shared" si="11"/>
        <v>R</v>
      </c>
      <c r="E85" s="154">
        <f>VLOOKUP(C85,Active!C$21:E$134,3,FALSE)</f>
        <v>15567.058265600195</v>
      </c>
      <c r="G85" s="44">
        <v>12032</v>
      </c>
      <c r="H85" s="44">
        <v>5.0000000000000001E-4</v>
      </c>
      <c r="I85" s="44">
        <v>54950.780299999999</v>
      </c>
      <c r="J85" s="44" t="s">
        <v>515</v>
      </c>
      <c r="K85" s="44" t="s">
        <v>112</v>
      </c>
      <c r="L85" s="44" t="s">
        <v>553</v>
      </c>
      <c r="N85" s="44" t="s">
        <v>564</v>
      </c>
    </row>
    <row r="86" spans="1:15">
      <c r="A86" s="27" t="str">
        <f t="shared" si="8"/>
        <v>Agerer Franz</v>
      </c>
      <c r="B86" s="4" t="str">
        <f t="shared" si="9"/>
        <v>I</v>
      </c>
      <c r="C86" s="27">
        <f t="shared" si="10"/>
        <v>55294.375899999999</v>
      </c>
      <c r="D86" s="44" t="e">
        <f t="shared" si="11"/>
        <v>#NAME?</v>
      </c>
      <c r="E86" s="154">
        <f>VLOOKUP(C86,Active!C$21:E$134,3,FALSE)</f>
        <v>16231.062824795821</v>
      </c>
      <c r="G86" s="44">
        <v>12696</v>
      </c>
      <c r="H86" s="44">
        <v>1.2999999999999999E-3</v>
      </c>
      <c r="I86" s="44">
        <v>55294.375899999999</v>
      </c>
      <c r="J86" s="44" t="s">
        <v>515</v>
      </c>
      <c r="K86" s="44" t="e">
        <f>-Ir</f>
        <v>#NAME?</v>
      </c>
      <c r="L86" s="44" t="s">
        <v>518</v>
      </c>
      <c r="N86" s="44" t="s">
        <v>565</v>
      </c>
    </row>
    <row r="87" spans="1:15">
      <c r="A87" s="27" t="str">
        <f t="shared" si="8"/>
        <v>Diethelm Roger</v>
      </c>
      <c r="B87" s="4" t="str">
        <f t="shared" si="9"/>
        <v>I</v>
      </c>
      <c r="C87" s="27">
        <f t="shared" si="10"/>
        <v>55990.884899999997</v>
      </c>
      <c r="D87" s="44" t="str">
        <f t="shared" si="11"/>
        <v>V</v>
      </c>
      <c r="E87" s="154">
        <f>VLOOKUP(C87,Active!C$21:E$134,3,FALSE)</f>
        <v>17577.078756084768</v>
      </c>
      <c r="G87" s="44">
        <v>14042</v>
      </c>
      <c r="H87" s="44">
        <v>6.4999999999999997E-3</v>
      </c>
      <c r="I87" s="44">
        <v>55990.884899999997</v>
      </c>
      <c r="J87" s="44" t="s">
        <v>515</v>
      </c>
      <c r="K87" s="44" t="s">
        <v>132</v>
      </c>
      <c r="L87" s="44" t="s">
        <v>566</v>
      </c>
      <c r="N87" s="44" t="s">
        <v>572</v>
      </c>
    </row>
    <row r="88" spans="1:15">
      <c r="A88" s="27" t="str">
        <f t="shared" si="8"/>
        <v>Diethelm Roger</v>
      </c>
      <c r="B88" s="4" t="str">
        <f t="shared" si="9"/>
        <v>I</v>
      </c>
      <c r="C88" s="27">
        <f t="shared" si="10"/>
        <v>56074.711499999998</v>
      </c>
      <c r="D88" s="44" t="str">
        <f t="shared" si="11"/>
        <v>V</v>
      </c>
      <c r="E88" s="154">
        <f>VLOOKUP(C88,Active!C$21:E$134,3,FALSE)</f>
        <v>17739.075139571247</v>
      </c>
      <c r="G88" s="44">
        <v>14204</v>
      </c>
      <c r="H88" s="44">
        <v>4.3E-3</v>
      </c>
      <c r="I88" s="44">
        <v>56074.711499999998</v>
      </c>
      <c r="J88" s="44" t="s">
        <v>515</v>
      </c>
      <c r="K88" s="44" t="s">
        <v>132</v>
      </c>
      <c r="L88" s="44" t="s">
        <v>566</v>
      </c>
      <c r="N88" s="44" t="s">
        <v>572</v>
      </c>
    </row>
    <row r="89" spans="1:15">
      <c r="A89" s="27" t="str">
        <f t="shared" si="8"/>
        <v>Agerer Franz</v>
      </c>
      <c r="B89" s="4" t="str">
        <f t="shared" si="9"/>
        <v>I</v>
      </c>
      <c r="C89" s="27">
        <f t="shared" si="10"/>
        <v>56408.475400000003</v>
      </c>
      <c r="D89" s="44" t="e">
        <f t="shared" si="11"/>
        <v>#NAME?</v>
      </c>
      <c r="E89" s="154">
        <f>VLOOKUP(C89,Active!C$21:E$134,3,FALSE)</f>
        <v>18384.07976505224</v>
      </c>
      <c r="G89" s="44">
        <v>14849</v>
      </c>
      <c r="H89" s="44">
        <v>5.1999999999999998E-3</v>
      </c>
      <c r="I89" s="44">
        <v>56408.475400000003</v>
      </c>
      <c r="J89" s="44" t="s">
        <v>515</v>
      </c>
      <c r="K89" s="44" t="e">
        <f>-I</f>
        <v>#NAME?</v>
      </c>
      <c r="L89" s="44" t="s">
        <v>518</v>
      </c>
      <c r="N89" s="44" t="s">
        <v>578</v>
      </c>
    </row>
    <row r="90" spans="1:15">
      <c r="A90" s="27" t="str">
        <f t="shared" si="8"/>
        <v>Agerer Franz</v>
      </c>
      <c r="B90" s="4" t="str">
        <f t="shared" si="9"/>
        <v>II</v>
      </c>
      <c r="C90" s="27">
        <f t="shared" si="10"/>
        <v>56418.569799999997</v>
      </c>
      <c r="D90" s="44" t="e">
        <f t="shared" si="11"/>
        <v>#NAME?</v>
      </c>
      <c r="E90" s="154">
        <f>VLOOKUP(C90,Active!C$21:E$134,3,FALSE)</f>
        <v>18403.587371151796</v>
      </c>
      <c r="G90" s="44">
        <v>14869</v>
      </c>
      <c r="H90" s="44">
        <v>8.3000000000000001E-3</v>
      </c>
      <c r="I90" s="44">
        <v>56418.569799999997</v>
      </c>
      <c r="J90" s="44" t="s">
        <v>521</v>
      </c>
      <c r="K90" s="44" t="e">
        <f>-I</f>
        <v>#NAME?</v>
      </c>
      <c r="L90" s="44" t="s">
        <v>518</v>
      </c>
      <c r="N90" s="44" t="s">
        <v>578</v>
      </c>
    </row>
    <row r="91" spans="1:15">
      <c r="A91" s="27" t="str">
        <f t="shared" si="8"/>
        <v>Paschke Anton</v>
      </c>
      <c r="B91" s="4" t="str">
        <f t="shared" si="9"/>
        <v>I</v>
      </c>
      <c r="C91" s="27">
        <f t="shared" si="10"/>
        <v>51274.722999999998</v>
      </c>
      <c r="D91" s="44" t="str">
        <f t="shared" si="11"/>
        <v>ccd</v>
      </c>
      <c r="E91" s="154">
        <f>VLOOKUP(C91,Active!C$21:E$134,3,FALSE)</f>
        <v>8463.0126751899643</v>
      </c>
      <c r="G91" s="44">
        <v>4928</v>
      </c>
      <c r="H91" s="44">
        <v>-6.7000000000000002E-3</v>
      </c>
      <c r="I91" s="44">
        <v>51274.722999999998</v>
      </c>
      <c r="J91" s="44" t="s">
        <v>515</v>
      </c>
      <c r="K91" s="44" t="s">
        <v>158</v>
      </c>
      <c r="L91" s="44" t="s">
        <v>535</v>
      </c>
      <c r="N91" s="44" t="s">
        <v>536</v>
      </c>
    </row>
    <row r="92" spans="1:15">
      <c r="A92" s="27" t="str">
        <f t="shared" si="8"/>
        <v>Audejean M.</v>
      </c>
      <c r="B92" s="4" t="str">
        <f t="shared" si="9"/>
        <v>I</v>
      </c>
      <c r="C92" s="27">
        <f t="shared" si="10"/>
        <v>55666.433599999997</v>
      </c>
      <c r="D92" s="44" t="str">
        <f t="shared" si="11"/>
        <v>ccd</v>
      </c>
      <c r="E92" s="154" t="e">
        <f>VLOOKUP(C92,Active!C$21:E$134,3,FALSE)</f>
        <v>#N/A</v>
      </c>
      <c r="G92" s="44">
        <v>13415</v>
      </c>
      <c r="H92" s="44">
        <v>3.8999999999999998E-3</v>
      </c>
      <c r="I92" s="44">
        <v>55666.433599999997</v>
      </c>
      <c r="J92" s="44" t="s">
        <v>515</v>
      </c>
      <c r="K92" s="44" t="s">
        <v>158</v>
      </c>
      <c r="L92" s="44" t="s">
        <v>591</v>
      </c>
      <c r="N92" s="44" t="s">
        <v>592</v>
      </c>
    </row>
    <row r="93" spans="1:15">
      <c r="B93" s="4"/>
      <c r="C93" s="27"/>
      <c r="E93" s="154"/>
    </row>
    <row r="94" spans="1:15">
      <c r="B94" s="4"/>
      <c r="C94" s="27"/>
      <c r="E94" s="154"/>
    </row>
    <row r="95" spans="1:15">
      <c r="B95" s="4"/>
      <c r="C95" s="27"/>
      <c r="E95" s="154"/>
    </row>
    <row r="96" spans="1:15">
      <c r="B96" s="4"/>
      <c r="C96" s="27"/>
      <c r="E96" s="154"/>
    </row>
    <row r="97" spans="2:5">
      <c r="B97" s="4"/>
      <c r="C97" s="27"/>
      <c r="E97" s="154"/>
    </row>
    <row r="98" spans="2:5">
      <c r="B98" s="4"/>
      <c r="C98" s="27"/>
      <c r="E98" s="154"/>
    </row>
    <row r="99" spans="2:5">
      <c r="B99" s="4"/>
      <c r="C99" s="27"/>
      <c r="E99" s="154"/>
    </row>
    <row r="100" spans="2:5">
      <c r="B100" s="4"/>
      <c r="C100" s="27"/>
      <c r="E100" s="154"/>
    </row>
    <row r="101" spans="2:5">
      <c r="B101" s="4"/>
      <c r="C101" s="27"/>
      <c r="E101" s="154"/>
    </row>
    <row r="102" spans="2:5">
      <c r="B102" s="4"/>
      <c r="C102" s="27"/>
      <c r="E102" s="154"/>
    </row>
    <row r="103" spans="2:5">
      <c r="B103" s="4"/>
      <c r="C103" s="27"/>
      <c r="E103" s="154"/>
    </row>
    <row r="104" spans="2:5">
      <c r="B104" s="4"/>
      <c r="C104" s="27"/>
      <c r="E104" s="154"/>
    </row>
    <row r="105" spans="2:5">
      <c r="B105" s="4"/>
      <c r="C105" s="27"/>
      <c r="E105" s="154"/>
    </row>
    <row r="106" spans="2:5">
      <c r="B106" s="4"/>
      <c r="C106" s="27"/>
      <c r="E106" s="154"/>
    </row>
    <row r="107" spans="2:5">
      <c r="B107" s="4"/>
      <c r="C107" s="27"/>
      <c r="E107" s="154"/>
    </row>
    <row r="108" spans="2:5">
      <c r="B108" s="4"/>
      <c r="C108" s="27"/>
      <c r="E108" s="154"/>
    </row>
    <row r="109" spans="2:5">
      <c r="B109" s="4"/>
      <c r="C109" s="27"/>
      <c r="E109" s="154"/>
    </row>
    <row r="110" spans="2:5">
      <c r="B110" s="4"/>
      <c r="C110" s="27"/>
      <c r="E110" s="154"/>
    </row>
    <row r="111" spans="2:5">
      <c r="B111" s="4"/>
      <c r="C111" s="27"/>
      <c r="E111" s="154"/>
    </row>
    <row r="112" spans="2:5">
      <c r="B112" s="4"/>
      <c r="C112" s="27"/>
      <c r="E112" s="154"/>
    </row>
    <row r="113" spans="2:5">
      <c r="B113" s="4"/>
      <c r="C113" s="27"/>
      <c r="E113" s="154"/>
    </row>
    <row r="114" spans="2:5">
      <c r="B114" s="4"/>
      <c r="C114" s="27"/>
      <c r="E114" s="154"/>
    </row>
    <row r="115" spans="2:5">
      <c r="B115" s="4"/>
      <c r="C115" s="27"/>
      <c r="E115" s="154"/>
    </row>
    <row r="116" spans="2:5">
      <c r="B116" s="4"/>
      <c r="C116" s="27"/>
      <c r="E116" s="154"/>
    </row>
    <row r="117" spans="2:5">
      <c r="B117" s="4"/>
      <c r="C117" s="27"/>
      <c r="E117" s="154"/>
    </row>
    <row r="118" spans="2:5">
      <c r="B118" s="4"/>
      <c r="C118" s="27"/>
      <c r="E118" s="154"/>
    </row>
    <row r="119" spans="2:5">
      <c r="B119" s="4"/>
      <c r="C119" s="27"/>
      <c r="E119" s="154"/>
    </row>
    <row r="120" spans="2:5">
      <c r="B120" s="4"/>
      <c r="C120" s="27"/>
      <c r="E120" s="154"/>
    </row>
    <row r="121" spans="2:5">
      <c r="B121" s="4"/>
      <c r="C121" s="27"/>
      <c r="E121" s="154"/>
    </row>
    <row r="122" spans="2:5">
      <c r="B122" s="4"/>
      <c r="C122" s="27"/>
      <c r="E122" s="154"/>
    </row>
    <row r="123" spans="2:5">
      <c r="B123" s="4"/>
      <c r="C123" s="27"/>
      <c r="E123" s="154"/>
    </row>
    <row r="124" spans="2:5">
      <c r="B124" s="4"/>
      <c r="C124" s="27"/>
      <c r="E124" s="154"/>
    </row>
    <row r="125" spans="2:5">
      <c r="B125" s="4"/>
      <c r="C125" s="27"/>
      <c r="E125" s="154"/>
    </row>
    <row r="126" spans="2:5">
      <c r="B126" s="4"/>
      <c r="C126" s="27"/>
      <c r="E126" s="154"/>
    </row>
    <row r="127" spans="2:5">
      <c r="B127" s="4"/>
      <c r="C127" s="27"/>
      <c r="E127" s="154"/>
    </row>
    <row r="128" spans="2:5">
      <c r="B128" s="4"/>
      <c r="C128" s="27"/>
      <c r="E128" s="154"/>
    </row>
    <row r="129" spans="2:5">
      <c r="B129" s="4"/>
      <c r="C129" s="27"/>
      <c r="E129" s="154"/>
    </row>
    <row r="130" spans="2:5">
      <c r="B130" s="4"/>
      <c r="C130" s="27"/>
      <c r="E130" s="154"/>
    </row>
    <row r="131" spans="2:5">
      <c r="B131" s="4"/>
      <c r="C131" s="27"/>
      <c r="E131" s="154"/>
    </row>
    <row r="132" spans="2:5">
      <c r="B132" s="4"/>
      <c r="C132" s="27"/>
      <c r="E132" s="154"/>
    </row>
    <row r="133" spans="2:5">
      <c r="B133" s="4"/>
      <c r="C133" s="27"/>
      <c r="E133" s="154"/>
    </row>
    <row r="134" spans="2:5">
      <c r="B134" s="4"/>
      <c r="C134" s="27"/>
      <c r="E134" s="154"/>
    </row>
    <row r="135" spans="2:5">
      <c r="B135" s="4"/>
      <c r="C135" s="27"/>
      <c r="E135" s="154"/>
    </row>
    <row r="136" spans="2:5">
      <c r="B136" s="4"/>
      <c r="C136" s="27"/>
      <c r="E136" s="154"/>
    </row>
    <row r="137" spans="2:5">
      <c r="B137" s="4"/>
      <c r="C137" s="27"/>
      <c r="E137" s="154"/>
    </row>
    <row r="138" spans="2:5">
      <c r="B138" s="4"/>
      <c r="C138" s="27"/>
      <c r="E138" s="154"/>
    </row>
    <row r="139" spans="2:5">
      <c r="B139" s="4"/>
      <c r="C139" s="27"/>
      <c r="E139" s="154"/>
    </row>
    <row r="140" spans="2:5">
      <c r="B140" s="4"/>
      <c r="C140" s="27"/>
      <c r="E140" s="154"/>
    </row>
    <row r="141" spans="2:5">
      <c r="B141" s="4"/>
      <c r="C141" s="27"/>
      <c r="E141" s="154"/>
    </row>
    <row r="142" spans="2:5">
      <c r="B142" s="4"/>
      <c r="C142" s="27"/>
      <c r="E142" s="154"/>
    </row>
    <row r="143" spans="2:5">
      <c r="B143" s="4"/>
      <c r="C143" s="27"/>
      <c r="E143" s="154"/>
    </row>
    <row r="144" spans="2:5">
      <c r="B144" s="4"/>
      <c r="C144" s="27"/>
      <c r="E144" s="154"/>
    </row>
    <row r="145" spans="2:5">
      <c r="B145" s="4"/>
      <c r="C145" s="27"/>
      <c r="E145" s="154"/>
    </row>
    <row r="146" spans="2:5">
      <c r="B146" s="4"/>
      <c r="C146" s="27"/>
      <c r="E146" s="154"/>
    </row>
    <row r="147" spans="2:5">
      <c r="B147" s="4"/>
      <c r="C147" s="27"/>
      <c r="E147" s="154"/>
    </row>
    <row r="148" spans="2:5">
      <c r="B148" s="4"/>
      <c r="C148" s="27"/>
      <c r="E148" s="154"/>
    </row>
    <row r="149" spans="2:5">
      <c r="B149" s="4"/>
      <c r="C149" s="27"/>
      <c r="E149" s="154"/>
    </row>
    <row r="150" spans="2:5">
      <c r="B150" s="4"/>
      <c r="C150" s="27"/>
      <c r="E150" s="154"/>
    </row>
    <row r="151" spans="2:5">
      <c r="B151" s="4"/>
      <c r="C151" s="27"/>
      <c r="E151" s="154"/>
    </row>
    <row r="152" spans="2:5">
      <c r="B152" s="4"/>
      <c r="C152" s="27"/>
      <c r="E152" s="154"/>
    </row>
    <row r="153" spans="2:5">
      <c r="B153" s="4"/>
      <c r="C153" s="27"/>
      <c r="E153" s="154"/>
    </row>
    <row r="154" spans="2:5">
      <c r="B154" s="4"/>
      <c r="C154" s="27"/>
      <c r="E154" s="154"/>
    </row>
    <row r="155" spans="2:5">
      <c r="B155" s="4"/>
      <c r="C155" s="27"/>
      <c r="E155" s="154"/>
    </row>
    <row r="156" spans="2:5">
      <c r="B156" s="4"/>
      <c r="C156" s="27"/>
      <c r="E156" s="154"/>
    </row>
    <row r="157" spans="2:5">
      <c r="B157" s="4"/>
      <c r="C157" s="27"/>
      <c r="E157" s="154"/>
    </row>
    <row r="158" spans="2:5">
      <c r="B158" s="4"/>
      <c r="C158" s="27"/>
      <c r="E158" s="154"/>
    </row>
    <row r="159" spans="2:5">
      <c r="B159" s="4"/>
      <c r="C159" s="27"/>
      <c r="E159" s="154"/>
    </row>
    <row r="160" spans="2:5">
      <c r="B160" s="4"/>
      <c r="C160" s="27"/>
      <c r="E160" s="154"/>
    </row>
    <row r="161" spans="2:5">
      <c r="B161" s="4"/>
      <c r="C161" s="27"/>
      <c r="E161" s="154"/>
    </row>
    <row r="162" spans="2:5">
      <c r="B162" s="4"/>
      <c r="C162" s="27"/>
      <c r="E162" s="154"/>
    </row>
    <row r="163" spans="2:5">
      <c r="B163" s="4"/>
      <c r="C163" s="27"/>
      <c r="E163" s="154"/>
    </row>
    <row r="164" spans="2:5">
      <c r="B164" s="4"/>
      <c r="C164" s="27"/>
      <c r="E164" s="154"/>
    </row>
    <row r="165" spans="2:5">
      <c r="B165" s="4"/>
      <c r="C165" s="27"/>
      <c r="E165" s="154"/>
    </row>
    <row r="166" spans="2:5">
      <c r="B166" s="4"/>
      <c r="C166" s="27"/>
      <c r="E166" s="154"/>
    </row>
    <row r="167" spans="2:5">
      <c r="B167" s="4"/>
      <c r="C167" s="27"/>
      <c r="E167" s="154"/>
    </row>
    <row r="168" spans="2:5">
      <c r="B168" s="4"/>
      <c r="C168" s="27"/>
      <c r="E168" s="154"/>
    </row>
    <row r="169" spans="2:5">
      <c r="B169" s="4"/>
      <c r="C169" s="27"/>
      <c r="E169" s="154"/>
    </row>
    <row r="170" spans="2:5">
      <c r="B170" s="4"/>
      <c r="C170" s="27"/>
      <c r="E170" s="154"/>
    </row>
    <row r="171" spans="2:5">
      <c r="B171" s="4"/>
      <c r="C171" s="27"/>
      <c r="E171" s="154"/>
    </row>
    <row r="172" spans="2:5">
      <c r="B172" s="4"/>
      <c r="C172" s="27"/>
      <c r="E172" s="154"/>
    </row>
    <row r="173" spans="2:5">
      <c r="B173" s="4"/>
      <c r="C173" s="27"/>
      <c r="E173" s="154"/>
    </row>
    <row r="174" spans="2:5">
      <c r="B174" s="4"/>
      <c r="C174" s="27"/>
      <c r="E174" s="154"/>
    </row>
    <row r="175" spans="2:5">
      <c r="B175" s="4"/>
      <c r="C175" s="27"/>
      <c r="E175" s="154"/>
    </row>
    <row r="176" spans="2:5">
      <c r="B176" s="4"/>
      <c r="C176" s="27"/>
      <c r="E176" s="154"/>
    </row>
    <row r="177" spans="2:5">
      <c r="B177" s="4"/>
      <c r="C177" s="27"/>
      <c r="E177" s="154"/>
    </row>
    <row r="178" spans="2:5">
      <c r="B178" s="4"/>
      <c r="C178" s="27"/>
      <c r="E178" s="154"/>
    </row>
    <row r="179" spans="2:5">
      <c r="B179" s="4"/>
      <c r="C179" s="27"/>
      <c r="E179" s="154"/>
    </row>
    <row r="180" spans="2:5">
      <c r="B180" s="4"/>
      <c r="C180" s="27"/>
      <c r="E180" s="154"/>
    </row>
    <row r="181" spans="2:5">
      <c r="B181" s="4"/>
      <c r="C181" s="27"/>
      <c r="E181" s="154"/>
    </row>
    <row r="182" spans="2:5">
      <c r="B182" s="4"/>
      <c r="C182" s="27"/>
      <c r="E182" s="154"/>
    </row>
    <row r="183" spans="2:5">
      <c r="B183" s="4"/>
      <c r="C183" s="27"/>
      <c r="E183" s="154"/>
    </row>
    <row r="184" spans="2:5">
      <c r="B184" s="4"/>
      <c r="C184" s="27"/>
      <c r="E184" s="154"/>
    </row>
    <row r="185" spans="2:5">
      <c r="B185" s="4"/>
      <c r="C185" s="27"/>
      <c r="E185" s="154"/>
    </row>
    <row r="186" spans="2:5">
      <c r="B186" s="4"/>
      <c r="C186" s="27"/>
      <c r="E186" s="154"/>
    </row>
    <row r="187" spans="2:5">
      <c r="B187" s="4"/>
      <c r="C187" s="27"/>
      <c r="E187" s="154"/>
    </row>
    <row r="188" spans="2:5">
      <c r="B188" s="4"/>
      <c r="C188" s="27"/>
      <c r="E188" s="154"/>
    </row>
    <row r="189" spans="2:5">
      <c r="B189" s="4"/>
      <c r="C189" s="27"/>
      <c r="E189" s="154"/>
    </row>
    <row r="190" spans="2:5">
      <c r="B190" s="4"/>
      <c r="C190" s="27"/>
      <c r="E190" s="154"/>
    </row>
    <row r="191" spans="2:5">
      <c r="B191" s="4"/>
      <c r="C191" s="27"/>
      <c r="E191" s="154"/>
    </row>
    <row r="192" spans="2:5">
      <c r="B192" s="4"/>
      <c r="C192" s="27"/>
      <c r="E192" s="154"/>
    </row>
    <row r="193" spans="2:5">
      <c r="B193" s="4"/>
      <c r="C193" s="27"/>
      <c r="E193" s="154"/>
    </row>
    <row r="194" spans="2:5">
      <c r="B194" s="4"/>
      <c r="C194" s="27"/>
      <c r="E194" s="154"/>
    </row>
    <row r="195" spans="2:5">
      <c r="B195" s="4"/>
      <c r="C195" s="27"/>
      <c r="E195" s="154"/>
    </row>
    <row r="196" spans="2:5">
      <c r="B196" s="4"/>
      <c r="C196" s="27"/>
      <c r="E196" s="154"/>
    </row>
    <row r="197" spans="2:5">
      <c r="B197" s="4"/>
      <c r="C197" s="27"/>
      <c r="E197" s="154"/>
    </row>
    <row r="198" spans="2:5">
      <c r="B198" s="4"/>
      <c r="C198" s="27"/>
      <c r="E198" s="154"/>
    </row>
    <row r="199" spans="2:5">
      <c r="B199" s="4"/>
      <c r="C199" s="27"/>
      <c r="E199" s="154"/>
    </row>
    <row r="200" spans="2:5">
      <c r="B200" s="4"/>
      <c r="C200" s="27"/>
      <c r="E200" s="154"/>
    </row>
    <row r="201" spans="2:5">
      <c r="B201" s="4"/>
      <c r="C201" s="27"/>
      <c r="E201" s="154"/>
    </row>
    <row r="202" spans="2:5">
      <c r="B202" s="4"/>
      <c r="C202" s="27"/>
      <c r="E202" s="154"/>
    </row>
    <row r="203" spans="2:5">
      <c r="B203" s="4"/>
      <c r="C203" s="27"/>
      <c r="E203" s="154"/>
    </row>
    <row r="204" spans="2:5">
      <c r="B204" s="4"/>
      <c r="C204" s="27"/>
      <c r="E204" s="154"/>
    </row>
    <row r="205" spans="2:5">
      <c r="B205" s="4"/>
      <c r="C205" s="27"/>
      <c r="E205" s="154"/>
    </row>
    <row r="206" spans="2:5">
      <c r="B206" s="4"/>
      <c r="C206" s="27"/>
      <c r="E206" s="154"/>
    </row>
    <row r="207" spans="2:5">
      <c r="B207" s="4"/>
      <c r="C207" s="27"/>
      <c r="E207" s="154"/>
    </row>
    <row r="208" spans="2:5">
      <c r="B208" s="4"/>
      <c r="C208" s="27"/>
      <c r="E208" s="154"/>
    </row>
    <row r="209" spans="2:5">
      <c r="B209" s="4"/>
      <c r="C209" s="27"/>
      <c r="E209" s="154"/>
    </row>
    <row r="210" spans="2:5">
      <c r="B210" s="4"/>
      <c r="C210" s="27"/>
      <c r="E210" s="154"/>
    </row>
    <row r="211" spans="2:5">
      <c r="B211" s="4"/>
      <c r="C211" s="27"/>
      <c r="E211" s="154"/>
    </row>
    <row r="212" spans="2:5">
      <c r="B212" s="4"/>
      <c r="C212" s="27"/>
      <c r="E212" s="154"/>
    </row>
    <row r="213" spans="2:5">
      <c r="B213" s="4"/>
      <c r="C213" s="27"/>
      <c r="E213" s="154"/>
    </row>
    <row r="214" spans="2:5">
      <c r="B214" s="4"/>
      <c r="C214" s="27"/>
      <c r="E214" s="154"/>
    </row>
    <row r="215" spans="2:5">
      <c r="B215" s="4"/>
      <c r="C215" s="27"/>
      <c r="E215" s="154"/>
    </row>
    <row r="216" spans="2:5">
      <c r="B216" s="4"/>
      <c r="C216" s="27"/>
      <c r="E216" s="154"/>
    </row>
    <row r="217" spans="2:5">
      <c r="B217" s="4"/>
      <c r="C217" s="27"/>
      <c r="E217" s="154"/>
    </row>
    <row r="218" spans="2:5">
      <c r="B218" s="4"/>
      <c r="C218" s="27"/>
      <c r="E218" s="154"/>
    </row>
    <row r="219" spans="2:5">
      <c r="B219" s="4"/>
      <c r="C219" s="27"/>
      <c r="E219" s="154"/>
    </row>
    <row r="220" spans="2:5">
      <c r="B220" s="4"/>
      <c r="C220" s="27"/>
      <c r="E220" s="154"/>
    </row>
    <row r="221" spans="2:5">
      <c r="B221" s="4"/>
      <c r="C221" s="27"/>
      <c r="E221" s="154"/>
    </row>
    <row r="222" spans="2:5">
      <c r="B222" s="4"/>
      <c r="C222" s="27"/>
      <c r="E222" s="154"/>
    </row>
    <row r="223" spans="2:5">
      <c r="B223" s="4"/>
      <c r="C223" s="27"/>
      <c r="E223" s="154"/>
    </row>
    <row r="224" spans="2:5">
      <c r="B224" s="4"/>
      <c r="C224" s="27"/>
      <c r="E224" s="154"/>
    </row>
    <row r="225" spans="2:5">
      <c r="B225" s="4"/>
      <c r="C225" s="27"/>
      <c r="E225" s="154"/>
    </row>
    <row r="226" spans="2:5">
      <c r="B226" s="4"/>
      <c r="C226" s="27"/>
      <c r="E226" s="154"/>
    </row>
    <row r="227" spans="2:5">
      <c r="B227" s="4"/>
      <c r="C227" s="27"/>
      <c r="E227" s="154"/>
    </row>
    <row r="228" spans="2:5">
      <c r="B228" s="4"/>
      <c r="C228" s="27"/>
      <c r="E228" s="154"/>
    </row>
    <row r="229" spans="2:5">
      <c r="B229" s="4"/>
      <c r="C229" s="27"/>
      <c r="E229" s="154"/>
    </row>
    <row r="230" spans="2:5">
      <c r="B230" s="4"/>
      <c r="C230" s="27"/>
      <c r="E230" s="154"/>
    </row>
    <row r="231" spans="2:5">
      <c r="B231" s="4"/>
      <c r="C231" s="27"/>
      <c r="E231" s="154"/>
    </row>
    <row r="232" spans="2:5">
      <c r="B232" s="4"/>
      <c r="C232" s="27"/>
      <c r="E232" s="154"/>
    </row>
    <row r="233" spans="2:5">
      <c r="B233" s="4"/>
      <c r="C233" s="27"/>
      <c r="E233" s="154"/>
    </row>
    <row r="234" spans="2:5">
      <c r="B234" s="4"/>
      <c r="C234" s="27"/>
      <c r="E234" s="154"/>
    </row>
    <row r="235" spans="2:5">
      <c r="B235" s="4"/>
      <c r="C235" s="27"/>
      <c r="E235" s="154"/>
    </row>
    <row r="236" spans="2:5">
      <c r="B236" s="4"/>
      <c r="C236" s="27"/>
      <c r="E236" s="154"/>
    </row>
    <row r="237" spans="2:5">
      <c r="B237" s="4"/>
      <c r="C237" s="27"/>
      <c r="E237" s="154"/>
    </row>
    <row r="238" spans="2:5">
      <c r="B238" s="4"/>
      <c r="C238" s="27"/>
      <c r="E238" s="154"/>
    </row>
    <row r="239" spans="2:5">
      <c r="B239" s="4"/>
      <c r="C239" s="27"/>
      <c r="E239" s="154"/>
    </row>
    <row r="240" spans="2:5">
      <c r="B240" s="4"/>
      <c r="C240" s="27"/>
      <c r="E240" s="154"/>
    </row>
    <row r="241" spans="2:5">
      <c r="B241" s="4"/>
      <c r="C241" s="27"/>
      <c r="E241" s="154"/>
    </row>
    <row r="242" spans="2:5">
      <c r="B242" s="4"/>
      <c r="C242" s="27"/>
      <c r="E242" s="154"/>
    </row>
    <row r="243" spans="2:5">
      <c r="B243" s="4"/>
      <c r="C243" s="27"/>
      <c r="E243" s="154"/>
    </row>
    <row r="244" spans="2:5">
      <c r="B244" s="4"/>
      <c r="C244" s="27"/>
      <c r="E244" s="154"/>
    </row>
    <row r="245" spans="2:5">
      <c r="B245" s="4"/>
      <c r="C245" s="27"/>
      <c r="E245" s="154"/>
    </row>
    <row r="246" spans="2:5">
      <c r="B246" s="4"/>
      <c r="C246" s="27"/>
      <c r="E246" s="154"/>
    </row>
    <row r="247" spans="2:5">
      <c r="B247" s="4"/>
      <c r="C247" s="27"/>
      <c r="E247" s="154"/>
    </row>
    <row r="248" spans="2:5">
      <c r="B248" s="4"/>
      <c r="C248" s="27"/>
      <c r="E248" s="154"/>
    </row>
    <row r="249" spans="2:5">
      <c r="B249" s="4"/>
      <c r="C249" s="27"/>
      <c r="E249" s="154"/>
    </row>
    <row r="250" spans="2:5">
      <c r="B250" s="4"/>
      <c r="C250" s="27"/>
      <c r="E250" s="154"/>
    </row>
    <row r="251" spans="2:5">
      <c r="B251" s="4"/>
      <c r="C251" s="27"/>
      <c r="E251" s="154"/>
    </row>
    <row r="252" spans="2:5">
      <c r="B252" s="4"/>
      <c r="C252" s="27"/>
      <c r="E252" s="154"/>
    </row>
    <row r="253" spans="2:5">
      <c r="B253" s="4"/>
      <c r="C253" s="27"/>
      <c r="E253" s="154"/>
    </row>
    <row r="254" spans="2:5">
      <c r="B254" s="4"/>
      <c r="C254" s="27"/>
      <c r="E254" s="154"/>
    </row>
    <row r="255" spans="2:5">
      <c r="B255" s="4"/>
      <c r="C255" s="27"/>
    </row>
    <row r="256" spans="2:5">
      <c r="B256" s="4"/>
      <c r="C256" s="27"/>
    </row>
    <row r="257" spans="2:3">
      <c r="B257" s="4"/>
      <c r="C257" s="27"/>
    </row>
    <row r="258" spans="2:3">
      <c r="B258" s="4"/>
      <c r="C258" s="27"/>
    </row>
    <row r="259" spans="2:3">
      <c r="B259" s="4"/>
      <c r="C259" s="27"/>
    </row>
    <row r="260" spans="2:3">
      <c r="B260" s="4"/>
      <c r="C260" s="27"/>
    </row>
    <row r="261" spans="2:3">
      <c r="B261" s="4"/>
      <c r="C261" s="27"/>
    </row>
    <row r="262" spans="2:3">
      <c r="B262" s="4"/>
      <c r="C262" s="27"/>
    </row>
    <row r="263" spans="2:3">
      <c r="B263" s="4"/>
      <c r="C263" s="27"/>
    </row>
    <row r="264" spans="2:3">
      <c r="B264" s="4"/>
      <c r="C264" s="27"/>
    </row>
    <row r="265" spans="2:3">
      <c r="B265" s="4"/>
      <c r="C265" s="27"/>
    </row>
    <row r="266" spans="2:3">
      <c r="B266" s="4"/>
      <c r="C266" s="27"/>
    </row>
    <row r="267" spans="2:3">
      <c r="B267" s="4"/>
      <c r="C267" s="27"/>
    </row>
    <row r="268" spans="2:3">
      <c r="B268" s="4"/>
      <c r="C268" s="27"/>
    </row>
    <row r="269" spans="2:3">
      <c r="B269" s="4"/>
      <c r="C269" s="27"/>
    </row>
    <row r="270" spans="2:3">
      <c r="B270" s="4"/>
      <c r="C270" s="27"/>
    </row>
    <row r="271" spans="2:3">
      <c r="B271" s="4"/>
      <c r="C271" s="27"/>
    </row>
    <row r="272" spans="2:3">
      <c r="B272" s="4"/>
      <c r="C272" s="27"/>
    </row>
    <row r="273" spans="2:3">
      <c r="B273" s="4"/>
      <c r="C273" s="27"/>
    </row>
    <row r="274" spans="2:3">
      <c r="B274" s="4"/>
      <c r="C274" s="27"/>
    </row>
    <row r="275" spans="2:3">
      <c r="B275" s="4"/>
      <c r="C275" s="27"/>
    </row>
    <row r="276" spans="2:3">
      <c r="B276" s="4"/>
      <c r="C276" s="27"/>
    </row>
    <row r="277" spans="2:3">
      <c r="B277" s="4"/>
      <c r="C277" s="27"/>
    </row>
    <row r="278" spans="2:3">
      <c r="B278" s="4"/>
      <c r="C278" s="27"/>
    </row>
    <row r="279" spans="2:3">
      <c r="B279" s="4"/>
      <c r="C279" s="27"/>
    </row>
    <row r="280" spans="2:3">
      <c r="B280" s="4"/>
      <c r="C280" s="27"/>
    </row>
    <row r="281" spans="2:3">
      <c r="B281" s="4"/>
      <c r="C281" s="27"/>
    </row>
    <row r="282" spans="2:3">
      <c r="B282" s="4"/>
      <c r="C282" s="27"/>
    </row>
    <row r="283" spans="2:3">
      <c r="B283" s="4"/>
      <c r="C283" s="27"/>
    </row>
    <row r="284" spans="2:3">
      <c r="B284" s="4"/>
      <c r="C284" s="27"/>
    </row>
    <row r="285" spans="2:3">
      <c r="B285" s="4"/>
      <c r="C285" s="27"/>
    </row>
    <row r="286" spans="2:3">
      <c r="B286" s="4"/>
      <c r="C286" s="27"/>
    </row>
    <row r="287" spans="2:3">
      <c r="B287" s="4"/>
      <c r="C287" s="27"/>
    </row>
    <row r="288" spans="2:3">
      <c r="B288" s="4"/>
      <c r="C288" s="27"/>
    </row>
    <row r="289" spans="2:3">
      <c r="B289" s="4"/>
      <c r="C289" s="27"/>
    </row>
    <row r="290" spans="2:3">
      <c r="B290" s="4"/>
      <c r="C290" s="27"/>
    </row>
    <row r="291" spans="2:3">
      <c r="B291" s="4"/>
      <c r="C291" s="27"/>
    </row>
    <row r="292" spans="2:3">
      <c r="B292" s="4"/>
      <c r="C292" s="27"/>
    </row>
    <row r="293" spans="2:3">
      <c r="B293" s="4"/>
      <c r="C293" s="27"/>
    </row>
    <row r="294" spans="2:3">
      <c r="B294" s="4"/>
      <c r="C294" s="27"/>
    </row>
    <row r="295" spans="2:3">
      <c r="B295" s="4"/>
      <c r="C295" s="27"/>
    </row>
    <row r="296" spans="2:3">
      <c r="B296" s="4"/>
      <c r="C296" s="27"/>
    </row>
    <row r="297" spans="2:3">
      <c r="B297" s="4"/>
      <c r="C297" s="27"/>
    </row>
    <row r="298" spans="2:3">
      <c r="B298" s="4"/>
      <c r="C298" s="27"/>
    </row>
    <row r="299" spans="2:3">
      <c r="B299" s="4"/>
      <c r="C299" s="27"/>
    </row>
    <row r="300" spans="2:3">
      <c r="B300" s="4"/>
      <c r="C300" s="27"/>
    </row>
    <row r="301" spans="2:3">
      <c r="B301" s="4"/>
      <c r="C301" s="27"/>
    </row>
    <row r="302" spans="2:3">
      <c r="B302" s="4"/>
      <c r="C302" s="27"/>
    </row>
    <row r="303" spans="2:3">
      <c r="B303" s="4"/>
      <c r="C303" s="27"/>
    </row>
    <row r="304" spans="2:3">
      <c r="B304" s="4"/>
      <c r="C304" s="27"/>
    </row>
    <row r="305" spans="2:3">
      <c r="B305" s="4"/>
      <c r="C305" s="27"/>
    </row>
    <row r="306" spans="2:3">
      <c r="B306" s="4"/>
      <c r="C306" s="27"/>
    </row>
    <row r="307" spans="2:3">
      <c r="B307" s="4"/>
      <c r="C307" s="27"/>
    </row>
    <row r="308" spans="2:3">
      <c r="B308" s="4"/>
      <c r="C308" s="27"/>
    </row>
    <row r="309" spans="2:3">
      <c r="B309" s="4"/>
      <c r="C309" s="27"/>
    </row>
    <row r="310" spans="2:3">
      <c r="B310" s="4"/>
      <c r="C310" s="27"/>
    </row>
    <row r="311" spans="2:3">
      <c r="B311" s="4"/>
      <c r="C311" s="27"/>
    </row>
    <row r="312" spans="2:3">
      <c r="B312" s="4"/>
      <c r="C312" s="27"/>
    </row>
    <row r="313" spans="2:3">
      <c r="B313" s="4"/>
      <c r="C313" s="27"/>
    </row>
    <row r="314" spans="2:3">
      <c r="B314" s="4"/>
      <c r="C314" s="27"/>
    </row>
    <row r="315" spans="2:3">
      <c r="B315" s="4"/>
      <c r="C315" s="27"/>
    </row>
    <row r="316" spans="2:3">
      <c r="B316" s="4"/>
      <c r="C316" s="27"/>
    </row>
    <row r="317" spans="2:3">
      <c r="B317" s="4"/>
      <c r="C317" s="27"/>
    </row>
    <row r="318" spans="2:3">
      <c r="B318" s="4"/>
      <c r="C318" s="27"/>
    </row>
    <row r="319" spans="2:3">
      <c r="B319" s="4"/>
      <c r="C319" s="27"/>
    </row>
    <row r="320" spans="2:3">
      <c r="B320" s="4"/>
      <c r="C320" s="27"/>
    </row>
    <row r="321" spans="2:3">
      <c r="B321" s="4"/>
      <c r="C321" s="27"/>
    </row>
    <row r="322" spans="2:3">
      <c r="B322" s="4"/>
      <c r="C322" s="27"/>
    </row>
    <row r="323" spans="2:3">
      <c r="B323" s="4"/>
      <c r="C323" s="27"/>
    </row>
    <row r="324" spans="2:3">
      <c r="B324" s="4"/>
      <c r="C324" s="27"/>
    </row>
    <row r="325" spans="2:3">
      <c r="B325" s="4"/>
      <c r="C325" s="27"/>
    </row>
    <row r="326" spans="2:3">
      <c r="B326" s="4"/>
      <c r="C326" s="27"/>
    </row>
    <row r="327" spans="2:3">
      <c r="B327" s="4"/>
      <c r="C327" s="27"/>
    </row>
    <row r="328" spans="2:3">
      <c r="B328" s="4"/>
      <c r="C328" s="27"/>
    </row>
    <row r="329" spans="2:3">
      <c r="B329" s="4"/>
      <c r="C329" s="27"/>
    </row>
    <row r="330" spans="2:3">
      <c r="B330" s="4"/>
      <c r="C330" s="27"/>
    </row>
    <row r="331" spans="2:3">
      <c r="B331" s="4"/>
      <c r="C331" s="27"/>
    </row>
    <row r="332" spans="2:3">
      <c r="B332" s="4"/>
      <c r="C332" s="27"/>
    </row>
    <row r="333" spans="2:3">
      <c r="B333" s="4"/>
      <c r="C333" s="27"/>
    </row>
    <row r="334" spans="2:3">
      <c r="B334" s="4"/>
      <c r="C334" s="27"/>
    </row>
    <row r="335" spans="2:3">
      <c r="B335" s="4"/>
      <c r="C335" s="27"/>
    </row>
    <row r="336" spans="2:3">
      <c r="B336" s="4"/>
      <c r="C336" s="27"/>
    </row>
    <row r="337" spans="2:3">
      <c r="B337" s="4"/>
      <c r="C337" s="27"/>
    </row>
    <row r="338" spans="2:3">
      <c r="B338" s="4"/>
      <c r="C338" s="27"/>
    </row>
    <row r="339" spans="2:3">
      <c r="B339" s="4"/>
      <c r="C339" s="27"/>
    </row>
    <row r="340" spans="2:3">
      <c r="B340" s="4"/>
      <c r="C340" s="27"/>
    </row>
    <row r="341" spans="2:3">
      <c r="B341" s="4"/>
      <c r="C341" s="27"/>
    </row>
    <row r="342" spans="2:3">
      <c r="B342" s="4"/>
      <c r="C342" s="27"/>
    </row>
    <row r="343" spans="2:3">
      <c r="B343" s="4"/>
      <c r="C343" s="27"/>
    </row>
    <row r="344" spans="2:3">
      <c r="B344" s="4"/>
      <c r="C344" s="27"/>
    </row>
    <row r="345" spans="2:3">
      <c r="B345" s="4"/>
      <c r="C345" s="27"/>
    </row>
    <row r="346" spans="2:3">
      <c r="B346" s="4"/>
      <c r="C346" s="27"/>
    </row>
    <row r="347" spans="2:3">
      <c r="B347" s="4"/>
      <c r="C347" s="27"/>
    </row>
    <row r="348" spans="2:3">
      <c r="B348" s="4"/>
      <c r="C348" s="27"/>
    </row>
    <row r="349" spans="2:3">
      <c r="B349" s="4"/>
      <c r="C349" s="27"/>
    </row>
    <row r="350" spans="2:3">
      <c r="B350" s="4"/>
      <c r="C350" s="27"/>
    </row>
    <row r="351" spans="2:3">
      <c r="B351" s="4"/>
      <c r="C351" s="27"/>
    </row>
    <row r="352" spans="2:3">
      <c r="B352" s="4"/>
      <c r="C352" s="27"/>
    </row>
    <row r="353" spans="2:3">
      <c r="B353" s="4"/>
      <c r="C353" s="27"/>
    </row>
    <row r="354" spans="2:3">
      <c r="B354" s="4"/>
      <c r="C354" s="27"/>
    </row>
    <row r="355" spans="2:3">
      <c r="B355" s="4"/>
      <c r="C355" s="27"/>
    </row>
    <row r="356" spans="2:3">
      <c r="B356" s="4"/>
      <c r="C356" s="27"/>
    </row>
    <row r="357" spans="2:3">
      <c r="B357" s="4"/>
      <c r="C357" s="27"/>
    </row>
    <row r="358" spans="2:3">
      <c r="B358" s="4"/>
      <c r="C358" s="27"/>
    </row>
    <row r="359" spans="2:3">
      <c r="B359" s="4"/>
      <c r="C359" s="27"/>
    </row>
    <row r="360" spans="2:3">
      <c r="B360" s="4"/>
      <c r="C360" s="27"/>
    </row>
    <row r="361" spans="2:3">
      <c r="B361" s="4"/>
      <c r="C361" s="27"/>
    </row>
    <row r="362" spans="2:3">
      <c r="B362" s="4"/>
      <c r="C362" s="27"/>
    </row>
    <row r="363" spans="2:3">
      <c r="B363" s="4"/>
      <c r="C363" s="27"/>
    </row>
    <row r="364" spans="2:3">
      <c r="B364" s="4"/>
      <c r="C364" s="27"/>
    </row>
    <row r="365" spans="2:3">
      <c r="B365" s="4"/>
      <c r="C365" s="27"/>
    </row>
    <row r="366" spans="2:3">
      <c r="B366" s="4"/>
      <c r="C366" s="27"/>
    </row>
    <row r="367" spans="2:3">
      <c r="B367" s="4"/>
      <c r="C367" s="27"/>
    </row>
    <row r="368" spans="2:3">
      <c r="B368" s="4"/>
      <c r="C368" s="27"/>
    </row>
    <row r="369" spans="2:3">
      <c r="B369" s="4"/>
      <c r="C369" s="27"/>
    </row>
    <row r="370" spans="2:3">
      <c r="B370" s="4"/>
      <c r="C370" s="27"/>
    </row>
    <row r="371" spans="2:3">
      <c r="B371" s="4"/>
      <c r="C371" s="27"/>
    </row>
    <row r="372" spans="2:3">
      <c r="B372" s="4"/>
      <c r="C372" s="27"/>
    </row>
    <row r="373" spans="2:3">
      <c r="B373" s="4"/>
      <c r="C373" s="27"/>
    </row>
    <row r="374" spans="2:3">
      <c r="B374" s="4"/>
      <c r="C374" s="27"/>
    </row>
    <row r="375" spans="2:3">
      <c r="B375" s="4"/>
      <c r="C375" s="27"/>
    </row>
    <row r="376" spans="2:3">
      <c r="B376" s="4"/>
      <c r="C376" s="27"/>
    </row>
    <row r="377" spans="2:3">
      <c r="B377" s="4"/>
      <c r="C377" s="27"/>
    </row>
    <row r="378" spans="2:3">
      <c r="B378" s="4"/>
      <c r="C378" s="27"/>
    </row>
    <row r="379" spans="2:3">
      <c r="B379" s="4"/>
      <c r="C379" s="27"/>
    </row>
    <row r="380" spans="2:3">
      <c r="B380" s="4"/>
      <c r="C380" s="27"/>
    </row>
    <row r="381" spans="2:3">
      <c r="B381" s="4"/>
      <c r="C381" s="27"/>
    </row>
    <row r="382" spans="2:3">
      <c r="B382" s="4"/>
      <c r="C382" s="27"/>
    </row>
    <row r="383" spans="2:3">
      <c r="B383" s="4"/>
      <c r="C383" s="27"/>
    </row>
    <row r="384" spans="2:3">
      <c r="B384" s="4"/>
      <c r="C384" s="27"/>
    </row>
    <row r="385" spans="2:3">
      <c r="B385" s="4"/>
      <c r="C385" s="27"/>
    </row>
    <row r="386" spans="2:3">
      <c r="B386" s="4"/>
      <c r="C386" s="27"/>
    </row>
    <row r="387" spans="2:3">
      <c r="B387" s="4"/>
      <c r="C387" s="27"/>
    </row>
    <row r="388" spans="2:3">
      <c r="B388" s="4"/>
      <c r="C388" s="27"/>
    </row>
    <row r="389" spans="2:3">
      <c r="B389" s="4"/>
      <c r="C389" s="27"/>
    </row>
    <row r="390" spans="2:3">
      <c r="B390" s="4"/>
      <c r="C390" s="27"/>
    </row>
    <row r="391" spans="2:3">
      <c r="B391" s="4"/>
      <c r="C391" s="27"/>
    </row>
    <row r="392" spans="2:3">
      <c r="B392" s="4"/>
      <c r="C392" s="27"/>
    </row>
    <row r="393" spans="2:3">
      <c r="B393" s="4"/>
      <c r="C393" s="27"/>
    </row>
    <row r="394" spans="2:3">
      <c r="B394" s="4"/>
      <c r="C394" s="27"/>
    </row>
    <row r="395" spans="2:3">
      <c r="B395" s="4"/>
      <c r="C395" s="27"/>
    </row>
    <row r="396" spans="2:3">
      <c r="B396" s="4"/>
      <c r="C396" s="27"/>
    </row>
    <row r="397" spans="2:3">
      <c r="B397" s="4"/>
      <c r="C397" s="27"/>
    </row>
    <row r="398" spans="2:3">
      <c r="B398" s="4"/>
      <c r="C398" s="27"/>
    </row>
    <row r="399" spans="2:3">
      <c r="B399" s="4"/>
      <c r="C399" s="27"/>
    </row>
    <row r="400" spans="2:3">
      <c r="B400" s="4"/>
      <c r="C400" s="27"/>
    </row>
    <row r="401" spans="2:3">
      <c r="B401" s="4"/>
      <c r="C401" s="27"/>
    </row>
    <row r="402" spans="2:3">
      <c r="B402" s="4"/>
      <c r="C402" s="27"/>
    </row>
    <row r="403" spans="2:3">
      <c r="B403" s="4"/>
      <c r="C403" s="27"/>
    </row>
    <row r="404" spans="2:3">
      <c r="B404" s="4"/>
      <c r="C404" s="27"/>
    </row>
    <row r="405" spans="2:3">
      <c r="B405" s="4"/>
      <c r="C405" s="27"/>
    </row>
    <row r="406" spans="2:3">
      <c r="B406" s="4"/>
      <c r="C406" s="27"/>
    </row>
    <row r="407" spans="2:3">
      <c r="B407" s="4"/>
      <c r="C407" s="27"/>
    </row>
    <row r="408" spans="2:3">
      <c r="B408" s="4"/>
      <c r="C408" s="27"/>
    </row>
    <row r="409" spans="2:3">
      <c r="B409" s="4"/>
      <c r="C409" s="27"/>
    </row>
    <row r="410" spans="2:3">
      <c r="B410" s="4"/>
      <c r="C410" s="27"/>
    </row>
    <row r="411" spans="2:3">
      <c r="B411" s="4"/>
      <c r="C411" s="27"/>
    </row>
    <row r="412" spans="2:3">
      <c r="B412" s="4"/>
      <c r="C412" s="27"/>
    </row>
    <row r="413" spans="2:3">
      <c r="B413" s="4"/>
      <c r="C413" s="27"/>
    </row>
    <row r="414" spans="2:3">
      <c r="B414" s="4"/>
      <c r="C414" s="27"/>
    </row>
    <row r="415" spans="2:3">
      <c r="B415" s="4"/>
      <c r="C415" s="27"/>
    </row>
    <row r="416" spans="2:3">
      <c r="B416" s="4"/>
      <c r="C416" s="27"/>
    </row>
    <row r="417" spans="2:3">
      <c r="B417" s="4"/>
      <c r="C417" s="27"/>
    </row>
    <row r="418" spans="2:3">
      <c r="B418" s="4"/>
      <c r="C418" s="27"/>
    </row>
    <row r="419" spans="2:3">
      <c r="B419" s="4"/>
      <c r="C419" s="27"/>
    </row>
    <row r="420" spans="2:3">
      <c r="B420" s="4"/>
      <c r="C420" s="27"/>
    </row>
    <row r="421" spans="2:3">
      <c r="B421" s="4"/>
      <c r="C421" s="27"/>
    </row>
    <row r="422" spans="2:3">
      <c r="B422" s="4"/>
      <c r="C422" s="27"/>
    </row>
    <row r="423" spans="2:3">
      <c r="B423" s="4"/>
      <c r="C423" s="27"/>
    </row>
    <row r="424" spans="2:3">
      <c r="B424" s="4"/>
      <c r="C424" s="27"/>
    </row>
    <row r="425" spans="2:3">
      <c r="B425" s="4"/>
      <c r="C425" s="27"/>
    </row>
    <row r="426" spans="2:3">
      <c r="B426" s="4"/>
      <c r="C426" s="27"/>
    </row>
    <row r="427" spans="2:3">
      <c r="B427" s="4"/>
      <c r="C427" s="27"/>
    </row>
    <row r="428" spans="2:3">
      <c r="B428" s="4"/>
      <c r="C428" s="27"/>
    </row>
    <row r="429" spans="2:3">
      <c r="B429" s="4"/>
      <c r="C429" s="27"/>
    </row>
    <row r="430" spans="2:3">
      <c r="B430" s="4"/>
      <c r="C430" s="27"/>
    </row>
    <row r="431" spans="2:3">
      <c r="B431" s="4"/>
      <c r="C431" s="27"/>
    </row>
    <row r="432" spans="2:3">
      <c r="B432" s="4"/>
      <c r="C432" s="27"/>
    </row>
    <row r="433" spans="2:3">
      <c r="B433" s="4"/>
      <c r="C433" s="27"/>
    </row>
    <row r="434" spans="2:3">
      <c r="B434" s="4"/>
      <c r="C434" s="27"/>
    </row>
    <row r="435" spans="2:3">
      <c r="B435" s="4"/>
      <c r="C435" s="27"/>
    </row>
    <row r="436" spans="2:3">
      <c r="B436" s="4"/>
      <c r="C436" s="27"/>
    </row>
    <row r="437" spans="2:3">
      <c r="B437" s="4"/>
      <c r="C437" s="27"/>
    </row>
    <row r="438" spans="2:3">
      <c r="B438" s="4"/>
      <c r="C438" s="27"/>
    </row>
    <row r="439" spans="2:3">
      <c r="B439" s="4"/>
      <c r="C439" s="27"/>
    </row>
    <row r="440" spans="2:3">
      <c r="B440" s="4"/>
      <c r="C440" s="27"/>
    </row>
    <row r="441" spans="2:3">
      <c r="B441" s="4"/>
      <c r="C441" s="27"/>
    </row>
    <row r="442" spans="2:3">
      <c r="B442" s="4"/>
      <c r="C442" s="27"/>
    </row>
    <row r="443" spans="2:3">
      <c r="B443" s="4"/>
      <c r="C443" s="27"/>
    </row>
    <row r="444" spans="2:3">
      <c r="B444" s="4"/>
      <c r="C444" s="27"/>
    </row>
    <row r="445" spans="2:3">
      <c r="B445" s="4"/>
      <c r="C445" s="27"/>
    </row>
    <row r="446" spans="2:3">
      <c r="B446" s="4"/>
      <c r="C446" s="27"/>
    </row>
    <row r="447" spans="2:3">
      <c r="B447" s="4"/>
      <c r="C447" s="27"/>
    </row>
    <row r="448" spans="2:3">
      <c r="B448" s="4"/>
      <c r="C448" s="27"/>
    </row>
    <row r="449" spans="2:3">
      <c r="B449" s="4"/>
      <c r="C449" s="27"/>
    </row>
    <row r="450" spans="2:3">
      <c r="B450" s="4"/>
      <c r="C450" s="27"/>
    </row>
    <row r="451" spans="2:3">
      <c r="B451" s="4"/>
      <c r="C451" s="27"/>
    </row>
    <row r="452" spans="2:3">
      <c r="B452" s="4"/>
      <c r="C452" s="27"/>
    </row>
    <row r="453" spans="2:3">
      <c r="B453" s="4"/>
      <c r="C453" s="27"/>
    </row>
    <row r="454" spans="2:3">
      <c r="B454" s="4"/>
      <c r="C454" s="27"/>
    </row>
    <row r="455" spans="2:3">
      <c r="B455" s="4"/>
      <c r="C455" s="27"/>
    </row>
    <row r="456" spans="2:3">
      <c r="B456" s="4"/>
      <c r="C456" s="27"/>
    </row>
    <row r="457" spans="2:3">
      <c r="B457" s="4"/>
      <c r="C457" s="27"/>
    </row>
    <row r="458" spans="2:3">
      <c r="B458" s="4"/>
      <c r="C458" s="27"/>
    </row>
    <row r="459" spans="2:3">
      <c r="B459" s="4"/>
      <c r="C459" s="27"/>
    </row>
    <row r="460" spans="2:3">
      <c r="B460" s="4"/>
      <c r="C460" s="27"/>
    </row>
    <row r="461" spans="2:3">
      <c r="B461" s="4"/>
      <c r="C461" s="27"/>
    </row>
    <row r="462" spans="2:3">
      <c r="B462" s="4"/>
      <c r="C462" s="27"/>
    </row>
    <row r="463" spans="2:3">
      <c r="B463" s="4"/>
      <c r="C463" s="27"/>
    </row>
    <row r="464" spans="2:3">
      <c r="B464" s="4"/>
      <c r="C464" s="27"/>
    </row>
    <row r="465" spans="2:3">
      <c r="B465" s="4"/>
      <c r="C465" s="27"/>
    </row>
    <row r="466" spans="2:3">
      <c r="B466" s="4"/>
      <c r="C466" s="27"/>
    </row>
    <row r="467" spans="2:3">
      <c r="B467" s="4"/>
      <c r="C467" s="27"/>
    </row>
    <row r="468" spans="2:3">
      <c r="B468" s="4"/>
      <c r="C468" s="27"/>
    </row>
    <row r="469" spans="2:3">
      <c r="B469" s="4"/>
      <c r="C469" s="27"/>
    </row>
    <row r="470" spans="2:3">
      <c r="B470" s="4"/>
      <c r="C470" s="27"/>
    </row>
    <row r="471" spans="2:3">
      <c r="B471" s="4"/>
      <c r="C471" s="27"/>
    </row>
    <row r="472" spans="2:3">
      <c r="B472" s="4"/>
      <c r="C472" s="27"/>
    </row>
    <row r="473" spans="2:3">
      <c r="B473" s="4"/>
      <c r="C473" s="27"/>
    </row>
    <row r="474" spans="2:3">
      <c r="B474" s="4"/>
      <c r="C474" s="27"/>
    </row>
    <row r="475" spans="2:3">
      <c r="B475" s="4"/>
      <c r="C475" s="27"/>
    </row>
    <row r="476" spans="2:3">
      <c r="B476" s="4"/>
      <c r="C476" s="27"/>
    </row>
    <row r="477" spans="2:3">
      <c r="B477" s="4"/>
      <c r="C477" s="27"/>
    </row>
    <row r="478" spans="2:3">
      <c r="B478" s="4"/>
      <c r="C478" s="27"/>
    </row>
    <row r="479" spans="2:3">
      <c r="B479" s="4"/>
      <c r="C479" s="27"/>
    </row>
    <row r="480" spans="2:3">
      <c r="B480" s="4"/>
      <c r="C480" s="27"/>
    </row>
    <row r="481" spans="2:3">
      <c r="B481" s="4"/>
      <c r="C481" s="27"/>
    </row>
    <row r="482" spans="2:3">
      <c r="B482" s="4"/>
      <c r="C482" s="27"/>
    </row>
    <row r="483" spans="2:3">
      <c r="B483" s="4"/>
      <c r="C483" s="27"/>
    </row>
    <row r="484" spans="2:3">
      <c r="B484" s="4"/>
      <c r="C484" s="27"/>
    </row>
    <row r="485" spans="2:3">
      <c r="B485" s="4"/>
      <c r="C485" s="27"/>
    </row>
    <row r="486" spans="2:3">
      <c r="B486" s="4"/>
      <c r="C486" s="27"/>
    </row>
    <row r="487" spans="2:3">
      <c r="B487" s="4"/>
      <c r="C487" s="27"/>
    </row>
    <row r="488" spans="2:3">
      <c r="B488" s="4"/>
      <c r="C488" s="27"/>
    </row>
    <row r="489" spans="2:3">
      <c r="B489" s="4"/>
      <c r="C489" s="27"/>
    </row>
    <row r="490" spans="2:3">
      <c r="B490" s="4"/>
      <c r="C490" s="27"/>
    </row>
    <row r="491" spans="2:3">
      <c r="B491" s="4"/>
      <c r="C491" s="27"/>
    </row>
    <row r="492" spans="2:3">
      <c r="B492" s="4"/>
      <c r="C492" s="27"/>
    </row>
    <row r="493" spans="2:3">
      <c r="B493" s="4"/>
      <c r="C493" s="27"/>
    </row>
    <row r="494" spans="2:3">
      <c r="B494" s="4"/>
      <c r="C494" s="27"/>
    </row>
    <row r="495" spans="2:3">
      <c r="B495" s="4"/>
      <c r="C495" s="27"/>
    </row>
    <row r="496" spans="2:3">
      <c r="B496" s="4"/>
      <c r="C496" s="27"/>
    </row>
    <row r="497" spans="2:3">
      <c r="B497" s="4"/>
      <c r="C497" s="27"/>
    </row>
    <row r="498" spans="2:3">
      <c r="B498" s="4"/>
      <c r="C498" s="27"/>
    </row>
    <row r="499" spans="2:3">
      <c r="B499" s="4"/>
      <c r="C499" s="27"/>
    </row>
    <row r="500" spans="2:3">
      <c r="B500" s="4"/>
      <c r="C500" s="27"/>
    </row>
    <row r="501" spans="2:3">
      <c r="B501" s="4"/>
      <c r="C501" s="27"/>
    </row>
    <row r="502" spans="2:3">
      <c r="B502" s="4"/>
      <c r="C502" s="27"/>
    </row>
    <row r="503" spans="2:3">
      <c r="B503" s="4"/>
      <c r="C503" s="27"/>
    </row>
    <row r="504" spans="2:3">
      <c r="B504" s="4"/>
      <c r="C504" s="27"/>
    </row>
    <row r="505" spans="2:3">
      <c r="B505" s="4"/>
      <c r="C505" s="27"/>
    </row>
    <row r="506" spans="2:3">
      <c r="B506" s="4"/>
      <c r="C506" s="27"/>
    </row>
    <row r="507" spans="2:3">
      <c r="B507" s="4"/>
      <c r="C507" s="27"/>
    </row>
    <row r="508" spans="2:3">
      <c r="B508" s="4"/>
      <c r="C508" s="27"/>
    </row>
    <row r="509" spans="2:3">
      <c r="B509" s="4"/>
      <c r="C509" s="27"/>
    </row>
    <row r="510" spans="2:3">
      <c r="B510" s="4"/>
      <c r="C510" s="27"/>
    </row>
    <row r="511" spans="2:3">
      <c r="B511" s="4"/>
      <c r="C511" s="27"/>
    </row>
    <row r="512" spans="2:3">
      <c r="B512" s="4"/>
      <c r="C512" s="27"/>
    </row>
    <row r="513" spans="2:3">
      <c r="B513" s="4"/>
      <c r="C513" s="27"/>
    </row>
    <row r="514" spans="2:3">
      <c r="B514" s="4"/>
      <c r="C514" s="27"/>
    </row>
    <row r="515" spans="2:3">
      <c r="B515" s="4"/>
      <c r="C515" s="27"/>
    </row>
    <row r="516" spans="2:3">
      <c r="B516" s="4"/>
      <c r="C516" s="27"/>
    </row>
    <row r="517" spans="2:3">
      <c r="B517" s="4"/>
      <c r="C517" s="27"/>
    </row>
    <row r="518" spans="2:3">
      <c r="B518" s="4"/>
      <c r="C518" s="27"/>
    </row>
    <row r="519" spans="2:3">
      <c r="B519" s="4"/>
      <c r="C519" s="27"/>
    </row>
    <row r="520" spans="2:3">
      <c r="B520" s="4"/>
      <c r="C520" s="27"/>
    </row>
    <row r="521" spans="2:3">
      <c r="B521" s="4"/>
      <c r="C521" s="27"/>
    </row>
    <row r="522" spans="2:3">
      <c r="B522" s="4"/>
      <c r="C522" s="27"/>
    </row>
    <row r="523" spans="2:3">
      <c r="B523" s="4"/>
      <c r="C523" s="27"/>
    </row>
    <row r="524" spans="2:3">
      <c r="B524" s="4"/>
      <c r="C524" s="27"/>
    </row>
    <row r="525" spans="2:3">
      <c r="B525" s="4"/>
      <c r="C525" s="27"/>
    </row>
    <row r="526" spans="2:3">
      <c r="B526" s="4"/>
      <c r="C526" s="27"/>
    </row>
    <row r="527" spans="2:3">
      <c r="B527" s="4"/>
      <c r="C527" s="27"/>
    </row>
    <row r="528" spans="2:3">
      <c r="B528" s="4"/>
      <c r="C528" s="27"/>
    </row>
    <row r="529" spans="2:3">
      <c r="B529" s="4"/>
      <c r="C529" s="27"/>
    </row>
    <row r="530" spans="2:3">
      <c r="B530" s="4"/>
      <c r="C530" s="27"/>
    </row>
    <row r="531" spans="2:3">
      <c r="B531" s="4"/>
      <c r="C531" s="27"/>
    </row>
    <row r="532" spans="2:3">
      <c r="B532" s="4"/>
      <c r="C532" s="27"/>
    </row>
    <row r="533" spans="2:3">
      <c r="B533" s="4"/>
      <c r="C533" s="27"/>
    </row>
    <row r="534" spans="2:3">
      <c r="B534" s="4"/>
      <c r="C534" s="27"/>
    </row>
    <row r="535" spans="2:3">
      <c r="B535" s="4"/>
      <c r="C535" s="27"/>
    </row>
    <row r="536" spans="2:3">
      <c r="B536" s="4"/>
      <c r="C536" s="27"/>
    </row>
    <row r="537" spans="2:3">
      <c r="B537" s="4"/>
      <c r="C537" s="27"/>
    </row>
    <row r="538" spans="2:3">
      <c r="B538" s="4"/>
      <c r="C538" s="27"/>
    </row>
    <row r="539" spans="2:3">
      <c r="B539" s="4"/>
      <c r="C539" s="27"/>
    </row>
    <row r="540" spans="2:3">
      <c r="B540" s="4"/>
      <c r="C540" s="27"/>
    </row>
    <row r="541" spans="2:3">
      <c r="B541" s="4"/>
      <c r="C541" s="27"/>
    </row>
    <row r="542" spans="2:3">
      <c r="B542" s="4"/>
      <c r="C542" s="27"/>
    </row>
    <row r="543" spans="2:3">
      <c r="B543" s="4"/>
      <c r="C543" s="27"/>
    </row>
    <row r="544" spans="2:3">
      <c r="B544" s="4"/>
      <c r="C544" s="27"/>
    </row>
    <row r="545" spans="2:3">
      <c r="B545" s="4"/>
      <c r="C545" s="27"/>
    </row>
    <row r="546" spans="2:3">
      <c r="B546" s="4"/>
      <c r="C546" s="27"/>
    </row>
    <row r="547" spans="2:3">
      <c r="B547" s="4"/>
      <c r="C547" s="27"/>
    </row>
    <row r="548" spans="2:3">
      <c r="B548" s="4"/>
      <c r="C548" s="27"/>
    </row>
    <row r="549" spans="2:3">
      <c r="B549" s="4"/>
      <c r="C549" s="27"/>
    </row>
    <row r="550" spans="2:3">
      <c r="B550" s="4"/>
      <c r="C550" s="27"/>
    </row>
    <row r="551" spans="2:3">
      <c r="B551" s="4"/>
      <c r="C551" s="27"/>
    </row>
    <row r="552" spans="2:3">
      <c r="B552" s="4"/>
      <c r="C552" s="27"/>
    </row>
    <row r="553" spans="2:3">
      <c r="B553" s="4"/>
      <c r="C553" s="27"/>
    </row>
    <row r="554" spans="2:3">
      <c r="B554" s="4"/>
      <c r="C554" s="27"/>
    </row>
    <row r="555" spans="2:3">
      <c r="B555" s="4"/>
      <c r="C555" s="27"/>
    </row>
    <row r="556" spans="2:3">
      <c r="B556" s="4"/>
      <c r="C556" s="27"/>
    </row>
    <row r="557" spans="2:3">
      <c r="B557" s="4"/>
      <c r="C557" s="27"/>
    </row>
    <row r="558" spans="2:3">
      <c r="B558" s="4"/>
      <c r="C558" s="27"/>
    </row>
    <row r="559" spans="2:3">
      <c r="B559" s="4"/>
      <c r="C559" s="27"/>
    </row>
    <row r="560" spans="2:3">
      <c r="B560" s="4"/>
      <c r="C560" s="27"/>
    </row>
    <row r="561" spans="2:3">
      <c r="B561" s="4"/>
      <c r="C561" s="27"/>
    </row>
    <row r="562" spans="2:3">
      <c r="B562" s="4"/>
      <c r="C562" s="27"/>
    </row>
    <row r="563" spans="2:3">
      <c r="B563" s="4"/>
      <c r="C563" s="27"/>
    </row>
    <row r="564" spans="2:3">
      <c r="B564" s="4"/>
      <c r="C564" s="27"/>
    </row>
    <row r="565" spans="2:3">
      <c r="B565" s="4"/>
      <c r="C565" s="27"/>
    </row>
    <row r="566" spans="2:3">
      <c r="B566" s="4"/>
      <c r="C566" s="27"/>
    </row>
    <row r="567" spans="2:3">
      <c r="B567" s="4"/>
      <c r="C567" s="27"/>
    </row>
    <row r="568" spans="2:3">
      <c r="B568" s="4"/>
      <c r="C568" s="27"/>
    </row>
    <row r="569" spans="2:3">
      <c r="B569" s="4"/>
      <c r="C569" s="27"/>
    </row>
    <row r="570" spans="2:3">
      <c r="B570" s="4"/>
      <c r="C570" s="27"/>
    </row>
    <row r="571" spans="2:3">
      <c r="B571" s="4"/>
      <c r="C571" s="27"/>
    </row>
    <row r="572" spans="2:3">
      <c r="B572" s="4"/>
      <c r="C572" s="27"/>
    </row>
    <row r="573" spans="2:3">
      <c r="B573" s="4"/>
      <c r="C573" s="27"/>
    </row>
    <row r="574" spans="2:3">
      <c r="B574" s="4"/>
      <c r="C574" s="27"/>
    </row>
    <row r="575" spans="2:3">
      <c r="B575" s="4"/>
      <c r="C575" s="27"/>
    </row>
    <row r="576" spans="2:3">
      <c r="B576" s="4"/>
      <c r="C576" s="27"/>
    </row>
    <row r="577" spans="2:3">
      <c r="B577" s="4"/>
      <c r="C577" s="27"/>
    </row>
    <row r="578" spans="2:3">
      <c r="B578" s="4"/>
      <c r="C578" s="27"/>
    </row>
    <row r="579" spans="2:3">
      <c r="B579" s="4"/>
      <c r="C579" s="27"/>
    </row>
    <row r="580" spans="2:3">
      <c r="B580" s="4"/>
      <c r="C580" s="27"/>
    </row>
    <row r="581" spans="2:3">
      <c r="B581" s="4"/>
      <c r="C581" s="27"/>
    </row>
    <row r="582" spans="2:3">
      <c r="B582" s="4"/>
      <c r="C582" s="27"/>
    </row>
    <row r="583" spans="2:3">
      <c r="B583" s="4"/>
      <c r="C583" s="27"/>
    </row>
    <row r="584" spans="2:3">
      <c r="B584" s="4"/>
      <c r="C584" s="27"/>
    </row>
    <row r="585" spans="2:3">
      <c r="B585" s="4"/>
      <c r="C585" s="27"/>
    </row>
    <row r="586" spans="2:3">
      <c r="B586" s="4"/>
      <c r="C586" s="27"/>
    </row>
    <row r="587" spans="2:3">
      <c r="B587" s="4"/>
      <c r="C587" s="27"/>
    </row>
    <row r="588" spans="2:3">
      <c r="B588" s="4"/>
      <c r="C588" s="27"/>
    </row>
    <row r="589" spans="2:3">
      <c r="B589" s="4"/>
      <c r="C589" s="27"/>
    </row>
    <row r="590" spans="2:3">
      <c r="B590" s="4"/>
      <c r="C590" s="27"/>
    </row>
    <row r="591" spans="2:3">
      <c r="B591" s="4"/>
      <c r="C591" s="27"/>
    </row>
    <row r="592" spans="2:3">
      <c r="B592" s="4"/>
      <c r="C592" s="27"/>
    </row>
    <row r="593" spans="2:3">
      <c r="B593" s="4"/>
      <c r="C593" s="27"/>
    </row>
    <row r="594" spans="2:3">
      <c r="B594" s="4"/>
      <c r="C594" s="27"/>
    </row>
    <row r="595" spans="2:3">
      <c r="B595" s="4"/>
      <c r="C595" s="27"/>
    </row>
    <row r="596" spans="2:3">
      <c r="B596" s="4"/>
      <c r="C596" s="27"/>
    </row>
    <row r="597" spans="2:3">
      <c r="B597" s="4"/>
      <c r="C597" s="27"/>
    </row>
    <row r="598" spans="2:3">
      <c r="B598" s="4"/>
      <c r="C598" s="27"/>
    </row>
    <row r="599" spans="2:3">
      <c r="B599" s="4"/>
      <c r="C599" s="27"/>
    </row>
    <row r="600" spans="2:3">
      <c r="B600" s="4"/>
      <c r="C600" s="27"/>
    </row>
    <row r="601" spans="2:3">
      <c r="B601" s="4"/>
      <c r="C601" s="27"/>
    </row>
    <row r="602" spans="2:3">
      <c r="B602" s="4"/>
      <c r="C602" s="27"/>
    </row>
    <row r="603" spans="2:3">
      <c r="B603" s="4"/>
      <c r="C603" s="27"/>
    </row>
    <row r="604" spans="2:3">
      <c r="B604" s="4"/>
      <c r="C604" s="27"/>
    </row>
    <row r="605" spans="2:3">
      <c r="B605" s="4"/>
      <c r="C605" s="27"/>
    </row>
    <row r="606" spans="2:3">
      <c r="B606" s="4"/>
      <c r="C606" s="27"/>
    </row>
    <row r="607" spans="2:3">
      <c r="B607" s="4"/>
      <c r="C607" s="27"/>
    </row>
    <row r="608" spans="2:3">
      <c r="B608" s="4"/>
      <c r="C608" s="27"/>
    </row>
    <row r="609" spans="2:3">
      <c r="B609" s="4"/>
      <c r="C609" s="27"/>
    </row>
    <row r="610" spans="2:3">
      <c r="B610" s="4"/>
      <c r="C610" s="27"/>
    </row>
    <row r="611" spans="2:3">
      <c r="B611" s="4"/>
      <c r="C611" s="27"/>
    </row>
    <row r="612" spans="2:3">
      <c r="B612" s="4"/>
      <c r="C612" s="27"/>
    </row>
    <row r="613" spans="2:3">
      <c r="B613" s="4"/>
      <c r="C613" s="27"/>
    </row>
    <row r="614" spans="2:3">
      <c r="B614" s="4"/>
      <c r="C614" s="27"/>
    </row>
    <row r="615" spans="2:3">
      <c r="B615" s="4"/>
      <c r="C615" s="27"/>
    </row>
    <row r="616" spans="2:3">
      <c r="B616" s="4"/>
      <c r="C616" s="27"/>
    </row>
    <row r="617" spans="2:3">
      <c r="B617" s="4"/>
      <c r="C617" s="27"/>
    </row>
    <row r="618" spans="2:3">
      <c r="B618" s="4"/>
      <c r="C618" s="27"/>
    </row>
    <row r="619" spans="2:3">
      <c r="B619" s="4"/>
      <c r="C619" s="27"/>
    </row>
    <row r="620" spans="2:3">
      <c r="B620" s="4"/>
      <c r="C620" s="27"/>
    </row>
    <row r="621" spans="2:3">
      <c r="B621" s="4"/>
      <c r="C621" s="27"/>
    </row>
    <row r="622" spans="2:3">
      <c r="B622" s="4"/>
      <c r="C622" s="27"/>
    </row>
    <row r="623" spans="2:3">
      <c r="B623" s="4"/>
      <c r="C623" s="27"/>
    </row>
    <row r="624" spans="2:3">
      <c r="B624" s="4"/>
      <c r="C624" s="27"/>
    </row>
    <row r="625" spans="2:3">
      <c r="B625" s="4"/>
      <c r="C625" s="27"/>
    </row>
    <row r="626" spans="2:3">
      <c r="B626" s="4"/>
      <c r="C626" s="27"/>
    </row>
    <row r="627" spans="2:3">
      <c r="B627" s="4"/>
      <c r="C627" s="27"/>
    </row>
    <row r="628" spans="2:3">
      <c r="B628" s="4"/>
      <c r="C628" s="27"/>
    </row>
    <row r="629" spans="2:3">
      <c r="B629" s="4"/>
      <c r="C629" s="27"/>
    </row>
    <row r="630" spans="2:3">
      <c r="B630" s="4"/>
      <c r="C630" s="27"/>
    </row>
    <row r="631" spans="2:3">
      <c r="B631" s="4"/>
      <c r="C631" s="27"/>
    </row>
    <row r="632" spans="2:3">
      <c r="B632" s="4"/>
      <c r="C632" s="27"/>
    </row>
    <row r="633" spans="2:3">
      <c r="B633" s="4"/>
      <c r="C633" s="27"/>
    </row>
    <row r="634" spans="2:3">
      <c r="B634" s="4"/>
      <c r="C634" s="27"/>
    </row>
    <row r="635" spans="2:3">
      <c r="B635" s="4"/>
      <c r="C635" s="27"/>
    </row>
    <row r="636" spans="2:3">
      <c r="B636" s="4"/>
      <c r="C636" s="27"/>
    </row>
    <row r="637" spans="2:3">
      <c r="B637" s="4"/>
      <c r="C637" s="27"/>
    </row>
    <row r="638" spans="2:3">
      <c r="B638" s="4"/>
      <c r="C638" s="27"/>
    </row>
    <row r="639" spans="2:3">
      <c r="B639" s="4"/>
      <c r="C639" s="27"/>
    </row>
    <row r="640" spans="2:3">
      <c r="B640" s="4"/>
      <c r="C640" s="27"/>
    </row>
    <row r="641" spans="2:3">
      <c r="B641" s="4"/>
      <c r="C641" s="27"/>
    </row>
    <row r="642" spans="2:3">
      <c r="B642" s="4"/>
      <c r="C642" s="27"/>
    </row>
    <row r="643" spans="2:3">
      <c r="B643" s="4"/>
      <c r="C643" s="27"/>
    </row>
    <row r="644" spans="2:3">
      <c r="B644" s="4"/>
      <c r="C644" s="27"/>
    </row>
    <row r="645" spans="2:3">
      <c r="B645" s="4"/>
      <c r="C645" s="27"/>
    </row>
    <row r="646" spans="2:3">
      <c r="B646" s="4"/>
      <c r="C646" s="27"/>
    </row>
    <row r="647" spans="2:3">
      <c r="B647" s="4"/>
      <c r="C647" s="27"/>
    </row>
    <row r="648" spans="2:3">
      <c r="B648" s="4"/>
      <c r="C648" s="27"/>
    </row>
    <row r="649" spans="2:3">
      <c r="B649" s="4"/>
      <c r="C649" s="27"/>
    </row>
    <row r="650" spans="2:3">
      <c r="B650" s="4"/>
      <c r="C650" s="27"/>
    </row>
    <row r="651" spans="2:3">
      <c r="B651" s="4"/>
      <c r="C651" s="27"/>
    </row>
    <row r="652" spans="2:3">
      <c r="B652" s="4"/>
      <c r="C652" s="27"/>
    </row>
    <row r="653" spans="2:3">
      <c r="B653" s="4"/>
      <c r="C653" s="27"/>
    </row>
    <row r="654" spans="2:3">
      <c r="B654" s="4"/>
      <c r="C654" s="27"/>
    </row>
    <row r="655" spans="2:3">
      <c r="B655" s="4"/>
      <c r="C655" s="27"/>
    </row>
    <row r="656" spans="2:3">
      <c r="B656" s="4"/>
      <c r="C656" s="27"/>
    </row>
    <row r="657" spans="2:3">
      <c r="B657" s="4"/>
      <c r="C657" s="27"/>
    </row>
    <row r="658" spans="2:3">
      <c r="B658" s="4"/>
      <c r="C658" s="27"/>
    </row>
    <row r="659" spans="2:3">
      <c r="B659" s="4"/>
      <c r="C659" s="27"/>
    </row>
    <row r="660" spans="2:3">
      <c r="B660" s="4"/>
      <c r="C660" s="27"/>
    </row>
    <row r="661" spans="2:3">
      <c r="B661" s="4"/>
      <c r="C661" s="27"/>
    </row>
    <row r="662" spans="2:3">
      <c r="B662" s="4"/>
      <c r="C662" s="27"/>
    </row>
    <row r="663" spans="2:3">
      <c r="B663" s="4"/>
      <c r="C663" s="27"/>
    </row>
    <row r="664" spans="2:3">
      <c r="B664" s="4"/>
      <c r="C664" s="27"/>
    </row>
    <row r="665" spans="2:3">
      <c r="B665" s="4"/>
      <c r="C665" s="27"/>
    </row>
    <row r="666" spans="2:3">
      <c r="B666" s="4"/>
      <c r="C666" s="27"/>
    </row>
    <row r="667" spans="2:3">
      <c r="B667" s="4"/>
      <c r="C667" s="27"/>
    </row>
    <row r="668" spans="2:3">
      <c r="B668" s="4"/>
      <c r="C668" s="27"/>
    </row>
    <row r="669" spans="2:3">
      <c r="B669" s="4"/>
      <c r="C669" s="27"/>
    </row>
    <row r="670" spans="2:3">
      <c r="B670" s="4"/>
      <c r="C670" s="27"/>
    </row>
    <row r="671" spans="2:3">
      <c r="B671" s="4"/>
      <c r="C671" s="27"/>
    </row>
    <row r="672" spans="2:3">
      <c r="B672" s="4"/>
      <c r="C672" s="27"/>
    </row>
    <row r="673" spans="2:3">
      <c r="B673" s="4"/>
      <c r="C673" s="27"/>
    </row>
    <row r="674" spans="2:3">
      <c r="B674" s="4"/>
      <c r="C674" s="27"/>
    </row>
    <row r="675" spans="2:3">
      <c r="B675" s="4"/>
      <c r="C675" s="27"/>
    </row>
    <row r="676" spans="2:3">
      <c r="B676" s="4"/>
      <c r="C676" s="27"/>
    </row>
    <row r="677" spans="2:3">
      <c r="B677" s="4"/>
      <c r="C677" s="27"/>
    </row>
    <row r="678" spans="2:3">
      <c r="B678" s="4"/>
      <c r="C678" s="27"/>
    </row>
    <row r="679" spans="2:3">
      <c r="B679" s="4"/>
      <c r="C679" s="27"/>
    </row>
    <row r="680" spans="2:3">
      <c r="B680" s="4"/>
      <c r="C680" s="27"/>
    </row>
    <row r="681" spans="2:3">
      <c r="B681" s="4"/>
      <c r="C681" s="27"/>
    </row>
    <row r="682" spans="2:3">
      <c r="B682" s="4"/>
      <c r="C682" s="27"/>
    </row>
    <row r="683" spans="2:3">
      <c r="B683" s="4"/>
      <c r="C683" s="27"/>
    </row>
    <row r="684" spans="2:3">
      <c r="B684" s="4"/>
      <c r="C684" s="27"/>
    </row>
    <row r="685" spans="2:3">
      <c r="B685" s="4"/>
      <c r="C685" s="27"/>
    </row>
    <row r="686" spans="2:3">
      <c r="B686" s="4"/>
      <c r="C686" s="27"/>
    </row>
    <row r="687" spans="2:3">
      <c r="B687" s="4"/>
      <c r="C687" s="27"/>
    </row>
    <row r="688" spans="2:3">
      <c r="B688" s="4"/>
      <c r="C688" s="27"/>
    </row>
    <row r="689" spans="2:3">
      <c r="B689" s="4"/>
      <c r="C689" s="27"/>
    </row>
    <row r="690" spans="2:3">
      <c r="B690" s="4"/>
      <c r="C690" s="27"/>
    </row>
    <row r="691" spans="2:3">
      <c r="B691" s="4"/>
      <c r="C691" s="27"/>
    </row>
    <row r="692" spans="2:3">
      <c r="B692" s="4"/>
      <c r="C692" s="27"/>
    </row>
    <row r="693" spans="2:3">
      <c r="B693" s="4"/>
      <c r="C693" s="27"/>
    </row>
    <row r="694" spans="2:3">
      <c r="B694" s="4"/>
      <c r="C694" s="27"/>
    </row>
    <row r="695" spans="2:3">
      <c r="B695" s="4"/>
      <c r="C695" s="27"/>
    </row>
    <row r="696" spans="2:3">
      <c r="B696" s="4"/>
      <c r="C696" s="27"/>
    </row>
    <row r="697" spans="2:3">
      <c r="B697" s="4"/>
      <c r="C697" s="27"/>
    </row>
    <row r="698" spans="2:3">
      <c r="B698" s="4"/>
      <c r="C698" s="27"/>
    </row>
    <row r="699" spans="2:3">
      <c r="B699" s="4"/>
      <c r="C699" s="27"/>
    </row>
    <row r="700" spans="2:3">
      <c r="B700" s="4"/>
      <c r="C700" s="27"/>
    </row>
    <row r="701" spans="2:3">
      <c r="B701" s="4"/>
      <c r="C701" s="27"/>
    </row>
    <row r="702" spans="2:3">
      <c r="B702" s="4"/>
      <c r="C702" s="27"/>
    </row>
    <row r="703" spans="2:3">
      <c r="B703" s="4"/>
      <c r="C703" s="27"/>
    </row>
    <row r="704" spans="2:3">
      <c r="B704" s="4"/>
      <c r="C704" s="27"/>
    </row>
    <row r="705" spans="2:3">
      <c r="B705" s="4"/>
      <c r="C705" s="27"/>
    </row>
    <row r="706" spans="2:3">
      <c r="B706" s="4"/>
      <c r="C706" s="27"/>
    </row>
    <row r="707" spans="2:3">
      <c r="B707" s="4"/>
      <c r="C707" s="27"/>
    </row>
    <row r="708" spans="2:3">
      <c r="B708" s="4"/>
      <c r="C708" s="27"/>
    </row>
    <row r="709" spans="2:3">
      <c r="B709" s="4"/>
      <c r="C709" s="27"/>
    </row>
    <row r="710" spans="2:3">
      <c r="B710" s="4"/>
      <c r="C710" s="27"/>
    </row>
    <row r="711" spans="2:3">
      <c r="B711" s="4"/>
      <c r="C711" s="27"/>
    </row>
    <row r="712" spans="2:3">
      <c r="B712" s="4"/>
      <c r="C712" s="27"/>
    </row>
    <row r="713" spans="2:3">
      <c r="B713" s="4"/>
      <c r="C713" s="27"/>
    </row>
    <row r="714" spans="2:3">
      <c r="B714" s="4"/>
      <c r="C714" s="27"/>
    </row>
    <row r="715" spans="2:3">
      <c r="B715" s="4"/>
      <c r="C715" s="27"/>
    </row>
    <row r="716" spans="2:3">
      <c r="B716" s="4"/>
      <c r="C716" s="27"/>
    </row>
    <row r="717" spans="2:3">
      <c r="B717" s="4"/>
      <c r="C717" s="27"/>
    </row>
    <row r="718" spans="2:3">
      <c r="B718" s="4"/>
      <c r="C718" s="27"/>
    </row>
    <row r="719" spans="2:3">
      <c r="B719" s="4"/>
      <c r="C719" s="27"/>
    </row>
    <row r="720" spans="2:3">
      <c r="B720" s="4"/>
      <c r="C720" s="27"/>
    </row>
    <row r="721" spans="2:3">
      <c r="B721" s="4"/>
      <c r="C721" s="27"/>
    </row>
    <row r="722" spans="2:3">
      <c r="B722" s="4"/>
      <c r="C722" s="27"/>
    </row>
    <row r="723" spans="2:3">
      <c r="B723" s="4"/>
      <c r="C723" s="27"/>
    </row>
    <row r="724" spans="2:3">
      <c r="B724" s="4"/>
      <c r="C724" s="27"/>
    </row>
    <row r="725" spans="2:3">
      <c r="B725" s="4"/>
      <c r="C725" s="27"/>
    </row>
    <row r="726" spans="2:3">
      <c r="B726" s="4"/>
      <c r="C726" s="27"/>
    </row>
    <row r="727" spans="2:3">
      <c r="B727" s="4"/>
      <c r="C727" s="27"/>
    </row>
    <row r="728" spans="2:3">
      <c r="B728" s="4"/>
      <c r="C728" s="27"/>
    </row>
    <row r="729" spans="2:3">
      <c r="B729" s="4"/>
      <c r="C729" s="27"/>
    </row>
    <row r="730" spans="2:3">
      <c r="B730" s="4"/>
      <c r="C730" s="27"/>
    </row>
    <row r="731" spans="2:3">
      <c r="B731" s="4"/>
      <c r="C731" s="27"/>
    </row>
    <row r="732" spans="2:3">
      <c r="B732" s="4"/>
      <c r="C732" s="27"/>
    </row>
    <row r="733" spans="2:3">
      <c r="B733" s="4"/>
      <c r="C733" s="27"/>
    </row>
    <row r="734" spans="2:3">
      <c r="B734" s="4"/>
      <c r="C734" s="27"/>
    </row>
    <row r="735" spans="2:3">
      <c r="B735" s="4"/>
      <c r="C735" s="27"/>
    </row>
    <row r="736" spans="2:3">
      <c r="B736" s="4"/>
      <c r="C736" s="27"/>
    </row>
    <row r="737" spans="2:3">
      <c r="B737" s="4"/>
      <c r="C737" s="27"/>
    </row>
    <row r="738" spans="2:3">
      <c r="B738" s="4"/>
      <c r="C738" s="27"/>
    </row>
    <row r="739" spans="2:3">
      <c r="B739" s="4"/>
      <c r="C739" s="27"/>
    </row>
    <row r="740" spans="2:3">
      <c r="B740" s="4"/>
      <c r="C740" s="27"/>
    </row>
    <row r="741" spans="2:3">
      <c r="B741" s="4"/>
      <c r="C741" s="27"/>
    </row>
    <row r="742" spans="2:3">
      <c r="B742" s="4"/>
      <c r="C742" s="27"/>
    </row>
    <row r="743" spans="2:3">
      <c r="B743" s="4"/>
      <c r="C743" s="27"/>
    </row>
    <row r="744" spans="2:3">
      <c r="B744" s="4"/>
      <c r="C744" s="27"/>
    </row>
    <row r="745" spans="2:3">
      <c r="B745" s="4"/>
      <c r="C745" s="27"/>
    </row>
    <row r="746" spans="2:3">
      <c r="B746" s="4"/>
      <c r="C746" s="27"/>
    </row>
    <row r="747" spans="2:3">
      <c r="B747" s="4"/>
      <c r="C747" s="27"/>
    </row>
    <row r="748" spans="2:3">
      <c r="B748" s="4"/>
      <c r="C748" s="27"/>
    </row>
    <row r="749" spans="2:3">
      <c r="B749" s="4"/>
      <c r="C749" s="27"/>
    </row>
    <row r="750" spans="2:3">
      <c r="B750" s="4"/>
      <c r="C750" s="27"/>
    </row>
    <row r="751" spans="2:3">
      <c r="B751" s="4"/>
      <c r="C751" s="27"/>
    </row>
    <row r="752" spans="2:3">
      <c r="B752" s="4"/>
      <c r="C752" s="27"/>
    </row>
    <row r="753" spans="2:3">
      <c r="B753" s="4"/>
      <c r="C753" s="27"/>
    </row>
    <row r="754" spans="2:3">
      <c r="B754" s="4"/>
      <c r="C754" s="27"/>
    </row>
    <row r="755" spans="2:3">
      <c r="B755" s="4"/>
      <c r="C755" s="27"/>
    </row>
    <row r="756" spans="2:3">
      <c r="B756" s="4"/>
      <c r="C756" s="27"/>
    </row>
    <row r="757" spans="2:3">
      <c r="B757" s="4"/>
      <c r="C757" s="27"/>
    </row>
    <row r="758" spans="2:3">
      <c r="B758" s="4"/>
      <c r="C758" s="27"/>
    </row>
    <row r="759" spans="2:3">
      <c r="B759" s="4"/>
      <c r="C759" s="27"/>
    </row>
    <row r="760" spans="2:3">
      <c r="B760" s="4"/>
      <c r="C760" s="27"/>
    </row>
    <row r="761" spans="2:3">
      <c r="B761" s="4"/>
      <c r="C761" s="27"/>
    </row>
    <row r="762" spans="2:3">
      <c r="B762" s="4"/>
      <c r="C762" s="27"/>
    </row>
    <row r="763" spans="2:3">
      <c r="B763" s="4"/>
      <c r="C763" s="27"/>
    </row>
    <row r="764" spans="2:3">
      <c r="B764" s="4"/>
      <c r="C764" s="27"/>
    </row>
    <row r="765" spans="2:3">
      <c r="B765" s="4"/>
      <c r="C765" s="27"/>
    </row>
    <row r="766" spans="2:3">
      <c r="B766" s="4"/>
      <c r="C766" s="27"/>
    </row>
    <row r="767" spans="2:3">
      <c r="B767" s="4"/>
      <c r="C767" s="27"/>
    </row>
    <row r="768" spans="2:3">
      <c r="B768" s="4"/>
      <c r="C768" s="27"/>
    </row>
    <row r="769" spans="2:3">
      <c r="B769" s="4"/>
      <c r="C769" s="27"/>
    </row>
    <row r="770" spans="2:3">
      <c r="B770" s="4"/>
      <c r="C770" s="27"/>
    </row>
    <row r="771" spans="2:3">
      <c r="B771" s="4"/>
      <c r="C771" s="27"/>
    </row>
    <row r="772" spans="2:3">
      <c r="B772" s="4"/>
      <c r="C772" s="27"/>
    </row>
    <row r="773" spans="2:3">
      <c r="B773" s="4"/>
      <c r="C773" s="27"/>
    </row>
    <row r="774" spans="2:3">
      <c r="B774" s="4"/>
      <c r="C774" s="27"/>
    </row>
    <row r="775" spans="2:3">
      <c r="B775" s="4"/>
      <c r="C775" s="27"/>
    </row>
    <row r="776" spans="2:3">
      <c r="B776" s="4"/>
      <c r="C776" s="27"/>
    </row>
    <row r="777" spans="2:3">
      <c r="B777" s="4"/>
      <c r="C777" s="27"/>
    </row>
    <row r="778" spans="2:3">
      <c r="B778" s="4"/>
      <c r="C778" s="27"/>
    </row>
    <row r="779" spans="2:3">
      <c r="B779" s="4"/>
      <c r="C779" s="27"/>
    </row>
    <row r="780" spans="2:3">
      <c r="B780" s="4"/>
      <c r="C780" s="27"/>
    </row>
    <row r="781" spans="2:3">
      <c r="B781" s="4"/>
      <c r="C781" s="27"/>
    </row>
    <row r="782" spans="2:3">
      <c r="B782" s="4"/>
      <c r="C782" s="27"/>
    </row>
    <row r="783" spans="2:3">
      <c r="B783" s="4"/>
      <c r="C783" s="27"/>
    </row>
    <row r="784" spans="2:3">
      <c r="B784" s="4"/>
      <c r="C784" s="27"/>
    </row>
    <row r="785" spans="2:3">
      <c r="B785" s="4"/>
      <c r="C785" s="27"/>
    </row>
    <row r="786" spans="2:3">
      <c r="B786" s="4"/>
      <c r="C786" s="27"/>
    </row>
    <row r="787" spans="2:3">
      <c r="B787" s="4"/>
      <c r="C787" s="27"/>
    </row>
    <row r="788" spans="2:3">
      <c r="B788" s="4"/>
      <c r="C788" s="27"/>
    </row>
    <row r="789" spans="2:3">
      <c r="B789" s="4"/>
      <c r="C789" s="27"/>
    </row>
    <row r="790" spans="2:3">
      <c r="B790" s="4"/>
      <c r="C790" s="27"/>
    </row>
    <row r="791" spans="2:3">
      <c r="B791" s="4"/>
      <c r="C791" s="27"/>
    </row>
    <row r="792" spans="2:3">
      <c r="B792" s="4"/>
      <c r="C792" s="27"/>
    </row>
    <row r="793" spans="2:3">
      <c r="B793" s="4"/>
      <c r="C793" s="27"/>
    </row>
    <row r="794" spans="2:3">
      <c r="B794" s="4"/>
      <c r="C794" s="27"/>
    </row>
    <row r="795" spans="2:3">
      <c r="B795" s="4"/>
      <c r="C795" s="27"/>
    </row>
    <row r="796" spans="2:3">
      <c r="B796" s="4"/>
      <c r="C796" s="27"/>
    </row>
    <row r="797" spans="2:3">
      <c r="B797" s="4"/>
      <c r="C797" s="27"/>
    </row>
    <row r="798" spans="2:3">
      <c r="B798" s="4"/>
      <c r="C798" s="27"/>
    </row>
    <row r="799" spans="2:3">
      <c r="B799" s="4"/>
      <c r="C799" s="27"/>
    </row>
    <row r="800" spans="2:3">
      <c r="B800" s="4"/>
      <c r="C800" s="27"/>
    </row>
    <row r="801" spans="2:3">
      <c r="B801" s="4"/>
      <c r="C801" s="27"/>
    </row>
    <row r="802" spans="2:3">
      <c r="B802" s="4"/>
      <c r="C802" s="27"/>
    </row>
    <row r="803" spans="2:3">
      <c r="B803" s="4"/>
      <c r="C803" s="27"/>
    </row>
    <row r="804" spans="2:3">
      <c r="B804" s="4"/>
      <c r="C804" s="27"/>
    </row>
    <row r="805" spans="2:3">
      <c r="B805" s="4"/>
      <c r="C805" s="27"/>
    </row>
    <row r="806" spans="2:3">
      <c r="B806" s="4"/>
      <c r="C806" s="27"/>
    </row>
    <row r="807" spans="2:3">
      <c r="B807" s="4"/>
      <c r="C807" s="27"/>
    </row>
    <row r="808" spans="2:3">
      <c r="B808" s="4"/>
      <c r="C808" s="27"/>
    </row>
    <row r="809" spans="2:3">
      <c r="B809" s="4"/>
      <c r="C809" s="27"/>
    </row>
    <row r="810" spans="2:3">
      <c r="B810" s="4"/>
      <c r="C810" s="27"/>
    </row>
    <row r="811" spans="2:3">
      <c r="B811" s="4"/>
      <c r="C811" s="27"/>
    </row>
    <row r="812" spans="2:3">
      <c r="B812" s="4"/>
      <c r="C812" s="27"/>
    </row>
    <row r="813" spans="2:3">
      <c r="B813" s="4"/>
      <c r="C813" s="27"/>
    </row>
    <row r="814" spans="2:3">
      <c r="B814" s="4"/>
      <c r="C814" s="27"/>
    </row>
    <row r="815" spans="2:3">
      <c r="B815" s="4"/>
      <c r="C815" s="27"/>
    </row>
    <row r="816" spans="2:3">
      <c r="B816" s="4"/>
      <c r="C816" s="27"/>
    </row>
    <row r="817" spans="2:3">
      <c r="B817" s="4"/>
      <c r="C817" s="27"/>
    </row>
    <row r="818" spans="2:3">
      <c r="B818" s="4"/>
      <c r="C818" s="27"/>
    </row>
    <row r="819" spans="2:3">
      <c r="B819" s="4"/>
      <c r="C819" s="27"/>
    </row>
    <row r="820" spans="2:3">
      <c r="B820" s="4"/>
      <c r="C820" s="27"/>
    </row>
    <row r="821" spans="2:3">
      <c r="B821" s="4"/>
      <c r="C821" s="27"/>
    </row>
    <row r="822" spans="2:3">
      <c r="B822" s="4"/>
      <c r="C822" s="27"/>
    </row>
    <row r="823" spans="2:3">
      <c r="B823" s="4"/>
      <c r="C823" s="27"/>
    </row>
    <row r="824" spans="2:3">
      <c r="B824" s="4"/>
      <c r="C824" s="27"/>
    </row>
    <row r="825" spans="2:3">
      <c r="B825" s="4"/>
      <c r="C825" s="27"/>
    </row>
    <row r="826" spans="2:3">
      <c r="B826" s="4"/>
      <c r="C826" s="27"/>
    </row>
    <row r="827" spans="2:3">
      <c r="B827" s="4"/>
      <c r="C827" s="27"/>
    </row>
    <row r="828" spans="2:3">
      <c r="B828" s="4"/>
      <c r="C828" s="27"/>
    </row>
    <row r="829" spans="2:3">
      <c r="B829" s="4"/>
      <c r="C829" s="27"/>
    </row>
    <row r="830" spans="2:3">
      <c r="B830" s="4"/>
      <c r="C830" s="27"/>
    </row>
    <row r="831" spans="2:3">
      <c r="B831" s="4"/>
      <c r="C831" s="27"/>
    </row>
    <row r="832" spans="2:3">
      <c r="B832" s="4"/>
      <c r="C832" s="27"/>
    </row>
    <row r="833" spans="2:3">
      <c r="B833" s="4"/>
      <c r="C833" s="27"/>
    </row>
    <row r="834" spans="2:3">
      <c r="B834" s="4"/>
      <c r="C834" s="27"/>
    </row>
    <row r="835" spans="2:3">
      <c r="B835" s="4"/>
      <c r="C835" s="27"/>
    </row>
    <row r="836" spans="2:3">
      <c r="B836" s="4"/>
      <c r="C836" s="27"/>
    </row>
    <row r="837" spans="2:3">
      <c r="B837" s="4"/>
      <c r="C837" s="27"/>
    </row>
    <row r="838" spans="2:3">
      <c r="B838" s="4"/>
      <c r="C838" s="27"/>
    </row>
    <row r="839" spans="2:3">
      <c r="B839" s="4"/>
      <c r="C839" s="27"/>
    </row>
    <row r="840" spans="2:3">
      <c r="B840" s="4"/>
      <c r="C840" s="27"/>
    </row>
    <row r="841" spans="2:3">
      <c r="B841" s="4"/>
      <c r="C841" s="27"/>
    </row>
    <row r="842" spans="2:3">
      <c r="B842" s="4"/>
      <c r="C842" s="27"/>
    </row>
    <row r="843" spans="2:3">
      <c r="B843" s="4"/>
      <c r="C843" s="27"/>
    </row>
    <row r="844" spans="2:3">
      <c r="B844" s="4"/>
      <c r="C844" s="27"/>
    </row>
    <row r="845" spans="2:3">
      <c r="B845" s="4"/>
      <c r="C845" s="27"/>
    </row>
    <row r="846" spans="2:3">
      <c r="B846" s="4"/>
      <c r="C846" s="27"/>
    </row>
    <row r="847" spans="2:3">
      <c r="B847" s="4"/>
      <c r="C847" s="27"/>
    </row>
    <row r="848" spans="2:3">
      <c r="B848" s="4"/>
      <c r="C848" s="27"/>
    </row>
    <row r="849" spans="2:3">
      <c r="B849" s="4"/>
      <c r="C849" s="27"/>
    </row>
    <row r="850" spans="2:3">
      <c r="B850" s="4"/>
      <c r="C850" s="27"/>
    </row>
    <row r="851" spans="2:3">
      <c r="B851" s="4"/>
      <c r="C851" s="27"/>
    </row>
    <row r="852" spans="2:3">
      <c r="B852" s="4"/>
      <c r="C852" s="27"/>
    </row>
    <row r="853" spans="2:3">
      <c r="B853" s="4"/>
      <c r="C853" s="27"/>
    </row>
    <row r="854" spans="2:3">
      <c r="B854" s="4"/>
      <c r="C854" s="27"/>
    </row>
    <row r="855" spans="2:3">
      <c r="B855" s="4"/>
      <c r="C855" s="27"/>
    </row>
    <row r="856" spans="2:3">
      <c r="B856" s="4"/>
      <c r="C856" s="27"/>
    </row>
    <row r="857" spans="2:3">
      <c r="B857" s="4"/>
      <c r="C857" s="27"/>
    </row>
    <row r="858" spans="2:3">
      <c r="B858" s="4"/>
      <c r="C858" s="27"/>
    </row>
    <row r="859" spans="2:3">
      <c r="B859" s="4"/>
      <c r="C859" s="27"/>
    </row>
    <row r="860" spans="2:3">
      <c r="B860" s="4"/>
      <c r="C860" s="27"/>
    </row>
    <row r="861" spans="2:3">
      <c r="B861" s="4"/>
      <c r="C861" s="27"/>
    </row>
    <row r="862" spans="2:3">
      <c r="B862" s="4"/>
      <c r="C862" s="27"/>
    </row>
    <row r="863" spans="2:3">
      <c r="B863" s="4"/>
      <c r="C863" s="27"/>
    </row>
    <row r="864" spans="2:3">
      <c r="B864" s="4"/>
      <c r="C864" s="27"/>
    </row>
    <row r="865" spans="2:3">
      <c r="B865" s="4"/>
      <c r="C865" s="27"/>
    </row>
    <row r="866" spans="2:3">
      <c r="B866" s="4"/>
      <c r="C866" s="27"/>
    </row>
    <row r="867" spans="2:3">
      <c r="B867" s="4"/>
      <c r="C867" s="27"/>
    </row>
    <row r="868" spans="2:3">
      <c r="B868" s="4"/>
      <c r="C868" s="27"/>
    </row>
    <row r="869" spans="2:3">
      <c r="B869" s="4"/>
      <c r="C869" s="27"/>
    </row>
    <row r="870" spans="2:3">
      <c r="B870" s="4"/>
      <c r="C870" s="27"/>
    </row>
    <row r="871" spans="2:3">
      <c r="B871" s="4"/>
      <c r="C871" s="27"/>
    </row>
    <row r="872" spans="2:3">
      <c r="B872" s="4"/>
      <c r="C872" s="27"/>
    </row>
    <row r="873" spans="2:3">
      <c r="B873" s="4"/>
      <c r="C873" s="27"/>
    </row>
    <row r="874" spans="2:3">
      <c r="B874" s="4"/>
      <c r="C874" s="27"/>
    </row>
    <row r="875" spans="2:3">
      <c r="B875" s="4"/>
      <c r="C875" s="27"/>
    </row>
    <row r="876" spans="2:3">
      <c r="B876" s="4"/>
      <c r="C876" s="27"/>
    </row>
    <row r="877" spans="2:3">
      <c r="B877" s="4"/>
      <c r="C877" s="27"/>
    </row>
    <row r="878" spans="2:3">
      <c r="B878" s="4"/>
      <c r="C878" s="27"/>
    </row>
    <row r="879" spans="2:3">
      <c r="B879" s="4"/>
      <c r="C879" s="27"/>
    </row>
    <row r="880" spans="2:3">
      <c r="B880" s="4"/>
      <c r="C880" s="27"/>
    </row>
    <row r="881" spans="2:3">
      <c r="B881" s="4"/>
      <c r="C881" s="27"/>
    </row>
    <row r="882" spans="2:3">
      <c r="B882" s="4"/>
      <c r="C882" s="27"/>
    </row>
    <row r="883" spans="2:3">
      <c r="B883" s="4"/>
      <c r="C883" s="27"/>
    </row>
    <row r="884" spans="2:3">
      <c r="B884" s="4"/>
      <c r="C884" s="27"/>
    </row>
    <row r="885" spans="2:3">
      <c r="B885" s="4"/>
      <c r="C885" s="27"/>
    </row>
    <row r="886" spans="2:3">
      <c r="B886" s="4"/>
      <c r="C886" s="27"/>
    </row>
    <row r="887" spans="2:3">
      <c r="B887" s="4"/>
      <c r="C887" s="27"/>
    </row>
    <row r="888" spans="2:3">
      <c r="B888" s="4"/>
      <c r="C888" s="27"/>
    </row>
    <row r="889" spans="2:3">
      <c r="B889" s="4"/>
      <c r="C889" s="27"/>
    </row>
    <row r="890" spans="2:3">
      <c r="B890" s="4"/>
      <c r="C890" s="27"/>
    </row>
    <row r="891" spans="2:3">
      <c r="B891" s="4"/>
      <c r="C891" s="27"/>
    </row>
    <row r="892" spans="2:3">
      <c r="B892" s="4"/>
      <c r="C892" s="27"/>
    </row>
    <row r="893" spans="2:3">
      <c r="B893" s="4"/>
      <c r="C893" s="27"/>
    </row>
    <row r="894" spans="2:3">
      <c r="B894" s="4"/>
      <c r="C894" s="27"/>
    </row>
    <row r="895" spans="2:3">
      <c r="B895" s="4"/>
      <c r="C895" s="27"/>
    </row>
    <row r="896" spans="2:3">
      <c r="B896" s="4"/>
      <c r="C896" s="27"/>
    </row>
    <row r="897" spans="2:3">
      <c r="B897" s="4"/>
      <c r="C897" s="27"/>
    </row>
    <row r="898" spans="2:3">
      <c r="B898" s="4"/>
      <c r="C898" s="27"/>
    </row>
    <row r="899" spans="2:3">
      <c r="B899" s="4"/>
      <c r="C899" s="27"/>
    </row>
    <row r="900" spans="2:3">
      <c r="B900" s="4"/>
      <c r="C900" s="27"/>
    </row>
    <row r="901" spans="2:3">
      <c r="B901" s="4"/>
      <c r="C901" s="27"/>
    </row>
    <row r="902" spans="2:3">
      <c r="B902" s="4"/>
      <c r="C902" s="27"/>
    </row>
    <row r="903" spans="2:3">
      <c r="B903" s="4"/>
      <c r="C903" s="27"/>
    </row>
    <row r="904" spans="2:3">
      <c r="B904" s="4"/>
      <c r="C904" s="27"/>
    </row>
    <row r="905" spans="2:3">
      <c r="B905" s="4"/>
      <c r="C905" s="27"/>
    </row>
    <row r="906" spans="2:3">
      <c r="B906" s="4"/>
      <c r="C906" s="27"/>
    </row>
    <row r="907" spans="2:3">
      <c r="B907" s="4"/>
      <c r="C907" s="27"/>
    </row>
    <row r="908" spans="2:3">
      <c r="B908" s="4"/>
      <c r="C908" s="27"/>
    </row>
    <row r="909" spans="2:3">
      <c r="B909" s="4"/>
      <c r="C909" s="27"/>
    </row>
    <row r="910" spans="2:3">
      <c r="B910" s="4"/>
      <c r="C910" s="27"/>
    </row>
    <row r="911" spans="2:3">
      <c r="B911" s="4"/>
      <c r="C911" s="27"/>
    </row>
    <row r="912" spans="2:3">
      <c r="B912" s="4"/>
      <c r="C912" s="27"/>
    </row>
    <row r="913" spans="2:3">
      <c r="B913" s="4"/>
      <c r="C913" s="27"/>
    </row>
    <row r="914" spans="2:3">
      <c r="B914" s="4"/>
      <c r="C914" s="27"/>
    </row>
    <row r="915" spans="2:3">
      <c r="B915" s="4"/>
      <c r="C915" s="27"/>
    </row>
    <row r="916" spans="2:3">
      <c r="B916" s="4"/>
      <c r="C916" s="27"/>
    </row>
    <row r="917" spans="2:3">
      <c r="B917" s="4"/>
      <c r="C917" s="27"/>
    </row>
    <row r="918" spans="2:3">
      <c r="B918" s="4"/>
      <c r="C918" s="27"/>
    </row>
    <row r="919" spans="2:3">
      <c r="B919" s="4"/>
      <c r="C919" s="27"/>
    </row>
    <row r="920" spans="2:3">
      <c r="B920" s="4"/>
      <c r="C920" s="27"/>
    </row>
    <row r="921" spans="2:3">
      <c r="B921" s="4"/>
      <c r="C921" s="27"/>
    </row>
    <row r="922" spans="2:3">
      <c r="B922" s="4"/>
      <c r="C922" s="27"/>
    </row>
    <row r="923" spans="2:3">
      <c r="B923" s="4"/>
      <c r="C923" s="27"/>
    </row>
    <row r="924" spans="2:3">
      <c r="B924" s="4"/>
      <c r="C924" s="27"/>
    </row>
    <row r="925" spans="2:3">
      <c r="B925" s="4"/>
      <c r="C925" s="27"/>
    </row>
    <row r="926" spans="2:3">
      <c r="B926" s="4"/>
      <c r="C926" s="27"/>
    </row>
    <row r="927" spans="2:3">
      <c r="B927" s="4"/>
      <c r="C927" s="27"/>
    </row>
    <row r="928" spans="2:3">
      <c r="B928" s="4"/>
      <c r="C928" s="27"/>
    </row>
    <row r="929" spans="2:3">
      <c r="B929" s="4"/>
      <c r="C929" s="27"/>
    </row>
    <row r="930" spans="2:3">
      <c r="B930" s="4"/>
      <c r="C930" s="27"/>
    </row>
    <row r="931" spans="2:3">
      <c r="B931" s="4"/>
      <c r="C931" s="27"/>
    </row>
    <row r="932" spans="2:3">
      <c r="B932" s="4"/>
      <c r="C932" s="27"/>
    </row>
    <row r="933" spans="2:3">
      <c r="B933" s="4"/>
      <c r="C933" s="27"/>
    </row>
    <row r="934" spans="2:3">
      <c r="B934" s="4"/>
      <c r="C934" s="27"/>
    </row>
    <row r="935" spans="2:3">
      <c r="B935" s="4"/>
      <c r="C935" s="27"/>
    </row>
    <row r="936" spans="2:3">
      <c r="B936" s="4"/>
      <c r="C936" s="27"/>
    </row>
    <row r="937" spans="2:3">
      <c r="B937" s="4"/>
      <c r="C937" s="27"/>
    </row>
    <row r="938" spans="2:3">
      <c r="B938" s="4"/>
      <c r="C938" s="27"/>
    </row>
    <row r="939" spans="2:3">
      <c r="B939" s="4"/>
      <c r="C939" s="27"/>
    </row>
    <row r="940" spans="2:3">
      <c r="B940" s="4"/>
      <c r="C940" s="27"/>
    </row>
    <row r="941" spans="2:3">
      <c r="B941" s="4"/>
      <c r="C941" s="27"/>
    </row>
    <row r="942" spans="2:3">
      <c r="B942" s="4"/>
      <c r="C942" s="27"/>
    </row>
    <row r="943" spans="2:3">
      <c r="B943" s="4"/>
      <c r="C943" s="27"/>
    </row>
    <row r="944" spans="2:3">
      <c r="B944" s="4"/>
      <c r="C944" s="27"/>
    </row>
    <row r="945" spans="2:3">
      <c r="B945" s="4"/>
      <c r="C945" s="27"/>
    </row>
    <row r="946" spans="2:3">
      <c r="B946" s="4"/>
      <c r="C946" s="27"/>
    </row>
    <row r="947" spans="2:3">
      <c r="B947" s="4"/>
      <c r="C947" s="27"/>
    </row>
    <row r="948" spans="2:3">
      <c r="B948" s="4"/>
      <c r="C948" s="27"/>
    </row>
    <row r="949" spans="2:3">
      <c r="B949" s="4"/>
      <c r="C949" s="27"/>
    </row>
    <row r="950" spans="2:3">
      <c r="B950" s="4"/>
      <c r="C950" s="27"/>
    </row>
    <row r="951" spans="2:3">
      <c r="B951" s="4"/>
      <c r="C951" s="27"/>
    </row>
    <row r="952" spans="2:3">
      <c r="B952" s="4"/>
      <c r="C952" s="27"/>
    </row>
    <row r="953" spans="2:3">
      <c r="B953" s="4"/>
      <c r="C953" s="27"/>
    </row>
    <row r="954" spans="2:3">
      <c r="B954" s="4"/>
      <c r="C954" s="27"/>
    </row>
    <row r="955" spans="2:3">
      <c r="B955" s="4"/>
      <c r="C955" s="27"/>
    </row>
    <row r="956" spans="2:3">
      <c r="B956" s="4"/>
      <c r="C956" s="27"/>
    </row>
    <row r="957" spans="2:3">
      <c r="B957" s="4"/>
      <c r="C957" s="27"/>
    </row>
    <row r="958" spans="2:3">
      <c r="B958" s="4"/>
      <c r="C958" s="27"/>
    </row>
    <row r="959" spans="2:3">
      <c r="B959" s="4"/>
      <c r="C959" s="27"/>
    </row>
    <row r="960" spans="2:3">
      <c r="B960" s="4"/>
      <c r="C960" s="27"/>
    </row>
    <row r="961" spans="2:3">
      <c r="B961" s="4"/>
      <c r="C961" s="27"/>
    </row>
    <row r="962" spans="2:3">
      <c r="B962" s="4"/>
      <c r="C962" s="27"/>
    </row>
    <row r="963" spans="2:3">
      <c r="B963" s="4"/>
      <c r="C963" s="27"/>
    </row>
    <row r="964" spans="2:3">
      <c r="B964" s="4"/>
      <c r="C964" s="27"/>
    </row>
    <row r="965" spans="2:3">
      <c r="B965" s="4"/>
      <c r="C965" s="27"/>
    </row>
    <row r="966" spans="2:3">
      <c r="B966" s="4"/>
      <c r="C966" s="27"/>
    </row>
    <row r="967" spans="2:3">
      <c r="B967" s="4"/>
      <c r="C967" s="27"/>
    </row>
    <row r="968" spans="2:3">
      <c r="B968" s="4"/>
      <c r="C968" s="27"/>
    </row>
    <row r="969" spans="2:3">
      <c r="B969" s="4"/>
      <c r="C969" s="27"/>
    </row>
    <row r="970" spans="2:3">
      <c r="B970" s="4"/>
      <c r="C970" s="27"/>
    </row>
    <row r="971" spans="2:3">
      <c r="B971" s="4"/>
      <c r="C971" s="27"/>
    </row>
    <row r="972" spans="2:3">
      <c r="B972" s="4"/>
      <c r="C972" s="27"/>
    </row>
    <row r="973" spans="2:3">
      <c r="B973" s="4"/>
      <c r="C973" s="27"/>
    </row>
    <row r="974" spans="2:3">
      <c r="B974" s="4"/>
      <c r="C974" s="27"/>
    </row>
    <row r="975" spans="2:3">
      <c r="B975" s="4"/>
      <c r="C975" s="27"/>
    </row>
    <row r="976" spans="2:3">
      <c r="B976" s="4"/>
      <c r="C976" s="27"/>
    </row>
    <row r="977" spans="2:3">
      <c r="B977" s="4"/>
      <c r="C977" s="27"/>
    </row>
    <row r="978" spans="2:3">
      <c r="B978" s="4"/>
      <c r="C978" s="27"/>
    </row>
    <row r="979" spans="2:3">
      <c r="B979" s="4"/>
      <c r="C979" s="27"/>
    </row>
    <row r="980" spans="2:3">
      <c r="B980" s="4"/>
      <c r="C980" s="27"/>
    </row>
    <row r="981" spans="2:3">
      <c r="B981" s="4"/>
      <c r="C981" s="27"/>
    </row>
    <row r="982" spans="2:3">
      <c r="B982" s="4"/>
      <c r="C982" s="27"/>
    </row>
    <row r="983" spans="2:3">
      <c r="B983" s="4"/>
      <c r="C983" s="27"/>
    </row>
    <row r="984" spans="2:3">
      <c r="B984" s="4"/>
      <c r="C984" s="27"/>
    </row>
    <row r="985" spans="2:3">
      <c r="B985" s="4"/>
      <c r="C985" s="27"/>
    </row>
    <row r="986" spans="2:3">
      <c r="B986" s="4"/>
      <c r="C986" s="27"/>
    </row>
    <row r="987" spans="2:3">
      <c r="B987" s="4"/>
      <c r="C987" s="27"/>
    </row>
    <row r="988" spans="2:3">
      <c r="B988" s="4"/>
      <c r="C988" s="27"/>
    </row>
    <row r="989" spans="2:3">
      <c r="B989" s="4"/>
      <c r="C989" s="27"/>
    </row>
    <row r="990" spans="2:3">
      <c r="B990" s="4"/>
      <c r="C990" s="27"/>
    </row>
    <row r="991" spans="2:3">
      <c r="B991" s="4"/>
      <c r="C991" s="27"/>
    </row>
    <row r="992" spans="2:3">
      <c r="B992" s="4"/>
      <c r="C992" s="27"/>
    </row>
    <row r="993" spans="2:3">
      <c r="B993" s="4"/>
      <c r="C993" s="27"/>
    </row>
    <row r="994" spans="2:3">
      <c r="B994" s="4"/>
      <c r="C994" s="27"/>
    </row>
    <row r="995" spans="2:3">
      <c r="B995" s="4"/>
      <c r="C995" s="27"/>
    </row>
    <row r="996" spans="2:3">
      <c r="B996" s="4"/>
      <c r="C996" s="27"/>
    </row>
    <row r="997" spans="2:3">
      <c r="B997" s="4"/>
      <c r="C997" s="27"/>
    </row>
    <row r="998" spans="2:3">
      <c r="B998" s="4"/>
      <c r="C998" s="27"/>
    </row>
    <row r="999" spans="2:3">
      <c r="B999" s="4"/>
      <c r="C999" s="27"/>
    </row>
    <row r="1000" spans="2:3">
      <c r="B1000" s="4"/>
      <c r="C1000" s="27"/>
    </row>
    <row r="1001" spans="2:3">
      <c r="B1001" s="4"/>
      <c r="C1001" s="27"/>
    </row>
    <row r="1002" spans="2:3">
      <c r="B1002" s="4"/>
      <c r="C1002" s="27"/>
    </row>
    <row r="1003" spans="2:3">
      <c r="B1003" s="4"/>
      <c r="C1003" s="27"/>
    </row>
    <row r="1004" spans="2:3">
      <c r="B1004" s="4"/>
      <c r="C1004" s="27"/>
    </row>
    <row r="1005" spans="2:3">
      <c r="B1005" s="4"/>
      <c r="C1005" s="27"/>
    </row>
    <row r="1006" spans="2:3">
      <c r="B1006" s="4"/>
      <c r="C1006" s="27"/>
    </row>
    <row r="1007" spans="2:3">
      <c r="B1007" s="4"/>
      <c r="C1007" s="27"/>
    </row>
    <row r="1008" spans="2:3">
      <c r="B1008" s="4"/>
      <c r="C1008" s="27"/>
    </row>
    <row r="1009" spans="2:3">
      <c r="B1009" s="4"/>
      <c r="C1009" s="27"/>
    </row>
    <row r="1010" spans="2:3">
      <c r="B1010" s="4"/>
      <c r="C1010" s="27"/>
    </row>
    <row r="1011" spans="2:3">
      <c r="B1011" s="4"/>
      <c r="C1011" s="27"/>
    </row>
    <row r="1012" spans="2:3">
      <c r="B1012" s="4"/>
      <c r="C1012" s="27"/>
    </row>
    <row r="1013" spans="2:3">
      <c r="B1013" s="4"/>
      <c r="C1013" s="27"/>
    </row>
    <row r="1014" spans="2:3">
      <c r="B1014" s="4"/>
      <c r="C1014" s="27"/>
    </row>
    <row r="1015" spans="2:3">
      <c r="B1015" s="4"/>
      <c r="C1015" s="27"/>
    </row>
    <row r="1016" spans="2:3">
      <c r="B1016" s="4"/>
      <c r="C1016" s="27"/>
    </row>
    <row r="1017" spans="2:3">
      <c r="B1017" s="4"/>
      <c r="C1017" s="27"/>
    </row>
    <row r="1018" spans="2:3">
      <c r="B1018" s="4"/>
      <c r="C1018" s="27"/>
    </row>
    <row r="1019" spans="2:3">
      <c r="B1019" s="4"/>
      <c r="C1019" s="27"/>
    </row>
    <row r="1020" spans="2:3">
      <c r="B1020" s="4"/>
      <c r="C1020" s="27"/>
    </row>
    <row r="1021" spans="2:3">
      <c r="B1021" s="4"/>
      <c r="C1021" s="27"/>
    </row>
    <row r="1022" spans="2:3">
      <c r="B1022" s="4"/>
      <c r="C1022" s="27"/>
    </row>
    <row r="1023" spans="2:3">
      <c r="B1023" s="4"/>
      <c r="C1023" s="27"/>
    </row>
    <row r="1024" spans="2:3">
      <c r="B1024" s="4"/>
      <c r="C1024" s="27"/>
    </row>
    <row r="1025" spans="2:3">
      <c r="B1025" s="4"/>
      <c r="C1025" s="27"/>
    </row>
    <row r="1026" spans="2:3">
      <c r="B1026" s="4"/>
      <c r="C1026" s="27"/>
    </row>
    <row r="1027" spans="2:3">
      <c r="B1027" s="4"/>
      <c r="C1027" s="27"/>
    </row>
    <row r="1028" spans="2:3">
      <c r="B1028" s="4"/>
      <c r="C1028" s="27"/>
    </row>
    <row r="1029" spans="2:3">
      <c r="B1029" s="4"/>
      <c r="C1029" s="27"/>
    </row>
    <row r="1030" spans="2:3">
      <c r="B1030" s="4"/>
      <c r="C1030" s="27"/>
    </row>
    <row r="1031" spans="2:3">
      <c r="B1031" s="4"/>
      <c r="C1031" s="27"/>
    </row>
    <row r="1032" spans="2:3">
      <c r="B1032" s="4"/>
      <c r="C1032" s="27"/>
    </row>
    <row r="1033" spans="2:3">
      <c r="B1033" s="4"/>
      <c r="C1033" s="27"/>
    </row>
    <row r="1034" spans="2:3">
      <c r="B1034" s="4"/>
      <c r="C1034" s="27"/>
    </row>
    <row r="1035" spans="2:3">
      <c r="B1035" s="4"/>
      <c r="C1035" s="27"/>
    </row>
    <row r="1036" spans="2:3">
      <c r="B1036" s="4"/>
      <c r="C1036" s="27"/>
    </row>
    <row r="1037" spans="2:3">
      <c r="B1037" s="4"/>
      <c r="C1037" s="27"/>
    </row>
    <row r="1038" spans="2:3">
      <c r="B1038" s="4"/>
      <c r="C1038" s="27"/>
    </row>
    <row r="1039" spans="2:3">
      <c r="B1039" s="4"/>
      <c r="C1039" s="27"/>
    </row>
    <row r="1040" spans="2:3">
      <c r="B1040" s="4"/>
      <c r="C1040" s="27"/>
    </row>
    <row r="1041" spans="2:3">
      <c r="B1041" s="4"/>
      <c r="C1041" s="27"/>
    </row>
    <row r="1042" spans="2:3">
      <c r="B1042" s="4"/>
      <c r="C1042" s="27"/>
    </row>
    <row r="1043" spans="2:3">
      <c r="B1043" s="4"/>
      <c r="C1043" s="27"/>
    </row>
    <row r="1044" spans="2:3">
      <c r="B1044" s="4"/>
      <c r="C1044" s="27"/>
    </row>
    <row r="1045" spans="2:3">
      <c r="B1045" s="4"/>
      <c r="C1045" s="27"/>
    </row>
    <row r="1046" spans="2:3">
      <c r="B1046" s="4"/>
      <c r="C1046" s="27"/>
    </row>
    <row r="1047" spans="2:3">
      <c r="B1047" s="4"/>
      <c r="C1047" s="27"/>
    </row>
    <row r="1048" spans="2:3">
      <c r="B1048" s="4"/>
      <c r="C1048" s="27"/>
    </row>
    <row r="1049" spans="2:3">
      <c r="B1049" s="4"/>
      <c r="C1049" s="27"/>
    </row>
    <row r="1050" spans="2:3">
      <c r="B1050" s="4"/>
      <c r="C1050" s="27"/>
    </row>
    <row r="1051" spans="2:3">
      <c r="B1051" s="4"/>
      <c r="C1051" s="27"/>
    </row>
    <row r="1052" spans="2:3">
      <c r="B1052" s="4"/>
      <c r="C1052" s="27"/>
    </row>
    <row r="1053" spans="2:3">
      <c r="B1053" s="4"/>
      <c r="C1053" s="27"/>
    </row>
    <row r="1054" spans="2:3">
      <c r="B1054" s="4"/>
      <c r="C1054" s="27"/>
    </row>
    <row r="1055" spans="2:3">
      <c r="B1055" s="4"/>
      <c r="C1055" s="27"/>
    </row>
    <row r="1056" spans="2:3">
      <c r="B1056" s="4"/>
      <c r="C1056" s="27"/>
    </row>
    <row r="1057" spans="2:3">
      <c r="B1057" s="4"/>
      <c r="C1057" s="27"/>
    </row>
    <row r="1058" spans="2:3">
      <c r="B1058" s="4"/>
      <c r="C1058" s="27"/>
    </row>
    <row r="1059" spans="2:3">
      <c r="B1059" s="4"/>
      <c r="C1059" s="27"/>
    </row>
    <row r="1060" spans="2:3">
      <c r="B1060" s="4"/>
      <c r="C1060" s="27"/>
    </row>
    <row r="1061" spans="2:3">
      <c r="B1061" s="4"/>
      <c r="C1061" s="27"/>
    </row>
    <row r="1062" spans="2:3">
      <c r="B1062" s="4"/>
      <c r="C1062" s="27"/>
    </row>
    <row r="1063" spans="2:3">
      <c r="B1063" s="4"/>
      <c r="C1063" s="27"/>
    </row>
    <row r="1064" spans="2:3">
      <c r="B1064" s="4"/>
      <c r="C1064" s="27"/>
    </row>
    <row r="1065" spans="2:3">
      <c r="B1065" s="4"/>
      <c r="C1065" s="27"/>
    </row>
    <row r="1066" spans="2:3">
      <c r="B1066" s="4"/>
      <c r="C1066" s="27"/>
    </row>
    <row r="1067" spans="2:3">
      <c r="B1067" s="4"/>
      <c r="C1067" s="27"/>
    </row>
    <row r="1068" spans="2:3">
      <c r="B1068" s="4"/>
      <c r="C1068" s="27"/>
    </row>
    <row r="1069" spans="2:3">
      <c r="B1069" s="4"/>
      <c r="C1069" s="27"/>
    </row>
    <row r="1070" spans="2:3">
      <c r="B1070" s="4"/>
      <c r="C1070" s="27"/>
    </row>
    <row r="1071" spans="2:3">
      <c r="B1071" s="4"/>
      <c r="C1071" s="27"/>
    </row>
    <row r="1072" spans="2:3">
      <c r="B1072" s="4"/>
      <c r="C1072" s="27"/>
    </row>
    <row r="1073" spans="2:3">
      <c r="B1073" s="4"/>
      <c r="C1073" s="27"/>
    </row>
    <row r="1074" spans="2:3">
      <c r="B1074" s="4"/>
      <c r="C1074" s="27"/>
    </row>
    <row r="1075" spans="2:3">
      <c r="B1075" s="4"/>
      <c r="C1075" s="27"/>
    </row>
    <row r="1076" spans="2:3">
      <c r="B1076" s="4"/>
      <c r="C1076" s="27"/>
    </row>
    <row r="1077" spans="2:3">
      <c r="B1077" s="4"/>
      <c r="C1077" s="27"/>
    </row>
    <row r="1078" spans="2:3">
      <c r="B1078" s="4"/>
      <c r="C1078" s="27"/>
    </row>
    <row r="1079" spans="2:3">
      <c r="B1079" s="4"/>
      <c r="C1079" s="27"/>
    </row>
    <row r="1080" spans="2:3">
      <c r="B1080" s="4"/>
      <c r="C1080" s="27"/>
    </row>
    <row r="1081" spans="2:3">
      <c r="B1081" s="4"/>
      <c r="C1081" s="27"/>
    </row>
    <row r="1082" spans="2:3">
      <c r="B1082" s="4"/>
      <c r="C1082" s="27"/>
    </row>
    <row r="1083" spans="2:3">
      <c r="B1083" s="4"/>
      <c r="C1083" s="27"/>
    </row>
    <row r="1084" spans="2:3">
      <c r="B1084" s="4"/>
      <c r="C1084" s="27"/>
    </row>
    <row r="1085" spans="2:3">
      <c r="B1085" s="4"/>
      <c r="C1085" s="27"/>
    </row>
    <row r="1086" spans="2:3">
      <c r="B1086" s="4"/>
      <c r="C1086" s="27"/>
    </row>
    <row r="1087" spans="2:3">
      <c r="B1087" s="4"/>
      <c r="C1087" s="27"/>
    </row>
    <row r="1088" spans="2:3">
      <c r="B1088" s="4"/>
      <c r="C1088" s="27"/>
    </row>
    <row r="1089" spans="2:3">
      <c r="B1089" s="4"/>
      <c r="C1089" s="27"/>
    </row>
    <row r="1090" spans="2:3">
      <c r="B1090" s="4"/>
      <c r="C1090" s="27"/>
    </row>
    <row r="1091" spans="2:3">
      <c r="B1091" s="4"/>
      <c r="C1091" s="27"/>
    </row>
    <row r="1092" spans="2:3">
      <c r="B1092" s="4"/>
      <c r="C1092" s="27"/>
    </row>
    <row r="1093" spans="2:3">
      <c r="B1093" s="4"/>
      <c r="C1093" s="27"/>
    </row>
    <row r="1094" spans="2:3">
      <c r="B1094" s="4"/>
      <c r="C1094" s="27"/>
    </row>
    <row r="1095" spans="2:3">
      <c r="B1095" s="4"/>
      <c r="C1095" s="27"/>
    </row>
    <row r="1096" spans="2:3">
      <c r="B1096" s="4"/>
      <c r="C1096" s="27"/>
    </row>
    <row r="1097" spans="2:3">
      <c r="B1097" s="4"/>
      <c r="C1097" s="27"/>
    </row>
    <row r="1098" spans="2:3">
      <c r="B1098" s="4"/>
      <c r="C1098" s="27"/>
    </row>
    <row r="1099" spans="2:3">
      <c r="B1099" s="4"/>
      <c r="C1099" s="27"/>
    </row>
    <row r="1100" spans="2:3">
      <c r="B1100" s="4"/>
      <c r="C1100" s="27"/>
    </row>
    <row r="1101" spans="2:3">
      <c r="B1101" s="4"/>
      <c r="C1101" s="27"/>
    </row>
    <row r="1102" spans="2:3">
      <c r="B1102" s="4"/>
      <c r="C1102" s="27"/>
    </row>
    <row r="1103" spans="2:3">
      <c r="B1103" s="4"/>
      <c r="C1103" s="27"/>
    </row>
    <row r="1104" spans="2:3">
      <c r="B1104" s="4"/>
      <c r="C1104" s="27"/>
    </row>
    <row r="1105" spans="2:3">
      <c r="B1105" s="4"/>
      <c r="C1105" s="27"/>
    </row>
    <row r="1106" spans="2:3">
      <c r="B1106" s="4"/>
      <c r="C1106" s="27"/>
    </row>
    <row r="1107" spans="2:3">
      <c r="B1107" s="4"/>
      <c r="C1107" s="27"/>
    </row>
    <row r="1108" spans="2:3">
      <c r="B1108" s="4"/>
      <c r="C1108" s="27"/>
    </row>
    <row r="1109" spans="2:3">
      <c r="B1109" s="4"/>
      <c r="C1109" s="27"/>
    </row>
    <row r="1110" spans="2:3">
      <c r="B1110" s="4"/>
      <c r="C1110" s="27"/>
    </row>
    <row r="1111" spans="2:3">
      <c r="B1111" s="4"/>
      <c r="C1111" s="27"/>
    </row>
    <row r="1112" spans="2:3">
      <c r="B1112" s="4"/>
      <c r="C1112" s="27"/>
    </row>
    <row r="1113" spans="2:3">
      <c r="B1113" s="4"/>
      <c r="C1113" s="27"/>
    </row>
    <row r="1114" spans="2:3">
      <c r="B1114" s="4"/>
      <c r="C1114" s="27"/>
    </row>
    <row r="1115" spans="2:3">
      <c r="B1115" s="4"/>
      <c r="C1115" s="27"/>
    </row>
    <row r="1116" spans="2:3">
      <c r="B1116" s="4"/>
      <c r="C1116" s="27"/>
    </row>
    <row r="1117" spans="2:3">
      <c r="B1117" s="4"/>
      <c r="C1117" s="27"/>
    </row>
    <row r="1118" spans="2:3">
      <c r="B1118" s="4"/>
      <c r="C1118" s="27"/>
    </row>
    <row r="1119" spans="2:3">
      <c r="B1119" s="4"/>
      <c r="C1119" s="27"/>
    </row>
    <row r="1120" spans="2:3">
      <c r="B1120" s="4"/>
      <c r="C1120" s="27"/>
    </row>
    <row r="1121" spans="2:3">
      <c r="B1121" s="4"/>
      <c r="C1121" s="27"/>
    </row>
    <row r="1122" spans="2:3">
      <c r="B1122" s="4"/>
      <c r="C1122" s="27"/>
    </row>
    <row r="1123" spans="2:3">
      <c r="B1123" s="4"/>
      <c r="C1123" s="27"/>
    </row>
    <row r="1124" spans="2:3">
      <c r="B1124" s="4"/>
      <c r="C1124" s="27"/>
    </row>
    <row r="1125" spans="2:3">
      <c r="B1125" s="4"/>
      <c r="C1125" s="27"/>
    </row>
    <row r="1126" spans="2:3">
      <c r="B1126" s="4"/>
      <c r="C1126" s="27"/>
    </row>
    <row r="1127" spans="2:3">
      <c r="B1127" s="4"/>
      <c r="C1127" s="27"/>
    </row>
    <row r="1128" spans="2:3">
      <c r="B1128" s="4"/>
      <c r="C1128" s="27"/>
    </row>
    <row r="1129" spans="2:3">
      <c r="B1129" s="4"/>
      <c r="C1129" s="27"/>
    </row>
    <row r="1130" spans="2:3">
      <c r="B1130" s="4"/>
      <c r="C1130" s="27"/>
    </row>
    <row r="1131" spans="2:3">
      <c r="B1131" s="4"/>
      <c r="C1131" s="27"/>
    </row>
    <row r="1132" spans="2:3">
      <c r="B1132" s="4"/>
      <c r="C1132" s="27"/>
    </row>
    <row r="1133" spans="2:3">
      <c r="B1133" s="4"/>
      <c r="C1133" s="27"/>
    </row>
    <row r="1134" spans="2:3">
      <c r="B1134" s="4"/>
      <c r="C1134" s="27"/>
    </row>
    <row r="1135" spans="2:3">
      <c r="B1135" s="4"/>
      <c r="C1135" s="27"/>
    </row>
    <row r="1136" spans="2:3">
      <c r="B1136" s="4"/>
      <c r="C1136" s="27"/>
    </row>
    <row r="1137" spans="2:3">
      <c r="B1137" s="4"/>
      <c r="C1137" s="27"/>
    </row>
    <row r="1138" spans="2:3">
      <c r="B1138" s="4"/>
      <c r="C1138" s="27"/>
    </row>
    <row r="1139" spans="2:3">
      <c r="B1139" s="4"/>
      <c r="C1139" s="27"/>
    </row>
    <row r="1140" spans="2:3">
      <c r="B1140" s="4"/>
      <c r="C1140" s="27"/>
    </row>
    <row r="1141" spans="2:3">
      <c r="B1141" s="4"/>
      <c r="C1141" s="27"/>
    </row>
    <row r="1142" spans="2:3">
      <c r="B1142" s="4"/>
      <c r="C1142" s="27"/>
    </row>
    <row r="1143" spans="2:3">
      <c r="B1143" s="4"/>
      <c r="C1143" s="27"/>
    </row>
    <row r="1144" spans="2:3">
      <c r="B1144" s="4"/>
      <c r="C1144" s="27"/>
    </row>
    <row r="1145" spans="2:3">
      <c r="B1145" s="4"/>
      <c r="C1145" s="27"/>
    </row>
    <row r="1146" spans="2:3">
      <c r="B1146" s="4"/>
      <c r="C1146" s="27"/>
    </row>
    <row r="1147" spans="2:3">
      <c r="B1147" s="4"/>
      <c r="C1147" s="27"/>
    </row>
    <row r="1148" spans="2:3">
      <c r="B1148" s="4"/>
      <c r="C1148" s="27"/>
    </row>
    <row r="1149" spans="2:3">
      <c r="B1149" s="4"/>
      <c r="C1149" s="27"/>
    </row>
    <row r="1150" spans="2:3">
      <c r="B1150" s="4"/>
      <c r="C1150" s="27"/>
    </row>
    <row r="1151" spans="2:3">
      <c r="B1151" s="4"/>
      <c r="C1151" s="27"/>
    </row>
    <row r="1152" spans="2:3">
      <c r="B1152" s="4"/>
      <c r="C1152" s="27"/>
    </row>
    <row r="1153" spans="2:3">
      <c r="B1153" s="4"/>
      <c r="C1153" s="27"/>
    </row>
    <row r="1154" spans="2:3">
      <c r="B1154" s="4"/>
      <c r="C1154" s="27"/>
    </row>
    <row r="1155" spans="2:3">
      <c r="B1155" s="4"/>
      <c r="C1155" s="27"/>
    </row>
    <row r="1156" spans="2:3">
      <c r="B1156" s="4"/>
      <c r="C1156" s="27"/>
    </row>
    <row r="1157" spans="2:3">
      <c r="B1157" s="4"/>
      <c r="C1157" s="27"/>
    </row>
    <row r="1158" spans="2:3">
      <c r="B1158" s="4"/>
      <c r="C1158" s="27"/>
    </row>
    <row r="1159" spans="2:3">
      <c r="B1159" s="4"/>
      <c r="C1159" s="27"/>
    </row>
    <row r="1160" spans="2:3">
      <c r="B1160" s="4"/>
      <c r="C1160" s="27"/>
    </row>
    <row r="1161" spans="2:3">
      <c r="B1161" s="4"/>
      <c r="C1161" s="27"/>
    </row>
    <row r="1162" spans="2:3">
      <c r="B1162" s="4"/>
      <c r="C1162" s="27"/>
    </row>
    <row r="1163" spans="2:3">
      <c r="B1163" s="4"/>
      <c r="C1163" s="27"/>
    </row>
    <row r="1164" spans="2:3">
      <c r="B1164" s="4"/>
      <c r="C1164" s="27"/>
    </row>
    <row r="1165" spans="2:3">
      <c r="B1165" s="4"/>
      <c r="C1165" s="27"/>
    </row>
    <row r="1166" spans="2:3">
      <c r="B1166" s="4"/>
      <c r="C1166" s="27"/>
    </row>
    <row r="1167" spans="2:3">
      <c r="B1167" s="4"/>
      <c r="C1167" s="27"/>
    </row>
    <row r="1168" spans="2:3">
      <c r="B1168" s="4"/>
      <c r="C1168" s="27"/>
    </row>
    <row r="1169" spans="2:3">
      <c r="B1169" s="4"/>
      <c r="C1169" s="27"/>
    </row>
    <row r="1170" spans="2:3">
      <c r="B1170" s="4"/>
      <c r="C1170" s="27"/>
    </row>
    <row r="1171" spans="2:3">
      <c r="B1171" s="4"/>
      <c r="C1171" s="27"/>
    </row>
    <row r="1172" spans="2:3">
      <c r="B1172" s="4"/>
      <c r="C1172" s="27"/>
    </row>
    <row r="1173" spans="2:3">
      <c r="B1173" s="4"/>
      <c r="C1173" s="27"/>
    </row>
    <row r="1174" spans="2:3">
      <c r="B1174" s="4"/>
      <c r="C1174" s="27"/>
    </row>
    <row r="1175" spans="2:3">
      <c r="B1175" s="4"/>
      <c r="C1175" s="27"/>
    </row>
    <row r="1176" spans="2:3">
      <c r="B1176" s="4"/>
      <c r="C1176" s="27"/>
    </row>
    <row r="1177" spans="2:3">
      <c r="B1177" s="4"/>
      <c r="C1177" s="27"/>
    </row>
    <row r="1178" spans="2:3">
      <c r="B1178" s="4"/>
      <c r="C1178" s="27"/>
    </row>
    <row r="1179" spans="2:3">
      <c r="B1179" s="4"/>
      <c r="C1179" s="27"/>
    </row>
    <row r="1180" spans="2:3">
      <c r="B1180" s="4"/>
      <c r="C1180" s="27"/>
    </row>
    <row r="1181" spans="2:3">
      <c r="B1181" s="4"/>
      <c r="C1181" s="27"/>
    </row>
    <row r="1182" spans="2:3">
      <c r="B1182" s="4"/>
      <c r="C1182" s="27"/>
    </row>
    <row r="1183" spans="2:3">
      <c r="B1183" s="4"/>
      <c r="C1183" s="27"/>
    </row>
    <row r="1184" spans="2:3">
      <c r="B1184" s="4"/>
      <c r="C1184" s="27"/>
    </row>
    <row r="1185" spans="2:3">
      <c r="B1185" s="4"/>
      <c r="C1185" s="27"/>
    </row>
    <row r="1186" spans="2:3">
      <c r="B1186" s="4"/>
      <c r="C1186" s="27"/>
    </row>
    <row r="1187" spans="2:3">
      <c r="B1187" s="4"/>
      <c r="C1187" s="27"/>
    </row>
    <row r="1188" spans="2:3">
      <c r="B1188" s="4"/>
      <c r="C1188" s="27"/>
    </row>
    <row r="1189" spans="2:3">
      <c r="B1189" s="4"/>
      <c r="C1189" s="27"/>
    </row>
    <row r="1190" spans="2:3">
      <c r="B1190" s="4"/>
      <c r="C1190" s="27"/>
    </row>
    <row r="1191" spans="2:3">
      <c r="B1191" s="4"/>
      <c r="C1191" s="27"/>
    </row>
    <row r="1192" spans="2:3">
      <c r="B1192" s="4"/>
      <c r="C1192" s="27"/>
    </row>
    <row r="1193" spans="2:3">
      <c r="B1193" s="4"/>
      <c r="C1193" s="27"/>
    </row>
    <row r="1194" spans="2:3">
      <c r="B1194" s="4"/>
      <c r="C1194" s="27"/>
    </row>
    <row r="1195" spans="2:3">
      <c r="B1195" s="4"/>
      <c r="C1195" s="27"/>
    </row>
    <row r="1196" spans="2:3">
      <c r="B1196" s="4"/>
      <c r="C1196" s="27"/>
    </row>
    <row r="1197" spans="2:3">
      <c r="B1197" s="4"/>
      <c r="C1197" s="27"/>
    </row>
    <row r="1198" spans="2:3">
      <c r="B1198" s="4"/>
      <c r="C1198" s="27"/>
    </row>
    <row r="1199" spans="2:3">
      <c r="B1199" s="4"/>
      <c r="C1199" s="27"/>
    </row>
    <row r="1200" spans="2:3">
      <c r="B1200" s="4"/>
      <c r="C1200" s="27"/>
    </row>
    <row r="1201" spans="2:3">
      <c r="B1201" s="4"/>
      <c r="C1201" s="27"/>
    </row>
    <row r="1202" spans="2:3">
      <c r="B1202" s="4"/>
      <c r="C1202" s="27"/>
    </row>
    <row r="1203" spans="2:3">
      <c r="B1203" s="4"/>
      <c r="C1203" s="27"/>
    </row>
    <row r="1204" spans="2:3">
      <c r="B1204" s="4"/>
      <c r="C1204" s="27"/>
    </row>
    <row r="1205" spans="2:3">
      <c r="B1205" s="4"/>
      <c r="C1205" s="27"/>
    </row>
    <row r="1206" spans="2:3">
      <c r="B1206" s="4"/>
      <c r="C1206" s="27"/>
    </row>
    <row r="1207" spans="2:3">
      <c r="B1207" s="4"/>
      <c r="C1207" s="27"/>
    </row>
    <row r="1208" spans="2:3">
      <c r="B1208" s="4"/>
      <c r="C1208" s="27"/>
    </row>
    <row r="1209" spans="2:3">
      <c r="B1209" s="4"/>
      <c r="C1209" s="27"/>
    </row>
    <row r="1210" spans="2:3">
      <c r="B1210" s="4"/>
      <c r="C1210" s="27"/>
    </row>
    <row r="1211" spans="2:3">
      <c r="B1211" s="4"/>
      <c r="C1211" s="27"/>
    </row>
    <row r="1212" spans="2:3">
      <c r="B1212" s="4"/>
      <c r="C1212" s="27"/>
    </row>
    <row r="1213" spans="2:3">
      <c r="B1213" s="4"/>
      <c r="C1213" s="27"/>
    </row>
    <row r="1214" spans="2:3">
      <c r="B1214" s="4"/>
      <c r="C1214" s="27"/>
    </row>
    <row r="1215" spans="2:3">
      <c r="B1215" s="4"/>
      <c r="C1215" s="27"/>
    </row>
    <row r="1216" spans="2:3">
      <c r="B1216" s="4"/>
      <c r="C1216" s="27"/>
    </row>
    <row r="1217" spans="2:3">
      <c r="B1217" s="4"/>
      <c r="C1217" s="27"/>
    </row>
    <row r="1218" spans="2:3">
      <c r="B1218" s="4"/>
      <c r="C1218" s="27"/>
    </row>
    <row r="1219" spans="2:3">
      <c r="B1219" s="4"/>
      <c r="C1219" s="27"/>
    </row>
    <row r="1220" spans="2:3">
      <c r="B1220" s="4"/>
      <c r="C1220" s="27"/>
    </row>
    <row r="1221" spans="2:3">
      <c r="B1221" s="4"/>
      <c r="C1221" s="27"/>
    </row>
    <row r="1222" spans="2:3">
      <c r="B1222" s="4"/>
      <c r="C1222" s="27"/>
    </row>
    <row r="1223" spans="2:3">
      <c r="B1223" s="4"/>
      <c r="C1223" s="27"/>
    </row>
    <row r="1224" spans="2:3">
      <c r="B1224" s="4"/>
      <c r="C1224" s="27"/>
    </row>
    <row r="1225" spans="2:3">
      <c r="B1225" s="4"/>
      <c r="C1225" s="27"/>
    </row>
    <row r="1226" spans="2:3">
      <c r="B1226" s="4"/>
      <c r="C1226" s="27"/>
    </row>
    <row r="1227" spans="2:3">
      <c r="B1227" s="4"/>
      <c r="C1227" s="27"/>
    </row>
    <row r="1228" spans="2:3">
      <c r="B1228" s="4"/>
      <c r="C1228" s="27"/>
    </row>
    <row r="1229" spans="2:3">
      <c r="B1229" s="4"/>
      <c r="C1229" s="27"/>
    </row>
    <row r="1230" spans="2:3">
      <c r="B1230" s="4"/>
      <c r="C1230" s="27"/>
    </row>
    <row r="1231" spans="2:3">
      <c r="B1231" s="4"/>
      <c r="C1231" s="27"/>
    </row>
    <row r="1232" spans="2:3">
      <c r="B1232" s="4"/>
      <c r="C1232" s="27"/>
    </row>
    <row r="1233" spans="2:3">
      <c r="B1233" s="4"/>
      <c r="C1233" s="27"/>
    </row>
    <row r="1234" spans="2:3">
      <c r="B1234" s="4"/>
      <c r="C1234" s="27"/>
    </row>
    <row r="1235" spans="2:3">
      <c r="B1235" s="4"/>
      <c r="C1235" s="27"/>
    </row>
    <row r="1236" spans="2:3">
      <c r="B1236" s="4"/>
      <c r="C1236" s="27"/>
    </row>
    <row r="1237" spans="2:3">
      <c r="B1237" s="4"/>
      <c r="C1237" s="27"/>
    </row>
    <row r="1238" spans="2:3">
      <c r="B1238" s="4"/>
      <c r="C1238" s="27"/>
    </row>
    <row r="1239" spans="2:3">
      <c r="B1239" s="4"/>
      <c r="C1239" s="27"/>
    </row>
    <row r="1240" spans="2:3">
      <c r="B1240" s="4"/>
      <c r="C1240" s="27"/>
    </row>
    <row r="1241" spans="2:3">
      <c r="B1241" s="4"/>
      <c r="C1241" s="27"/>
    </row>
    <row r="1242" spans="2:3">
      <c r="B1242" s="4"/>
      <c r="C1242" s="27"/>
    </row>
    <row r="1243" spans="2:3">
      <c r="B1243" s="4"/>
      <c r="C1243" s="27"/>
    </row>
    <row r="1244" spans="2:3">
      <c r="B1244" s="4"/>
      <c r="C1244" s="27"/>
    </row>
    <row r="1245" spans="2:3">
      <c r="B1245" s="4"/>
      <c r="C1245" s="27"/>
    </row>
    <row r="1246" spans="2:3">
      <c r="B1246" s="4"/>
      <c r="C1246" s="27"/>
    </row>
    <row r="1247" spans="2:3">
      <c r="B1247" s="4"/>
      <c r="C1247" s="27"/>
    </row>
    <row r="1248" spans="2:3">
      <c r="B1248" s="4"/>
      <c r="C1248" s="27"/>
    </row>
    <row r="1249" spans="2:3">
      <c r="B1249" s="4"/>
      <c r="C1249" s="27"/>
    </row>
    <row r="1250" spans="2:3">
      <c r="B1250" s="4"/>
      <c r="C1250" s="27"/>
    </row>
    <row r="1251" spans="2:3">
      <c r="B1251" s="4"/>
      <c r="C1251" s="27"/>
    </row>
    <row r="1252" spans="2:3">
      <c r="B1252" s="4"/>
      <c r="C1252" s="27"/>
    </row>
    <row r="1253" spans="2:3">
      <c r="B1253" s="4"/>
      <c r="C1253" s="27"/>
    </row>
    <row r="1254" spans="2:3">
      <c r="B1254" s="4"/>
      <c r="C1254" s="27"/>
    </row>
    <row r="1255" spans="2:3">
      <c r="B1255" s="4"/>
      <c r="C1255" s="27"/>
    </row>
    <row r="1256" spans="2:3">
      <c r="B1256" s="4"/>
      <c r="C1256" s="27"/>
    </row>
    <row r="1257" spans="2:3">
      <c r="B1257" s="4"/>
      <c r="C1257" s="27"/>
    </row>
    <row r="1258" spans="2:3">
      <c r="B1258" s="4"/>
      <c r="C1258" s="27"/>
    </row>
    <row r="1259" spans="2:3">
      <c r="B1259" s="4"/>
      <c r="C1259" s="27"/>
    </row>
    <row r="1260" spans="2:3">
      <c r="B1260" s="4"/>
      <c r="C1260" s="27"/>
    </row>
    <row r="1261" spans="2:3">
      <c r="B1261" s="4"/>
      <c r="C1261" s="27"/>
    </row>
    <row r="1262" spans="2:3">
      <c r="B1262" s="4"/>
      <c r="C1262" s="27"/>
    </row>
    <row r="1263" spans="2:3">
      <c r="B1263" s="4"/>
      <c r="C1263" s="27"/>
    </row>
    <row r="1264" spans="2:3">
      <c r="B1264" s="4"/>
      <c r="C1264" s="27"/>
    </row>
    <row r="1265" spans="2:3">
      <c r="B1265" s="4"/>
      <c r="C1265" s="27"/>
    </row>
    <row r="1266" spans="2:3">
      <c r="B1266" s="4"/>
      <c r="C1266" s="27"/>
    </row>
  </sheetData>
  <phoneticPr fontId="8" type="noConversion"/>
  <hyperlinks>
    <hyperlink ref="A3" r:id="rId1" xr:uid="{00000000-0004-0000-0B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Active</vt:lpstr>
      <vt:lpstr>A (old)</vt:lpstr>
      <vt:lpstr>Q_fit (1)</vt:lpstr>
      <vt:lpstr>Q_fit</vt:lpstr>
      <vt:lpstr>A (5)</vt:lpstr>
      <vt:lpstr>Q_fit (5)</vt:lpstr>
      <vt:lpstr>A (6)</vt:lpstr>
      <vt:lpstr>Q_fit (6)</vt:lpstr>
      <vt:lpstr>A (7)</vt:lpstr>
      <vt:lpstr>Q_fit (7)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2023-08-21T05:42:07Z</dcterms:modified>
</cp:coreProperties>
</file>