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9D73037-EC6C-4246-8FC5-D7715DED4C1E}" xr6:coauthVersionLast="47" xr6:coauthVersionMax="47" xr10:uidLastSave="{00000000-0000-0000-0000-000000000000}"/>
  <bookViews>
    <workbookView xWindow="14520" yWindow="300" windowWidth="13995" windowHeight="14310"/>
  </bookViews>
  <sheets>
    <sheet name="Active" sheetId="2" r:id="rId1"/>
    <sheet name="BAV" sheetId="3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4" i="2" l="1"/>
  <c r="F74" i="2" s="1"/>
  <c r="Q74" i="2"/>
  <c r="E75" i="2"/>
  <c r="F75" i="2"/>
  <c r="G75" i="2" s="1"/>
  <c r="K75" i="2" s="1"/>
  <c r="P75" i="2"/>
  <c r="Q75" i="2"/>
  <c r="E76" i="2"/>
  <c r="F76" i="2" s="1"/>
  <c r="Q76" i="2"/>
  <c r="E77" i="2"/>
  <c r="F77" i="2" s="1"/>
  <c r="Q77" i="2"/>
  <c r="E73" i="2"/>
  <c r="F73" i="2"/>
  <c r="Q73" i="2"/>
  <c r="E72" i="2"/>
  <c r="F72" i="2"/>
  <c r="G72" i="2"/>
  <c r="K72" i="2"/>
  <c r="D11" i="2"/>
  <c r="W21" i="2" s="1"/>
  <c r="D12" i="2"/>
  <c r="Q72" i="2"/>
  <c r="D13" i="2"/>
  <c r="E21" i="2"/>
  <c r="F21" i="2"/>
  <c r="Q21" i="2"/>
  <c r="E22" i="2"/>
  <c r="F22" i="2"/>
  <c r="E23" i="2"/>
  <c r="F23" i="2"/>
  <c r="G23" i="2"/>
  <c r="K23" i="2"/>
  <c r="E24" i="2"/>
  <c r="F24" i="2"/>
  <c r="G24" i="2"/>
  <c r="K24" i="2"/>
  <c r="E25" i="2"/>
  <c r="F25" i="2"/>
  <c r="E26" i="2"/>
  <c r="F26" i="2"/>
  <c r="E27" i="2"/>
  <c r="F27" i="2"/>
  <c r="E28" i="2"/>
  <c r="F28" i="2"/>
  <c r="E29" i="2"/>
  <c r="F29" i="2"/>
  <c r="E30" i="2"/>
  <c r="F30" i="2"/>
  <c r="G30" i="2"/>
  <c r="K30" i="2"/>
  <c r="E31" i="2"/>
  <c r="F31" i="2"/>
  <c r="E32" i="2"/>
  <c r="F32" i="2"/>
  <c r="G32" i="2"/>
  <c r="K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G53" i="2"/>
  <c r="K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D9" i="2"/>
  <c r="C9" i="2"/>
  <c r="Q71" i="2"/>
  <c r="Q65" i="2"/>
  <c r="Q67" i="2"/>
  <c r="Q68" i="2"/>
  <c r="Q64" i="2"/>
  <c r="Q66" i="2"/>
  <c r="Q69" i="2"/>
  <c r="Q63" i="2"/>
  <c r="Q70" i="2"/>
  <c r="G45" i="2"/>
  <c r="K45" i="2"/>
  <c r="Q48" i="2"/>
  <c r="G49" i="2"/>
  <c r="G25" i="2"/>
  <c r="G41" i="2"/>
  <c r="Q39" i="2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46" i="3"/>
  <c r="C46" i="3"/>
  <c r="E46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45" i="3"/>
  <c r="C45" i="3"/>
  <c r="E45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46" i="3"/>
  <c r="D46" i="3"/>
  <c r="B46" i="3"/>
  <c r="A46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45" i="3"/>
  <c r="D45" i="3"/>
  <c r="B45" i="3"/>
  <c r="A45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61" i="2"/>
  <c r="Q62" i="2"/>
  <c r="Q60" i="2"/>
  <c r="F16" i="2"/>
  <c r="F17" i="2" s="1"/>
  <c r="C17" i="2"/>
  <c r="G29" i="2"/>
  <c r="G33" i="2"/>
  <c r="K33" i="2"/>
  <c r="G37" i="2"/>
  <c r="K37" i="2"/>
  <c r="Q23" i="2"/>
  <c r="Q24" i="2"/>
  <c r="Q27" i="2"/>
  <c r="Q28" i="2"/>
  <c r="K29" i="2"/>
  <c r="Q29" i="2"/>
  <c r="Q30" i="2"/>
  <c r="Q32" i="2"/>
  <c r="Q33" i="2"/>
  <c r="Q34" i="2"/>
  <c r="Q35" i="2"/>
  <c r="Q36" i="2"/>
  <c r="Q37" i="2"/>
  <c r="Q38" i="2"/>
  <c r="Q45" i="2"/>
  <c r="Q58" i="2"/>
  <c r="Q59" i="2"/>
  <c r="Q57" i="2"/>
  <c r="Q50" i="2"/>
  <c r="Q55" i="2"/>
  <c r="Q56" i="2"/>
  <c r="Q54" i="2"/>
  <c r="Q53" i="2"/>
  <c r="J49" i="2"/>
  <c r="Q49" i="2"/>
  <c r="Q52" i="2"/>
  <c r="Q51" i="2"/>
  <c r="Q40" i="2"/>
  <c r="J41" i="2"/>
  <c r="Q41" i="2"/>
  <c r="Q46" i="2"/>
  <c r="Q47" i="2"/>
  <c r="Q43" i="2"/>
  <c r="Q42" i="2"/>
  <c r="Q22" i="2"/>
  <c r="I25" i="2"/>
  <c r="Q25" i="2"/>
  <c r="Q26" i="2"/>
  <c r="Q31" i="2"/>
  <c r="Q44" i="2"/>
  <c r="G60" i="2"/>
  <c r="K60" i="2"/>
  <c r="G67" i="2"/>
  <c r="K67" i="2"/>
  <c r="G59" i="2"/>
  <c r="J59" i="2"/>
  <c r="P46" i="2"/>
  <c r="R46" i="2" s="1"/>
  <c r="T46" i="2" s="1"/>
  <c r="G46" i="2"/>
  <c r="K46" i="2"/>
  <c r="G40" i="2"/>
  <c r="J40" i="2"/>
  <c r="G27" i="2"/>
  <c r="K27" i="2"/>
  <c r="G69" i="2"/>
  <c r="K69" i="2"/>
  <c r="G48" i="2"/>
  <c r="K48" i="2"/>
  <c r="G68" i="2"/>
  <c r="K68" i="2"/>
  <c r="P47" i="2"/>
  <c r="R47" i="2" s="1"/>
  <c r="T47" i="2" s="1"/>
  <c r="G47" i="2"/>
  <c r="J47" i="2"/>
  <c r="G66" i="2"/>
  <c r="K66" i="2"/>
  <c r="G58" i="2"/>
  <c r="K58" i="2"/>
  <c r="G52" i="2"/>
  <c r="J52" i="2"/>
  <c r="P39" i="2"/>
  <c r="R39" i="2" s="1"/>
  <c r="T39" i="2" s="1"/>
  <c r="G39" i="2"/>
  <c r="I39" i="2"/>
  <c r="G26" i="2"/>
  <c r="K26" i="2"/>
  <c r="G65" i="2"/>
  <c r="K65" i="2"/>
  <c r="G51" i="2"/>
  <c r="K51" i="2"/>
  <c r="G38" i="2"/>
  <c r="K38" i="2"/>
  <c r="G64" i="2"/>
  <c r="K64" i="2"/>
  <c r="G50" i="2"/>
  <c r="J50" i="2"/>
  <c r="G44" i="2"/>
  <c r="K44" i="2"/>
  <c r="G31" i="2"/>
  <c r="K31" i="2"/>
  <c r="G71" i="2"/>
  <c r="K71" i="2"/>
  <c r="P71" i="2"/>
  <c r="R71" i="2" s="1"/>
  <c r="T71" i="2" s="1"/>
  <c r="G63" i="2"/>
  <c r="G56" i="2"/>
  <c r="K56" i="2"/>
  <c r="G43" i="2"/>
  <c r="K43" i="2"/>
  <c r="G70" i="2"/>
  <c r="K70" i="2"/>
  <c r="G62" i="2"/>
  <c r="K62" i="2"/>
  <c r="G55" i="2"/>
  <c r="K55" i="2"/>
  <c r="P42" i="2"/>
  <c r="R42" i="2" s="1"/>
  <c r="T42" i="2" s="1"/>
  <c r="G42" i="2"/>
  <c r="K42" i="2"/>
  <c r="G36" i="2"/>
  <c r="K36" i="2"/>
  <c r="P61" i="2"/>
  <c r="R61" i="2" s="1"/>
  <c r="T61" i="2" s="1"/>
  <c r="G61" i="2"/>
  <c r="K61" i="2"/>
  <c r="G54" i="2"/>
  <c r="J54" i="2"/>
  <c r="G35" i="2"/>
  <c r="K35" i="2"/>
  <c r="P35" i="2"/>
  <c r="R35" i="2" s="1"/>
  <c r="T35" i="2" s="1"/>
  <c r="G22" i="2"/>
  <c r="J22" i="2"/>
  <c r="G34" i="2"/>
  <c r="K34" i="2"/>
  <c r="G28" i="2"/>
  <c r="K28" i="2"/>
  <c r="G73" i="2"/>
  <c r="K73" i="2"/>
  <c r="G57" i="2"/>
  <c r="K57" i="2"/>
  <c r="G21" i="2"/>
  <c r="H21" i="2"/>
  <c r="K63" i="2"/>
  <c r="G76" i="2" l="1"/>
  <c r="K76" i="2" s="1"/>
  <c r="P76" i="2"/>
  <c r="R76" i="2" s="1"/>
  <c r="T76" i="2" s="1"/>
  <c r="R75" i="2"/>
  <c r="T75" i="2" s="1"/>
  <c r="P77" i="2"/>
  <c r="G77" i="2"/>
  <c r="K77" i="2" s="1"/>
  <c r="D16" i="2"/>
  <c r="D19" i="2" s="1"/>
  <c r="G74" i="2"/>
  <c r="P74" i="2"/>
  <c r="R74" i="2" s="1"/>
  <c r="T74" i="2" s="1"/>
  <c r="W20" i="2"/>
  <c r="P70" i="2"/>
  <c r="R70" i="2" s="1"/>
  <c r="T70" i="2" s="1"/>
  <c r="P66" i="2"/>
  <c r="R66" i="2" s="1"/>
  <c r="T66" i="2" s="1"/>
  <c r="W12" i="2"/>
  <c r="P30" i="2"/>
  <c r="R30" i="2" s="1"/>
  <c r="T30" i="2" s="1"/>
  <c r="P24" i="2"/>
  <c r="R24" i="2" s="1"/>
  <c r="T24" i="2" s="1"/>
  <c r="P53" i="2"/>
  <c r="R53" i="2" s="1"/>
  <c r="T53" i="2" s="1"/>
  <c r="P28" i="2"/>
  <c r="R28" i="2" s="1"/>
  <c r="T28" i="2" s="1"/>
  <c r="P44" i="2"/>
  <c r="R44" i="2" s="1"/>
  <c r="T44" i="2" s="1"/>
  <c r="W5" i="2"/>
  <c r="W13" i="2"/>
  <c r="W18" i="2"/>
  <c r="P49" i="2"/>
  <c r="R49" i="2" s="1"/>
  <c r="T49" i="2" s="1"/>
  <c r="W3" i="2"/>
  <c r="W11" i="2"/>
  <c r="P37" i="2"/>
  <c r="R37" i="2" s="1"/>
  <c r="T37" i="2" s="1"/>
  <c r="W4" i="2"/>
  <c r="W23" i="2"/>
  <c r="D15" i="2"/>
  <c r="C19" i="2" s="1"/>
  <c r="P36" i="2"/>
  <c r="R36" i="2" s="1"/>
  <c r="T36" i="2" s="1"/>
  <c r="P55" i="2"/>
  <c r="R55" i="2" s="1"/>
  <c r="T55" i="2" s="1"/>
  <c r="P52" i="2"/>
  <c r="R52" i="2" s="1"/>
  <c r="T52" i="2" s="1"/>
  <c r="P68" i="2"/>
  <c r="R68" i="2" s="1"/>
  <c r="T68" i="2" s="1"/>
  <c r="P69" i="2"/>
  <c r="R69" i="2" s="1"/>
  <c r="T69" i="2" s="1"/>
  <c r="P40" i="2"/>
  <c r="R40" i="2" s="1"/>
  <c r="T40" i="2" s="1"/>
  <c r="P59" i="2"/>
  <c r="R59" i="2" s="1"/>
  <c r="T59" i="2" s="1"/>
  <c r="P60" i="2"/>
  <c r="R60" i="2" s="1"/>
  <c r="T60" i="2" s="1"/>
  <c r="P57" i="2"/>
  <c r="R57" i="2" s="1"/>
  <c r="T57" i="2" s="1"/>
  <c r="P45" i="2"/>
  <c r="R45" i="2" s="1"/>
  <c r="T45" i="2" s="1"/>
  <c r="P29" i="2"/>
  <c r="R29" i="2" s="1"/>
  <c r="T29" i="2" s="1"/>
  <c r="W6" i="2"/>
  <c r="W14" i="2"/>
  <c r="W22" i="2"/>
  <c r="P56" i="2"/>
  <c r="R56" i="2" s="1"/>
  <c r="T56" i="2" s="1"/>
  <c r="P26" i="2"/>
  <c r="R26" i="2" s="1"/>
  <c r="T26" i="2" s="1"/>
  <c r="W19" i="2"/>
  <c r="P43" i="2"/>
  <c r="R43" i="2" s="1"/>
  <c r="T43" i="2" s="1"/>
  <c r="P63" i="2"/>
  <c r="R63" i="2" s="1"/>
  <c r="T63" i="2" s="1"/>
  <c r="P64" i="2"/>
  <c r="R64" i="2" s="1"/>
  <c r="T64" i="2" s="1"/>
  <c r="P38" i="2"/>
  <c r="R38" i="2" s="1"/>
  <c r="T38" i="2" s="1"/>
  <c r="P65" i="2"/>
  <c r="R65" i="2" s="1"/>
  <c r="T65" i="2" s="1"/>
  <c r="P33" i="2"/>
  <c r="R33" i="2" s="1"/>
  <c r="T33" i="2" s="1"/>
  <c r="P21" i="2"/>
  <c r="R21" i="2" s="1"/>
  <c r="T21" i="2" s="1"/>
  <c r="W7" i="2"/>
  <c r="W15" i="2"/>
  <c r="P32" i="2"/>
  <c r="R32" i="2" s="1"/>
  <c r="T32" i="2" s="1"/>
  <c r="P34" i="2"/>
  <c r="R34" i="2" s="1"/>
  <c r="T34" i="2" s="1"/>
  <c r="P54" i="2"/>
  <c r="R54" i="2" s="1"/>
  <c r="T54" i="2" s="1"/>
  <c r="P31" i="2"/>
  <c r="R31" i="2" s="1"/>
  <c r="T31" i="2" s="1"/>
  <c r="P51" i="2"/>
  <c r="R51" i="2" s="1"/>
  <c r="T51" i="2" s="1"/>
  <c r="W8" i="2"/>
  <c r="W16" i="2"/>
  <c r="P23" i="2"/>
  <c r="R23" i="2" s="1"/>
  <c r="T23" i="2" s="1"/>
  <c r="P62" i="2"/>
  <c r="R62" i="2" s="1"/>
  <c r="T62" i="2" s="1"/>
  <c r="P58" i="2"/>
  <c r="R58" i="2" s="1"/>
  <c r="T58" i="2" s="1"/>
  <c r="P48" i="2"/>
  <c r="R48" i="2" s="1"/>
  <c r="T48" i="2" s="1"/>
  <c r="P27" i="2"/>
  <c r="R27" i="2" s="1"/>
  <c r="T27" i="2" s="1"/>
  <c r="P67" i="2"/>
  <c r="R67" i="2" s="1"/>
  <c r="T67" i="2" s="1"/>
  <c r="P41" i="2"/>
  <c r="R41" i="2" s="1"/>
  <c r="T41" i="2" s="1"/>
  <c r="P25" i="2"/>
  <c r="R25" i="2" s="1"/>
  <c r="T25" i="2" s="1"/>
  <c r="W9" i="2"/>
  <c r="W17" i="2"/>
  <c r="P72" i="2"/>
  <c r="R72" i="2" s="1"/>
  <c r="T72" i="2" s="1"/>
  <c r="W24" i="2"/>
  <c r="P73" i="2"/>
  <c r="R73" i="2" s="1"/>
  <c r="T73" i="2" s="1"/>
  <c r="P50" i="2"/>
  <c r="R50" i="2" s="1"/>
  <c r="T50" i="2" s="1"/>
  <c r="P22" i="2"/>
  <c r="R22" i="2" s="1"/>
  <c r="T22" i="2" s="1"/>
  <c r="W2" i="2"/>
  <c r="W10" i="2"/>
  <c r="C11" i="2"/>
  <c r="C12" i="2"/>
  <c r="C16" i="2" l="1"/>
  <c r="D18" i="2" s="1"/>
  <c r="O75" i="2"/>
  <c r="O74" i="2"/>
  <c r="O76" i="2"/>
  <c r="O77" i="2"/>
  <c r="O64" i="2"/>
  <c r="O67" i="2"/>
  <c r="O57" i="2"/>
  <c r="O71" i="2"/>
  <c r="O62" i="2"/>
  <c r="O73" i="2"/>
  <c r="O58" i="2"/>
  <c r="C15" i="2"/>
  <c r="C18" i="2" s="1"/>
  <c r="O59" i="2"/>
  <c r="O66" i="2"/>
  <c r="O72" i="2"/>
  <c r="O63" i="2"/>
  <c r="O60" i="2"/>
  <c r="O65" i="2"/>
  <c r="O68" i="2"/>
  <c r="O69" i="2"/>
  <c r="O61" i="2"/>
  <c r="O70" i="2"/>
  <c r="R77" i="2"/>
  <c r="T77" i="2" s="1"/>
  <c r="E14" i="2" s="1"/>
  <c r="K74" i="2"/>
  <c r="F18" i="2" l="1"/>
  <c r="F19" i="2" s="1"/>
</calcChain>
</file>

<file path=xl/sharedStrings.xml><?xml version="1.0" encoding="utf-8"?>
<sst xmlns="http://schemas.openxmlformats.org/spreadsheetml/2006/main" count="485" uniqueCount="240">
  <si>
    <t>IBVS 6244</t>
  </si>
  <si>
    <t>IBVS 6196</t>
  </si>
  <si>
    <t>GCVS 4 Eph.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</si>
  <si>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</si>
  <si>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</si>
  <si>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</si>
  <si>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</si>
  <si>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</si>
  <si>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</si>
  <si>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</si>
  <si>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</si>
  <si>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</si>
  <si>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</si>
  <si>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</si>
  <si>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</si>
  <si>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</si>
  <si>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</si>
  <si>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</si>
  <si>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</si>
  <si>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</si>
  <si>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</si>
  <si>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</si>
  <si>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</si>
  <si>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</si>
  <si>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</si>
  <si>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</si>
  <si>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</si>
  <si>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aka ROTSE J122607+355548</t>
  </si>
  <si>
    <t>--Working ---</t>
  </si>
  <si>
    <t>Eph 1</t>
  </si>
  <si>
    <t>ROTSE</t>
  </si>
  <si>
    <t>I</t>
  </si>
  <si>
    <t>II</t>
  </si>
  <si>
    <t>not avail.</t>
  </si>
  <si>
    <t>IBVS 5052</t>
  </si>
  <si>
    <t>Akerlof et al.</t>
  </si>
  <si>
    <t>IBVS 5149</t>
  </si>
  <si>
    <t>IBVS 5543</t>
  </si>
  <si>
    <t>IBVS 5672</t>
  </si>
  <si>
    <t>DH CVn / GSC 2530-0488</t>
  </si>
  <si>
    <t>EW</t>
  </si>
  <si>
    <t>IBVS 5438</t>
  </si>
  <si>
    <t>IBVS 5653</t>
  </si>
  <si>
    <t>IBVS 5713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</si>
  <si>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</si>
  <si>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</si>
  <si>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</si>
  <si>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</si>
  <si>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</si>
  <si>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</si>
  <si>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</si>
  <si>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5802</t>
  </si>
  <si>
    <t>Start of linear fit &gt;&gt;&gt;&gt;&gt;&gt;&gt;&gt;&gt;&gt;&gt;&gt;&gt;&gt;&gt;&gt;&gt;&gt;&gt;&gt;&gt;</t>
  </si>
  <si>
    <t>IBVS 5837</t>
  </si>
  <si>
    <t>IBVS 5874</t>
  </si>
  <si>
    <t>IBVS 5894</t>
  </si>
  <si>
    <t>IBVS 5820</t>
  </si>
  <si>
    <t>IBVS 5875</t>
  </si>
  <si>
    <t>IBVS 5945</t>
  </si>
  <si>
    <t>CCD</t>
  </si>
  <si>
    <t>IBVS 5992</t>
  </si>
  <si>
    <t>IBVS 6010</t>
  </si>
  <si>
    <t>Add cycle</t>
  </si>
  <si>
    <t>Old Cycle</t>
  </si>
  <si>
    <t>IBVS 6029</t>
  </si>
  <si>
    <t>OEJV 0160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</si>
  <si>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</si>
  <si>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</si>
  <si>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</si>
  <si>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</si>
  <si>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</si>
  <si>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</si>
  <si>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</si>
  <si>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</si>
  <si>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</si>
  <si>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</si>
  <si>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2451244.6766 </t>
  </si>
  <si>
    <t> 07.03.1999 04:14 </t>
  </si>
  <si>
    <t> -0.0048 </t>
  </si>
  <si>
    <t>E </t>
  </si>
  <si>
    <t>?</t>
  </si>
  <si>
    <t> Akerlof et al. </t>
  </si>
  <si>
    <t> AJ 119.1901 </t>
  </si>
  <si>
    <t>2451246.6826 </t>
  </si>
  <si>
    <t> 09.03.1999 04:22 </t>
  </si>
  <si>
    <t> -0.0107 </t>
  </si>
  <si>
    <t>2451951.4176 </t>
  </si>
  <si>
    <t> 10.02.2001 22:01 </t>
  </si>
  <si>
    <t> 0.0006 </t>
  </si>
  <si>
    <t> E.Blättler </t>
  </si>
  <si>
    <t> BBS 125 </t>
  </si>
  <si>
    <t>2451951.5965 </t>
  </si>
  <si>
    <t> 11.02.2001 02:18 </t>
  </si>
  <si>
    <t> -0.0034 </t>
  </si>
  <si>
    <t>2451955.4379 </t>
  </si>
  <si>
    <t> 14.02.2001 22:30 </t>
  </si>
  <si>
    <t> -0.0030 </t>
  </si>
  <si>
    <t>2451959.4522 </t>
  </si>
  <si>
    <t> 18.02.2001 22:51 </t>
  </si>
  <si>
    <t> -0.0125 </t>
  </si>
  <si>
    <t>2451967.328 </t>
  </si>
  <si>
    <t> 26.02.2001 19:52 </t>
  </si>
  <si>
    <t> -0.002 </t>
  </si>
  <si>
    <t>2451967.5094 </t>
  </si>
  <si>
    <t> 27.02.2001 00:13 </t>
  </si>
  <si>
    <t>2451984.5213 </t>
  </si>
  <si>
    <t> 16.03.2001 00:30 </t>
  </si>
  <si>
    <t> -0.0011 </t>
  </si>
  <si>
    <t>2452045.7926 </t>
  </si>
  <si>
    <t> 16.05.2001 07:01 </t>
  </si>
  <si>
    <t> -0.0021 </t>
  </si>
  <si>
    <t> R.Bloomer et al. </t>
  </si>
  <si>
    <t>IBVS 5149 </t>
  </si>
  <si>
    <t>2452052.7426 </t>
  </si>
  <si>
    <t> 23.05.2001 05:49 </t>
  </si>
  <si>
    <t> -0.0024 </t>
  </si>
  <si>
    <t>2452053.8398 </t>
  </si>
  <si>
    <t> 24.05.2001 08:09 </t>
  </si>
  <si>
    <t> -0.0027 </t>
  </si>
  <si>
    <t>2452054.7561 </t>
  </si>
  <si>
    <t> 25.05.2001 06:08 </t>
  </si>
  <si>
    <t> -0.0009 </t>
  </si>
  <si>
    <t>2452363.318 </t>
  </si>
  <si>
    <t> 29.03.2002 19:37 </t>
  </si>
  <si>
    <t> 0.004 </t>
  </si>
  <si>
    <t> BBS 128 </t>
  </si>
  <si>
    <t>2452691.4376 </t>
  </si>
  <si>
    <t> 20.02.2003 22:30 </t>
  </si>
  <si>
    <t> -0.0033 </t>
  </si>
  <si>
    <t> BBS 129 </t>
  </si>
  <si>
    <t>2452691.625 </t>
  </si>
  <si>
    <t> 21.02.2003 03:00 </t>
  </si>
  <si>
    <t> 0.001 </t>
  </si>
  <si>
    <t>2453068.4033 </t>
  </si>
  <si>
    <t> 03.03.2004 21:40 </t>
  </si>
  <si>
    <t> 0.0001 </t>
  </si>
  <si>
    <t> BBS 130 </t>
  </si>
  <si>
    <t>2453417.7517 </t>
  </si>
  <si>
    <t> 16.02.2005 06:02 </t>
  </si>
  <si>
    <t> 0.0046 </t>
  </si>
  <si>
    <t> R.Nelson </t>
  </si>
  <si>
    <t>IBVS 5672 </t>
  </si>
  <si>
    <t>2453437.870 </t>
  </si>
  <si>
    <t> 08.03.2005 08:52 </t>
  </si>
  <si>
    <t>2453464.3920 </t>
  </si>
  <si>
    <t> 03.04.2005 21:24 </t>
  </si>
  <si>
    <t> 0.0047 </t>
  </si>
  <si>
    <t>IBVS 5653 </t>
  </si>
  <si>
    <t>2453788.4892 </t>
  </si>
  <si>
    <t> 21.02.2006 23:44 </t>
  </si>
  <si>
    <t> -0.0015 </t>
  </si>
  <si>
    <t>IBVS 5713 </t>
  </si>
  <si>
    <t>2454139.2993 </t>
  </si>
  <si>
    <t> 07.02.2007 19:10 </t>
  </si>
  <si>
    <t> 0.0014 </t>
  </si>
  <si>
    <t>C </t>
  </si>
  <si>
    <t>Ic</t>
  </si>
  <si>
    <t> K.Nakajima </t>
  </si>
  <si>
    <t>VSB 46 </t>
  </si>
  <si>
    <t>2454170.3917 </t>
  </si>
  <si>
    <t> 10.03.2007 21:24 </t>
  </si>
  <si>
    <t> 0.0004 </t>
  </si>
  <si>
    <t>o</t>
  </si>
  <si>
    <t> BBS 133 (=IBVS 5781) </t>
  </si>
  <si>
    <t>2454172.4041 </t>
  </si>
  <si>
    <t> 12.03.2007 21:41 </t>
  </si>
  <si>
    <t> 0.0008 </t>
  </si>
  <si>
    <t>-I</t>
  </si>
  <si>
    <t> M.&amp; C.Rätz </t>
  </si>
  <si>
    <t>BAVM 201 </t>
  </si>
  <si>
    <t>2454187.7679 </t>
  </si>
  <si>
    <t> 28.03.2007 06:25 </t>
  </si>
  <si>
    <t>-5079</t>
  </si>
  <si>
    <t>R</t>
  </si>
  <si>
    <t>IBVS 5820 </t>
  </si>
  <si>
    <t>2454205.5088 </t>
  </si>
  <si>
    <t> 15.04.2007 00:12 </t>
  </si>
  <si>
    <t>-5030.5</t>
  </si>
  <si>
    <t> 0.0002 </t>
  </si>
  <si>
    <t> F.Agerer </t>
  </si>
  <si>
    <t>BAVM 186 </t>
  </si>
  <si>
    <t>2454555.7694 </t>
  </si>
  <si>
    <t> 30.03.2008 06:27 </t>
  </si>
  <si>
    <t>-4073</t>
  </si>
  <si>
    <t> 0.0023 </t>
  </si>
  <si>
    <t>IBVS 5875 </t>
  </si>
  <si>
    <t>2454564.3642 </t>
  </si>
  <si>
    <t> 07.04.2008 20:44 </t>
  </si>
  <si>
    <t>-4049.5</t>
  </si>
  <si>
    <t> 0.0007 </t>
  </si>
  <si>
    <t>IBVS 5837 </t>
  </si>
  <si>
    <t>2454881.8834 </t>
  </si>
  <si>
    <t> 19.02.2009 09:12 </t>
  </si>
  <si>
    <t>-3181.5</t>
  </si>
  <si>
    <t> 0.0009 </t>
  </si>
  <si>
    <t> R.Diethelm </t>
  </si>
  <si>
    <t>IBVS 5894 </t>
  </si>
  <si>
    <t>2454996.3814 </t>
  </si>
  <si>
    <t> 13.06.2009 21:09 </t>
  </si>
  <si>
    <t>-2868.5</t>
  </si>
  <si>
    <t> 0.0019 </t>
  </si>
  <si>
    <t>2455290.8569 </t>
  </si>
  <si>
    <t> 04.04.2010 08:33 </t>
  </si>
  <si>
    <t>-2063.5</t>
  </si>
  <si>
    <t> 0.0042 </t>
  </si>
  <si>
    <t>IBVS 5945 </t>
  </si>
  <si>
    <t>2455617.8831 </t>
  </si>
  <si>
    <t> 25.02.2011 09:11 </t>
  </si>
  <si>
    <t>-1169.5</t>
  </si>
  <si>
    <t>IBVS 5992 </t>
  </si>
  <si>
    <t>2455669.4614 </t>
  </si>
  <si>
    <t> 17.04.2011 23:04 </t>
  </si>
  <si>
    <t>-1028.5</t>
  </si>
  <si>
    <t> 0.0003 </t>
  </si>
  <si>
    <t>BAVM 220 </t>
  </si>
  <si>
    <t>2455968.8739 </t>
  </si>
  <si>
    <t> 11.02.2012 08:58 </t>
  </si>
  <si>
    <t>-210</t>
  </si>
  <si>
    <t> 0.0013 </t>
  </si>
  <si>
    <t>IBVS 6029 </t>
  </si>
  <si>
    <t>2456007.46454 </t>
  </si>
  <si>
    <t> 20.03.2012 23:08 </t>
  </si>
  <si>
    <t>-104.5</t>
  </si>
  <si>
    <t> -0.00052 </t>
  </si>
  <si>
    <t> M.Audejean </t>
  </si>
  <si>
    <t>OEJV 0160 </t>
  </si>
  <si>
    <t>2456045.6913 </t>
  </si>
  <si>
    <t> 28.04.2012 04:35 </t>
  </si>
  <si>
    <t>0</t>
  </si>
  <si>
    <t> -0.0004 </t>
  </si>
  <si>
    <t>IBVS 6195</t>
  </si>
  <si>
    <t>OEJV 0179</t>
  </si>
  <si>
    <t>RHN 2019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</si>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</sst>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>
      <alignment vertical="top"/>
    </xf>
    <xf numFmtId="0" fontId="3" fillId="0" borderId="0" xfId="0" applyFont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1" fontId="0" fillId="0" borderId="0" xfId="0" applyNumberFormat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4" fillId="0" borderId="0" xfId="0" applyFont="1" applyAlignment="1"/>
    <xf numFmtId="14" fontId="24" fillId="0" borderId="0" xfId="0" applyNumberFormat="1" applyFont="1" applyAlignme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36" fillId="0" borderId="23" xfId="0" applyFont="1" applyBorder="1" applyAlignment="1"/>
    <xf numFmtId="0" fontId="36" fillId="0" borderId="24" xfId="0" applyFont="1" applyBorder="1" applyAlignment="1"/>
    <xf numFmtId="0" fontId="36" fillId="0" borderId="25" xfId="0" applyFont="1" applyBorder="1" applyAlignment="1"/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center"/>
      <protection locked="0"/>
    </xf>
    <xf numFmtId="176" fontId="40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DH CVn - O-C Diagr.</a:t>
            </a:r>
          </a:p>
        </c:rich>
      </c:tx>
      <c:layout>
        <c:manualLayout>
          <c:xMode val="edge"/>
          <c:yMode val="edge"/>
          <c:x val="0.4017524530334834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9556549908914"/>
          <c:y val="0.14723926380368099"/>
          <c:w val="0.8448065237837114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F-42E7-9FA5-D0E178531E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">
                  <c:v>2.710000000661239E-3</c:v>
                </c:pt>
                <c:pt idx="18">
                  <c:v>6.1359999963315204E-3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F-42E7-9FA5-D0E178531E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Active!$D$21:$D$348</c:f>
                <c:numCache>
                  <c:formatCode>General</c:formatCode>
                  <c:ptCount val="328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Active!$D$21:$D$348</c:f>
                <c:numCache>
                  <c:formatCode>General</c:formatCode>
                  <c:ptCount val="328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5.5999998876359314E-3</c:v>
                </c:pt>
                <c:pt idx="19">
                  <c:v>-4.0400000070803799E-3</c:v>
                </c:pt>
                <c:pt idx="20">
                  <c:v>4.5599999430123717E-4</c:v>
                </c:pt>
                <c:pt idx="26">
                  <c:v>-1.0631999997713137E-2</c:v>
                </c:pt>
                <c:pt idx="28">
                  <c:v>-1.1684000004606787E-2</c:v>
                </c:pt>
                <c:pt idx="29">
                  <c:v>-1.1228000003029592E-2</c:v>
                </c:pt>
                <c:pt idx="31">
                  <c:v>-1.2151999995694496E-2</c:v>
                </c:pt>
                <c:pt idx="33">
                  <c:v>-1.4400000000023283E-2</c:v>
                </c:pt>
                <c:pt idx="38">
                  <c:v>-2.3167999999714084E-2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0F-42E7-9FA5-D0E178531E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">
                  <c:v>5.5999999967752956E-3</c:v>
                </c:pt>
                <c:pt idx="3">
                  <c:v>-3.4400000004097819E-4</c:v>
                </c:pt>
                <c:pt idx="5">
                  <c:v>1.3728999998420477E-2</c:v>
                </c:pt>
                <c:pt idx="6">
                  <c:v>5.5439999996451661E-3</c:v>
                </c:pt>
                <c:pt idx="7">
                  <c:v>1.5399999974761158E-3</c:v>
                </c:pt>
                <c:pt idx="8">
                  <c:v>1.955999992787838E-3</c:v>
                </c:pt>
                <c:pt idx="9">
                  <c:v>-7.6320000007399358E-3</c:v>
                </c:pt>
                <c:pt idx="10">
                  <c:v>-4.7039999990374781E-3</c:v>
                </c:pt>
                <c:pt idx="11">
                  <c:v>3.2960000025923364E-3</c:v>
                </c:pt>
                <c:pt idx="12">
                  <c:v>1.7920000027515925E-3</c:v>
                </c:pt>
                <c:pt idx="13">
                  <c:v>3.6199999958625995E-3</c:v>
                </c:pt>
                <c:pt idx="14">
                  <c:v>2.0799999983864836E-3</c:v>
                </c:pt>
                <c:pt idx="15">
                  <c:v>1.7279999956372194E-3</c:v>
                </c:pt>
                <c:pt idx="16">
                  <c:v>1.5039999998407438E-3</c:v>
                </c:pt>
                <c:pt idx="17">
                  <c:v>3.2839999985299073E-3</c:v>
                </c:pt>
                <c:pt idx="21">
                  <c:v>-3.48400000075344E-3</c:v>
                </c:pt>
                <c:pt idx="22">
                  <c:v>-3.48400000075344E-3</c:v>
                </c:pt>
                <c:pt idx="23">
                  <c:v>-1.724000001559034E-3</c:v>
                </c:pt>
                <c:pt idx="24">
                  <c:v>-2.8640000018640421E-3</c:v>
                </c:pt>
                <c:pt idx="25">
                  <c:v>-1.9440000032773241E-3</c:v>
                </c:pt>
                <c:pt idx="27">
                  <c:v>-1.0404000000562519E-2</c:v>
                </c:pt>
                <c:pt idx="30">
                  <c:v>-1.1364000005414709E-2</c:v>
                </c:pt>
                <c:pt idx="32">
                  <c:v>-1.2712000003375579E-2</c:v>
                </c:pt>
                <c:pt idx="34">
                  <c:v>-1.654400000552414E-2</c:v>
                </c:pt>
                <c:pt idx="35">
                  <c:v>-1.6448000002128538E-2</c:v>
                </c:pt>
                <c:pt idx="36">
                  <c:v>-1.6388000003644265E-2</c:v>
                </c:pt>
                <c:pt idx="37">
                  <c:v>-2.2540000005392358E-2</c:v>
                </c:pt>
                <c:pt idx="39">
                  <c:v>-2.4516000004950911E-2</c:v>
                </c:pt>
                <c:pt idx="40">
                  <c:v>-2.6620000004186295E-2</c:v>
                </c:pt>
                <c:pt idx="41">
                  <c:v>-2.6796000005560927E-2</c:v>
                </c:pt>
                <c:pt idx="42">
                  <c:v>-3.7704000002122484E-2</c:v>
                </c:pt>
                <c:pt idx="43">
                  <c:v>-3.8464000004751142E-2</c:v>
                </c:pt>
                <c:pt idx="44">
                  <c:v>-4.147200000443263E-2</c:v>
                </c:pt>
                <c:pt idx="45">
                  <c:v>-4.0887999995902646E-2</c:v>
                </c:pt>
                <c:pt idx="46">
                  <c:v>-4.1391999999177642E-2</c:v>
                </c:pt>
                <c:pt idx="47">
                  <c:v>-4.2016000006697141E-2</c:v>
                </c:pt>
                <c:pt idx="48">
                  <c:v>-4.3019999997341074E-2</c:v>
                </c:pt>
                <c:pt idx="49">
                  <c:v>-4.8799999996845145E-2</c:v>
                </c:pt>
                <c:pt idx="50">
                  <c:v>-6.1920000000100117E-2</c:v>
                </c:pt>
                <c:pt idx="51">
                  <c:v>-5.1260000000183936E-2</c:v>
                </c:pt>
                <c:pt idx="52">
                  <c:v>-5.0726000226859469E-2</c:v>
                </c:pt>
                <c:pt idx="53">
                  <c:v>-8.0692000039562117E-2</c:v>
                </c:pt>
                <c:pt idx="54">
                  <c:v>-8.510000000387663E-2</c:v>
                </c:pt>
                <c:pt idx="55">
                  <c:v>-8.1243999833532143E-2</c:v>
                </c:pt>
                <c:pt idx="56">
                  <c:v>-8.1687999816494994E-2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0F-42E7-9FA5-D0E178531E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0F-42E7-9FA5-D0E178531E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0F-42E7-9FA5-D0E178531E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0F-42E7-9FA5-D0E178531E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6">
                  <c:v>-5.2403656254499664E-3</c:v>
                </c:pt>
                <c:pt idx="37">
                  <c:v>-1.0899782434818386E-2</c:v>
                </c:pt>
                <c:pt idx="38">
                  <c:v>-1.1792375018846293E-2</c:v>
                </c:pt>
                <c:pt idx="39">
                  <c:v>-1.6973843316908988E-2</c:v>
                </c:pt>
                <c:pt idx="40">
                  <c:v>-1.7641705143965333E-2</c:v>
                </c:pt>
                <c:pt idx="41">
                  <c:v>-1.8303236527163314E-2</c:v>
                </c:pt>
                <c:pt idx="42">
                  <c:v>-3.5243504292118463E-2</c:v>
                </c:pt>
                <c:pt idx="43">
                  <c:v>-3.7110985230332877E-2</c:v>
                </c:pt>
                <c:pt idx="44">
                  <c:v>-4.3289498436086316E-2</c:v>
                </c:pt>
                <c:pt idx="45">
                  <c:v>-4.346042042026188E-2</c:v>
                </c:pt>
                <c:pt idx="46">
                  <c:v>-4.3463585642191049E-2</c:v>
                </c:pt>
                <c:pt idx="47">
                  <c:v>-4.3719968618454383E-2</c:v>
                </c:pt>
                <c:pt idx="48">
                  <c:v>-4.3723133840383566E-2</c:v>
                </c:pt>
                <c:pt idx="49">
                  <c:v>-4.734731294929119E-2</c:v>
                </c:pt>
                <c:pt idx="50">
                  <c:v>-6.1448376643774602E-2</c:v>
                </c:pt>
                <c:pt idx="51">
                  <c:v>-4.9293924435735034E-2</c:v>
                </c:pt>
                <c:pt idx="52">
                  <c:v>-4.9449020310264699E-2</c:v>
                </c:pt>
                <c:pt idx="53">
                  <c:v>-8.2000162629920645E-2</c:v>
                </c:pt>
                <c:pt idx="54">
                  <c:v>-8.2243884718467289E-2</c:v>
                </c:pt>
                <c:pt idx="55">
                  <c:v>-8.227870215968823E-2</c:v>
                </c:pt>
                <c:pt idx="56">
                  <c:v>-8.2313519600909171E-2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0F-42E7-9FA5-D0E178531E84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Active!$V$2:$V$32</c:f>
              <c:numCache>
                <c:formatCode>General</c:formatCode>
                <c:ptCount val="3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</c:numCache>
            </c:numRef>
          </c:xVal>
          <c:yVal>
            <c:numRef>
              <c:f>Active!$W$2:$W$32</c:f>
              <c:numCache>
                <c:formatCode>General</c:formatCode>
                <c:ptCount val="31"/>
                <c:pt idx="0">
                  <c:v>4.2656046770561135E-3</c:v>
                </c:pt>
                <c:pt idx="1">
                  <c:v>3.2281689667802041E-3</c:v>
                </c:pt>
                <c:pt idx="2">
                  <c:v>1.9732862373380584E-3</c:v>
                </c:pt>
                <c:pt idx="3">
                  <c:v>5.0095648872967727E-4</c:v>
                </c:pt>
                <c:pt idx="4">
                  <c:v>-1.1888202790449399E-3</c:v>
                </c:pt>
                <c:pt idx="5">
                  <c:v>-3.0960440659857924E-3</c:v>
                </c:pt>
                <c:pt idx="6">
                  <c:v>-5.220714872092881E-3</c:v>
                </c:pt>
                <c:pt idx="7">
                  <c:v>-7.5628326973662058E-3</c:v>
                </c:pt>
                <c:pt idx="8">
                  <c:v>-1.0122397541805765E-2</c:v>
                </c:pt>
                <c:pt idx="9">
                  <c:v>-1.2899409405411563E-2</c:v>
                </c:pt>
                <c:pt idx="10">
                  <c:v>-1.5893868288183594E-2</c:v>
                </c:pt>
                <c:pt idx="11">
                  <c:v>-1.9105774190121862E-2</c:v>
                </c:pt>
                <c:pt idx="12">
                  <c:v>-2.2535127111226363E-2</c:v>
                </c:pt>
                <c:pt idx="13">
                  <c:v>-2.6181927051497106E-2</c:v>
                </c:pt>
                <c:pt idx="14">
                  <c:v>-3.0046174010934082E-2</c:v>
                </c:pt>
                <c:pt idx="15">
                  <c:v>-3.4127867989537292E-2</c:v>
                </c:pt>
                <c:pt idx="16">
                  <c:v>-3.8427008987306735E-2</c:v>
                </c:pt>
                <c:pt idx="17">
                  <c:v>-4.2943597004242419E-2</c:v>
                </c:pt>
                <c:pt idx="18">
                  <c:v>-4.7677632040344337E-2</c:v>
                </c:pt>
                <c:pt idx="19">
                  <c:v>-5.2629114095612495E-2</c:v>
                </c:pt>
                <c:pt idx="20">
                  <c:v>-5.779804317004688E-2</c:v>
                </c:pt>
                <c:pt idx="21">
                  <c:v>-6.3184419263647512E-2</c:v>
                </c:pt>
                <c:pt idx="22">
                  <c:v>-6.8788242376414371E-2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0F-42E7-9FA5-D0E17853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08144"/>
        <c:axId val="1"/>
      </c:scatterChart>
      <c:valAx>
        <c:axId val="558508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057696792907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3078848560700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08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55832914502707"/>
          <c:y val="0.92024539877300615"/>
          <c:w val="0.5982482039557320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19</xdr:col>
      <xdr:colOff>76200</xdr:colOff>
      <xdr:row>18</xdr:row>
      <xdr:rowOff>9525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EDA316BB-157B-476C-F137-3205007E8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13" TargetMode="External"/><Relationship Id="rId13" Type="http://schemas.openxmlformats.org/officeDocument/2006/relationships/hyperlink" Target="http://www.konkoly.hu/cgi-bin/IBVS?5875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149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653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konkoly.hu/cgi-bin/IBVS?5945" TargetMode="External"/><Relationship Id="rId2" Type="http://schemas.openxmlformats.org/officeDocument/2006/relationships/hyperlink" Target="http://www.konkoly.hu/cgi-bin/IBVS?5149" TargetMode="External"/><Relationship Id="rId16" Type="http://schemas.openxmlformats.org/officeDocument/2006/relationships/hyperlink" Target="http://www.konkoly.hu/cgi-bin/IBVS?5894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5149" TargetMode="External"/><Relationship Id="rId6" Type="http://schemas.openxmlformats.org/officeDocument/2006/relationships/hyperlink" Target="http://www.konkoly.hu/cgi-bin/IBVS?5672" TargetMode="External"/><Relationship Id="rId11" Type="http://schemas.openxmlformats.org/officeDocument/2006/relationships/hyperlink" Target="http://www.konkoly.hu/cgi-bin/IBVS?5820" TargetMode="External"/><Relationship Id="rId5" Type="http://schemas.openxmlformats.org/officeDocument/2006/relationships/hyperlink" Target="http://www.konkoly.hu/cgi-bin/IBVS?5672" TargetMode="External"/><Relationship Id="rId15" Type="http://schemas.openxmlformats.org/officeDocument/2006/relationships/hyperlink" Target="http://www.konkoly.hu/cgi-bin/IBVS?5894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149" TargetMode="External"/><Relationship Id="rId9" Type="http://schemas.openxmlformats.org/officeDocument/2006/relationships/hyperlink" Target="http://vsolj.cetus-net.org/no46.pdf" TargetMode="External"/><Relationship Id="rId14" Type="http://schemas.openxmlformats.org/officeDocument/2006/relationships/hyperlink" Target="http://www.konkoly.hu/cgi-bin/IBVS?5837" TargetMode="External"/><Relationship Id="rId22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4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2" customWidth="1"/>
  </cols>
  <sheetData>
    <row r="1" spans="1:23" ht="21" thickBot="1" x14ac:dyDescent="0.25">
      <c r="A1" s="8" t="s">
        <v>39</v>
      </c>
      <c r="V1" s="3" t="s">
        <v>10</v>
      </c>
      <c r="W1" s="5" t="s">
        <v>21</v>
      </c>
    </row>
    <row r="2" spans="1:23" x14ac:dyDescent="0.2">
      <c r="A2" t="s">
        <v>23</v>
      </c>
      <c r="B2" s="12" t="s">
        <v>40</v>
      </c>
      <c r="C2" t="s">
        <v>27</v>
      </c>
      <c r="V2" s="61">
        <v>0</v>
      </c>
      <c r="W2" s="61">
        <f t="shared" ref="W2:W17" si="0">+D$11+D$12*V2+D$13*V2^2</f>
        <v>4.2656046770561135E-3</v>
      </c>
    </row>
    <row r="3" spans="1:23" ht="13.5" thickBot="1" x14ac:dyDescent="0.25">
      <c r="V3" s="61">
        <v>1000</v>
      </c>
      <c r="W3" s="61">
        <f t="shared" si="0"/>
        <v>3.2281689667802041E-3</v>
      </c>
    </row>
    <row r="4" spans="1:23" ht="14.25" thickTop="1" thickBot="1" x14ac:dyDescent="0.25">
      <c r="A4" s="4" t="s">
        <v>2</v>
      </c>
      <c r="C4" s="9" t="s">
        <v>33</v>
      </c>
      <c r="D4" s="10" t="s">
        <v>33</v>
      </c>
      <c r="V4" s="61">
        <v>2000</v>
      </c>
      <c r="W4" s="61">
        <f t="shared" si="0"/>
        <v>1.9732862373380584E-3</v>
      </c>
    </row>
    <row r="5" spans="1:23" ht="13.5" thickTop="1" x14ac:dyDescent="0.2">
      <c r="A5" s="16" t="s">
        <v>45</v>
      </c>
      <c r="B5" s="7"/>
      <c r="C5" s="17">
        <v>-9.5</v>
      </c>
      <c r="D5" s="7" t="s">
        <v>46</v>
      </c>
      <c r="V5" s="61">
        <v>3000</v>
      </c>
      <c r="W5" s="61">
        <f t="shared" si="0"/>
        <v>5.0095648872967727E-4</v>
      </c>
    </row>
    <row r="6" spans="1:23" x14ac:dyDescent="0.2">
      <c r="A6" s="7" t="s">
        <v>28</v>
      </c>
      <c r="B6" s="7"/>
      <c r="C6" s="7" t="s">
        <v>29</v>
      </c>
      <c r="D6" s="7"/>
      <c r="V6" s="61">
        <v>4000</v>
      </c>
      <c r="W6" s="61">
        <f t="shared" si="0"/>
        <v>-1.1888202790449399E-3</v>
      </c>
    </row>
    <row r="7" spans="1:23" x14ac:dyDescent="0.2">
      <c r="A7" s="7" t="s">
        <v>3</v>
      </c>
      <c r="B7" s="7"/>
      <c r="C7" s="7">
        <v>51244.671000000002</v>
      </c>
      <c r="D7" s="7"/>
      <c r="V7" s="61">
        <v>5000</v>
      </c>
      <c r="W7" s="61">
        <f t="shared" si="0"/>
        <v>-3.0960440659857924E-3</v>
      </c>
    </row>
    <row r="8" spans="1:23" x14ac:dyDescent="0.2">
      <c r="A8" s="7" t="s">
        <v>4</v>
      </c>
      <c r="B8" s="7"/>
      <c r="C8" s="7">
        <v>0.36580800000000002</v>
      </c>
      <c r="D8" s="7"/>
      <c r="V8" s="61">
        <v>6000</v>
      </c>
      <c r="W8" s="61">
        <f t="shared" si="0"/>
        <v>-5.220714872092881E-3</v>
      </c>
    </row>
    <row r="9" spans="1:23" x14ac:dyDescent="0.2">
      <c r="A9" s="29" t="s">
        <v>52</v>
      </c>
      <c r="B9" s="30">
        <v>63</v>
      </c>
      <c r="C9" s="27" t="str">
        <f>"F"&amp;B9</f>
        <v>F63</v>
      </c>
      <c r="D9" s="28" t="str">
        <f>"G"&amp;B9</f>
        <v>G63</v>
      </c>
      <c r="V9" s="61">
        <v>7000</v>
      </c>
      <c r="W9" s="61">
        <f t="shared" si="0"/>
        <v>-7.5628326973662058E-3</v>
      </c>
    </row>
    <row r="10" spans="1:23" ht="13.5" thickBot="1" x14ac:dyDescent="0.25">
      <c r="A10" s="7"/>
      <c r="B10" s="7"/>
      <c r="C10" s="3" t="s">
        <v>19</v>
      </c>
      <c r="D10" s="3" t="s">
        <v>20</v>
      </c>
      <c r="E10" s="7"/>
      <c r="V10" s="61">
        <v>8000</v>
      </c>
      <c r="W10" s="61">
        <f t="shared" si="0"/>
        <v>-1.0122397541805765E-2</v>
      </c>
    </row>
    <row r="11" spans="1:23" x14ac:dyDescent="0.2">
      <c r="A11" s="7" t="s">
        <v>15</v>
      </c>
      <c r="B11" s="7"/>
      <c r="C11" s="26">
        <f ca="1">INTERCEPT(INDIRECT($D$9):G992,INDIRECT($C$9):F992)</f>
        <v>6.4780673891802962E-2</v>
      </c>
      <c r="D11" s="2">
        <f>+E11*F11</f>
        <v>4.2656046770561135E-3</v>
      </c>
      <c r="E11" s="63">
        <v>4.2656046770561135E-3</v>
      </c>
      <c r="F11">
        <v>1</v>
      </c>
      <c r="V11" s="61">
        <v>9000</v>
      </c>
      <c r="W11" s="61">
        <f t="shared" si="0"/>
        <v>-1.2899409405411563E-2</v>
      </c>
    </row>
    <row r="12" spans="1:23" x14ac:dyDescent="0.2">
      <c r="A12" s="7" t="s">
        <v>16</v>
      </c>
      <c r="B12" s="7"/>
      <c r="C12" s="26">
        <f ca="1">SLOPE(INDIRECT($D$9):G992,INDIRECT($C$9):F992)</f>
        <v>-6.3304438583539395E-6</v>
      </c>
      <c r="D12" s="2">
        <f>+E12*F12</f>
        <v>-9.2871220069279174E-7</v>
      </c>
      <c r="E12" s="64">
        <v>-9.2871220069279167E-3</v>
      </c>
      <c r="F12" s="52">
        <v>1E-4</v>
      </c>
      <c r="V12" s="61">
        <v>10000</v>
      </c>
      <c r="W12" s="61">
        <f t="shared" si="0"/>
        <v>-1.5893868288183594E-2</v>
      </c>
    </row>
    <row r="13" spans="1:23" ht="13.5" thickBot="1" x14ac:dyDescent="0.25">
      <c r="A13" s="7" t="s">
        <v>18</v>
      </c>
      <c r="B13" s="7"/>
      <c r="C13" s="2" t="s">
        <v>13</v>
      </c>
      <c r="D13" s="2">
        <f>+E13*F13</f>
        <v>-1.087235095831179E-10</v>
      </c>
      <c r="E13" s="65">
        <v>-1.087235095831179E-2</v>
      </c>
      <c r="F13" s="52">
        <v>1E-8</v>
      </c>
      <c r="V13" s="61">
        <v>11000</v>
      </c>
      <c r="W13" s="61">
        <f t="shared" si="0"/>
        <v>-1.9105774190121862E-2</v>
      </c>
    </row>
    <row r="14" spans="1:23" x14ac:dyDescent="0.2">
      <c r="A14" s="7"/>
      <c r="B14" s="7"/>
      <c r="C14" s="7"/>
      <c r="E14">
        <f>SUM(T21:T950)</f>
        <v>5.8379380614269468E-4</v>
      </c>
      <c r="V14" s="61">
        <v>12000</v>
      </c>
      <c r="W14" s="61">
        <f t="shared" si="0"/>
        <v>-2.2535127111226363E-2</v>
      </c>
    </row>
    <row r="15" spans="1:23" x14ac:dyDescent="0.2">
      <c r="A15" s="18" t="s">
        <v>17</v>
      </c>
      <c r="B15" s="7"/>
      <c r="C15" s="19">
        <f ca="1">(C7+C11)+(C8+C12)*INT(MAX(F21:F3533))</f>
        <v>59744.503374480402</v>
      </c>
      <c r="D15" s="28">
        <f>+C7+INT(MAX(F21:F1588))*C8+D11+D12*INT(MAX(F21:F4023))+D13*INT(MAX(F21:F4050)^2)</f>
        <v>59744.509672953536</v>
      </c>
      <c r="E15" s="20" t="s">
        <v>62</v>
      </c>
      <c r="F15" s="17">
        <v>1</v>
      </c>
      <c r="V15" s="61">
        <v>13000</v>
      </c>
      <c r="W15" s="61">
        <f t="shared" si="0"/>
        <v>-2.6181927051497106E-2</v>
      </c>
    </row>
    <row r="16" spans="1:23" x14ac:dyDescent="0.2">
      <c r="A16" s="22" t="s">
        <v>5</v>
      </c>
      <c r="B16" s="7"/>
      <c r="C16" s="23">
        <f ca="1">+C8+C12</f>
        <v>0.36580166955614168</v>
      </c>
      <c r="D16" s="28">
        <f>+C8+D12+2*D13*MAX(F21:F896)</f>
        <v>0.36580201868886197</v>
      </c>
      <c r="E16" s="20" t="s">
        <v>47</v>
      </c>
      <c r="F16" s="21">
        <f ca="1">NOW()+15018.5+$C$5/24</f>
        <v>60177.739633217592</v>
      </c>
      <c r="V16" s="61">
        <v>14000</v>
      </c>
      <c r="W16" s="61">
        <f t="shared" si="0"/>
        <v>-3.0046174010934082E-2</v>
      </c>
    </row>
    <row r="17" spans="1:23" ht="13.5" thickBot="1" x14ac:dyDescent="0.25">
      <c r="A17" s="20" t="s">
        <v>44</v>
      </c>
      <c r="B17" s="7"/>
      <c r="C17" s="7">
        <f>COUNT(C21:C2191)</f>
        <v>57</v>
      </c>
      <c r="E17" s="20" t="s">
        <v>63</v>
      </c>
      <c r="F17" s="21">
        <f ca="1">ROUND(2*(F16-$C$7)/$C$8,0)/2+F15</f>
        <v>24421</v>
      </c>
      <c r="V17" s="61">
        <v>15000</v>
      </c>
      <c r="W17" s="61">
        <f t="shared" si="0"/>
        <v>-3.4127867989537292E-2</v>
      </c>
    </row>
    <row r="18" spans="1:23" ht="14.25" thickTop="1" thickBot="1" x14ac:dyDescent="0.25">
      <c r="A18" s="4" t="s">
        <v>233</v>
      </c>
      <c r="C18" s="53">
        <f ca="1">+C15</f>
        <v>59744.503374480402</v>
      </c>
      <c r="D18" s="54">
        <f ca="1">C16</f>
        <v>0.36580166955614168</v>
      </c>
      <c r="E18" s="20" t="s">
        <v>48</v>
      </c>
      <c r="F18" s="28">
        <f ca="1">ROUND(2*(F16-$C$15)/$C$16,0)/2+F15</f>
        <v>1185.5</v>
      </c>
      <c r="V18" s="61">
        <v>16000</v>
      </c>
      <c r="W18" s="61">
        <f t="shared" ref="W18:W24" si="1">+D$11+D$12*V18+D$13*V18^2</f>
        <v>-3.8427008987306735E-2</v>
      </c>
    </row>
    <row r="19" spans="1:23" ht="13.5" thickBot="1" x14ac:dyDescent="0.25">
      <c r="A19" s="4" t="s">
        <v>234</v>
      </c>
      <c r="C19" s="55">
        <f>+D15</f>
        <v>59744.509672953536</v>
      </c>
      <c r="D19" s="56">
        <f>+D16</f>
        <v>0.36580201868886197</v>
      </c>
      <c r="E19" s="20" t="s">
        <v>49</v>
      </c>
      <c r="F19" s="24">
        <f ca="1">+$C$15+$C$16*F18-15018.5-$C$5/24</f>
        <v>45160.057087072542</v>
      </c>
      <c r="V19" s="61">
        <v>17000</v>
      </c>
      <c r="W19" s="61">
        <f t="shared" si="1"/>
        <v>-4.2943597004242419E-2</v>
      </c>
    </row>
    <row r="20" spans="1:23" ht="1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72</v>
      </c>
      <c r="I20" s="6" t="s">
        <v>75</v>
      </c>
      <c r="J20" s="6" t="s">
        <v>69</v>
      </c>
      <c r="K20" s="6" t="s">
        <v>59</v>
      </c>
      <c r="L20" s="6" t="s">
        <v>24</v>
      </c>
      <c r="M20" s="6" t="s">
        <v>25</v>
      </c>
      <c r="N20" s="6" t="s">
        <v>26</v>
      </c>
      <c r="O20" s="6" t="s">
        <v>22</v>
      </c>
      <c r="P20" s="57" t="s">
        <v>21</v>
      </c>
      <c r="Q20" s="3" t="s">
        <v>14</v>
      </c>
      <c r="R20" s="58" t="s">
        <v>235</v>
      </c>
      <c r="S20" s="5" t="s">
        <v>236</v>
      </c>
      <c r="T20" s="58" t="s">
        <v>237</v>
      </c>
      <c r="V20" s="61">
        <v>18000</v>
      </c>
      <c r="W20" s="61">
        <f t="shared" si="1"/>
        <v>-4.7677632040344337E-2</v>
      </c>
    </row>
    <row r="21" spans="1:23" x14ac:dyDescent="0.2">
      <c r="A21" t="s">
        <v>30</v>
      </c>
      <c r="B21" t="s">
        <v>31</v>
      </c>
      <c r="C21" s="11">
        <v>51244.671000000002</v>
      </c>
      <c r="D21" s="11"/>
      <c r="E21">
        <f t="shared" ref="E21:E52" si="2">+(C21-C$7)/C$8</f>
        <v>0</v>
      </c>
      <c r="F21">
        <f t="shared" ref="F21:F52" si="3">ROUND(2*E21,0)/2</f>
        <v>0</v>
      </c>
      <c r="G21">
        <f t="shared" ref="G21:G52" si="4">+C21-(C$7+F21*C$8)</f>
        <v>0</v>
      </c>
      <c r="H21">
        <f>+G21</f>
        <v>0</v>
      </c>
      <c r="P21" s="59">
        <f>+D$11+D$12*F21+D$13*F21^2</f>
        <v>4.2656046770561135E-3</v>
      </c>
      <c r="Q21" s="60">
        <f t="shared" ref="Q21:Q52" si="5">+C21-15018.5</f>
        <v>36226.171000000002</v>
      </c>
      <c r="R21" s="61">
        <f>+(P21-G21)^2</f>
        <v>1.8195383260922989E-5</v>
      </c>
      <c r="S21" s="62">
        <v>0.1</v>
      </c>
      <c r="T21" s="61">
        <f>+S21*R21</f>
        <v>1.8195383260922991E-6</v>
      </c>
      <c r="V21" s="61">
        <v>19000</v>
      </c>
      <c r="W21" s="61">
        <f t="shared" si="1"/>
        <v>-5.2629114095612495E-2</v>
      </c>
    </row>
    <row r="22" spans="1:23" x14ac:dyDescent="0.2">
      <c r="A22" s="11" t="s">
        <v>35</v>
      </c>
      <c r="B22" s="2"/>
      <c r="C22" s="11">
        <v>51244.67659999989</v>
      </c>
      <c r="D22" s="11"/>
      <c r="E22">
        <f t="shared" si="2"/>
        <v>1.5308576869931579E-2</v>
      </c>
      <c r="F22">
        <f t="shared" si="3"/>
        <v>0</v>
      </c>
      <c r="G22">
        <f t="shared" si="4"/>
        <v>5.5999998876359314E-3</v>
      </c>
      <c r="J22">
        <f>+G22</f>
        <v>5.5999998876359314E-3</v>
      </c>
      <c r="P22" s="59">
        <f t="shared" ref="P22:P71" si="6">+D$11+D$12*F22+D$13*F22^2</f>
        <v>4.2656046770561135E-3</v>
      </c>
      <c r="Q22" s="1">
        <f t="shared" si="5"/>
        <v>36226.17659999989</v>
      </c>
      <c r="R22" s="61">
        <f t="shared" ref="R22:R71" si="7">+(P22-G22)^2</f>
        <v>1.7806105780183565E-6</v>
      </c>
      <c r="S22" s="2">
        <v>1</v>
      </c>
      <c r="T22" s="61">
        <f t="shared" ref="T22:T71" si="8">+S22*R22</f>
        <v>1.7806105780183565E-6</v>
      </c>
      <c r="V22" s="61">
        <v>20000</v>
      </c>
      <c r="W22" s="61">
        <f t="shared" si="1"/>
        <v>-5.779804317004688E-2</v>
      </c>
    </row>
    <row r="23" spans="1:23" x14ac:dyDescent="0.2">
      <c r="A23" s="25" t="s">
        <v>36</v>
      </c>
      <c r="B23" s="31" t="s">
        <v>31</v>
      </c>
      <c r="C23" s="25">
        <v>51244.676599999999</v>
      </c>
      <c r="D23" s="25" t="s">
        <v>59</v>
      </c>
      <c r="E23">
        <f t="shared" si="2"/>
        <v>1.5308577168283075E-2</v>
      </c>
      <c r="F23">
        <f t="shared" si="3"/>
        <v>0</v>
      </c>
      <c r="G23">
        <f t="shared" si="4"/>
        <v>5.5999999967752956E-3</v>
      </c>
      <c r="K23">
        <f>+G23</f>
        <v>5.5999999967752956E-3</v>
      </c>
      <c r="P23" s="59">
        <f t="shared" si="6"/>
        <v>4.2656046770561135E-3</v>
      </c>
      <c r="Q23" s="1">
        <f t="shared" si="5"/>
        <v>36226.176599999999</v>
      </c>
      <c r="R23" s="61">
        <f t="shared" si="7"/>
        <v>1.780610869288458E-6</v>
      </c>
      <c r="S23" s="2">
        <v>1</v>
      </c>
      <c r="T23" s="61">
        <f t="shared" si="8"/>
        <v>1.780610869288458E-6</v>
      </c>
      <c r="V23" s="61">
        <v>21000</v>
      </c>
      <c r="W23" s="61">
        <f t="shared" si="1"/>
        <v>-6.3184419263647512E-2</v>
      </c>
    </row>
    <row r="24" spans="1:23" x14ac:dyDescent="0.2">
      <c r="A24" s="25" t="s">
        <v>36</v>
      </c>
      <c r="B24" s="31" t="s">
        <v>32</v>
      </c>
      <c r="C24" s="25">
        <v>51246.6826</v>
      </c>
      <c r="D24" s="25" t="s">
        <v>59</v>
      </c>
      <c r="E24">
        <f t="shared" si="2"/>
        <v>5.4990596159679326</v>
      </c>
      <c r="F24">
        <f t="shared" si="3"/>
        <v>5.5</v>
      </c>
      <c r="G24">
        <f t="shared" si="4"/>
        <v>-3.4400000004097819E-4</v>
      </c>
      <c r="K24">
        <f>+G24</f>
        <v>-3.4400000004097819E-4</v>
      </c>
      <c r="P24" s="59">
        <f t="shared" si="6"/>
        <v>4.2604934710661381E-3</v>
      </c>
      <c r="Q24" s="1">
        <f t="shared" si="5"/>
        <v>36228.1826</v>
      </c>
      <c r="R24" s="61">
        <f t="shared" si="7"/>
        <v>2.120136012546806E-5</v>
      </c>
      <c r="S24" s="2">
        <v>1</v>
      </c>
      <c r="T24" s="61">
        <f t="shared" si="8"/>
        <v>2.120136012546806E-5</v>
      </c>
      <c r="V24" s="61">
        <v>22000</v>
      </c>
      <c r="W24" s="61">
        <f t="shared" si="1"/>
        <v>-6.8788242376414371E-2</v>
      </c>
    </row>
    <row r="25" spans="1:23" x14ac:dyDescent="0.2">
      <c r="A25" s="32" t="s">
        <v>30</v>
      </c>
      <c r="B25" s="32" t="s">
        <v>32</v>
      </c>
      <c r="C25" s="15">
        <v>51259.854742000003</v>
      </c>
      <c r="D25" s="15"/>
      <c r="E25">
        <f t="shared" si="2"/>
        <v>41.507408257886851</v>
      </c>
      <c r="F25">
        <f t="shared" si="3"/>
        <v>41.5</v>
      </c>
      <c r="G25">
        <f t="shared" si="4"/>
        <v>2.710000000661239E-3</v>
      </c>
      <c r="I25">
        <f>+G25</f>
        <v>2.710000000661239E-3</v>
      </c>
      <c r="P25" s="59">
        <f t="shared" si="6"/>
        <v>4.2268758716629828E-3</v>
      </c>
      <c r="Q25" s="1">
        <f t="shared" si="5"/>
        <v>36241.354742000003</v>
      </c>
      <c r="R25" s="61">
        <f t="shared" si="7"/>
        <v>2.300912408027299E-6</v>
      </c>
      <c r="S25" s="62">
        <v>0.1</v>
      </c>
      <c r="T25" s="61">
        <f t="shared" si="8"/>
        <v>2.3009124080272991E-7</v>
      </c>
    </row>
    <row r="26" spans="1:23" x14ac:dyDescent="0.2">
      <c r="A26" s="32" t="s">
        <v>30</v>
      </c>
      <c r="B26" s="32" t="s">
        <v>31</v>
      </c>
      <c r="C26" s="15">
        <v>51312.725016999997</v>
      </c>
      <c r="D26" s="15"/>
      <c r="E26">
        <f t="shared" si="2"/>
        <v>186.03753061714048</v>
      </c>
      <c r="F26">
        <f t="shared" si="3"/>
        <v>186</v>
      </c>
      <c r="G26">
        <f t="shared" si="4"/>
        <v>1.3728999998420477E-2</v>
      </c>
      <c r="K26">
        <f t="shared" ref="K26:K38" si="9">+G26</f>
        <v>1.3728999998420477E-2</v>
      </c>
      <c r="P26" s="59">
        <f t="shared" si="6"/>
        <v>4.0891028091897168E-3</v>
      </c>
      <c r="Q26" s="1">
        <f t="shared" si="5"/>
        <v>36294.225016999997</v>
      </c>
      <c r="R26" s="61">
        <f t="shared" si="7"/>
        <v>9.2927617818939129E-5</v>
      </c>
      <c r="S26" s="2">
        <v>1</v>
      </c>
      <c r="T26" s="61">
        <f t="shared" si="8"/>
        <v>9.2927617818939129E-5</v>
      </c>
    </row>
    <row r="27" spans="1:23" x14ac:dyDescent="0.2">
      <c r="A27" s="25" t="s">
        <v>36</v>
      </c>
      <c r="B27" s="31" t="s">
        <v>31</v>
      </c>
      <c r="C27" s="25">
        <v>51951.417600000001</v>
      </c>
      <c r="D27" s="25" t="s">
        <v>59</v>
      </c>
      <c r="E27">
        <f t="shared" si="2"/>
        <v>1932.0151554914014</v>
      </c>
      <c r="F27">
        <f t="shared" si="3"/>
        <v>1932</v>
      </c>
      <c r="G27">
        <f t="shared" si="4"/>
        <v>5.5439999996451661E-3</v>
      </c>
      <c r="K27">
        <f t="shared" si="9"/>
        <v>5.5439999996451661E-3</v>
      </c>
      <c r="P27" s="59">
        <f t="shared" si="6"/>
        <v>2.0655087240834639E-3</v>
      </c>
      <c r="Q27" s="1">
        <f t="shared" si="5"/>
        <v>36932.917600000001</v>
      </c>
      <c r="R27" s="61">
        <f t="shared" si="7"/>
        <v>1.2099901554158878E-5</v>
      </c>
      <c r="S27" s="2">
        <v>1</v>
      </c>
      <c r="T27" s="61">
        <f t="shared" si="8"/>
        <v>1.2099901554158878E-5</v>
      </c>
    </row>
    <row r="28" spans="1:23" x14ac:dyDescent="0.2">
      <c r="A28" s="25" t="s">
        <v>36</v>
      </c>
      <c r="B28" s="31" t="s">
        <v>32</v>
      </c>
      <c r="C28" s="25">
        <v>51951.5965</v>
      </c>
      <c r="D28" s="25" t="s">
        <v>59</v>
      </c>
      <c r="E28">
        <f t="shared" si="2"/>
        <v>1932.5042098587169</v>
      </c>
      <c r="F28">
        <f t="shared" si="3"/>
        <v>1932.5</v>
      </c>
      <c r="G28">
        <f t="shared" si="4"/>
        <v>1.5399999974761158E-3</v>
      </c>
      <c r="K28">
        <f t="shared" si="9"/>
        <v>1.5399999974761158E-3</v>
      </c>
      <c r="P28" s="59">
        <f t="shared" si="6"/>
        <v>2.0648342869817255E-3</v>
      </c>
      <c r="Q28" s="1">
        <f t="shared" si="5"/>
        <v>36933.0965</v>
      </c>
      <c r="R28" s="61">
        <f t="shared" si="7"/>
        <v>2.7545103144085807E-7</v>
      </c>
      <c r="S28" s="2">
        <v>1</v>
      </c>
      <c r="T28" s="61">
        <f t="shared" si="8"/>
        <v>2.7545103144085807E-7</v>
      </c>
    </row>
    <row r="29" spans="1:23" x14ac:dyDescent="0.2">
      <c r="A29" s="25" t="s">
        <v>36</v>
      </c>
      <c r="B29" s="31" t="s">
        <v>31</v>
      </c>
      <c r="C29" s="25">
        <v>51955.437899999997</v>
      </c>
      <c r="D29" s="25" t="s">
        <v>59</v>
      </c>
      <c r="E29">
        <f t="shared" si="2"/>
        <v>1943.0053470673004</v>
      </c>
      <c r="F29">
        <f t="shared" si="3"/>
        <v>1943</v>
      </c>
      <c r="G29">
        <f t="shared" si="4"/>
        <v>1.955999992787838E-3</v>
      </c>
      <c r="K29">
        <f t="shared" si="9"/>
        <v>1.955999992787838E-3</v>
      </c>
      <c r="P29" s="59">
        <f t="shared" si="6"/>
        <v>2.0506585502798633E-3</v>
      </c>
      <c r="Q29" s="1">
        <f t="shared" si="5"/>
        <v>36936.937899999997</v>
      </c>
      <c r="R29" s="61">
        <f t="shared" si="7"/>
        <v>8.9602425064710538E-9</v>
      </c>
      <c r="S29" s="2">
        <v>1</v>
      </c>
      <c r="T29" s="61">
        <f t="shared" si="8"/>
        <v>8.9602425064710538E-9</v>
      </c>
    </row>
    <row r="30" spans="1:23" x14ac:dyDescent="0.2">
      <c r="A30" s="25" t="s">
        <v>36</v>
      </c>
      <c r="B30" s="31" t="s">
        <v>31</v>
      </c>
      <c r="C30" s="25">
        <v>51959.4522</v>
      </c>
      <c r="D30" s="25" t="s">
        <v>59</v>
      </c>
      <c r="E30">
        <f t="shared" si="2"/>
        <v>1953.9791365962406</v>
      </c>
      <c r="F30">
        <f t="shared" si="3"/>
        <v>1954</v>
      </c>
      <c r="G30">
        <f t="shared" si="4"/>
        <v>-7.6320000007399358E-3</v>
      </c>
      <c r="K30">
        <f t="shared" si="9"/>
        <v>-7.6320000007399358E-3</v>
      </c>
      <c r="P30" s="59">
        <f t="shared" si="6"/>
        <v>2.0357820653869431E-3</v>
      </c>
      <c r="Q30" s="1">
        <f t="shared" si="5"/>
        <v>36940.9522</v>
      </c>
      <c r="R30" s="61">
        <f t="shared" si="7"/>
        <v>9.3466010078124481E-5</v>
      </c>
      <c r="S30" s="2">
        <v>1</v>
      </c>
      <c r="T30" s="61">
        <f t="shared" si="8"/>
        <v>9.3466010078124481E-5</v>
      </c>
    </row>
    <row r="31" spans="1:23" x14ac:dyDescent="0.2">
      <c r="A31" s="32" t="s">
        <v>34</v>
      </c>
      <c r="B31" s="32"/>
      <c r="C31" s="15">
        <v>51967.32</v>
      </c>
      <c r="D31" s="15"/>
      <c r="E31">
        <f t="shared" si="2"/>
        <v>1975.4871407951646</v>
      </c>
      <c r="F31">
        <f t="shared" si="3"/>
        <v>1975.5</v>
      </c>
      <c r="G31">
        <f t="shared" si="4"/>
        <v>-4.7039999990374781E-3</v>
      </c>
      <c r="K31">
        <f t="shared" si="9"/>
        <v>-4.7039999990374781E-3</v>
      </c>
      <c r="P31" s="59">
        <f t="shared" si="6"/>
        <v>2.0066293289075503E-3</v>
      </c>
      <c r="Q31" s="1">
        <f t="shared" si="5"/>
        <v>36948.82</v>
      </c>
      <c r="R31" s="61">
        <f t="shared" si="7"/>
        <v>4.503254597707594E-5</v>
      </c>
      <c r="S31" s="2">
        <v>1</v>
      </c>
      <c r="T31" s="61">
        <f t="shared" si="8"/>
        <v>4.503254597707594E-5</v>
      </c>
    </row>
    <row r="32" spans="1:23" x14ac:dyDescent="0.2">
      <c r="A32" s="25" t="s">
        <v>36</v>
      </c>
      <c r="B32" s="31" t="s">
        <v>32</v>
      </c>
      <c r="C32" s="25">
        <v>51967.328000000001</v>
      </c>
      <c r="D32" s="25" t="s">
        <v>59</v>
      </c>
      <c r="E32">
        <f t="shared" si="2"/>
        <v>1975.5090101911364</v>
      </c>
      <c r="F32">
        <f t="shared" si="3"/>
        <v>1975.5</v>
      </c>
      <c r="G32">
        <f t="shared" si="4"/>
        <v>3.2960000025923364E-3</v>
      </c>
      <c r="K32">
        <f t="shared" si="9"/>
        <v>3.2960000025923364E-3</v>
      </c>
      <c r="P32" s="59">
        <f t="shared" si="6"/>
        <v>2.0066293289075503E-3</v>
      </c>
      <c r="Q32" s="1">
        <f t="shared" si="5"/>
        <v>36948.828000000001</v>
      </c>
      <c r="R32" s="61">
        <f t="shared" si="7"/>
        <v>1.6624767341583592E-6</v>
      </c>
      <c r="S32" s="2">
        <v>1</v>
      </c>
      <c r="T32" s="61">
        <f t="shared" si="8"/>
        <v>1.6624767341583592E-6</v>
      </c>
    </row>
    <row r="33" spans="1:20" x14ac:dyDescent="0.2">
      <c r="A33" s="25" t="s">
        <v>36</v>
      </c>
      <c r="B33" s="31" t="s">
        <v>31</v>
      </c>
      <c r="C33" s="25">
        <v>51967.509400000003</v>
      </c>
      <c r="D33" s="25" t="s">
        <v>59</v>
      </c>
      <c r="E33">
        <f t="shared" si="2"/>
        <v>1976.004898744698</v>
      </c>
      <c r="F33">
        <f t="shared" si="3"/>
        <v>1976</v>
      </c>
      <c r="G33">
        <f t="shared" si="4"/>
        <v>1.7920000027515925E-3</v>
      </c>
      <c r="K33">
        <f t="shared" si="9"/>
        <v>1.7920000027515925E-3</v>
      </c>
      <c r="P33" s="59">
        <f t="shared" si="6"/>
        <v>2.0059501623331446E-3</v>
      </c>
      <c r="Q33" s="1">
        <f t="shared" si="5"/>
        <v>36949.009400000003</v>
      </c>
      <c r="R33" s="61">
        <f t="shared" si="7"/>
        <v>4.5774670784971583E-8</v>
      </c>
      <c r="S33" s="2">
        <v>1</v>
      </c>
      <c r="T33" s="61">
        <f t="shared" si="8"/>
        <v>4.5774670784971583E-8</v>
      </c>
    </row>
    <row r="34" spans="1:20" x14ac:dyDescent="0.2">
      <c r="A34" s="25" t="s">
        <v>36</v>
      </c>
      <c r="B34" s="31" t="s">
        <v>32</v>
      </c>
      <c r="C34" s="25">
        <v>51984.5213</v>
      </c>
      <c r="D34" s="25" t="s">
        <v>59</v>
      </c>
      <c r="E34">
        <f t="shared" si="2"/>
        <v>2022.5098959016702</v>
      </c>
      <c r="F34">
        <f t="shared" si="3"/>
        <v>2022.5</v>
      </c>
      <c r="G34">
        <f t="shared" si="4"/>
        <v>3.6199999958625995E-3</v>
      </c>
      <c r="K34">
        <f t="shared" si="9"/>
        <v>3.6199999958625995E-3</v>
      </c>
      <c r="P34" s="59">
        <f t="shared" si="6"/>
        <v>1.9425500556832635E-3</v>
      </c>
      <c r="Q34" s="1">
        <f t="shared" si="5"/>
        <v>36966.0213</v>
      </c>
      <c r="R34" s="61">
        <f t="shared" si="7"/>
        <v>2.8138383018076578E-6</v>
      </c>
      <c r="S34" s="2">
        <v>1</v>
      </c>
      <c r="T34" s="61">
        <f t="shared" si="8"/>
        <v>2.8138383018076578E-6</v>
      </c>
    </row>
    <row r="35" spans="1:20" x14ac:dyDescent="0.2">
      <c r="A35" s="25" t="s">
        <v>36</v>
      </c>
      <c r="B35" s="31" t="s">
        <v>31</v>
      </c>
      <c r="C35" s="25">
        <v>52045.792600000001</v>
      </c>
      <c r="D35" s="25" t="s">
        <v>59</v>
      </c>
      <c r="E35">
        <f t="shared" si="2"/>
        <v>2190.0056860429477</v>
      </c>
      <c r="F35">
        <f t="shared" si="3"/>
        <v>2190</v>
      </c>
      <c r="G35">
        <f t="shared" si="4"/>
        <v>2.0799999983864836E-3</v>
      </c>
      <c r="K35">
        <f t="shared" si="9"/>
        <v>2.0799999983864836E-3</v>
      </c>
      <c r="P35" s="59">
        <f t="shared" si="6"/>
        <v>1.710276133227308E-3</v>
      </c>
      <c r="Q35" s="1">
        <f t="shared" si="5"/>
        <v>37027.292600000001</v>
      </c>
      <c r="R35" s="61">
        <f t="shared" si="7"/>
        <v>1.3669573646824025E-7</v>
      </c>
      <c r="S35" s="2">
        <v>1</v>
      </c>
      <c r="T35" s="61">
        <f t="shared" si="8"/>
        <v>1.3669573646824025E-7</v>
      </c>
    </row>
    <row r="36" spans="1:20" x14ac:dyDescent="0.2">
      <c r="A36" s="25" t="s">
        <v>36</v>
      </c>
      <c r="B36" s="31" t="s">
        <v>31</v>
      </c>
      <c r="C36" s="25">
        <v>52052.742599999998</v>
      </c>
      <c r="D36" s="25" t="s">
        <v>59</v>
      </c>
      <c r="E36">
        <f t="shared" si="2"/>
        <v>2209.0047237895169</v>
      </c>
      <c r="F36">
        <f t="shared" si="3"/>
        <v>2209</v>
      </c>
      <c r="G36">
        <f t="shared" si="4"/>
        <v>1.7279999956372194E-3</v>
      </c>
      <c r="K36">
        <f t="shared" si="9"/>
        <v>1.7279999956372194E-3</v>
      </c>
      <c r="P36" s="59">
        <f t="shared" si="6"/>
        <v>1.6835433817596784E-3</v>
      </c>
      <c r="Q36" s="1">
        <f t="shared" si="5"/>
        <v>37034.242599999998</v>
      </c>
      <c r="R36" s="61">
        <f t="shared" si="7"/>
        <v>1.9763905174567748E-9</v>
      </c>
      <c r="S36" s="2">
        <v>1</v>
      </c>
      <c r="T36" s="61">
        <f t="shared" si="8"/>
        <v>1.9763905174567748E-9</v>
      </c>
    </row>
    <row r="37" spans="1:20" x14ac:dyDescent="0.2">
      <c r="A37" s="25" t="s">
        <v>36</v>
      </c>
      <c r="B37" s="31" t="s">
        <v>31</v>
      </c>
      <c r="C37" s="25">
        <v>52053.839800000002</v>
      </c>
      <c r="D37" s="25" t="s">
        <v>59</v>
      </c>
      <c r="E37">
        <f t="shared" si="2"/>
        <v>2212.0041114464402</v>
      </c>
      <c r="F37">
        <f t="shared" si="3"/>
        <v>2212</v>
      </c>
      <c r="G37">
        <f t="shared" si="4"/>
        <v>1.5039999998407438E-3</v>
      </c>
      <c r="K37">
        <f t="shared" si="9"/>
        <v>1.5039999998407438E-3</v>
      </c>
      <c r="P37" s="59">
        <f t="shared" si="6"/>
        <v>1.6793152452499989E-3</v>
      </c>
      <c r="Q37" s="1">
        <f t="shared" si="5"/>
        <v>37035.339800000002</v>
      </c>
      <c r="R37" s="61">
        <f t="shared" si="7"/>
        <v>3.0735435272907339E-8</v>
      </c>
      <c r="S37" s="2">
        <v>1</v>
      </c>
      <c r="T37" s="61">
        <f t="shared" si="8"/>
        <v>3.0735435272907339E-8</v>
      </c>
    </row>
    <row r="38" spans="1:20" x14ac:dyDescent="0.2">
      <c r="A38" s="25" t="s">
        <v>36</v>
      </c>
      <c r="B38" s="31" t="s">
        <v>32</v>
      </c>
      <c r="C38" s="25">
        <v>52054.756099999999</v>
      </c>
      <c r="D38" s="25" t="s">
        <v>59</v>
      </c>
      <c r="E38">
        <f t="shared" si="2"/>
        <v>2214.508977387035</v>
      </c>
      <c r="F38">
        <f t="shared" si="3"/>
        <v>2214.5</v>
      </c>
      <c r="G38">
        <f t="shared" si="4"/>
        <v>3.2839999985299073E-3</v>
      </c>
      <c r="K38">
        <f t="shared" si="9"/>
        <v>3.2839999985299073E-3</v>
      </c>
      <c r="P38" s="59">
        <f t="shared" si="6"/>
        <v>1.675790303210343E-3</v>
      </c>
      <c r="Q38" s="1">
        <f t="shared" si="5"/>
        <v>37036.256099999999</v>
      </c>
      <c r="R38" s="61">
        <f t="shared" si="7"/>
        <v>2.5863384241198456E-6</v>
      </c>
      <c r="S38" s="2">
        <v>1</v>
      </c>
      <c r="T38" s="61">
        <f t="shared" si="8"/>
        <v>2.5863384241198456E-6</v>
      </c>
    </row>
    <row r="39" spans="1:20" x14ac:dyDescent="0.2">
      <c r="A39" s="50" t="s">
        <v>125</v>
      </c>
      <c r="B39" s="51" t="s">
        <v>32</v>
      </c>
      <c r="C39" s="50">
        <v>52363.317999999999</v>
      </c>
      <c r="D39" s="50" t="s">
        <v>75</v>
      </c>
      <c r="E39">
        <f t="shared" si="2"/>
        <v>3058.0167738266991</v>
      </c>
      <c r="F39">
        <f t="shared" si="3"/>
        <v>3058</v>
      </c>
      <c r="G39">
        <f t="shared" si="4"/>
        <v>6.1359999963315204E-3</v>
      </c>
      <c r="I39">
        <f>+G39</f>
        <v>6.1359999963315204E-3</v>
      </c>
      <c r="P39" s="59">
        <f t="shared" si="6"/>
        <v>4.0888965386833291E-4</v>
      </c>
      <c r="Q39" s="1">
        <f t="shared" si="5"/>
        <v>37344.817999999999</v>
      </c>
      <c r="R39" s="61">
        <f t="shared" si="7"/>
        <v>3.2799792874748809E-5</v>
      </c>
      <c r="S39" s="62">
        <v>0.1</v>
      </c>
      <c r="T39" s="61">
        <f t="shared" si="8"/>
        <v>3.2799792874748813E-6</v>
      </c>
    </row>
    <row r="40" spans="1:20" x14ac:dyDescent="0.2">
      <c r="A40" s="13" t="s">
        <v>41</v>
      </c>
      <c r="B40" s="14" t="s">
        <v>31</v>
      </c>
      <c r="C40" s="15">
        <v>52691.437599999997</v>
      </c>
      <c r="D40" s="15">
        <v>1.1999999999999999E-3</v>
      </c>
      <c r="E40">
        <f t="shared" si="2"/>
        <v>3954.9889559550238</v>
      </c>
      <c r="F40">
        <f t="shared" si="3"/>
        <v>3955</v>
      </c>
      <c r="G40">
        <f t="shared" si="4"/>
        <v>-4.0400000070803799E-3</v>
      </c>
      <c r="J40">
        <f>+G40</f>
        <v>-4.0400000070803799E-3</v>
      </c>
      <c r="P40" s="59">
        <f t="shared" si="6"/>
        <v>-1.1081079316707478E-3</v>
      </c>
      <c r="Q40" s="1">
        <f t="shared" si="5"/>
        <v>37672.937599999997</v>
      </c>
      <c r="R40" s="61">
        <f t="shared" si="7"/>
        <v>8.595991141849798E-6</v>
      </c>
      <c r="S40" s="2">
        <v>1</v>
      </c>
      <c r="T40" s="61">
        <f t="shared" si="8"/>
        <v>8.595991141849798E-6</v>
      </c>
    </row>
    <row r="41" spans="1:20" x14ac:dyDescent="0.2">
      <c r="A41" s="13" t="s">
        <v>41</v>
      </c>
      <c r="B41" s="14" t="s">
        <v>32</v>
      </c>
      <c r="C41" s="15">
        <v>52691.625</v>
      </c>
      <c r="D41" s="15">
        <v>3.0000000000000001E-3</v>
      </c>
      <c r="E41">
        <f t="shared" si="2"/>
        <v>3955.5012465555642</v>
      </c>
      <c r="F41">
        <f t="shared" si="3"/>
        <v>3955.5</v>
      </c>
      <c r="G41">
        <f t="shared" si="4"/>
        <v>4.5599999430123717E-4</v>
      </c>
      <c r="J41">
        <f>+G41</f>
        <v>4.5599999430123717E-4</v>
      </c>
      <c r="P41" s="59">
        <f t="shared" si="6"/>
        <v>-1.1090023164323725E-3</v>
      </c>
      <c r="Q41" s="1">
        <f t="shared" si="5"/>
        <v>37673.125</v>
      </c>
      <c r="R41" s="61">
        <f t="shared" si="7"/>
        <v>2.4492322326015376E-6</v>
      </c>
      <c r="S41" s="2">
        <v>1</v>
      </c>
      <c r="T41" s="61">
        <f t="shared" si="8"/>
        <v>2.4492322326015376E-6</v>
      </c>
    </row>
    <row r="42" spans="1:20" x14ac:dyDescent="0.2">
      <c r="A42" s="25" t="s">
        <v>37</v>
      </c>
      <c r="B42" s="31" t="s">
        <v>32</v>
      </c>
      <c r="C42" s="25">
        <v>53068.403299999998</v>
      </c>
      <c r="D42" s="33">
        <v>8.9999999999999998E-4</v>
      </c>
      <c r="E42">
        <f t="shared" si="2"/>
        <v>4985.4904758780449</v>
      </c>
      <c r="F42">
        <f t="shared" si="3"/>
        <v>4985.5</v>
      </c>
      <c r="G42">
        <f t="shared" si="4"/>
        <v>-3.48400000075344E-3</v>
      </c>
      <c r="K42">
        <f>+G42</f>
        <v>-3.48400000075344E-3</v>
      </c>
      <c r="P42" s="59">
        <f t="shared" si="6"/>
        <v>-3.0668356893040847E-3</v>
      </c>
      <c r="Q42" s="1">
        <f t="shared" si="5"/>
        <v>38049.903299999998</v>
      </c>
      <c r="R42" s="61">
        <f t="shared" si="7"/>
        <v>1.7402606274701467E-7</v>
      </c>
      <c r="S42" s="2">
        <v>1</v>
      </c>
      <c r="T42" s="61">
        <f t="shared" si="8"/>
        <v>1.7402606274701467E-7</v>
      </c>
    </row>
    <row r="43" spans="1:20" x14ac:dyDescent="0.2">
      <c r="A43" s="25" t="s">
        <v>37</v>
      </c>
      <c r="B43" s="31" t="s">
        <v>32</v>
      </c>
      <c r="C43" s="25">
        <v>53068.403299999998</v>
      </c>
      <c r="D43" s="33">
        <v>8.9999999999999998E-4</v>
      </c>
      <c r="E43">
        <f t="shared" si="2"/>
        <v>4985.4904758780449</v>
      </c>
      <c r="F43">
        <f t="shared" si="3"/>
        <v>4985.5</v>
      </c>
      <c r="G43">
        <f t="shared" si="4"/>
        <v>-3.48400000075344E-3</v>
      </c>
      <c r="K43">
        <f>+G43</f>
        <v>-3.48400000075344E-3</v>
      </c>
      <c r="P43" s="59">
        <f t="shared" si="6"/>
        <v>-3.0668356893040847E-3</v>
      </c>
      <c r="Q43" s="1">
        <f t="shared" si="5"/>
        <v>38049.903299999998</v>
      </c>
      <c r="R43" s="61">
        <f t="shared" si="7"/>
        <v>1.7402606274701467E-7</v>
      </c>
      <c r="S43" s="2">
        <v>1</v>
      </c>
      <c r="T43" s="61">
        <f t="shared" si="8"/>
        <v>1.7402606274701467E-7</v>
      </c>
    </row>
    <row r="44" spans="1:20" x14ac:dyDescent="0.2">
      <c r="A44" s="34" t="s">
        <v>38</v>
      </c>
      <c r="B44" s="32"/>
      <c r="C44" s="15">
        <v>53417.751700000001</v>
      </c>
      <c r="D44" s="15">
        <v>1E-4</v>
      </c>
      <c r="E44">
        <f t="shared" si="2"/>
        <v>5940.4952871451651</v>
      </c>
      <c r="F44">
        <f t="shared" si="3"/>
        <v>5940.5</v>
      </c>
      <c r="G44">
        <f t="shared" si="4"/>
        <v>-1.724000001559034E-3</v>
      </c>
      <c r="K44">
        <f>+G44</f>
        <v>-1.724000001559034E-3</v>
      </c>
      <c r="P44" s="59">
        <f t="shared" si="6"/>
        <v>-5.0882128187141155E-3</v>
      </c>
      <c r="Q44" s="1">
        <f t="shared" si="5"/>
        <v>38399.251700000001</v>
      </c>
      <c r="R44" s="61">
        <f t="shared" si="7"/>
        <v>1.131792787911053E-5</v>
      </c>
      <c r="S44" s="2">
        <v>1</v>
      </c>
      <c r="T44" s="61">
        <f t="shared" si="8"/>
        <v>1.131792787911053E-5</v>
      </c>
    </row>
    <row r="45" spans="1:20" x14ac:dyDescent="0.2">
      <c r="A45" s="25" t="s">
        <v>38</v>
      </c>
      <c r="B45" s="31" t="s">
        <v>32</v>
      </c>
      <c r="C45" s="25">
        <v>53437.87</v>
      </c>
      <c r="D45" s="25">
        <v>1E-3</v>
      </c>
      <c r="E45">
        <f t="shared" si="2"/>
        <v>5995.4921707562444</v>
      </c>
      <c r="F45">
        <f t="shared" si="3"/>
        <v>5995.5</v>
      </c>
      <c r="G45">
        <f t="shared" si="4"/>
        <v>-2.8640000018640421E-3</v>
      </c>
      <c r="K45">
        <f>+G45</f>
        <v>-2.8640000018640421E-3</v>
      </c>
      <c r="P45" s="59">
        <f t="shared" si="6"/>
        <v>-5.2106667993233446E-3</v>
      </c>
      <c r="Q45" s="1">
        <f t="shared" si="5"/>
        <v>38419.370000000003</v>
      </c>
      <c r="R45" s="61">
        <f t="shared" si="7"/>
        <v>5.5068450582978991E-6</v>
      </c>
      <c r="S45" s="2">
        <v>1</v>
      </c>
      <c r="T45" s="61">
        <f t="shared" si="8"/>
        <v>5.5068450582978991E-6</v>
      </c>
    </row>
    <row r="46" spans="1:20" x14ac:dyDescent="0.2">
      <c r="A46" s="13" t="s">
        <v>42</v>
      </c>
      <c r="B46" s="14" t="s">
        <v>31</v>
      </c>
      <c r="C46" s="15">
        <v>53464.392</v>
      </c>
      <c r="D46" s="15">
        <v>1.5E-3</v>
      </c>
      <c r="E46">
        <f t="shared" si="2"/>
        <v>6067.9946857367731</v>
      </c>
      <c r="F46">
        <f t="shared" si="3"/>
        <v>6068</v>
      </c>
      <c r="G46">
        <f t="shared" si="4"/>
        <v>-1.9440000032773241E-3</v>
      </c>
      <c r="K46">
        <f>+G46</f>
        <v>-1.9440000032773241E-3</v>
      </c>
      <c r="P46" s="59">
        <f t="shared" si="6"/>
        <v>-5.3730884230681281E-3</v>
      </c>
      <c r="Q46" s="1">
        <f t="shared" si="5"/>
        <v>38445.892</v>
      </c>
      <c r="R46" s="61">
        <f t="shared" si="7"/>
        <v>1.1758647390743393E-5</v>
      </c>
      <c r="S46" s="2">
        <v>1</v>
      </c>
      <c r="T46" s="61">
        <f t="shared" si="8"/>
        <v>1.1758647390743393E-5</v>
      </c>
    </row>
    <row r="47" spans="1:20" x14ac:dyDescent="0.2">
      <c r="A47" s="13" t="s">
        <v>43</v>
      </c>
      <c r="B47" s="14" t="s">
        <v>31</v>
      </c>
      <c r="C47" s="15">
        <v>53788.489200000004</v>
      </c>
      <c r="D47" s="15">
        <v>5.9999999999999995E-4</v>
      </c>
      <c r="E47">
        <f t="shared" si="2"/>
        <v>6953.9709355727637</v>
      </c>
      <c r="F47">
        <f t="shared" si="3"/>
        <v>6954</v>
      </c>
      <c r="G47">
        <f t="shared" si="4"/>
        <v>-1.0631999997713137E-2</v>
      </c>
      <c r="J47">
        <f>+G47</f>
        <v>-1.0631999997713137E-2</v>
      </c>
      <c r="P47" s="59">
        <f t="shared" si="6"/>
        <v>-7.4503240549090872E-3</v>
      </c>
      <c r="Q47" s="1">
        <f t="shared" si="5"/>
        <v>38769.989200000004</v>
      </c>
      <c r="R47" s="61">
        <f t="shared" si="7"/>
        <v>1.0123061805018043E-5</v>
      </c>
      <c r="S47" s="2">
        <v>1</v>
      </c>
      <c r="T47" s="61">
        <f t="shared" si="8"/>
        <v>1.0123061805018043E-5</v>
      </c>
    </row>
    <row r="48" spans="1:20" x14ac:dyDescent="0.2">
      <c r="A48" s="50" t="s">
        <v>158</v>
      </c>
      <c r="B48" s="51" t="s">
        <v>32</v>
      </c>
      <c r="C48" s="50">
        <v>54139.299299999999</v>
      </c>
      <c r="D48" s="50" t="s">
        <v>75</v>
      </c>
      <c r="E48">
        <f t="shared" si="2"/>
        <v>7912.9715588505351</v>
      </c>
      <c r="F48">
        <f t="shared" si="3"/>
        <v>7913</v>
      </c>
      <c r="G48">
        <f t="shared" si="4"/>
        <v>-1.0404000000562519E-2</v>
      </c>
      <c r="K48">
        <f>+G48</f>
        <v>-1.0404000000562519E-2</v>
      </c>
      <c r="P48" s="59">
        <f t="shared" si="6"/>
        <v>-9.8910793832498282E-3</v>
      </c>
      <c r="Q48" s="1">
        <f t="shared" si="5"/>
        <v>39120.799299999999</v>
      </c>
      <c r="R48" s="61">
        <f t="shared" si="7"/>
        <v>2.6308755966443159E-7</v>
      </c>
      <c r="S48" s="2">
        <v>1</v>
      </c>
      <c r="T48" s="61">
        <f t="shared" si="8"/>
        <v>2.6308755966443159E-7</v>
      </c>
    </row>
    <row r="49" spans="1:20" x14ac:dyDescent="0.2">
      <c r="A49" s="25" t="s">
        <v>50</v>
      </c>
      <c r="B49" s="14" t="s">
        <v>31</v>
      </c>
      <c r="C49" s="15">
        <v>54170.3917</v>
      </c>
      <c r="D49" s="15">
        <v>5.9999999999999995E-4</v>
      </c>
      <c r="E49">
        <f t="shared" si="2"/>
        <v>7997.9680597471843</v>
      </c>
      <c r="F49">
        <f t="shared" si="3"/>
        <v>7998</v>
      </c>
      <c r="G49">
        <f t="shared" si="4"/>
        <v>-1.1684000004606787E-2</v>
      </c>
      <c r="J49">
        <f>+G49</f>
        <v>-1.1684000004606787E-2</v>
      </c>
      <c r="P49" s="59">
        <f t="shared" si="6"/>
        <v>-1.0117061399991759E-2</v>
      </c>
      <c r="Q49" s="1">
        <f t="shared" si="5"/>
        <v>39151.8917</v>
      </c>
      <c r="R49" s="61">
        <f t="shared" si="7"/>
        <v>2.4552965906328926E-6</v>
      </c>
      <c r="S49" s="2">
        <v>1</v>
      </c>
      <c r="T49" s="61">
        <f t="shared" si="8"/>
        <v>2.4552965906328926E-6</v>
      </c>
    </row>
    <row r="50" spans="1:20" x14ac:dyDescent="0.2">
      <c r="A50" s="15" t="s">
        <v>54</v>
      </c>
      <c r="B50" s="14" t="s">
        <v>31</v>
      </c>
      <c r="C50" s="15">
        <v>54172.4041</v>
      </c>
      <c r="D50" s="15">
        <v>4.0000000000000002E-4</v>
      </c>
      <c r="E50">
        <f t="shared" si="2"/>
        <v>8003.4693063027526</v>
      </c>
      <c r="F50">
        <f t="shared" si="3"/>
        <v>8003.5</v>
      </c>
      <c r="G50">
        <f t="shared" si="4"/>
        <v>-1.1228000003029592E-2</v>
      </c>
      <c r="J50">
        <f>+G50</f>
        <v>-1.1228000003029592E-2</v>
      </c>
      <c r="P50" s="59">
        <f t="shared" si="6"/>
        <v>-1.0131737882907839E-2</v>
      </c>
      <c r="Q50" s="1">
        <f t="shared" si="5"/>
        <v>39153.9041</v>
      </c>
      <c r="R50" s="61">
        <f t="shared" si="7"/>
        <v>1.2017906360138418E-6</v>
      </c>
      <c r="S50" s="2">
        <v>1</v>
      </c>
      <c r="T50" s="61">
        <f t="shared" si="8"/>
        <v>1.2017906360138418E-6</v>
      </c>
    </row>
    <row r="51" spans="1:20" x14ac:dyDescent="0.2">
      <c r="A51" s="35" t="s">
        <v>56</v>
      </c>
      <c r="B51" s="32"/>
      <c r="C51" s="15">
        <v>54187.767899999999</v>
      </c>
      <c r="D51" s="15">
        <v>2.0000000000000001E-4</v>
      </c>
      <c r="E51">
        <f t="shared" si="2"/>
        <v>8045.468934523019</v>
      </c>
      <c r="F51">
        <f t="shared" si="3"/>
        <v>8045.5</v>
      </c>
      <c r="G51">
        <f t="shared" si="4"/>
        <v>-1.1364000005414709E-2</v>
      </c>
      <c r="K51">
        <f>+G51</f>
        <v>-1.1364000005414709E-2</v>
      </c>
      <c r="P51" s="59">
        <f t="shared" si="6"/>
        <v>-1.0244029746759514E-2</v>
      </c>
      <c r="Q51" s="1">
        <f t="shared" si="5"/>
        <v>39169.267899999999</v>
      </c>
      <c r="R51" s="61">
        <f t="shared" si="7"/>
        <v>1.2543333802721864E-6</v>
      </c>
      <c r="S51" s="2">
        <v>1</v>
      </c>
      <c r="T51" s="61">
        <f t="shared" si="8"/>
        <v>1.2543333802721864E-6</v>
      </c>
    </row>
    <row r="52" spans="1:20" x14ac:dyDescent="0.2">
      <c r="A52" s="15" t="s">
        <v>51</v>
      </c>
      <c r="B52" s="36"/>
      <c r="C52" s="15">
        <v>54205.508800000003</v>
      </c>
      <c r="D52" s="15">
        <v>8.0000000000000004E-4</v>
      </c>
      <c r="E52">
        <f t="shared" si="2"/>
        <v>8093.9667803875282</v>
      </c>
      <c r="F52">
        <f t="shared" si="3"/>
        <v>8094</v>
      </c>
      <c r="G52">
        <f t="shared" si="4"/>
        <v>-1.2151999995694496E-2</v>
      </c>
      <c r="J52">
        <f>+G52</f>
        <v>-1.2151999995694496E-2</v>
      </c>
      <c r="P52" s="59">
        <f t="shared" si="6"/>
        <v>-1.0374177328014574E-2</v>
      </c>
      <c r="Q52" s="1">
        <f t="shared" si="5"/>
        <v>39187.008800000003</v>
      </c>
      <c r="R52" s="61">
        <f t="shared" si="7"/>
        <v>3.1606534377165539E-6</v>
      </c>
      <c r="S52" s="2">
        <v>1</v>
      </c>
      <c r="T52" s="61">
        <f t="shared" si="8"/>
        <v>3.1606534377165539E-6</v>
      </c>
    </row>
    <row r="53" spans="1:20" x14ac:dyDescent="0.2">
      <c r="A53" s="35" t="s">
        <v>57</v>
      </c>
      <c r="B53" s="32"/>
      <c r="C53" s="15">
        <v>54555.769399999997</v>
      </c>
      <c r="D53" s="15">
        <v>1E-4</v>
      </c>
      <c r="E53">
        <f t="shared" ref="E53:E71" si="10">+(C53-C$7)/C$8</f>
        <v>9051.4652495297942</v>
      </c>
      <c r="F53">
        <f t="shared" ref="F53:F73" si="11">ROUND(2*E53,0)/2</f>
        <v>9051.5</v>
      </c>
      <c r="G53">
        <f t="shared" ref="G53:G71" si="12">+C53-(C$7+F53*C$8)</f>
        <v>-1.2712000003375579E-2</v>
      </c>
      <c r="K53">
        <f>+G53</f>
        <v>-1.2712000003375579E-2</v>
      </c>
      <c r="P53" s="59">
        <f t="shared" si="6"/>
        <v>-1.3048313139059084E-2</v>
      </c>
      <c r="Q53" s="1">
        <f t="shared" ref="Q53:Q71" si="13">+C53-15018.5</f>
        <v>39537.269399999997</v>
      </c>
      <c r="R53" s="61">
        <f t="shared" si="7"/>
        <v>1.1310652523327207E-7</v>
      </c>
      <c r="S53" s="2">
        <v>1</v>
      </c>
      <c r="T53" s="61">
        <f t="shared" si="8"/>
        <v>1.1310652523327207E-7</v>
      </c>
    </row>
    <row r="54" spans="1:20" x14ac:dyDescent="0.2">
      <c r="A54" s="13" t="s">
        <v>53</v>
      </c>
      <c r="B54" s="14" t="s">
        <v>31</v>
      </c>
      <c r="C54" s="15">
        <v>54564.364200000004</v>
      </c>
      <c r="D54" s="32"/>
      <c r="E54">
        <f t="shared" si="10"/>
        <v>9074.9606350872618</v>
      </c>
      <c r="F54">
        <f t="shared" si="11"/>
        <v>9075</v>
      </c>
      <c r="G54">
        <f t="shared" si="12"/>
        <v>-1.4400000000023283E-2</v>
      </c>
      <c r="J54">
        <f>+G54</f>
        <v>-1.4400000000023283E-2</v>
      </c>
      <c r="P54" s="59">
        <f t="shared" si="6"/>
        <v>-1.3116451128142135E-2</v>
      </c>
      <c r="Q54" s="1">
        <f t="shared" si="13"/>
        <v>39545.864200000004</v>
      </c>
      <c r="R54" s="61">
        <f t="shared" si="7"/>
        <v>1.6474977065073673E-6</v>
      </c>
      <c r="S54" s="2">
        <v>1</v>
      </c>
      <c r="T54" s="61">
        <f t="shared" si="8"/>
        <v>1.6474977065073673E-6</v>
      </c>
    </row>
    <row r="55" spans="1:20" x14ac:dyDescent="0.2">
      <c r="A55" s="15" t="s">
        <v>55</v>
      </c>
      <c r="B55" s="14" t="s">
        <v>31</v>
      </c>
      <c r="C55" s="15">
        <v>54881.883399999999</v>
      </c>
      <c r="D55" s="15">
        <v>6.9999999999999999E-4</v>
      </c>
      <c r="E55">
        <f t="shared" si="10"/>
        <v>9942.9547740891303</v>
      </c>
      <c r="F55">
        <f t="shared" si="11"/>
        <v>9943</v>
      </c>
      <c r="G55">
        <f t="shared" si="12"/>
        <v>-1.654400000552414E-2</v>
      </c>
      <c r="K55">
        <f>+G55</f>
        <v>-1.654400000552414E-2</v>
      </c>
      <c r="P55" s="59">
        <f t="shared" si="6"/>
        <v>-1.5717340134501989E-2</v>
      </c>
      <c r="Q55" s="1">
        <f t="shared" si="13"/>
        <v>39863.383399999999</v>
      </c>
      <c r="R55" s="61">
        <f t="shared" si="7"/>
        <v>6.8336654235835874E-7</v>
      </c>
      <c r="S55" s="2">
        <v>1</v>
      </c>
      <c r="T55" s="61">
        <f t="shared" si="8"/>
        <v>6.8336654235835874E-7</v>
      </c>
    </row>
    <row r="56" spans="1:20" x14ac:dyDescent="0.2">
      <c r="A56" s="15" t="s">
        <v>55</v>
      </c>
      <c r="B56" s="14" t="s">
        <v>31</v>
      </c>
      <c r="C56" s="15">
        <v>54996.381399999998</v>
      </c>
      <c r="D56" s="15">
        <v>5.9999999999999995E-4</v>
      </c>
      <c r="E56">
        <f t="shared" si="10"/>
        <v>10255.95503652188</v>
      </c>
      <c r="F56">
        <f t="shared" si="11"/>
        <v>10256</v>
      </c>
      <c r="G56">
        <f t="shared" si="12"/>
        <v>-1.6448000002128538E-2</v>
      </c>
      <c r="K56">
        <f>+G56</f>
        <v>-1.6448000002128538E-2</v>
      </c>
      <c r="P56" s="59">
        <f t="shared" si="6"/>
        <v>-1.6695408284550552E-2</v>
      </c>
      <c r="Q56" s="1">
        <f t="shared" si="13"/>
        <v>39977.881399999998</v>
      </c>
      <c r="R56" s="61">
        <f t="shared" si="7"/>
        <v>6.1210858211010987E-8</v>
      </c>
      <c r="S56" s="2">
        <v>1</v>
      </c>
      <c r="T56" s="61">
        <f t="shared" si="8"/>
        <v>6.1210858211010987E-8</v>
      </c>
    </row>
    <row r="57" spans="1:20" x14ac:dyDescent="0.2">
      <c r="A57" s="25" t="s">
        <v>58</v>
      </c>
      <c r="B57" s="31" t="s">
        <v>31</v>
      </c>
      <c r="C57" s="25">
        <v>55290.856899999999</v>
      </c>
      <c r="D57" s="25">
        <v>6.9999999999999999E-4</v>
      </c>
      <c r="E57">
        <f t="shared" si="10"/>
        <v>11060.955200542352</v>
      </c>
      <c r="F57">
        <f t="shared" si="11"/>
        <v>11061</v>
      </c>
      <c r="G57">
        <f t="shared" si="12"/>
        <v>-1.6388000003644265E-2</v>
      </c>
      <c r="K57">
        <f>+G57</f>
        <v>-1.6388000003644265E-2</v>
      </c>
      <c r="O57">
        <f t="shared" ref="O57:O71" ca="1" si="14">+C$11+C$12*$F57</f>
        <v>-5.2403656254499664E-3</v>
      </c>
      <c r="P57" s="59">
        <f t="shared" si="6"/>
        <v>-1.9308737144403825E-2</v>
      </c>
      <c r="Q57" s="1">
        <f t="shared" si="13"/>
        <v>40272.356899999999</v>
      </c>
      <c r="R57" s="61">
        <f t="shared" si="7"/>
        <v>8.5307054454123294E-6</v>
      </c>
      <c r="S57" s="2">
        <v>1</v>
      </c>
      <c r="T57" s="61">
        <f t="shared" si="8"/>
        <v>8.5307054454123294E-6</v>
      </c>
    </row>
    <row r="58" spans="1:20" x14ac:dyDescent="0.2">
      <c r="A58" s="25" t="s">
        <v>60</v>
      </c>
      <c r="B58" s="31" t="s">
        <v>31</v>
      </c>
      <c r="C58" s="25">
        <v>55617.883099999999</v>
      </c>
      <c r="D58" s="25">
        <v>2.9999999999999997E-4</v>
      </c>
      <c r="E58">
        <f t="shared" si="10"/>
        <v>11954.938382976854</v>
      </c>
      <c r="F58">
        <f t="shared" si="11"/>
        <v>11955</v>
      </c>
      <c r="G58">
        <f t="shared" si="12"/>
        <v>-2.2540000005392358E-2</v>
      </c>
      <c r="K58">
        <f>+G58</f>
        <v>-2.2540000005392358E-2</v>
      </c>
      <c r="O58">
        <f t="shared" ca="1" si="14"/>
        <v>-1.0899782434818386E-2</v>
      </c>
      <c r="P58" s="59">
        <f t="shared" si="6"/>
        <v>-2.2376133836952326E-2</v>
      </c>
      <c r="Q58" s="1">
        <f t="shared" si="13"/>
        <v>40599.383099999999</v>
      </c>
      <c r="R58" s="61">
        <f t="shared" si="7"/>
        <v>2.6852121159216737E-8</v>
      </c>
      <c r="S58" s="2">
        <v>1</v>
      </c>
      <c r="T58" s="61">
        <f t="shared" si="8"/>
        <v>2.6852121159216737E-8</v>
      </c>
    </row>
    <row r="59" spans="1:20" x14ac:dyDescent="0.2">
      <c r="A59" s="25" t="s">
        <v>61</v>
      </c>
      <c r="B59" s="31" t="s">
        <v>31</v>
      </c>
      <c r="C59" s="25">
        <v>55669.4614</v>
      </c>
      <c r="D59" s="25">
        <v>1.6000000000000001E-3</v>
      </c>
      <c r="E59">
        <f t="shared" si="10"/>
        <v>12095.936666229272</v>
      </c>
      <c r="F59">
        <f t="shared" si="11"/>
        <v>12096</v>
      </c>
      <c r="G59">
        <f t="shared" si="12"/>
        <v>-2.3167999999714084E-2</v>
      </c>
      <c r="J59">
        <f>+G59</f>
        <v>-2.3167999999714084E-2</v>
      </c>
      <c r="O59">
        <f t="shared" ca="1" si="14"/>
        <v>-1.1792375018846293E-2</v>
      </c>
      <c r="P59" s="59">
        <f t="shared" si="6"/>
        <v>-2.2875784444436695E-2</v>
      </c>
      <c r="Q59" s="1">
        <f t="shared" si="13"/>
        <v>40650.9614</v>
      </c>
      <c r="R59" s="61">
        <f t="shared" si="7"/>
        <v>8.5389930746072493E-8</v>
      </c>
      <c r="S59" s="2">
        <v>1</v>
      </c>
      <c r="T59" s="61">
        <f t="shared" si="8"/>
        <v>8.5389930746072493E-8</v>
      </c>
    </row>
    <row r="60" spans="1:20" x14ac:dyDescent="0.2">
      <c r="A60" s="15" t="s">
        <v>64</v>
      </c>
      <c r="B60" s="14" t="s">
        <v>32</v>
      </c>
      <c r="C60" s="15">
        <v>55968.873899999999</v>
      </c>
      <c r="D60" s="15">
        <v>5.9999999999999995E-4</v>
      </c>
      <c r="E60">
        <f t="shared" si="10"/>
        <v>12914.432981236048</v>
      </c>
      <c r="F60">
        <f t="shared" si="11"/>
        <v>12914.5</v>
      </c>
      <c r="G60">
        <f t="shared" si="12"/>
        <v>-2.4516000004950911E-2</v>
      </c>
      <c r="K60">
        <f t="shared" ref="K60:K71" si="15">+G60</f>
        <v>-2.4516000004950911E-2</v>
      </c>
      <c r="O60">
        <f t="shared" ca="1" si="14"/>
        <v>-1.6973843316908988E-2</v>
      </c>
      <c r="P60" s="59">
        <f t="shared" si="6"/>
        <v>-2.5861624592570531E-2</v>
      </c>
      <c r="Q60" s="1">
        <f t="shared" si="13"/>
        <v>40950.373899999999</v>
      </c>
      <c r="R60" s="61">
        <f t="shared" si="7"/>
        <v>1.8107055308064717E-6</v>
      </c>
      <c r="S60" s="2">
        <v>1</v>
      </c>
      <c r="T60" s="61">
        <f t="shared" si="8"/>
        <v>1.8107055308064717E-6</v>
      </c>
    </row>
    <row r="61" spans="1:20" x14ac:dyDescent="0.2">
      <c r="A61" s="66" t="s">
        <v>65</v>
      </c>
      <c r="B61" s="67" t="s">
        <v>32</v>
      </c>
      <c r="C61" s="68">
        <v>56007.464540000001</v>
      </c>
      <c r="D61" s="68">
        <v>5.9999999999999995E-4</v>
      </c>
      <c r="E61">
        <f t="shared" si="10"/>
        <v>13019.927229584915</v>
      </c>
      <c r="F61">
        <f t="shared" si="11"/>
        <v>13020</v>
      </c>
      <c r="G61">
        <f t="shared" si="12"/>
        <v>-2.6620000004186295E-2</v>
      </c>
      <c r="K61">
        <f t="shared" si="15"/>
        <v>-2.6620000004186295E-2</v>
      </c>
      <c r="O61">
        <f t="shared" ca="1" si="14"/>
        <v>-1.7641705143965333E-2</v>
      </c>
      <c r="P61" s="59">
        <f t="shared" si="6"/>
        <v>-2.6257081009898015E-2</v>
      </c>
      <c r="Q61" s="1">
        <f t="shared" si="13"/>
        <v>40988.964540000001</v>
      </c>
      <c r="R61" s="61">
        <f t="shared" si="7"/>
        <v>1.3171019641521693E-7</v>
      </c>
      <c r="S61" s="2">
        <v>1</v>
      </c>
      <c r="T61" s="61">
        <f t="shared" si="8"/>
        <v>1.3171019641521693E-7</v>
      </c>
    </row>
    <row r="62" spans="1:20" x14ac:dyDescent="0.2">
      <c r="A62" s="68" t="s">
        <v>64</v>
      </c>
      <c r="B62" s="67" t="s">
        <v>32</v>
      </c>
      <c r="C62" s="68">
        <v>56045.691299999999</v>
      </c>
      <c r="D62" s="68">
        <v>2.0000000000000001E-4</v>
      </c>
      <c r="E62">
        <f t="shared" si="10"/>
        <v>13124.426748458198</v>
      </c>
      <c r="F62">
        <f t="shared" si="11"/>
        <v>13124.5</v>
      </c>
      <c r="G62">
        <f t="shared" si="12"/>
        <v>-2.6796000005560927E-2</v>
      </c>
      <c r="K62">
        <f t="shared" si="15"/>
        <v>-2.6796000005560927E-2</v>
      </c>
      <c r="O62">
        <f t="shared" ca="1" si="14"/>
        <v>-1.8303236527163314E-2</v>
      </c>
      <c r="P62" s="59">
        <f t="shared" si="6"/>
        <v>-2.6651174962583325E-2</v>
      </c>
      <c r="Q62" s="1">
        <f t="shared" si="13"/>
        <v>41027.191299999999</v>
      </c>
      <c r="R62" s="61">
        <f t="shared" si="7"/>
        <v>2.0974293073464223E-8</v>
      </c>
      <c r="S62" s="2">
        <v>1</v>
      </c>
      <c r="T62" s="61">
        <f t="shared" si="8"/>
        <v>2.0974293073464223E-8</v>
      </c>
    </row>
    <row r="63" spans="1:20" x14ac:dyDescent="0.2">
      <c r="A63" s="69" t="s">
        <v>231</v>
      </c>
      <c r="B63" s="70" t="s">
        <v>31</v>
      </c>
      <c r="C63" s="71">
        <v>57024.582600000002</v>
      </c>
      <c r="D63" s="71">
        <v>1E-4</v>
      </c>
      <c r="E63">
        <f t="shared" si="10"/>
        <v>15800.396929536804</v>
      </c>
      <c r="F63">
        <f t="shared" si="11"/>
        <v>15800.5</v>
      </c>
      <c r="G63">
        <f t="shared" si="12"/>
        <v>-3.7704000002122484E-2</v>
      </c>
      <c r="K63">
        <f t="shared" si="15"/>
        <v>-3.7704000002122484E-2</v>
      </c>
      <c r="O63">
        <f t="shared" ca="1" si="14"/>
        <v>-3.5243504292118463E-2</v>
      </c>
      <c r="P63" s="59">
        <f t="shared" si="6"/>
        <v>-3.755196724095218E-2</v>
      </c>
      <c r="Q63" s="1">
        <f t="shared" si="13"/>
        <v>42006.082600000002</v>
      </c>
      <c r="R63" s="61">
        <f t="shared" si="7"/>
        <v>2.3113960469066615E-8</v>
      </c>
      <c r="S63" s="2">
        <v>1</v>
      </c>
      <c r="T63" s="61">
        <f t="shared" si="8"/>
        <v>2.3113960469066615E-8</v>
      </c>
    </row>
    <row r="64" spans="1:20" x14ac:dyDescent="0.2">
      <c r="A64" s="72" t="s">
        <v>1</v>
      </c>
      <c r="B64" s="73" t="s">
        <v>31</v>
      </c>
      <c r="C64" s="74">
        <v>57132.495199999998</v>
      </c>
      <c r="D64" s="74">
        <v>1.1999999999999999E-3</v>
      </c>
      <c r="E64">
        <f t="shared" si="10"/>
        <v>16095.394851944176</v>
      </c>
      <c r="F64">
        <f t="shared" si="11"/>
        <v>16095.5</v>
      </c>
      <c r="G64">
        <f t="shared" si="12"/>
        <v>-3.8464000004751142E-2</v>
      </c>
      <c r="K64">
        <f t="shared" si="15"/>
        <v>-3.8464000004751142E-2</v>
      </c>
      <c r="O64">
        <f t="shared" ca="1" si="14"/>
        <v>-3.7110985230332877E-2</v>
      </c>
      <c r="P64" s="59">
        <f t="shared" si="6"/>
        <v>-3.884895163334718E-2</v>
      </c>
      <c r="Q64" s="1">
        <f t="shared" si="13"/>
        <v>42113.995199999998</v>
      </c>
      <c r="R64" s="61">
        <f t="shared" si="7"/>
        <v>1.4818775635874179E-7</v>
      </c>
      <c r="S64" s="2">
        <v>1</v>
      </c>
      <c r="T64" s="61">
        <f t="shared" si="8"/>
        <v>1.4818775635874179E-7</v>
      </c>
    </row>
    <row r="65" spans="1:20" x14ac:dyDescent="0.2">
      <c r="A65" s="72" t="s">
        <v>1</v>
      </c>
      <c r="B65" s="73" t="s">
        <v>31</v>
      </c>
      <c r="C65" s="74">
        <v>57489.520799999998</v>
      </c>
      <c r="D65" s="74">
        <v>8.9999999999999998E-4</v>
      </c>
      <c r="E65">
        <f t="shared" si="10"/>
        <v>17071.386629051296</v>
      </c>
      <c r="F65">
        <f t="shared" si="11"/>
        <v>17071.5</v>
      </c>
      <c r="G65">
        <f t="shared" si="12"/>
        <v>-4.147200000443263E-2</v>
      </c>
      <c r="K65">
        <f t="shared" si="15"/>
        <v>-4.147200000443263E-2</v>
      </c>
      <c r="O65">
        <f t="shared" ca="1" si="14"/>
        <v>-4.3289498436086316E-2</v>
      </c>
      <c r="P65" s="59">
        <f t="shared" si="6"/>
        <v>-4.3274862600150378E-2</v>
      </c>
      <c r="Q65" s="1">
        <f t="shared" si="13"/>
        <v>42471.020799999998</v>
      </c>
      <c r="R65" s="61">
        <f t="shared" si="7"/>
        <v>3.2503135390381369E-6</v>
      </c>
      <c r="S65" s="2">
        <v>1</v>
      </c>
      <c r="T65" s="61">
        <f t="shared" si="8"/>
        <v>3.2503135390381369E-6</v>
      </c>
    </row>
    <row r="66" spans="1:20" x14ac:dyDescent="0.2">
      <c r="A66" s="72" t="s">
        <v>1</v>
      </c>
      <c r="B66" s="73" t="s">
        <v>31</v>
      </c>
      <c r="C66" s="74">
        <v>57499.398200000003</v>
      </c>
      <c r="D66" s="74">
        <v>1.6999999999999999E-3</v>
      </c>
      <c r="E66">
        <f t="shared" si="10"/>
        <v>17098.388225517214</v>
      </c>
      <c r="F66">
        <f t="shared" si="11"/>
        <v>17098.5</v>
      </c>
      <c r="G66">
        <f t="shared" si="12"/>
        <v>-4.0887999995902646E-2</v>
      </c>
      <c r="K66">
        <f t="shared" si="15"/>
        <v>-4.0887999995902646E-2</v>
      </c>
      <c r="O66">
        <f t="shared" ca="1" si="14"/>
        <v>-4.346042042026188E-2</v>
      </c>
      <c r="P66" s="59">
        <f t="shared" si="6"/>
        <v>-4.3400245052275375E-2</v>
      </c>
      <c r="Q66" s="1">
        <f t="shared" si="13"/>
        <v>42480.898200000003</v>
      </c>
      <c r="R66" s="61">
        <f t="shared" si="7"/>
        <v>6.3113752232692174E-6</v>
      </c>
      <c r="S66" s="2">
        <v>1</v>
      </c>
      <c r="T66" s="61">
        <f t="shared" si="8"/>
        <v>6.3113752232692174E-6</v>
      </c>
    </row>
    <row r="67" spans="1:20" x14ac:dyDescent="0.2">
      <c r="A67" s="72" t="s">
        <v>1</v>
      </c>
      <c r="B67" s="73" t="s">
        <v>31</v>
      </c>
      <c r="C67" s="74">
        <v>57499.580600000001</v>
      </c>
      <c r="D67" s="74">
        <v>8.9999999999999998E-4</v>
      </c>
      <c r="E67">
        <f t="shared" si="10"/>
        <v>17098.886847745263</v>
      </c>
      <c r="F67">
        <f t="shared" si="11"/>
        <v>17099</v>
      </c>
      <c r="G67">
        <f t="shared" si="12"/>
        <v>-4.1391999999177642E-2</v>
      </c>
      <c r="K67">
        <f t="shared" si="15"/>
        <v>-4.1391999999177642E-2</v>
      </c>
      <c r="O67">
        <f t="shared" ca="1" si="14"/>
        <v>-4.3463585642191049E-2</v>
      </c>
      <c r="P67" s="59">
        <f t="shared" si="6"/>
        <v>-4.3402568444485208E-2</v>
      </c>
      <c r="Q67" s="1">
        <f t="shared" si="13"/>
        <v>42481.080600000001</v>
      </c>
      <c r="R67" s="61">
        <f t="shared" si="7"/>
        <v>4.0423854732664822E-6</v>
      </c>
      <c r="S67" s="2">
        <v>1</v>
      </c>
      <c r="T67" s="61">
        <f t="shared" si="8"/>
        <v>4.0423854732664822E-6</v>
      </c>
    </row>
    <row r="68" spans="1:20" x14ac:dyDescent="0.2">
      <c r="A68" s="72" t="s">
        <v>1</v>
      </c>
      <c r="B68" s="73" t="s">
        <v>31</v>
      </c>
      <c r="C68" s="74">
        <v>57514.395199999999</v>
      </c>
      <c r="D68" s="74">
        <v>8.9999999999999998E-4</v>
      </c>
      <c r="E68">
        <f t="shared" si="10"/>
        <v>17139.385141932369</v>
      </c>
      <c r="F68">
        <f t="shared" si="11"/>
        <v>17139.5</v>
      </c>
      <c r="G68">
        <f t="shared" si="12"/>
        <v>-4.2016000006697141E-2</v>
      </c>
      <c r="K68">
        <f t="shared" si="15"/>
        <v>-4.2016000006697141E-2</v>
      </c>
      <c r="O68">
        <f t="shared" ca="1" si="14"/>
        <v>-4.3719968618454383E-2</v>
      </c>
      <c r="P68" s="59">
        <f t="shared" si="6"/>
        <v>-4.3590943748869161E-2</v>
      </c>
      <c r="Q68" s="1">
        <f t="shared" si="13"/>
        <v>42495.895199999999</v>
      </c>
      <c r="R68" s="61">
        <f t="shared" si="7"/>
        <v>2.4804477910068079E-6</v>
      </c>
      <c r="S68" s="2">
        <v>1</v>
      </c>
      <c r="T68" s="61">
        <f t="shared" si="8"/>
        <v>2.4804477910068079E-6</v>
      </c>
    </row>
    <row r="69" spans="1:20" x14ac:dyDescent="0.2">
      <c r="A69" s="72" t="s">
        <v>1</v>
      </c>
      <c r="B69" s="73" t="s">
        <v>31</v>
      </c>
      <c r="C69" s="74">
        <v>57514.577100000002</v>
      </c>
      <c r="D69" s="74">
        <v>2.7000000000000001E-3</v>
      </c>
      <c r="E69">
        <f t="shared" si="10"/>
        <v>17139.882397323185</v>
      </c>
      <c r="F69">
        <f t="shared" si="11"/>
        <v>17140</v>
      </c>
      <c r="G69">
        <f t="shared" si="12"/>
        <v>-4.3019999997341074E-2</v>
      </c>
      <c r="K69">
        <f t="shared" si="15"/>
        <v>-4.3019999997341074E-2</v>
      </c>
      <c r="O69">
        <f t="shared" ca="1" si="14"/>
        <v>-4.3723133840383566E-2</v>
      </c>
      <c r="P69" s="59">
        <f t="shared" si="6"/>
        <v>-4.3593271598742878E-2</v>
      </c>
      <c r="Q69" s="1">
        <f t="shared" si="13"/>
        <v>42496.077100000002</v>
      </c>
      <c r="R69" s="61">
        <f t="shared" si="7"/>
        <v>3.2864032897378834E-7</v>
      </c>
      <c r="S69" s="2">
        <v>1</v>
      </c>
      <c r="T69" s="61">
        <f t="shared" si="8"/>
        <v>3.2864032897378834E-7</v>
      </c>
    </row>
    <row r="70" spans="1:20" x14ac:dyDescent="0.2">
      <c r="A70" s="75" t="s">
        <v>230</v>
      </c>
      <c r="B70" s="67"/>
      <c r="C70" s="68">
        <v>57723.996400000004</v>
      </c>
      <c r="D70" s="68">
        <v>5.9999999999999995E-4</v>
      </c>
      <c r="E70">
        <f t="shared" si="10"/>
        <v>17712.366596684602</v>
      </c>
      <c r="F70">
        <f t="shared" si="11"/>
        <v>17712.5</v>
      </c>
      <c r="G70">
        <f t="shared" si="12"/>
        <v>-4.8799999996845145E-2</v>
      </c>
      <c r="K70">
        <f t="shared" si="15"/>
        <v>-4.8799999996845145E-2</v>
      </c>
      <c r="O70">
        <f t="shared" ca="1" si="14"/>
        <v>-4.734731294929119E-2</v>
      </c>
      <c r="P70" s="59">
        <f t="shared" si="6"/>
        <v>-4.6294325636048871E-2</v>
      </c>
      <c r="Q70" s="1">
        <f t="shared" si="13"/>
        <v>42705.496400000004</v>
      </c>
      <c r="R70" s="61">
        <f t="shared" si="7"/>
        <v>6.2784040023518175E-6</v>
      </c>
      <c r="S70" s="2">
        <v>1</v>
      </c>
      <c r="T70" s="61">
        <f t="shared" si="8"/>
        <v>6.2784040023518175E-6</v>
      </c>
    </row>
    <row r="71" spans="1:20" x14ac:dyDescent="0.2">
      <c r="A71" s="35" t="s">
        <v>232</v>
      </c>
      <c r="B71" s="32"/>
      <c r="C71" s="15">
        <v>58538.820599999999</v>
      </c>
      <c r="D71" s="15">
        <v>4.0000000000000002E-4</v>
      </c>
      <c r="E71">
        <f t="shared" si="10"/>
        <v>19939.830730875205</v>
      </c>
      <c r="F71">
        <f t="shared" si="11"/>
        <v>19940</v>
      </c>
      <c r="G71">
        <f t="shared" si="12"/>
        <v>-6.1920000000100117E-2</v>
      </c>
      <c r="K71">
        <f t="shared" si="15"/>
        <v>-6.1920000000100117E-2</v>
      </c>
      <c r="O71">
        <f t="shared" ca="1" si="14"/>
        <v>-6.1448376643774602E-2</v>
      </c>
      <c r="P71" s="59">
        <f t="shared" si="6"/>
        <v>-5.7481775419640328E-2</v>
      </c>
      <c r="Q71" s="1">
        <f t="shared" si="13"/>
        <v>43520.320599999999</v>
      </c>
      <c r="R71" s="61">
        <f t="shared" si="7"/>
        <v>1.9697837426597469E-5</v>
      </c>
      <c r="S71" s="2">
        <v>1</v>
      </c>
      <c r="T71" s="61">
        <f t="shared" si="8"/>
        <v>1.9697837426597469E-5</v>
      </c>
    </row>
    <row r="72" spans="1:20" x14ac:dyDescent="0.2">
      <c r="A72" s="76" t="s">
        <v>0</v>
      </c>
      <c r="B72" s="77" t="s">
        <v>31</v>
      </c>
      <c r="C72" s="77">
        <v>57836.479899999998</v>
      </c>
      <c r="D72" s="77">
        <v>6.9999999999999999E-4</v>
      </c>
      <c r="E72">
        <f>+(C72-C$7)/C$8</f>
        <v>18019.859871845329</v>
      </c>
      <c r="F72">
        <f t="shared" si="11"/>
        <v>18020</v>
      </c>
      <c r="G72">
        <f>+C72-(C$7+F72*C$8)</f>
        <v>-5.1260000000183936E-2</v>
      </c>
      <c r="K72">
        <f>+G72</f>
        <v>-5.1260000000183936E-2</v>
      </c>
      <c r="O72">
        <f ca="1">+C$11+C$12*$F72</f>
        <v>-4.9293924435735034E-2</v>
      </c>
      <c r="P72" s="59">
        <f>+D$11+D$12*F72+D$13*F72^2</f>
        <v>-4.7774530700661871E-2</v>
      </c>
      <c r="Q72" s="1">
        <f>+C72-15018.5</f>
        <v>42817.979899999998</v>
      </c>
      <c r="R72" s="61">
        <f>+(P72-G72)^2</f>
        <v>1.2148496237910833E-5</v>
      </c>
      <c r="S72" s="2">
        <v>1</v>
      </c>
      <c r="T72" s="61">
        <f>+S72*R72</f>
        <v>1.2148496237910833E-5</v>
      </c>
    </row>
    <row r="73" spans="1:20" x14ac:dyDescent="0.2">
      <c r="A73" s="78" t="s">
        <v>238</v>
      </c>
      <c r="B73" s="79" t="s">
        <v>31</v>
      </c>
      <c r="C73" s="80">
        <v>57845.442729999777</v>
      </c>
      <c r="D73" s="80">
        <v>5.9999999999999995E-4</v>
      </c>
      <c r="E73">
        <f>+(C73-C$7)/C$8</f>
        <v>18044.361331626904</v>
      </c>
      <c r="F73">
        <f t="shared" si="11"/>
        <v>18044.5</v>
      </c>
      <c r="G73">
        <f>+C73-(C$7+F73*C$8)</f>
        <v>-5.0726000226859469E-2</v>
      </c>
      <c r="K73">
        <f>+G73</f>
        <v>-5.0726000226859469E-2</v>
      </c>
      <c r="O73">
        <f ca="1">+C$11+C$12*$F73</f>
        <v>-4.9449020310264699E-2</v>
      </c>
      <c r="P73" s="59">
        <f>+D$11+D$12*F73+D$13*F73^2</f>
        <v>-4.7893350095357175E-2</v>
      </c>
      <c r="Q73" s="1">
        <f>+C73-15018.5</f>
        <v>42826.942729999777</v>
      </c>
      <c r="R73" s="61">
        <f>+(P73-G73)^2</f>
        <v>8.0239067674999646E-6</v>
      </c>
      <c r="S73" s="2">
        <v>1</v>
      </c>
      <c r="T73" s="61">
        <f>+S73*R73</f>
        <v>8.0239067674999646E-6</v>
      </c>
    </row>
    <row r="74" spans="1:20" x14ac:dyDescent="0.2">
      <c r="A74" s="81" t="s">
        <v>239</v>
      </c>
      <c r="B74" s="82" t="s">
        <v>32</v>
      </c>
      <c r="C74" s="83">
        <v>59726.397499999963</v>
      </c>
      <c r="D74" s="32"/>
      <c r="E74">
        <f t="shared" ref="E74:E77" si="16">+(C74-C$7)/C$8</f>
        <v>23186.279414337467</v>
      </c>
      <c r="F74">
        <f t="shared" ref="F74:F77" si="17">ROUND(2*E74,0)/2</f>
        <v>23186.5</v>
      </c>
      <c r="G74">
        <f t="shared" ref="G74:G77" si="18">+C74-(C$7+F74*C$8)</f>
        <v>-8.0692000039562117E-2</v>
      </c>
      <c r="K74">
        <f t="shared" ref="K74:K77" si="19">+G74</f>
        <v>-8.0692000039562117E-2</v>
      </c>
      <c r="O74">
        <f t="shared" ref="O74:O77" ca="1" si="20">+C$11+C$12*$F74</f>
        <v>-8.2000162629920645E-2</v>
      </c>
      <c r="P74" s="59">
        <f t="shared" ref="P74:P77" si="21">+D$11+D$12*F74+D$13*F74^2</f>
        <v>-7.5719237970781436E-2</v>
      </c>
      <c r="Q74" s="1">
        <f t="shared" ref="Q74:Q77" si="22">+C74-15018.5</f>
        <v>44707.897499999963</v>
      </c>
      <c r="R74" s="61">
        <f t="shared" ref="R74:R77" si="23">+(P74-G74)^2</f>
        <v>2.472836259270392E-5</v>
      </c>
      <c r="S74" s="2">
        <v>1</v>
      </c>
      <c r="T74" s="61">
        <f t="shared" ref="T74:T77" si="24">+S74*R74</f>
        <v>2.472836259270392E-5</v>
      </c>
    </row>
    <row r="75" spans="1:20" x14ac:dyDescent="0.2">
      <c r="A75" s="81" t="s">
        <v>239</v>
      </c>
      <c r="B75" s="82" t="s">
        <v>31</v>
      </c>
      <c r="C75" s="83">
        <v>59740.476699999999</v>
      </c>
      <c r="D75" s="32"/>
      <c r="E75">
        <f t="shared" si="16"/>
        <v>23224.767364300387</v>
      </c>
      <c r="F75">
        <f t="shared" si="17"/>
        <v>23225</v>
      </c>
      <c r="G75">
        <f t="shared" si="18"/>
        <v>-8.510000000387663E-2</v>
      </c>
      <c r="K75">
        <f t="shared" si="19"/>
        <v>-8.510000000387663E-2</v>
      </c>
      <c r="O75">
        <f t="shared" ca="1" si="20"/>
        <v>-8.2243884718467289E-2</v>
      </c>
      <c r="P75" s="59">
        <f t="shared" si="21"/>
        <v>-7.5949265205361258E-2</v>
      </c>
      <c r="Q75" s="1">
        <f t="shared" si="22"/>
        <v>44721.976699999999</v>
      </c>
      <c r="R75" s="61">
        <f t="shared" si="23"/>
        <v>8.3735947352760174E-5</v>
      </c>
      <c r="S75" s="2">
        <v>1</v>
      </c>
      <c r="T75" s="61">
        <f t="shared" si="24"/>
        <v>8.3735947352760174E-5</v>
      </c>
    </row>
    <row r="76" spans="1:20" x14ac:dyDescent="0.2">
      <c r="A76" s="81" t="s">
        <v>239</v>
      </c>
      <c r="B76" s="82" t="s">
        <v>32</v>
      </c>
      <c r="C76" s="83">
        <v>59742.492500000168</v>
      </c>
      <c r="D76" s="32"/>
      <c r="E76">
        <f t="shared" si="16"/>
        <v>23230.277905349707</v>
      </c>
      <c r="F76">
        <f t="shared" si="17"/>
        <v>23230.5</v>
      </c>
      <c r="G76">
        <f t="shared" si="18"/>
        <v>-8.1243999833532143E-2</v>
      </c>
      <c r="K76">
        <f t="shared" si="19"/>
        <v>-8.1243999833532143E-2</v>
      </c>
      <c r="O76">
        <f t="shared" ca="1" si="20"/>
        <v>-8.227870215968823E-2</v>
      </c>
      <c r="P76" s="59">
        <f t="shared" si="21"/>
        <v>-7.5982152549961976E-2</v>
      </c>
      <c r="Q76" s="1">
        <f t="shared" si="22"/>
        <v>44723.992500000168</v>
      </c>
      <c r="R76" s="61">
        <f t="shared" si="23"/>
        <v>2.768703683561475E-5</v>
      </c>
      <c r="S76" s="2">
        <v>1</v>
      </c>
      <c r="T76" s="61">
        <f t="shared" si="24"/>
        <v>2.768703683561475E-5</v>
      </c>
    </row>
    <row r="77" spans="1:20" x14ac:dyDescent="0.2">
      <c r="A77" s="81" t="s">
        <v>239</v>
      </c>
      <c r="B77" s="82" t="s">
        <v>31</v>
      </c>
      <c r="C77" s="83">
        <v>59744.50400000019</v>
      </c>
      <c r="D77" s="32"/>
      <c r="E77">
        <f t="shared" si="16"/>
        <v>23235.77669159829</v>
      </c>
      <c r="F77">
        <f t="shared" si="17"/>
        <v>23236</v>
      </c>
      <c r="G77">
        <f t="shared" si="18"/>
        <v>-8.1687999816494994E-2</v>
      </c>
      <c r="K77">
        <f t="shared" si="19"/>
        <v>-8.1687999816494994E-2</v>
      </c>
      <c r="O77">
        <f t="shared" ca="1" si="20"/>
        <v>-8.2313519600909171E-2</v>
      </c>
      <c r="P77" s="59">
        <f t="shared" si="21"/>
        <v>-7.6015046472335035E-2</v>
      </c>
      <c r="Q77" s="1">
        <f t="shared" si="22"/>
        <v>44726.00400000019</v>
      </c>
      <c r="R77" s="61">
        <f t="shared" si="23"/>
        <v>3.218239964501566E-5</v>
      </c>
      <c r="S77" s="2">
        <v>1</v>
      </c>
      <c r="T77" s="61">
        <f t="shared" si="24"/>
        <v>3.218239964501566E-5</v>
      </c>
    </row>
    <row r="78" spans="1:20" x14ac:dyDescent="0.2">
      <c r="A78" s="32"/>
      <c r="B78" s="32"/>
      <c r="C78" s="32"/>
      <c r="D78" s="32"/>
      <c r="R78" s="61"/>
    </row>
    <row r="79" spans="1:20" x14ac:dyDescent="0.2">
      <c r="A79" s="32"/>
      <c r="B79" s="32"/>
      <c r="C79" s="32"/>
      <c r="D79" s="32"/>
      <c r="R79" s="61"/>
    </row>
    <row r="80" spans="1:20" x14ac:dyDescent="0.2">
      <c r="A80" s="32"/>
      <c r="B80" s="32"/>
      <c r="C80" s="32"/>
      <c r="D80" s="32"/>
      <c r="R80" s="61"/>
    </row>
    <row r="81" spans="1:18" x14ac:dyDescent="0.2">
      <c r="A81" s="32"/>
      <c r="B81" s="32"/>
      <c r="C81" s="32"/>
      <c r="D81" s="32"/>
      <c r="R81" s="61"/>
    </row>
    <row r="82" spans="1:18" x14ac:dyDescent="0.2">
      <c r="A82" s="32"/>
      <c r="B82" s="32"/>
      <c r="C82" s="32"/>
      <c r="D82" s="32"/>
      <c r="R82" s="61"/>
    </row>
    <row r="83" spans="1:18" x14ac:dyDescent="0.2">
      <c r="A83" s="32"/>
      <c r="B83" s="32"/>
      <c r="C83" s="32"/>
      <c r="D83" s="32"/>
      <c r="R83" s="61"/>
    </row>
    <row r="84" spans="1:18" x14ac:dyDescent="0.2">
      <c r="A84" s="32"/>
      <c r="B84" s="32"/>
      <c r="C84" s="32"/>
      <c r="D84" s="32"/>
      <c r="R84" s="61"/>
    </row>
    <row r="85" spans="1:18" x14ac:dyDescent="0.2">
      <c r="A85" s="32"/>
      <c r="B85" s="32"/>
      <c r="C85" s="32"/>
      <c r="D85" s="32"/>
      <c r="R85" s="61"/>
    </row>
    <row r="86" spans="1:18" x14ac:dyDescent="0.2">
      <c r="A86" s="32"/>
      <c r="B86" s="32"/>
      <c r="C86" s="32"/>
      <c r="D86" s="32"/>
      <c r="R86" s="61"/>
    </row>
    <row r="87" spans="1:18" x14ac:dyDescent="0.2">
      <c r="A87" s="32"/>
      <c r="B87" s="32"/>
      <c r="C87" s="32"/>
      <c r="D87" s="32"/>
      <c r="R87" s="61"/>
    </row>
    <row r="88" spans="1:18" x14ac:dyDescent="0.2">
      <c r="A88" s="32"/>
      <c r="B88" s="32"/>
      <c r="C88" s="32"/>
      <c r="D88" s="32"/>
      <c r="R88" s="61"/>
    </row>
    <row r="89" spans="1:18" x14ac:dyDescent="0.2">
      <c r="A89" s="32"/>
      <c r="B89" s="32"/>
      <c r="C89" s="32"/>
      <c r="D89" s="32"/>
      <c r="R89" s="61"/>
    </row>
    <row r="90" spans="1:18" x14ac:dyDescent="0.2">
      <c r="A90" s="32"/>
      <c r="B90" s="32"/>
      <c r="C90" s="32"/>
      <c r="D90" s="32"/>
      <c r="R90" s="61"/>
    </row>
    <row r="91" spans="1:18" x14ac:dyDescent="0.2">
      <c r="A91" s="32"/>
      <c r="B91" s="32"/>
      <c r="C91" s="32"/>
      <c r="D91" s="32"/>
      <c r="R91" s="61"/>
    </row>
    <row r="92" spans="1:18" x14ac:dyDescent="0.2">
      <c r="A92" s="32"/>
      <c r="B92" s="32"/>
      <c r="C92" s="32"/>
      <c r="D92" s="32"/>
      <c r="R92" s="61"/>
    </row>
    <row r="93" spans="1:18" x14ac:dyDescent="0.2">
      <c r="A93" s="32"/>
      <c r="B93" s="32"/>
      <c r="C93" s="32"/>
      <c r="D93" s="32"/>
      <c r="R93" s="61"/>
    </row>
    <row r="94" spans="1:18" x14ac:dyDescent="0.2">
      <c r="A94" s="32"/>
      <c r="B94" s="32"/>
      <c r="C94" s="32"/>
      <c r="D94" s="32"/>
      <c r="R94" s="61"/>
    </row>
    <row r="95" spans="1:18" x14ac:dyDescent="0.2">
      <c r="A95" s="32"/>
      <c r="B95" s="32"/>
      <c r="C95" s="32"/>
      <c r="D95" s="32"/>
      <c r="R95" s="61"/>
    </row>
    <row r="96" spans="1:18" x14ac:dyDescent="0.2">
      <c r="A96" s="32"/>
      <c r="B96" s="32"/>
      <c r="C96" s="32"/>
      <c r="D96" s="32"/>
      <c r="R96" s="61"/>
    </row>
    <row r="97" spans="1:18" x14ac:dyDescent="0.2">
      <c r="A97" s="32"/>
      <c r="B97" s="32"/>
      <c r="C97" s="32"/>
      <c r="D97" s="32"/>
      <c r="R97" s="61"/>
    </row>
    <row r="98" spans="1:18" x14ac:dyDescent="0.2">
      <c r="A98" s="32"/>
      <c r="B98" s="32"/>
      <c r="C98" s="32"/>
      <c r="D98" s="32"/>
      <c r="R98" s="61"/>
    </row>
    <row r="99" spans="1:18" x14ac:dyDescent="0.2">
      <c r="A99" s="32"/>
      <c r="B99" s="32"/>
      <c r="C99" s="32"/>
      <c r="D99" s="32"/>
      <c r="R99" s="61"/>
    </row>
    <row r="100" spans="1:18" x14ac:dyDescent="0.2">
      <c r="A100" s="32"/>
      <c r="B100" s="32"/>
      <c r="C100" s="32"/>
      <c r="D100" s="32"/>
      <c r="R100" s="61"/>
    </row>
    <row r="101" spans="1:18" x14ac:dyDescent="0.2">
      <c r="A101" s="32"/>
      <c r="B101" s="32"/>
      <c r="C101" s="32"/>
      <c r="D101" s="32"/>
      <c r="R101" s="61"/>
    </row>
    <row r="102" spans="1:18" x14ac:dyDescent="0.2">
      <c r="A102" s="32"/>
      <c r="B102" s="32"/>
      <c r="C102" s="32"/>
      <c r="D102" s="32"/>
      <c r="R102" s="61"/>
    </row>
    <row r="103" spans="1:18" x14ac:dyDescent="0.2">
      <c r="A103" s="32"/>
      <c r="B103" s="32"/>
      <c r="C103" s="32"/>
      <c r="D103" s="32"/>
      <c r="R103" s="61"/>
    </row>
    <row r="104" spans="1:18" x14ac:dyDescent="0.2">
      <c r="A104" s="32"/>
      <c r="B104" s="32"/>
      <c r="C104" s="32"/>
      <c r="D104" s="32"/>
      <c r="R104" s="61"/>
    </row>
    <row r="105" spans="1:18" x14ac:dyDescent="0.2">
      <c r="A105" s="32"/>
      <c r="B105" s="32"/>
      <c r="C105" s="32"/>
      <c r="D105" s="32"/>
      <c r="R105" s="61"/>
    </row>
    <row r="106" spans="1:18" x14ac:dyDescent="0.2">
      <c r="A106" s="32"/>
      <c r="B106" s="32"/>
      <c r="C106" s="32"/>
      <c r="D106" s="32"/>
      <c r="R106" s="61"/>
    </row>
    <row r="107" spans="1:18" x14ac:dyDescent="0.2">
      <c r="A107" s="32"/>
      <c r="B107" s="32"/>
      <c r="C107" s="32"/>
      <c r="D107" s="32"/>
      <c r="R107" s="61"/>
    </row>
    <row r="108" spans="1:18" x14ac:dyDescent="0.2">
      <c r="A108" s="32"/>
      <c r="B108" s="32"/>
      <c r="C108" s="32"/>
      <c r="D108" s="32"/>
      <c r="R108" s="61"/>
    </row>
    <row r="109" spans="1:18" x14ac:dyDescent="0.2">
      <c r="A109" s="32"/>
      <c r="B109" s="32"/>
      <c r="C109" s="32"/>
      <c r="D109" s="32"/>
      <c r="R109" s="61"/>
    </row>
    <row r="110" spans="1:18" x14ac:dyDescent="0.2">
      <c r="A110" s="32"/>
      <c r="B110" s="32"/>
      <c r="C110" s="32"/>
      <c r="D110" s="32"/>
      <c r="R110" s="61"/>
    </row>
    <row r="111" spans="1:18" x14ac:dyDescent="0.2">
      <c r="A111" s="32"/>
      <c r="B111" s="32"/>
      <c r="C111" s="32"/>
      <c r="D111" s="32"/>
      <c r="R111" s="61"/>
    </row>
    <row r="112" spans="1:18" x14ac:dyDescent="0.2">
      <c r="A112" s="32"/>
      <c r="B112" s="32"/>
      <c r="C112" s="32"/>
      <c r="D112" s="32"/>
      <c r="R112" s="61"/>
    </row>
    <row r="113" spans="1:18" x14ac:dyDescent="0.2">
      <c r="A113" s="32"/>
      <c r="B113" s="32"/>
      <c r="C113" s="32"/>
      <c r="D113" s="32"/>
      <c r="R113" s="61"/>
    </row>
    <row r="114" spans="1:18" x14ac:dyDescent="0.2">
      <c r="A114" s="32"/>
      <c r="B114" s="32"/>
      <c r="C114" s="32"/>
      <c r="D114" s="32"/>
      <c r="R114" s="61"/>
    </row>
    <row r="115" spans="1:18" x14ac:dyDescent="0.2">
      <c r="A115" s="32"/>
      <c r="B115" s="32"/>
      <c r="C115" s="32"/>
      <c r="D115" s="32"/>
      <c r="R115" s="61"/>
    </row>
    <row r="116" spans="1:18" x14ac:dyDescent="0.2">
      <c r="A116" s="32"/>
      <c r="B116" s="32"/>
      <c r="C116" s="32"/>
      <c r="D116" s="32"/>
      <c r="R116" s="61"/>
    </row>
    <row r="117" spans="1:18" x14ac:dyDescent="0.2">
      <c r="A117" s="32"/>
      <c r="B117" s="32"/>
      <c r="C117" s="32"/>
      <c r="D117" s="32"/>
      <c r="R117" s="61"/>
    </row>
    <row r="118" spans="1:18" x14ac:dyDescent="0.2">
      <c r="A118" s="32"/>
      <c r="B118" s="32"/>
      <c r="C118" s="32"/>
      <c r="D118" s="32"/>
      <c r="R118" s="61"/>
    </row>
    <row r="119" spans="1:18" x14ac:dyDescent="0.2">
      <c r="A119" s="32"/>
      <c r="B119" s="32"/>
      <c r="C119" s="32"/>
      <c r="D119" s="32"/>
      <c r="R119" s="61"/>
    </row>
    <row r="120" spans="1:18" x14ac:dyDescent="0.2">
      <c r="A120" s="32"/>
      <c r="B120" s="32"/>
      <c r="C120" s="32"/>
      <c r="D120" s="32"/>
      <c r="R120" s="61"/>
    </row>
    <row r="121" spans="1:18" x14ac:dyDescent="0.2">
      <c r="A121" s="32"/>
      <c r="B121" s="32"/>
      <c r="C121" s="32"/>
      <c r="D121" s="32"/>
      <c r="R121" s="61"/>
    </row>
    <row r="122" spans="1:18" x14ac:dyDescent="0.2">
      <c r="A122" s="32"/>
      <c r="B122" s="32"/>
      <c r="C122" s="32"/>
      <c r="D122" s="32"/>
      <c r="R122" s="61"/>
    </row>
    <row r="123" spans="1:18" x14ac:dyDescent="0.2">
      <c r="A123" s="32"/>
      <c r="B123" s="32"/>
      <c r="C123" s="32"/>
      <c r="D123" s="32"/>
      <c r="R123" s="61"/>
    </row>
    <row r="124" spans="1:18" x14ac:dyDescent="0.2">
      <c r="A124" s="32"/>
      <c r="B124" s="32"/>
      <c r="C124" s="32"/>
      <c r="D124" s="32"/>
      <c r="R124" s="61"/>
    </row>
    <row r="125" spans="1:18" x14ac:dyDescent="0.2">
      <c r="A125" s="32"/>
      <c r="B125" s="32"/>
      <c r="C125" s="32"/>
      <c r="D125" s="32"/>
      <c r="R125" s="61"/>
    </row>
    <row r="126" spans="1:18" x14ac:dyDescent="0.2">
      <c r="A126" s="32"/>
      <c r="B126" s="32"/>
      <c r="C126" s="32"/>
      <c r="D126" s="32"/>
      <c r="R126" s="61"/>
    </row>
    <row r="127" spans="1:18" x14ac:dyDescent="0.2">
      <c r="A127" s="32"/>
      <c r="B127" s="32"/>
      <c r="C127" s="32"/>
      <c r="D127" s="32"/>
      <c r="R127" s="61"/>
    </row>
    <row r="128" spans="1:18" x14ac:dyDescent="0.2">
      <c r="A128" s="32"/>
      <c r="B128" s="32"/>
      <c r="C128" s="32"/>
      <c r="D128" s="32"/>
      <c r="R128" s="61"/>
    </row>
    <row r="129" spans="1:18" x14ac:dyDescent="0.2">
      <c r="A129" s="32"/>
      <c r="B129" s="32"/>
      <c r="C129" s="32"/>
      <c r="D129" s="32"/>
      <c r="R129" s="61"/>
    </row>
    <row r="130" spans="1:18" x14ac:dyDescent="0.2">
      <c r="A130" s="32"/>
      <c r="B130" s="32"/>
      <c r="C130" s="32"/>
      <c r="D130" s="32"/>
      <c r="R130" s="61"/>
    </row>
    <row r="131" spans="1:18" x14ac:dyDescent="0.2">
      <c r="A131" s="32"/>
      <c r="B131" s="32"/>
      <c r="C131" s="32"/>
      <c r="D131" s="32"/>
      <c r="R131" s="61"/>
    </row>
    <row r="132" spans="1:18" x14ac:dyDescent="0.2">
      <c r="A132" s="32"/>
      <c r="B132" s="32"/>
      <c r="C132" s="32"/>
      <c r="D132" s="32"/>
      <c r="R132" s="61"/>
    </row>
    <row r="133" spans="1:18" x14ac:dyDescent="0.2">
      <c r="A133" s="32"/>
      <c r="B133" s="32"/>
      <c r="C133" s="32"/>
      <c r="D133" s="32"/>
      <c r="R133" s="61"/>
    </row>
    <row r="134" spans="1:18" x14ac:dyDescent="0.2">
      <c r="A134" s="32"/>
      <c r="B134" s="32"/>
      <c r="C134" s="32"/>
      <c r="D134" s="32"/>
      <c r="R134" s="61"/>
    </row>
    <row r="135" spans="1:18" x14ac:dyDescent="0.2">
      <c r="A135" s="32"/>
      <c r="B135" s="32"/>
      <c r="C135" s="32"/>
      <c r="D135" s="32"/>
      <c r="R135" s="61"/>
    </row>
    <row r="136" spans="1:18" x14ac:dyDescent="0.2">
      <c r="A136" s="32"/>
      <c r="B136" s="32"/>
      <c r="C136" s="32"/>
      <c r="D136" s="32"/>
      <c r="R136" s="61"/>
    </row>
    <row r="137" spans="1:18" x14ac:dyDescent="0.2">
      <c r="A137" s="32"/>
      <c r="B137" s="32"/>
      <c r="C137" s="32"/>
      <c r="D137" s="32"/>
      <c r="R137" s="61"/>
    </row>
    <row r="138" spans="1:18" x14ac:dyDescent="0.2">
      <c r="A138" s="32"/>
      <c r="B138" s="32"/>
      <c r="C138" s="32"/>
      <c r="D138" s="32"/>
      <c r="R138" s="61"/>
    </row>
    <row r="139" spans="1:18" x14ac:dyDescent="0.2">
      <c r="A139" s="32"/>
      <c r="B139" s="32"/>
      <c r="C139" s="32"/>
      <c r="D139" s="32"/>
      <c r="R139" s="61"/>
    </row>
    <row r="140" spans="1:18" x14ac:dyDescent="0.2">
      <c r="A140" s="32"/>
      <c r="B140" s="32"/>
      <c r="C140" s="32"/>
      <c r="D140" s="32"/>
      <c r="R140" s="61"/>
    </row>
    <row r="141" spans="1:18" x14ac:dyDescent="0.2">
      <c r="A141" s="32"/>
      <c r="B141" s="32"/>
      <c r="C141" s="32"/>
      <c r="D141" s="32"/>
      <c r="R141" s="61"/>
    </row>
    <row r="142" spans="1:18" x14ac:dyDescent="0.2">
      <c r="A142" s="32"/>
      <c r="B142" s="32"/>
      <c r="C142" s="32"/>
      <c r="D142" s="32"/>
      <c r="R142" s="61"/>
    </row>
    <row r="143" spans="1:18" x14ac:dyDescent="0.2">
      <c r="A143" s="32"/>
      <c r="B143" s="32"/>
      <c r="C143" s="32"/>
      <c r="D143" s="32"/>
      <c r="R143" s="61"/>
    </row>
    <row r="144" spans="1:18" x14ac:dyDescent="0.2">
      <c r="A144" s="32"/>
      <c r="B144" s="32"/>
      <c r="C144" s="32"/>
      <c r="D144" s="32"/>
      <c r="R144" s="61"/>
    </row>
    <row r="145" spans="1:18" x14ac:dyDescent="0.2">
      <c r="A145" s="32"/>
      <c r="B145" s="32"/>
      <c r="C145" s="32"/>
      <c r="D145" s="32"/>
      <c r="R145" s="61"/>
    </row>
    <row r="146" spans="1:18" x14ac:dyDescent="0.2">
      <c r="A146" s="32"/>
      <c r="B146" s="32"/>
      <c r="C146" s="32"/>
      <c r="D146" s="32"/>
      <c r="R146" s="61"/>
    </row>
    <row r="147" spans="1:18" x14ac:dyDescent="0.2">
      <c r="A147" s="32"/>
      <c r="B147" s="32"/>
      <c r="C147" s="32"/>
      <c r="D147" s="32"/>
      <c r="R147" s="61"/>
    </row>
    <row r="148" spans="1:18" x14ac:dyDescent="0.2">
      <c r="A148" s="32"/>
      <c r="B148" s="32"/>
      <c r="C148" s="32"/>
      <c r="D148" s="32"/>
      <c r="R148" s="61"/>
    </row>
    <row r="149" spans="1:18" x14ac:dyDescent="0.2">
      <c r="A149" s="32"/>
      <c r="B149" s="32"/>
      <c r="C149" s="32"/>
      <c r="D149" s="32"/>
      <c r="R149" s="61"/>
    </row>
    <row r="150" spans="1:18" x14ac:dyDescent="0.2">
      <c r="A150" s="32"/>
      <c r="B150" s="32"/>
      <c r="C150" s="32"/>
      <c r="D150" s="32"/>
      <c r="R150" s="61"/>
    </row>
    <row r="151" spans="1:18" x14ac:dyDescent="0.2">
      <c r="A151" s="32"/>
      <c r="B151" s="32"/>
      <c r="C151" s="32"/>
      <c r="D151" s="32"/>
    </row>
    <row r="152" spans="1:18" x14ac:dyDescent="0.2">
      <c r="A152" s="32"/>
      <c r="B152" s="32"/>
      <c r="C152" s="32"/>
      <c r="D152" s="32"/>
    </row>
    <row r="153" spans="1:18" x14ac:dyDescent="0.2">
      <c r="A153" s="32"/>
      <c r="B153" s="32"/>
      <c r="C153" s="32"/>
      <c r="D153" s="32"/>
    </row>
    <row r="154" spans="1:18" x14ac:dyDescent="0.2">
      <c r="A154" s="32"/>
      <c r="B154" s="32"/>
      <c r="C154" s="32"/>
      <c r="D154" s="32"/>
    </row>
    <row r="155" spans="1:18" x14ac:dyDescent="0.2">
      <c r="A155" s="32"/>
      <c r="B155" s="32"/>
      <c r="C155" s="32"/>
      <c r="D155" s="32"/>
    </row>
    <row r="156" spans="1:18" x14ac:dyDescent="0.2">
      <c r="A156" s="32"/>
      <c r="B156" s="32"/>
      <c r="C156" s="32"/>
      <c r="D156" s="32"/>
    </row>
    <row r="157" spans="1:18" x14ac:dyDescent="0.2">
      <c r="A157" s="32"/>
      <c r="B157" s="32"/>
      <c r="C157" s="32"/>
      <c r="D157" s="32"/>
    </row>
    <row r="158" spans="1:18" x14ac:dyDescent="0.2">
      <c r="A158" s="32"/>
      <c r="B158" s="32"/>
      <c r="C158" s="32"/>
      <c r="D158" s="32"/>
    </row>
    <row r="159" spans="1:18" x14ac:dyDescent="0.2">
      <c r="A159" s="32"/>
      <c r="B159" s="32"/>
      <c r="C159" s="32"/>
      <c r="D159" s="32"/>
    </row>
    <row r="160" spans="1:18" x14ac:dyDescent="0.2">
      <c r="A160" s="32"/>
      <c r="B160" s="32"/>
      <c r="C160" s="32"/>
      <c r="D160" s="32"/>
    </row>
    <row r="161" spans="1:4" x14ac:dyDescent="0.2">
      <c r="A161" s="32"/>
      <c r="B161" s="32"/>
      <c r="C161" s="32"/>
      <c r="D161" s="32"/>
    </row>
    <row r="162" spans="1:4" x14ac:dyDescent="0.2">
      <c r="A162" s="32"/>
      <c r="B162" s="32"/>
      <c r="C162" s="32"/>
      <c r="D162" s="32"/>
    </row>
    <row r="163" spans="1:4" x14ac:dyDescent="0.2">
      <c r="A163" s="32"/>
      <c r="B163" s="32"/>
      <c r="C163" s="32"/>
      <c r="D163" s="32"/>
    </row>
    <row r="164" spans="1:4" x14ac:dyDescent="0.2">
      <c r="A164" s="32"/>
      <c r="B164" s="32"/>
      <c r="C164" s="32"/>
      <c r="D164" s="32"/>
    </row>
    <row r="165" spans="1:4" x14ac:dyDescent="0.2">
      <c r="A165" s="32"/>
      <c r="B165" s="32"/>
      <c r="C165" s="32"/>
      <c r="D165" s="32"/>
    </row>
    <row r="166" spans="1:4" x14ac:dyDescent="0.2">
      <c r="A166" s="32"/>
      <c r="B166" s="32"/>
      <c r="C166" s="32"/>
      <c r="D166" s="32"/>
    </row>
    <row r="167" spans="1:4" x14ac:dyDescent="0.2">
      <c r="A167" s="32"/>
      <c r="B167" s="32"/>
      <c r="C167" s="32"/>
      <c r="D167" s="32"/>
    </row>
    <row r="168" spans="1:4" x14ac:dyDescent="0.2">
      <c r="A168" s="32"/>
      <c r="B168" s="32"/>
      <c r="C168" s="32"/>
      <c r="D168" s="32"/>
    </row>
    <row r="169" spans="1:4" x14ac:dyDescent="0.2">
      <c r="A169" s="32"/>
      <c r="B169" s="32"/>
      <c r="C169" s="32"/>
      <c r="D169" s="32"/>
    </row>
    <row r="170" spans="1:4" x14ac:dyDescent="0.2">
      <c r="A170" s="32"/>
      <c r="B170" s="32"/>
      <c r="C170" s="32"/>
      <c r="D170" s="32"/>
    </row>
    <row r="171" spans="1:4" x14ac:dyDescent="0.2">
      <c r="A171" s="32"/>
      <c r="B171" s="32"/>
      <c r="C171" s="32"/>
      <c r="D171" s="32"/>
    </row>
    <row r="172" spans="1:4" x14ac:dyDescent="0.2">
      <c r="A172" s="32"/>
      <c r="B172" s="32"/>
      <c r="C172" s="32"/>
      <c r="D172" s="32"/>
    </row>
    <row r="173" spans="1:4" x14ac:dyDescent="0.2">
      <c r="A173" s="32"/>
      <c r="B173" s="32"/>
      <c r="C173" s="32"/>
      <c r="D173" s="32"/>
    </row>
    <row r="174" spans="1:4" x14ac:dyDescent="0.2">
      <c r="A174" s="32"/>
      <c r="B174" s="32"/>
      <c r="C174" s="32"/>
      <c r="D174" s="32"/>
    </row>
    <row r="175" spans="1:4" x14ac:dyDescent="0.2">
      <c r="A175" s="32"/>
      <c r="B175" s="32"/>
      <c r="C175" s="32"/>
      <c r="D175" s="32"/>
    </row>
    <row r="176" spans="1:4" x14ac:dyDescent="0.2">
      <c r="A176" s="32"/>
      <c r="B176" s="32"/>
      <c r="C176" s="32"/>
      <c r="D176" s="32"/>
    </row>
    <row r="177" spans="1:4" x14ac:dyDescent="0.2">
      <c r="A177" s="32"/>
      <c r="B177" s="32"/>
      <c r="C177" s="32"/>
      <c r="D177" s="32"/>
    </row>
    <row r="178" spans="1:4" x14ac:dyDescent="0.2">
      <c r="A178" s="32"/>
      <c r="B178" s="32"/>
      <c r="C178" s="32"/>
      <c r="D178" s="32"/>
    </row>
    <row r="179" spans="1:4" x14ac:dyDescent="0.2">
      <c r="A179" s="32"/>
      <c r="B179" s="32"/>
      <c r="C179" s="32"/>
      <c r="D179" s="32"/>
    </row>
    <row r="180" spans="1:4" x14ac:dyDescent="0.2">
      <c r="A180" s="32"/>
      <c r="B180" s="32"/>
      <c r="C180" s="32"/>
      <c r="D180" s="32"/>
    </row>
    <row r="181" spans="1:4" x14ac:dyDescent="0.2">
      <c r="A181" s="32"/>
      <c r="B181" s="32"/>
      <c r="C181" s="32"/>
      <c r="D181" s="32"/>
    </row>
    <row r="182" spans="1:4" x14ac:dyDescent="0.2">
      <c r="A182" s="32"/>
      <c r="B182" s="32"/>
      <c r="C182" s="32"/>
      <c r="D182" s="32"/>
    </row>
    <row r="183" spans="1:4" x14ac:dyDescent="0.2">
      <c r="A183" s="32"/>
      <c r="B183" s="32"/>
      <c r="C183" s="32"/>
      <c r="D183" s="32"/>
    </row>
    <row r="184" spans="1:4" x14ac:dyDescent="0.2">
      <c r="A184" s="32"/>
      <c r="B184" s="32"/>
      <c r="C184" s="32"/>
      <c r="D184" s="32"/>
    </row>
    <row r="185" spans="1:4" x14ac:dyDescent="0.2">
      <c r="A185" s="32"/>
      <c r="B185" s="32"/>
      <c r="C185" s="32"/>
      <c r="D185" s="32"/>
    </row>
    <row r="186" spans="1:4" x14ac:dyDescent="0.2">
      <c r="A186" s="32"/>
      <c r="B186" s="32"/>
      <c r="C186" s="32"/>
      <c r="D186" s="32"/>
    </row>
    <row r="187" spans="1:4" x14ac:dyDescent="0.2">
      <c r="A187" s="32"/>
      <c r="B187" s="32"/>
      <c r="C187" s="32"/>
      <c r="D187" s="32"/>
    </row>
    <row r="188" spans="1:4" x14ac:dyDescent="0.2">
      <c r="A188" s="32"/>
      <c r="B188" s="32"/>
      <c r="C188" s="32"/>
      <c r="D188" s="32"/>
    </row>
    <row r="189" spans="1:4" x14ac:dyDescent="0.2">
      <c r="A189" s="32"/>
      <c r="B189" s="32"/>
      <c r="C189" s="32"/>
      <c r="D189" s="32"/>
    </row>
    <row r="190" spans="1:4" x14ac:dyDescent="0.2">
      <c r="A190" s="32"/>
      <c r="B190" s="32"/>
      <c r="C190" s="32"/>
      <c r="D190" s="32"/>
    </row>
    <row r="191" spans="1:4" x14ac:dyDescent="0.2">
      <c r="A191" s="32"/>
      <c r="B191" s="32"/>
      <c r="C191" s="32"/>
      <c r="D191" s="32"/>
    </row>
    <row r="192" spans="1:4" x14ac:dyDescent="0.2">
      <c r="A192" s="32"/>
      <c r="B192" s="32"/>
      <c r="C192" s="32"/>
      <c r="D192" s="32"/>
    </row>
    <row r="193" spans="1:4" x14ac:dyDescent="0.2">
      <c r="A193" s="32"/>
      <c r="B193" s="32"/>
      <c r="C193" s="32"/>
      <c r="D193" s="32"/>
    </row>
    <row r="194" spans="1:4" x14ac:dyDescent="0.2">
      <c r="A194" s="32"/>
      <c r="B194" s="32"/>
      <c r="C194" s="32"/>
      <c r="D194" s="32"/>
    </row>
    <row r="195" spans="1:4" x14ac:dyDescent="0.2">
      <c r="A195" s="32"/>
      <c r="B195" s="32"/>
      <c r="C195" s="32"/>
      <c r="D195" s="32"/>
    </row>
    <row r="196" spans="1:4" x14ac:dyDescent="0.2">
      <c r="A196" s="32"/>
      <c r="B196" s="32"/>
      <c r="C196" s="32"/>
      <c r="D196" s="32"/>
    </row>
    <row r="197" spans="1:4" x14ac:dyDescent="0.2">
      <c r="A197" s="32"/>
      <c r="B197" s="32"/>
      <c r="C197" s="32"/>
      <c r="D197" s="32"/>
    </row>
    <row r="198" spans="1:4" x14ac:dyDescent="0.2">
      <c r="A198" s="32"/>
      <c r="B198" s="32"/>
      <c r="C198" s="32"/>
      <c r="D198" s="32"/>
    </row>
    <row r="199" spans="1:4" x14ac:dyDescent="0.2">
      <c r="A199" s="32"/>
      <c r="B199" s="32"/>
      <c r="C199" s="32"/>
      <c r="D199" s="32"/>
    </row>
    <row r="200" spans="1:4" x14ac:dyDescent="0.2">
      <c r="A200" s="32"/>
      <c r="B200" s="32"/>
      <c r="C200" s="32"/>
      <c r="D200" s="32"/>
    </row>
    <row r="201" spans="1:4" x14ac:dyDescent="0.2">
      <c r="A201" s="32"/>
      <c r="B201" s="32"/>
      <c r="C201" s="32"/>
      <c r="D201" s="32"/>
    </row>
    <row r="202" spans="1:4" x14ac:dyDescent="0.2">
      <c r="A202" s="32"/>
      <c r="B202" s="32"/>
      <c r="C202" s="32"/>
      <c r="D202" s="32"/>
    </row>
    <row r="203" spans="1:4" x14ac:dyDescent="0.2">
      <c r="A203" s="32"/>
      <c r="B203" s="32"/>
      <c r="C203" s="32"/>
      <c r="D203" s="32"/>
    </row>
    <row r="204" spans="1:4" x14ac:dyDescent="0.2">
      <c r="A204" s="32"/>
      <c r="B204" s="32"/>
      <c r="C204" s="32"/>
      <c r="D204" s="32"/>
    </row>
    <row r="205" spans="1:4" x14ac:dyDescent="0.2">
      <c r="A205" s="32"/>
      <c r="B205" s="32"/>
      <c r="C205" s="32"/>
      <c r="D205" s="32"/>
    </row>
    <row r="206" spans="1:4" x14ac:dyDescent="0.2">
      <c r="A206" s="32"/>
      <c r="B206" s="32"/>
      <c r="C206" s="32"/>
      <c r="D206" s="32"/>
    </row>
    <row r="207" spans="1:4" x14ac:dyDescent="0.2">
      <c r="A207" s="32"/>
      <c r="B207" s="32"/>
      <c r="C207" s="32"/>
      <c r="D207" s="32"/>
    </row>
    <row r="208" spans="1:4" x14ac:dyDescent="0.2">
      <c r="A208" s="32"/>
      <c r="B208" s="32"/>
      <c r="C208" s="32"/>
      <c r="D208" s="32"/>
    </row>
    <row r="209" spans="1:4" x14ac:dyDescent="0.2">
      <c r="A209" s="32"/>
      <c r="B209" s="32"/>
      <c r="C209" s="32"/>
      <c r="D209" s="32"/>
    </row>
    <row r="210" spans="1:4" x14ac:dyDescent="0.2">
      <c r="A210" s="32"/>
      <c r="B210" s="32"/>
      <c r="C210" s="32"/>
      <c r="D210" s="32"/>
    </row>
    <row r="211" spans="1:4" x14ac:dyDescent="0.2">
      <c r="A211" s="32"/>
      <c r="B211" s="32"/>
      <c r="C211" s="32"/>
      <c r="D211" s="32"/>
    </row>
    <row r="212" spans="1:4" x14ac:dyDescent="0.2">
      <c r="A212" s="32"/>
      <c r="B212" s="32"/>
      <c r="C212" s="32"/>
      <c r="D212" s="32"/>
    </row>
    <row r="213" spans="1:4" x14ac:dyDescent="0.2">
      <c r="A213" s="32"/>
      <c r="B213" s="32"/>
      <c r="C213" s="32"/>
      <c r="D213" s="32"/>
    </row>
    <row r="214" spans="1:4" x14ac:dyDescent="0.2">
      <c r="A214" s="32"/>
      <c r="B214" s="32"/>
      <c r="C214" s="32"/>
      <c r="D214" s="32"/>
    </row>
    <row r="215" spans="1:4" x14ac:dyDescent="0.2">
      <c r="A215" s="32"/>
      <c r="B215" s="32"/>
      <c r="C215" s="32"/>
      <c r="D215" s="32"/>
    </row>
    <row r="216" spans="1:4" x14ac:dyDescent="0.2">
      <c r="A216" s="32"/>
      <c r="B216" s="32"/>
      <c r="C216" s="32"/>
      <c r="D216" s="32"/>
    </row>
    <row r="217" spans="1:4" x14ac:dyDescent="0.2">
      <c r="A217" s="32"/>
      <c r="B217" s="32"/>
      <c r="C217" s="32"/>
      <c r="D217" s="32"/>
    </row>
    <row r="218" spans="1:4" x14ac:dyDescent="0.2">
      <c r="A218" s="32"/>
      <c r="B218" s="32"/>
      <c r="C218" s="32"/>
      <c r="D218" s="32"/>
    </row>
    <row r="219" spans="1:4" x14ac:dyDescent="0.2">
      <c r="A219" s="32"/>
      <c r="B219" s="32"/>
      <c r="C219" s="32"/>
      <c r="D219" s="32"/>
    </row>
    <row r="220" spans="1:4" x14ac:dyDescent="0.2">
      <c r="A220" s="32"/>
      <c r="B220" s="32"/>
      <c r="C220" s="32"/>
      <c r="D220" s="32"/>
    </row>
    <row r="221" spans="1:4" x14ac:dyDescent="0.2">
      <c r="A221" s="32"/>
      <c r="B221" s="32"/>
      <c r="C221" s="32"/>
      <c r="D221" s="32"/>
    </row>
    <row r="222" spans="1:4" x14ac:dyDescent="0.2">
      <c r="A222" s="32"/>
      <c r="B222" s="32"/>
      <c r="C222" s="32"/>
      <c r="D222" s="32"/>
    </row>
    <row r="223" spans="1:4" x14ac:dyDescent="0.2">
      <c r="A223" s="32"/>
      <c r="B223" s="32"/>
      <c r="C223" s="32"/>
      <c r="D223" s="32"/>
    </row>
    <row r="224" spans="1:4" x14ac:dyDescent="0.2">
      <c r="A224" s="32"/>
      <c r="B224" s="32"/>
      <c r="C224" s="32"/>
      <c r="D224" s="32"/>
    </row>
    <row r="225" spans="1:4" x14ac:dyDescent="0.2">
      <c r="A225" s="32"/>
      <c r="B225" s="32"/>
      <c r="C225" s="32"/>
      <c r="D225" s="32"/>
    </row>
    <row r="226" spans="1:4" x14ac:dyDescent="0.2">
      <c r="A226" s="32"/>
      <c r="B226" s="32"/>
      <c r="C226" s="32"/>
      <c r="D226" s="32"/>
    </row>
    <row r="227" spans="1:4" x14ac:dyDescent="0.2">
      <c r="A227" s="32"/>
      <c r="B227" s="32"/>
      <c r="C227" s="32"/>
      <c r="D227" s="32"/>
    </row>
    <row r="228" spans="1:4" x14ac:dyDescent="0.2">
      <c r="A228" s="32"/>
      <c r="B228" s="32"/>
      <c r="C228" s="32"/>
      <c r="D228" s="32"/>
    </row>
    <row r="229" spans="1:4" x14ac:dyDescent="0.2">
      <c r="A229" s="32"/>
      <c r="B229" s="32"/>
      <c r="C229" s="32"/>
      <c r="D229" s="32"/>
    </row>
    <row r="230" spans="1:4" x14ac:dyDescent="0.2">
      <c r="A230" s="32"/>
      <c r="B230" s="32"/>
      <c r="C230" s="32"/>
      <c r="D230" s="32"/>
    </row>
    <row r="231" spans="1:4" x14ac:dyDescent="0.2">
      <c r="A231" s="32"/>
      <c r="B231" s="32"/>
      <c r="C231" s="32"/>
      <c r="D231" s="32"/>
    </row>
    <row r="232" spans="1:4" x14ac:dyDescent="0.2">
      <c r="A232" s="32"/>
      <c r="B232" s="32"/>
      <c r="C232" s="32"/>
      <c r="D232" s="32"/>
    </row>
    <row r="233" spans="1:4" x14ac:dyDescent="0.2">
      <c r="A233" s="32"/>
      <c r="B233" s="32"/>
      <c r="C233" s="32"/>
      <c r="D233" s="32"/>
    </row>
    <row r="234" spans="1:4" x14ac:dyDescent="0.2">
      <c r="A234" s="32"/>
      <c r="B234" s="32"/>
      <c r="C234" s="32"/>
      <c r="D234" s="32"/>
    </row>
    <row r="235" spans="1:4" x14ac:dyDescent="0.2">
      <c r="A235" s="32"/>
      <c r="B235" s="32"/>
      <c r="C235" s="32"/>
      <c r="D235" s="32"/>
    </row>
    <row r="236" spans="1:4" x14ac:dyDescent="0.2">
      <c r="A236" s="32"/>
      <c r="B236" s="32"/>
      <c r="C236" s="32"/>
      <c r="D236" s="32"/>
    </row>
    <row r="237" spans="1:4" x14ac:dyDescent="0.2">
      <c r="A237" s="32"/>
      <c r="B237" s="32"/>
      <c r="C237" s="32"/>
      <c r="D237" s="32"/>
    </row>
    <row r="238" spans="1:4" x14ac:dyDescent="0.2">
      <c r="A238" s="32"/>
      <c r="B238" s="32"/>
      <c r="C238" s="32"/>
      <c r="D238" s="32"/>
    </row>
    <row r="239" spans="1:4" x14ac:dyDescent="0.2">
      <c r="A239" s="32"/>
      <c r="B239" s="32"/>
      <c r="C239" s="32"/>
      <c r="D239" s="32"/>
    </row>
    <row r="240" spans="1:4" x14ac:dyDescent="0.2">
      <c r="A240" s="32"/>
      <c r="B240" s="32"/>
      <c r="C240" s="32"/>
      <c r="D240" s="32"/>
    </row>
    <row r="241" spans="1:4" x14ac:dyDescent="0.2">
      <c r="A241" s="32"/>
      <c r="B241" s="32"/>
      <c r="C241" s="32"/>
      <c r="D241" s="32"/>
    </row>
    <row r="242" spans="1:4" x14ac:dyDescent="0.2">
      <c r="A242" s="32"/>
      <c r="B242" s="32"/>
      <c r="C242" s="32"/>
      <c r="D242" s="32"/>
    </row>
    <row r="243" spans="1:4" x14ac:dyDescent="0.2">
      <c r="A243" s="32"/>
      <c r="B243" s="32"/>
      <c r="C243" s="32"/>
      <c r="D243" s="32"/>
    </row>
    <row r="244" spans="1:4" x14ac:dyDescent="0.2">
      <c r="A244" s="32"/>
      <c r="B244" s="32"/>
      <c r="C244" s="32"/>
      <c r="D244" s="32"/>
    </row>
    <row r="245" spans="1:4" x14ac:dyDescent="0.2">
      <c r="A245" s="32"/>
      <c r="B245" s="32"/>
      <c r="C245" s="32"/>
      <c r="D245" s="32"/>
    </row>
    <row r="246" spans="1:4" x14ac:dyDescent="0.2">
      <c r="A246" s="32"/>
      <c r="B246" s="32"/>
      <c r="C246" s="32"/>
      <c r="D246" s="32"/>
    </row>
    <row r="247" spans="1:4" x14ac:dyDescent="0.2">
      <c r="A247" s="32"/>
      <c r="B247" s="32"/>
      <c r="C247" s="32"/>
      <c r="D247" s="32"/>
    </row>
    <row r="248" spans="1:4" x14ac:dyDescent="0.2">
      <c r="A248" s="32"/>
      <c r="B248" s="32"/>
      <c r="C248" s="32"/>
      <c r="D248" s="32"/>
    </row>
    <row r="249" spans="1:4" x14ac:dyDescent="0.2">
      <c r="A249" s="32"/>
      <c r="B249" s="32"/>
      <c r="C249" s="32"/>
      <c r="D249" s="32"/>
    </row>
    <row r="250" spans="1:4" x14ac:dyDescent="0.2">
      <c r="A250" s="32"/>
      <c r="B250" s="32"/>
      <c r="C250" s="32"/>
      <c r="D250" s="32"/>
    </row>
    <row r="251" spans="1:4" x14ac:dyDescent="0.2">
      <c r="A251" s="32"/>
      <c r="B251" s="32"/>
      <c r="C251" s="32"/>
      <c r="D251" s="32"/>
    </row>
    <row r="252" spans="1:4" x14ac:dyDescent="0.2">
      <c r="A252" s="32"/>
      <c r="B252" s="32"/>
      <c r="C252" s="32"/>
      <c r="D252" s="32"/>
    </row>
    <row r="253" spans="1:4" x14ac:dyDescent="0.2">
      <c r="A253" s="32"/>
      <c r="B253" s="32"/>
      <c r="C253" s="32"/>
      <c r="D253" s="32"/>
    </row>
    <row r="254" spans="1:4" x14ac:dyDescent="0.2">
      <c r="A254" s="32"/>
      <c r="B254" s="32"/>
      <c r="C254" s="32"/>
      <c r="D254" s="32"/>
    </row>
    <row r="255" spans="1:4" x14ac:dyDescent="0.2">
      <c r="A255" s="32"/>
      <c r="B255" s="32"/>
      <c r="C255" s="32"/>
      <c r="D255" s="32"/>
    </row>
    <row r="256" spans="1:4" x14ac:dyDescent="0.2">
      <c r="A256" s="32"/>
      <c r="B256" s="32"/>
      <c r="C256" s="32"/>
      <c r="D256" s="32"/>
    </row>
    <row r="257" spans="1:4" x14ac:dyDescent="0.2">
      <c r="A257" s="32"/>
      <c r="B257" s="32"/>
      <c r="C257" s="32"/>
      <c r="D257" s="32"/>
    </row>
    <row r="258" spans="1:4" x14ac:dyDescent="0.2">
      <c r="A258" s="32"/>
      <c r="B258" s="32"/>
      <c r="C258" s="32"/>
      <c r="D258" s="32"/>
    </row>
    <row r="259" spans="1:4" x14ac:dyDescent="0.2">
      <c r="A259" s="32"/>
      <c r="B259" s="32"/>
      <c r="C259" s="32"/>
      <c r="D259" s="32"/>
    </row>
    <row r="260" spans="1:4" x14ac:dyDescent="0.2">
      <c r="A260" s="32"/>
      <c r="B260" s="32"/>
      <c r="C260" s="32"/>
      <c r="D260" s="32"/>
    </row>
    <row r="261" spans="1:4" x14ac:dyDescent="0.2">
      <c r="A261" s="32"/>
      <c r="B261" s="32"/>
      <c r="C261" s="32"/>
      <c r="D261" s="32"/>
    </row>
    <row r="262" spans="1:4" x14ac:dyDescent="0.2">
      <c r="A262" s="32"/>
      <c r="B262" s="32"/>
      <c r="C262" s="32"/>
      <c r="D262" s="32"/>
    </row>
    <row r="263" spans="1:4" x14ac:dyDescent="0.2">
      <c r="A263" s="32"/>
      <c r="B263" s="32"/>
      <c r="C263" s="32"/>
      <c r="D263" s="32"/>
    </row>
    <row r="264" spans="1:4" x14ac:dyDescent="0.2">
      <c r="A264" s="32"/>
      <c r="B264" s="32"/>
      <c r="C264" s="32"/>
      <c r="D264" s="32"/>
    </row>
    <row r="265" spans="1:4" x14ac:dyDescent="0.2">
      <c r="A265" s="32"/>
      <c r="B265" s="32"/>
      <c r="C265" s="32"/>
      <c r="D265" s="32"/>
    </row>
    <row r="266" spans="1:4" x14ac:dyDescent="0.2">
      <c r="A266" s="32"/>
      <c r="B266" s="32"/>
      <c r="C266" s="32"/>
      <c r="D266" s="32"/>
    </row>
    <row r="267" spans="1:4" x14ac:dyDescent="0.2">
      <c r="A267" s="32"/>
      <c r="B267" s="32"/>
      <c r="C267" s="32"/>
      <c r="D267" s="32"/>
    </row>
    <row r="268" spans="1:4" x14ac:dyDescent="0.2">
      <c r="A268" s="32"/>
      <c r="B268" s="32"/>
      <c r="C268" s="32"/>
      <c r="D268" s="32"/>
    </row>
    <row r="269" spans="1:4" x14ac:dyDescent="0.2">
      <c r="A269" s="32"/>
      <c r="B269" s="32"/>
      <c r="C269" s="32"/>
      <c r="D269" s="32"/>
    </row>
    <row r="270" spans="1:4" x14ac:dyDescent="0.2">
      <c r="A270" s="32"/>
      <c r="B270" s="32"/>
      <c r="C270" s="32"/>
      <c r="D270" s="32"/>
    </row>
    <row r="271" spans="1:4" x14ac:dyDescent="0.2">
      <c r="A271" s="32"/>
      <c r="B271" s="32"/>
      <c r="C271" s="32"/>
      <c r="D271" s="32"/>
    </row>
    <row r="272" spans="1:4" x14ac:dyDescent="0.2">
      <c r="A272" s="32"/>
      <c r="B272" s="32"/>
      <c r="C272" s="32"/>
      <c r="D272" s="32"/>
    </row>
    <row r="273" spans="1:4" x14ac:dyDescent="0.2">
      <c r="A273" s="32"/>
      <c r="B273" s="32"/>
      <c r="C273" s="32"/>
      <c r="D273" s="32"/>
    </row>
    <row r="274" spans="1:4" x14ac:dyDescent="0.2">
      <c r="A274" s="32"/>
      <c r="B274" s="32"/>
      <c r="C274" s="32"/>
      <c r="D274" s="32"/>
    </row>
    <row r="275" spans="1:4" x14ac:dyDescent="0.2">
      <c r="A275" s="32"/>
      <c r="B275" s="32"/>
      <c r="C275" s="32"/>
      <c r="D275" s="32"/>
    </row>
    <row r="276" spans="1:4" x14ac:dyDescent="0.2">
      <c r="A276" s="32"/>
      <c r="B276" s="32"/>
      <c r="C276" s="32"/>
      <c r="D276" s="32"/>
    </row>
    <row r="277" spans="1:4" x14ac:dyDescent="0.2">
      <c r="A277" s="32"/>
      <c r="B277" s="32"/>
      <c r="C277" s="32"/>
      <c r="D277" s="32"/>
    </row>
    <row r="278" spans="1:4" x14ac:dyDescent="0.2">
      <c r="A278" s="32"/>
      <c r="B278" s="32"/>
      <c r="C278" s="32"/>
      <c r="D278" s="32"/>
    </row>
    <row r="279" spans="1:4" x14ac:dyDescent="0.2">
      <c r="A279" s="32"/>
      <c r="B279" s="32"/>
      <c r="C279" s="32"/>
      <c r="D279" s="32"/>
    </row>
    <row r="280" spans="1:4" x14ac:dyDescent="0.2">
      <c r="A280" s="32"/>
      <c r="B280" s="32"/>
      <c r="C280" s="32"/>
      <c r="D280" s="32"/>
    </row>
    <row r="281" spans="1:4" x14ac:dyDescent="0.2">
      <c r="A281" s="32"/>
      <c r="B281" s="32"/>
      <c r="C281" s="32"/>
      <c r="D281" s="32"/>
    </row>
    <row r="282" spans="1:4" x14ac:dyDescent="0.2">
      <c r="A282" s="32"/>
      <c r="B282" s="32"/>
      <c r="C282" s="32"/>
      <c r="D282" s="32"/>
    </row>
    <row r="283" spans="1:4" x14ac:dyDescent="0.2">
      <c r="A283" s="32"/>
      <c r="B283" s="32"/>
      <c r="C283" s="32"/>
      <c r="D283" s="32"/>
    </row>
    <row r="284" spans="1:4" x14ac:dyDescent="0.2">
      <c r="A284" s="32"/>
      <c r="B284" s="32"/>
      <c r="C284" s="32"/>
      <c r="D284" s="32"/>
    </row>
    <row r="285" spans="1:4" x14ac:dyDescent="0.2">
      <c r="A285" s="32"/>
      <c r="B285" s="32"/>
      <c r="C285" s="32"/>
      <c r="D285" s="32"/>
    </row>
    <row r="286" spans="1:4" x14ac:dyDescent="0.2">
      <c r="A286" s="32"/>
      <c r="B286" s="32"/>
      <c r="C286" s="32"/>
      <c r="D286" s="32"/>
    </row>
    <row r="287" spans="1:4" x14ac:dyDescent="0.2">
      <c r="A287" s="32"/>
      <c r="B287" s="32"/>
      <c r="C287" s="32"/>
      <c r="D287" s="32"/>
    </row>
    <row r="288" spans="1:4" x14ac:dyDescent="0.2">
      <c r="A288" s="32"/>
      <c r="B288" s="32"/>
      <c r="C288" s="32"/>
      <c r="D288" s="32"/>
    </row>
    <row r="289" spans="1:4" x14ac:dyDescent="0.2">
      <c r="A289" s="32"/>
      <c r="B289" s="32"/>
      <c r="C289" s="32"/>
      <c r="D289" s="32"/>
    </row>
    <row r="290" spans="1:4" x14ac:dyDescent="0.2">
      <c r="A290" s="32"/>
      <c r="B290" s="32"/>
      <c r="C290" s="32"/>
      <c r="D290" s="32"/>
    </row>
    <row r="291" spans="1:4" x14ac:dyDescent="0.2">
      <c r="A291" s="32"/>
      <c r="B291" s="32"/>
      <c r="C291" s="32"/>
      <c r="D291" s="32"/>
    </row>
    <row r="292" spans="1:4" x14ac:dyDescent="0.2">
      <c r="A292" s="32"/>
      <c r="B292" s="32"/>
      <c r="C292" s="32"/>
      <c r="D292" s="32"/>
    </row>
    <row r="293" spans="1:4" x14ac:dyDescent="0.2">
      <c r="A293" s="32"/>
      <c r="B293" s="32"/>
      <c r="C293" s="32"/>
      <c r="D293" s="32"/>
    </row>
    <row r="294" spans="1:4" x14ac:dyDescent="0.2">
      <c r="A294" s="32"/>
      <c r="B294" s="32"/>
      <c r="C294" s="32"/>
      <c r="D294" s="32"/>
    </row>
    <row r="295" spans="1:4" x14ac:dyDescent="0.2">
      <c r="A295" s="32"/>
      <c r="B295" s="32"/>
      <c r="C295" s="32"/>
      <c r="D295" s="32"/>
    </row>
    <row r="296" spans="1:4" x14ac:dyDescent="0.2">
      <c r="A296" s="32"/>
      <c r="B296" s="32"/>
      <c r="C296" s="32"/>
      <c r="D296" s="32"/>
    </row>
    <row r="297" spans="1:4" x14ac:dyDescent="0.2">
      <c r="A297" s="32"/>
      <c r="B297" s="32"/>
      <c r="C297" s="32"/>
      <c r="D297" s="32"/>
    </row>
    <row r="298" spans="1:4" x14ac:dyDescent="0.2">
      <c r="A298" s="32"/>
      <c r="B298" s="32"/>
      <c r="C298" s="32"/>
      <c r="D298" s="32"/>
    </row>
    <row r="299" spans="1:4" x14ac:dyDescent="0.2">
      <c r="A299" s="32"/>
      <c r="B299" s="32"/>
      <c r="C299" s="32"/>
      <c r="D299" s="32"/>
    </row>
    <row r="300" spans="1:4" x14ac:dyDescent="0.2">
      <c r="A300" s="32"/>
      <c r="B300" s="32"/>
      <c r="C300" s="32"/>
      <c r="D300" s="32"/>
    </row>
    <row r="301" spans="1:4" x14ac:dyDescent="0.2">
      <c r="A301" s="32"/>
      <c r="B301" s="32"/>
      <c r="C301" s="32"/>
      <c r="D301" s="32"/>
    </row>
    <row r="302" spans="1:4" x14ac:dyDescent="0.2">
      <c r="A302" s="32"/>
      <c r="B302" s="32"/>
      <c r="C302" s="32"/>
      <c r="D302" s="32"/>
    </row>
    <row r="303" spans="1:4" x14ac:dyDescent="0.2">
      <c r="A303" s="32"/>
      <c r="B303" s="32"/>
      <c r="C303" s="32"/>
      <c r="D303" s="32"/>
    </row>
    <row r="304" spans="1:4" x14ac:dyDescent="0.2">
      <c r="A304" s="32"/>
      <c r="B304" s="32"/>
      <c r="C304" s="32"/>
      <c r="D304" s="32"/>
    </row>
    <row r="305" spans="1:4" x14ac:dyDescent="0.2">
      <c r="A305" s="32"/>
      <c r="B305" s="32"/>
      <c r="C305" s="32"/>
      <c r="D305" s="32"/>
    </row>
    <row r="306" spans="1:4" x14ac:dyDescent="0.2">
      <c r="A306" s="32"/>
      <c r="B306" s="32"/>
      <c r="C306" s="32"/>
      <c r="D306" s="32"/>
    </row>
    <row r="307" spans="1:4" x14ac:dyDescent="0.2">
      <c r="A307" s="32"/>
      <c r="B307" s="32"/>
      <c r="C307" s="32"/>
      <c r="D307" s="32"/>
    </row>
    <row r="308" spans="1:4" x14ac:dyDescent="0.2">
      <c r="A308" s="32"/>
      <c r="B308" s="32"/>
      <c r="C308" s="32"/>
      <c r="D308" s="32"/>
    </row>
    <row r="309" spans="1:4" x14ac:dyDescent="0.2">
      <c r="A309" s="32"/>
      <c r="B309" s="32"/>
      <c r="C309" s="32"/>
      <c r="D309" s="32"/>
    </row>
    <row r="310" spans="1:4" x14ac:dyDescent="0.2">
      <c r="A310" s="32"/>
      <c r="B310" s="32"/>
      <c r="C310" s="32"/>
      <c r="D310" s="32"/>
    </row>
    <row r="311" spans="1:4" x14ac:dyDescent="0.2">
      <c r="A311" s="32"/>
      <c r="B311" s="32"/>
      <c r="C311" s="32"/>
      <c r="D311" s="32"/>
    </row>
    <row r="312" spans="1:4" x14ac:dyDescent="0.2">
      <c r="A312" s="32"/>
      <c r="B312" s="32"/>
      <c r="C312" s="32"/>
      <c r="D312" s="32"/>
    </row>
    <row r="313" spans="1:4" x14ac:dyDescent="0.2">
      <c r="A313" s="32"/>
      <c r="B313" s="32"/>
      <c r="C313" s="32"/>
      <c r="D313" s="32"/>
    </row>
    <row r="314" spans="1:4" x14ac:dyDescent="0.2">
      <c r="A314" s="32"/>
      <c r="B314" s="32"/>
      <c r="C314" s="32"/>
      <c r="D314" s="32"/>
    </row>
    <row r="315" spans="1:4" x14ac:dyDescent="0.2">
      <c r="A315" s="32"/>
      <c r="B315" s="32"/>
      <c r="C315" s="32"/>
      <c r="D315" s="32"/>
    </row>
    <row r="316" spans="1:4" x14ac:dyDescent="0.2">
      <c r="A316" s="32"/>
      <c r="B316" s="32"/>
      <c r="C316" s="32"/>
      <c r="D316" s="32"/>
    </row>
    <row r="317" spans="1:4" x14ac:dyDescent="0.2">
      <c r="A317" s="32"/>
      <c r="B317" s="32"/>
      <c r="C317" s="32"/>
      <c r="D317" s="32"/>
    </row>
    <row r="318" spans="1:4" x14ac:dyDescent="0.2">
      <c r="A318" s="32"/>
      <c r="B318" s="32"/>
      <c r="C318" s="32"/>
      <c r="D318" s="32"/>
    </row>
    <row r="319" spans="1:4" x14ac:dyDescent="0.2">
      <c r="A319" s="32"/>
      <c r="B319" s="32"/>
      <c r="C319" s="32"/>
      <c r="D319" s="32"/>
    </row>
    <row r="320" spans="1:4" x14ac:dyDescent="0.2">
      <c r="A320" s="32"/>
      <c r="B320" s="32"/>
      <c r="C320" s="32"/>
      <c r="D320" s="32"/>
    </row>
    <row r="321" spans="1:4" x14ac:dyDescent="0.2">
      <c r="A321" s="32"/>
      <c r="B321" s="32"/>
      <c r="C321" s="32"/>
      <c r="D321" s="32"/>
    </row>
    <row r="322" spans="1:4" x14ac:dyDescent="0.2">
      <c r="A322" s="32"/>
      <c r="B322" s="32"/>
      <c r="C322" s="32"/>
      <c r="D322" s="32"/>
    </row>
    <row r="323" spans="1:4" x14ac:dyDescent="0.2">
      <c r="A323" s="32"/>
      <c r="B323" s="32"/>
      <c r="C323" s="32"/>
      <c r="D323" s="32"/>
    </row>
    <row r="324" spans="1:4" x14ac:dyDescent="0.2">
      <c r="A324" s="32"/>
      <c r="B324" s="32"/>
      <c r="C324" s="32"/>
      <c r="D324" s="32"/>
    </row>
    <row r="325" spans="1:4" x14ac:dyDescent="0.2">
      <c r="A325" s="32"/>
      <c r="B325" s="32"/>
      <c r="C325" s="32"/>
      <c r="D325" s="32"/>
    </row>
    <row r="326" spans="1:4" x14ac:dyDescent="0.2">
      <c r="A326" s="32"/>
      <c r="B326" s="32"/>
      <c r="C326" s="32"/>
      <c r="D326" s="32"/>
    </row>
    <row r="327" spans="1:4" x14ac:dyDescent="0.2">
      <c r="A327" s="32"/>
      <c r="B327" s="32"/>
      <c r="C327" s="32"/>
      <c r="D327" s="32"/>
    </row>
    <row r="328" spans="1:4" x14ac:dyDescent="0.2">
      <c r="A328" s="32"/>
      <c r="B328" s="32"/>
      <c r="C328" s="32"/>
      <c r="D328" s="32"/>
    </row>
    <row r="329" spans="1:4" x14ac:dyDescent="0.2">
      <c r="A329" s="32"/>
      <c r="B329" s="32"/>
      <c r="C329" s="32"/>
      <c r="D329" s="32"/>
    </row>
    <row r="330" spans="1:4" x14ac:dyDescent="0.2">
      <c r="A330" s="32"/>
      <c r="B330" s="32"/>
      <c r="C330" s="32"/>
      <c r="D330" s="32"/>
    </row>
    <row r="331" spans="1:4" x14ac:dyDescent="0.2">
      <c r="A331" s="32"/>
      <c r="B331" s="32"/>
      <c r="C331" s="32"/>
      <c r="D331" s="32"/>
    </row>
    <row r="332" spans="1:4" x14ac:dyDescent="0.2">
      <c r="A332" s="32"/>
      <c r="B332" s="32"/>
      <c r="C332" s="32"/>
      <c r="D332" s="32"/>
    </row>
    <row r="333" spans="1:4" x14ac:dyDescent="0.2">
      <c r="A333" s="32"/>
      <c r="B333" s="32"/>
      <c r="C333" s="32"/>
      <c r="D333" s="32"/>
    </row>
    <row r="334" spans="1:4" x14ac:dyDescent="0.2">
      <c r="A334" s="32"/>
      <c r="B334" s="32"/>
      <c r="C334" s="32"/>
      <c r="D334" s="32"/>
    </row>
    <row r="335" spans="1:4" x14ac:dyDescent="0.2">
      <c r="A335" s="32"/>
      <c r="B335" s="32"/>
      <c r="C335" s="32"/>
      <c r="D335" s="32"/>
    </row>
    <row r="336" spans="1:4" x14ac:dyDescent="0.2">
      <c r="A336" s="32"/>
      <c r="B336" s="32"/>
      <c r="C336" s="32"/>
      <c r="D336" s="32"/>
    </row>
    <row r="337" spans="1:4" x14ac:dyDescent="0.2">
      <c r="A337" s="32"/>
      <c r="B337" s="32"/>
      <c r="C337" s="32"/>
      <c r="D337" s="32"/>
    </row>
    <row r="338" spans="1:4" x14ac:dyDescent="0.2">
      <c r="A338" s="32"/>
      <c r="B338" s="32"/>
      <c r="C338" s="32"/>
      <c r="D338" s="32"/>
    </row>
    <row r="339" spans="1:4" x14ac:dyDescent="0.2">
      <c r="A339" s="32"/>
      <c r="B339" s="32"/>
      <c r="C339" s="32"/>
      <c r="D339" s="32"/>
    </row>
    <row r="340" spans="1:4" x14ac:dyDescent="0.2">
      <c r="A340" s="32"/>
      <c r="B340" s="32"/>
      <c r="C340" s="32"/>
      <c r="D340" s="32"/>
    </row>
    <row r="341" spans="1:4" x14ac:dyDescent="0.2">
      <c r="A341" s="32"/>
      <c r="B341" s="32"/>
      <c r="C341" s="32"/>
      <c r="D341" s="32"/>
    </row>
    <row r="342" spans="1:4" x14ac:dyDescent="0.2">
      <c r="A342" s="32"/>
      <c r="B342" s="32"/>
      <c r="C342" s="32"/>
      <c r="D342" s="32"/>
    </row>
    <row r="343" spans="1:4" x14ac:dyDescent="0.2">
      <c r="A343" s="32"/>
      <c r="B343" s="32"/>
      <c r="C343" s="32"/>
      <c r="D343" s="32"/>
    </row>
    <row r="344" spans="1:4" x14ac:dyDescent="0.2">
      <c r="A344" s="32"/>
      <c r="B344" s="32"/>
      <c r="C344" s="32"/>
      <c r="D344" s="32"/>
    </row>
    <row r="345" spans="1:4" x14ac:dyDescent="0.2">
      <c r="A345" s="32"/>
      <c r="B345" s="32"/>
      <c r="C345" s="32"/>
      <c r="D345" s="32"/>
    </row>
    <row r="346" spans="1:4" x14ac:dyDescent="0.2">
      <c r="A346" s="32"/>
      <c r="B346" s="32"/>
      <c r="C346" s="32"/>
      <c r="D346" s="32"/>
    </row>
    <row r="347" spans="1:4" x14ac:dyDescent="0.2">
      <c r="A347" s="32"/>
      <c r="B347" s="32"/>
      <c r="C347" s="32"/>
      <c r="D347" s="32"/>
    </row>
    <row r="348" spans="1:4" x14ac:dyDescent="0.2">
      <c r="A348" s="32"/>
      <c r="B348" s="32"/>
      <c r="C348" s="32"/>
      <c r="D348" s="32"/>
    </row>
    <row r="349" spans="1:4" x14ac:dyDescent="0.2">
      <c r="A349" s="32"/>
      <c r="B349" s="32"/>
      <c r="C349" s="32"/>
      <c r="D349" s="32"/>
    </row>
    <row r="350" spans="1:4" x14ac:dyDescent="0.2">
      <c r="A350" s="32"/>
      <c r="B350" s="32"/>
      <c r="C350" s="32"/>
      <c r="D350" s="32"/>
    </row>
    <row r="351" spans="1:4" x14ac:dyDescent="0.2">
      <c r="A351" s="32"/>
      <c r="B351" s="32"/>
      <c r="C351" s="32"/>
      <c r="D351" s="32"/>
    </row>
    <row r="352" spans="1:4" x14ac:dyDescent="0.2">
      <c r="A352" s="32"/>
      <c r="B352" s="32"/>
      <c r="C352" s="32"/>
      <c r="D352" s="32"/>
    </row>
    <row r="353" spans="1:4" x14ac:dyDescent="0.2">
      <c r="A353" s="32"/>
      <c r="B353" s="32"/>
      <c r="C353" s="32"/>
      <c r="D353" s="32"/>
    </row>
    <row r="354" spans="1:4" x14ac:dyDescent="0.2">
      <c r="A354" s="32"/>
      <c r="B354" s="32"/>
      <c r="C354" s="32"/>
      <c r="D354" s="32"/>
    </row>
    <row r="355" spans="1:4" x14ac:dyDescent="0.2">
      <c r="A355" s="32"/>
      <c r="B355" s="32"/>
      <c r="C355" s="32"/>
      <c r="D355" s="32"/>
    </row>
    <row r="356" spans="1:4" x14ac:dyDescent="0.2">
      <c r="A356" s="32"/>
      <c r="B356" s="32"/>
      <c r="C356" s="32"/>
      <c r="D356" s="32"/>
    </row>
    <row r="357" spans="1:4" x14ac:dyDescent="0.2">
      <c r="A357" s="32"/>
      <c r="B357" s="32"/>
      <c r="C357" s="32"/>
      <c r="D357" s="32"/>
    </row>
    <row r="358" spans="1:4" x14ac:dyDescent="0.2">
      <c r="A358" s="32"/>
      <c r="B358" s="32"/>
      <c r="C358" s="32"/>
      <c r="D358" s="32"/>
    </row>
    <row r="359" spans="1:4" x14ac:dyDescent="0.2">
      <c r="A359" s="32"/>
      <c r="B359" s="32"/>
      <c r="C359" s="32"/>
      <c r="D359" s="32"/>
    </row>
    <row r="360" spans="1:4" x14ac:dyDescent="0.2">
      <c r="A360" s="32"/>
      <c r="B360" s="32"/>
      <c r="C360" s="32"/>
      <c r="D360" s="32"/>
    </row>
    <row r="361" spans="1:4" x14ac:dyDescent="0.2">
      <c r="A361" s="32"/>
      <c r="B361" s="32"/>
      <c r="C361" s="32"/>
      <c r="D361" s="32"/>
    </row>
    <row r="362" spans="1:4" x14ac:dyDescent="0.2">
      <c r="A362" s="32"/>
      <c r="B362" s="32"/>
      <c r="C362" s="32"/>
      <c r="D362" s="32"/>
    </row>
    <row r="363" spans="1:4" x14ac:dyDescent="0.2">
      <c r="A363" s="32"/>
      <c r="B363" s="32"/>
      <c r="C363" s="32"/>
      <c r="D363" s="32"/>
    </row>
    <row r="364" spans="1:4" x14ac:dyDescent="0.2">
      <c r="A364" s="32"/>
      <c r="B364" s="32"/>
      <c r="C364" s="32"/>
      <c r="D364" s="32"/>
    </row>
    <row r="365" spans="1:4" x14ac:dyDescent="0.2">
      <c r="A365" s="32"/>
      <c r="B365" s="32"/>
      <c r="C365" s="32"/>
      <c r="D365" s="32"/>
    </row>
    <row r="366" spans="1:4" x14ac:dyDescent="0.2">
      <c r="A366" s="32"/>
      <c r="B366" s="32"/>
      <c r="C366" s="32"/>
      <c r="D366" s="32"/>
    </row>
    <row r="367" spans="1:4" x14ac:dyDescent="0.2">
      <c r="A367" s="32"/>
      <c r="B367" s="32"/>
      <c r="C367" s="32"/>
      <c r="D367" s="32"/>
    </row>
    <row r="368" spans="1:4" x14ac:dyDescent="0.2">
      <c r="A368" s="32"/>
      <c r="B368" s="32"/>
      <c r="C368" s="32"/>
      <c r="D368" s="32"/>
    </row>
    <row r="369" spans="1:4" x14ac:dyDescent="0.2">
      <c r="A369" s="32"/>
      <c r="B369" s="32"/>
      <c r="C369" s="32"/>
      <c r="D369" s="32"/>
    </row>
    <row r="370" spans="1:4" x14ac:dyDescent="0.2">
      <c r="A370" s="32"/>
      <c r="B370" s="32"/>
      <c r="C370" s="32"/>
      <c r="D370" s="32"/>
    </row>
    <row r="371" spans="1:4" x14ac:dyDescent="0.2">
      <c r="A371" s="32"/>
      <c r="B371" s="32"/>
      <c r="C371" s="32"/>
      <c r="D371" s="32"/>
    </row>
    <row r="372" spans="1:4" x14ac:dyDescent="0.2">
      <c r="A372" s="32"/>
      <c r="B372" s="32"/>
      <c r="C372" s="32"/>
      <c r="D372" s="32"/>
    </row>
    <row r="373" spans="1:4" x14ac:dyDescent="0.2">
      <c r="A373" s="32"/>
      <c r="B373" s="32"/>
      <c r="C373" s="32"/>
      <c r="D373" s="32"/>
    </row>
    <row r="374" spans="1:4" x14ac:dyDescent="0.2">
      <c r="A374" s="32"/>
      <c r="B374" s="32"/>
      <c r="C374" s="32"/>
      <c r="D374" s="32"/>
    </row>
    <row r="375" spans="1:4" x14ac:dyDescent="0.2">
      <c r="A375" s="32"/>
      <c r="B375" s="32"/>
      <c r="C375" s="32"/>
      <c r="D375" s="32"/>
    </row>
    <row r="376" spans="1:4" x14ac:dyDescent="0.2">
      <c r="A376" s="32"/>
      <c r="B376" s="32"/>
      <c r="C376" s="32"/>
      <c r="D376" s="32"/>
    </row>
    <row r="377" spans="1:4" x14ac:dyDescent="0.2">
      <c r="A377" s="32"/>
      <c r="B377" s="32"/>
      <c r="C377" s="32"/>
      <c r="D377" s="32"/>
    </row>
    <row r="378" spans="1:4" x14ac:dyDescent="0.2">
      <c r="A378" s="32"/>
      <c r="B378" s="32"/>
      <c r="C378" s="32"/>
      <c r="D378" s="32"/>
    </row>
    <row r="379" spans="1:4" x14ac:dyDescent="0.2">
      <c r="A379" s="32"/>
      <c r="B379" s="32"/>
      <c r="C379" s="32"/>
      <c r="D379" s="32"/>
    </row>
    <row r="380" spans="1:4" x14ac:dyDescent="0.2">
      <c r="A380" s="32"/>
      <c r="B380" s="32"/>
      <c r="C380" s="32"/>
      <c r="D380" s="32"/>
    </row>
    <row r="381" spans="1:4" x14ac:dyDescent="0.2">
      <c r="A381" s="32"/>
      <c r="B381" s="32"/>
      <c r="C381" s="32"/>
      <c r="D381" s="32"/>
    </row>
    <row r="382" spans="1:4" x14ac:dyDescent="0.2">
      <c r="A382" s="32"/>
      <c r="B382" s="32"/>
      <c r="C382" s="32"/>
      <c r="D382" s="32"/>
    </row>
    <row r="383" spans="1:4" x14ac:dyDescent="0.2">
      <c r="A383" s="32"/>
      <c r="B383" s="32"/>
      <c r="C383" s="32"/>
      <c r="D383" s="32"/>
    </row>
    <row r="384" spans="1:4" x14ac:dyDescent="0.2">
      <c r="A384" s="32"/>
      <c r="B384" s="32"/>
      <c r="C384" s="32"/>
      <c r="D384" s="32"/>
    </row>
    <row r="385" spans="1:4" x14ac:dyDescent="0.2">
      <c r="A385" s="32"/>
      <c r="B385" s="32"/>
      <c r="C385" s="32"/>
      <c r="D385" s="32"/>
    </row>
    <row r="386" spans="1:4" x14ac:dyDescent="0.2">
      <c r="A386" s="32"/>
      <c r="B386" s="32"/>
      <c r="C386" s="32"/>
      <c r="D386" s="32"/>
    </row>
    <row r="387" spans="1:4" x14ac:dyDescent="0.2">
      <c r="A387" s="32"/>
      <c r="B387" s="32"/>
      <c r="C387" s="32"/>
      <c r="D387" s="32"/>
    </row>
    <row r="388" spans="1:4" x14ac:dyDescent="0.2">
      <c r="A388" s="32"/>
      <c r="B388" s="32"/>
      <c r="C388" s="32"/>
      <c r="D388" s="32"/>
    </row>
    <row r="389" spans="1:4" x14ac:dyDescent="0.2">
      <c r="A389" s="32"/>
      <c r="B389" s="32"/>
      <c r="C389" s="32"/>
      <c r="D389" s="32"/>
    </row>
    <row r="390" spans="1:4" x14ac:dyDescent="0.2">
      <c r="A390" s="32"/>
      <c r="B390" s="32"/>
      <c r="C390" s="32"/>
      <c r="D390" s="32"/>
    </row>
    <row r="391" spans="1:4" x14ac:dyDescent="0.2">
      <c r="A391" s="32"/>
      <c r="B391" s="32"/>
      <c r="C391" s="32"/>
      <c r="D391" s="32"/>
    </row>
    <row r="392" spans="1:4" x14ac:dyDescent="0.2">
      <c r="A392" s="32"/>
      <c r="B392" s="32"/>
      <c r="C392" s="32"/>
      <c r="D392" s="32"/>
    </row>
    <row r="393" spans="1:4" x14ac:dyDescent="0.2">
      <c r="A393" s="32"/>
      <c r="B393" s="32"/>
      <c r="C393" s="32"/>
      <c r="D393" s="32"/>
    </row>
    <row r="394" spans="1:4" x14ac:dyDescent="0.2">
      <c r="A394" s="32"/>
      <c r="B394" s="32"/>
      <c r="C394" s="32"/>
      <c r="D394" s="32"/>
    </row>
    <row r="395" spans="1:4" x14ac:dyDescent="0.2">
      <c r="A395" s="32"/>
      <c r="B395" s="32"/>
      <c r="C395" s="32"/>
      <c r="D395" s="32"/>
    </row>
    <row r="396" spans="1:4" x14ac:dyDescent="0.2">
      <c r="A396" s="32"/>
      <c r="B396" s="32"/>
      <c r="C396" s="32"/>
      <c r="D396" s="32"/>
    </row>
    <row r="397" spans="1:4" x14ac:dyDescent="0.2">
      <c r="A397" s="32"/>
      <c r="B397" s="32"/>
      <c r="C397" s="32"/>
      <c r="D397" s="32"/>
    </row>
    <row r="398" spans="1:4" x14ac:dyDescent="0.2">
      <c r="A398" s="32"/>
      <c r="B398" s="32"/>
      <c r="C398" s="32"/>
      <c r="D398" s="32"/>
    </row>
    <row r="399" spans="1:4" x14ac:dyDescent="0.2">
      <c r="A399" s="32"/>
      <c r="B399" s="32"/>
      <c r="C399" s="32"/>
      <c r="D399" s="32"/>
    </row>
    <row r="400" spans="1:4" x14ac:dyDescent="0.2">
      <c r="A400" s="32"/>
      <c r="B400" s="32"/>
      <c r="C400" s="32"/>
      <c r="D400" s="32"/>
    </row>
    <row r="401" spans="1:4" x14ac:dyDescent="0.2">
      <c r="A401" s="32"/>
      <c r="B401" s="32"/>
      <c r="C401" s="32"/>
      <c r="D401" s="32"/>
    </row>
    <row r="402" spans="1:4" x14ac:dyDescent="0.2">
      <c r="A402" s="32"/>
      <c r="B402" s="32"/>
      <c r="C402" s="32"/>
      <c r="D402" s="32"/>
    </row>
    <row r="403" spans="1:4" x14ac:dyDescent="0.2">
      <c r="A403" s="32"/>
      <c r="B403" s="32"/>
      <c r="C403" s="32"/>
      <c r="D403" s="32"/>
    </row>
    <row r="404" spans="1:4" x14ac:dyDescent="0.2">
      <c r="A404" s="32"/>
      <c r="B404" s="32"/>
      <c r="C404" s="32"/>
      <c r="D404" s="32"/>
    </row>
    <row r="405" spans="1:4" x14ac:dyDescent="0.2">
      <c r="A405" s="32"/>
      <c r="B405" s="32"/>
      <c r="C405" s="32"/>
      <c r="D405" s="32"/>
    </row>
    <row r="406" spans="1:4" x14ac:dyDescent="0.2">
      <c r="A406" s="32"/>
      <c r="B406" s="32"/>
      <c r="C406" s="32"/>
      <c r="D406" s="32"/>
    </row>
    <row r="407" spans="1:4" x14ac:dyDescent="0.2">
      <c r="A407" s="32"/>
      <c r="B407" s="32"/>
      <c r="C407" s="32"/>
      <c r="D407" s="32"/>
    </row>
    <row r="408" spans="1:4" x14ac:dyDescent="0.2">
      <c r="A408" s="32"/>
      <c r="B408" s="32"/>
      <c r="C408" s="32"/>
      <c r="D408" s="32"/>
    </row>
    <row r="409" spans="1:4" x14ac:dyDescent="0.2">
      <c r="A409" s="32"/>
      <c r="B409" s="32"/>
      <c r="C409" s="32"/>
      <c r="D409" s="32"/>
    </row>
    <row r="410" spans="1:4" x14ac:dyDescent="0.2">
      <c r="A410" s="32"/>
      <c r="B410" s="32"/>
      <c r="C410" s="32"/>
      <c r="D410" s="32"/>
    </row>
    <row r="411" spans="1:4" x14ac:dyDescent="0.2">
      <c r="A411" s="32"/>
      <c r="B411" s="32"/>
      <c r="C411" s="32"/>
      <c r="D411" s="32"/>
    </row>
    <row r="412" spans="1:4" x14ac:dyDescent="0.2">
      <c r="A412" s="32"/>
      <c r="B412" s="32"/>
      <c r="C412" s="32"/>
      <c r="D412" s="32"/>
    </row>
    <row r="413" spans="1:4" x14ac:dyDescent="0.2">
      <c r="A413" s="32"/>
      <c r="B413" s="32"/>
      <c r="C413" s="32"/>
      <c r="D413" s="32"/>
    </row>
    <row r="414" spans="1:4" x14ac:dyDescent="0.2">
      <c r="A414" s="32"/>
      <c r="B414" s="32"/>
      <c r="C414" s="32"/>
      <c r="D414" s="32"/>
    </row>
    <row r="415" spans="1:4" x14ac:dyDescent="0.2">
      <c r="A415" s="32"/>
      <c r="B415" s="32"/>
      <c r="C415" s="32"/>
      <c r="D415" s="32"/>
    </row>
    <row r="416" spans="1:4" x14ac:dyDescent="0.2">
      <c r="A416" s="32"/>
      <c r="B416" s="32"/>
      <c r="C416" s="32"/>
      <c r="D416" s="32"/>
    </row>
    <row r="417" spans="1:4" x14ac:dyDescent="0.2">
      <c r="A417" s="32"/>
      <c r="B417" s="32"/>
      <c r="C417" s="32"/>
      <c r="D417" s="32"/>
    </row>
    <row r="418" spans="1:4" x14ac:dyDescent="0.2">
      <c r="A418" s="32"/>
      <c r="B418" s="32"/>
      <c r="C418" s="32"/>
      <c r="D418" s="32"/>
    </row>
    <row r="419" spans="1:4" x14ac:dyDescent="0.2">
      <c r="A419" s="32"/>
      <c r="B419" s="32"/>
      <c r="C419" s="32"/>
      <c r="D419" s="32"/>
    </row>
    <row r="420" spans="1:4" x14ac:dyDescent="0.2">
      <c r="A420" s="32"/>
      <c r="B420" s="32"/>
      <c r="C420" s="32"/>
      <c r="D420" s="32"/>
    </row>
    <row r="421" spans="1:4" x14ac:dyDescent="0.2">
      <c r="A421" s="32"/>
      <c r="B421" s="32"/>
      <c r="C421" s="32"/>
      <c r="D421" s="32"/>
    </row>
    <row r="422" spans="1:4" x14ac:dyDescent="0.2">
      <c r="A422" s="32"/>
      <c r="B422" s="32"/>
      <c r="C422" s="32"/>
      <c r="D422" s="32"/>
    </row>
    <row r="423" spans="1:4" x14ac:dyDescent="0.2">
      <c r="A423" s="32"/>
      <c r="B423" s="32"/>
      <c r="C423" s="32"/>
      <c r="D423" s="32"/>
    </row>
    <row r="424" spans="1:4" x14ac:dyDescent="0.2">
      <c r="A424" s="32"/>
      <c r="B424" s="32"/>
      <c r="C424" s="32"/>
      <c r="D424" s="32"/>
    </row>
    <row r="425" spans="1:4" x14ac:dyDescent="0.2">
      <c r="A425" s="32"/>
      <c r="B425" s="32"/>
      <c r="C425" s="32"/>
      <c r="D425" s="32"/>
    </row>
    <row r="426" spans="1:4" x14ac:dyDescent="0.2">
      <c r="A426" s="32"/>
      <c r="B426" s="32"/>
      <c r="C426" s="32"/>
      <c r="D426" s="32"/>
    </row>
    <row r="427" spans="1:4" x14ac:dyDescent="0.2">
      <c r="A427" s="32"/>
      <c r="B427" s="32"/>
      <c r="C427" s="32"/>
      <c r="D427" s="32"/>
    </row>
    <row r="428" spans="1:4" x14ac:dyDescent="0.2">
      <c r="A428" s="32"/>
      <c r="B428" s="32"/>
      <c r="C428" s="32"/>
      <c r="D428" s="32"/>
    </row>
    <row r="429" spans="1:4" x14ac:dyDescent="0.2">
      <c r="A429" s="32"/>
      <c r="B429" s="32"/>
      <c r="C429" s="32"/>
      <c r="D429" s="32"/>
    </row>
    <row r="430" spans="1:4" x14ac:dyDescent="0.2">
      <c r="A430" s="32"/>
      <c r="B430" s="32"/>
      <c r="C430" s="32"/>
      <c r="D430" s="32"/>
    </row>
    <row r="431" spans="1:4" x14ac:dyDescent="0.2">
      <c r="A431" s="32"/>
      <c r="B431" s="32"/>
      <c r="C431" s="32"/>
      <c r="D431" s="32"/>
    </row>
    <row r="432" spans="1:4" x14ac:dyDescent="0.2">
      <c r="A432" s="32"/>
      <c r="B432" s="32"/>
      <c r="C432" s="32"/>
      <c r="D432" s="32"/>
    </row>
    <row r="433" spans="1:4" x14ac:dyDescent="0.2">
      <c r="A433" s="32"/>
      <c r="B433" s="32"/>
      <c r="C433" s="32"/>
      <c r="D433" s="32"/>
    </row>
    <row r="434" spans="1:4" x14ac:dyDescent="0.2">
      <c r="A434" s="32"/>
      <c r="B434" s="32"/>
      <c r="C434" s="32"/>
      <c r="D434" s="32"/>
    </row>
    <row r="435" spans="1:4" x14ac:dyDescent="0.2">
      <c r="A435" s="32"/>
      <c r="B435" s="32"/>
      <c r="C435" s="32"/>
      <c r="D435" s="32"/>
    </row>
    <row r="436" spans="1:4" x14ac:dyDescent="0.2">
      <c r="A436" s="32"/>
      <c r="B436" s="32"/>
      <c r="C436" s="32"/>
      <c r="D436" s="32"/>
    </row>
    <row r="437" spans="1:4" x14ac:dyDescent="0.2">
      <c r="A437" s="32"/>
      <c r="B437" s="32"/>
      <c r="C437" s="32"/>
      <c r="D437" s="32"/>
    </row>
    <row r="438" spans="1:4" x14ac:dyDescent="0.2">
      <c r="A438" s="32"/>
      <c r="B438" s="32"/>
      <c r="C438" s="32"/>
      <c r="D438" s="32"/>
    </row>
    <row r="439" spans="1:4" x14ac:dyDescent="0.2">
      <c r="A439" s="32"/>
      <c r="B439" s="32"/>
      <c r="C439" s="32"/>
      <c r="D439" s="32"/>
    </row>
    <row r="440" spans="1:4" x14ac:dyDescent="0.2">
      <c r="A440" s="32"/>
      <c r="B440" s="32"/>
      <c r="C440" s="32"/>
      <c r="D440" s="32"/>
    </row>
    <row r="441" spans="1:4" x14ac:dyDescent="0.2">
      <c r="A441" s="32"/>
      <c r="B441" s="32"/>
      <c r="C441" s="32"/>
      <c r="D441" s="32"/>
    </row>
    <row r="442" spans="1:4" x14ac:dyDescent="0.2">
      <c r="A442" s="32"/>
      <c r="B442" s="32"/>
      <c r="C442" s="32"/>
      <c r="D442" s="32"/>
    </row>
    <row r="443" spans="1:4" x14ac:dyDescent="0.2">
      <c r="A443" s="32"/>
      <c r="B443" s="32"/>
      <c r="C443" s="32"/>
      <c r="D443" s="32"/>
    </row>
    <row r="444" spans="1:4" x14ac:dyDescent="0.2">
      <c r="A444" s="32"/>
      <c r="B444" s="32"/>
      <c r="C444" s="32"/>
      <c r="D444" s="32"/>
    </row>
    <row r="445" spans="1:4" x14ac:dyDescent="0.2">
      <c r="A445" s="32"/>
      <c r="B445" s="32"/>
      <c r="C445" s="32"/>
      <c r="D445" s="32"/>
    </row>
    <row r="446" spans="1:4" x14ac:dyDescent="0.2">
      <c r="A446" s="32"/>
      <c r="B446" s="32"/>
      <c r="C446" s="32"/>
      <c r="D446" s="32"/>
    </row>
    <row r="447" spans="1:4" x14ac:dyDescent="0.2">
      <c r="A447" s="32"/>
      <c r="B447" s="32"/>
      <c r="C447" s="32"/>
      <c r="D447" s="32"/>
    </row>
    <row r="448" spans="1:4" x14ac:dyDescent="0.2">
      <c r="A448" s="32"/>
      <c r="B448" s="32"/>
      <c r="C448" s="32"/>
      <c r="D448" s="32"/>
    </row>
    <row r="449" spans="1:4" x14ac:dyDescent="0.2">
      <c r="A449" s="32"/>
      <c r="B449" s="32"/>
      <c r="C449" s="32"/>
      <c r="D449" s="32"/>
    </row>
    <row r="450" spans="1:4" x14ac:dyDescent="0.2">
      <c r="A450" s="32"/>
      <c r="B450" s="32"/>
      <c r="C450" s="32"/>
      <c r="D450" s="32"/>
    </row>
    <row r="451" spans="1:4" x14ac:dyDescent="0.2">
      <c r="A451" s="32"/>
      <c r="B451" s="32"/>
      <c r="C451" s="32"/>
      <c r="D451" s="32"/>
    </row>
    <row r="452" spans="1:4" x14ac:dyDescent="0.2">
      <c r="A452" s="32"/>
      <c r="B452" s="32"/>
      <c r="C452" s="32"/>
      <c r="D452" s="32"/>
    </row>
    <row r="453" spans="1:4" x14ac:dyDescent="0.2">
      <c r="A453" s="32"/>
      <c r="B453" s="32"/>
      <c r="C453" s="32"/>
      <c r="D453" s="32"/>
    </row>
    <row r="454" spans="1:4" x14ac:dyDescent="0.2">
      <c r="A454" s="32"/>
      <c r="B454" s="32"/>
      <c r="C454" s="32"/>
      <c r="D454" s="32"/>
    </row>
    <row r="455" spans="1:4" x14ac:dyDescent="0.2">
      <c r="A455" s="32"/>
      <c r="B455" s="32"/>
      <c r="C455" s="32"/>
      <c r="D455" s="32"/>
    </row>
    <row r="456" spans="1:4" x14ac:dyDescent="0.2">
      <c r="A456" s="32"/>
      <c r="B456" s="32"/>
      <c r="C456" s="32"/>
      <c r="D456" s="32"/>
    </row>
    <row r="457" spans="1:4" x14ac:dyDescent="0.2">
      <c r="A457" s="32"/>
      <c r="B457" s="32"/>
      <c r="C457" s="32"/>
      <c r="D457" s="32"/>
    </row>
    <row r="458" spans="1:4" x14ac:dyDescent="0.2">
      <c r="A458" s="32"/>
      <c r="B458" s="32"/>
      <c r="C458" s="32"/>
      <c r="D458" s="32"/>
    </row>
    <row r="459" spans="1:4" x14ac:dyDescent="0.2">
      <c r="A459" s="32"/>
      <c r="B459" s="32"/>
      <c r="C459" s="32"/>
      <c r="D459" s="32"/>
    </row>
    <row r="460" spans="1:4" x14ac:dyDescent="0.2">
      <c r="A460" s="32"/>
      <c r="B460" s="32"/>
      <c r="C460" s="32"/>
      <c r="D460" s="32"/>
    </row>
    <row r="461" spans="1:4" x14ac:dyDescent="0.2">
      <c r="A461" s="32"/>
      <c r="B461" s="32"/>
      <c r="C461" s="32"/>
      <c r="D461" s="32"/>
    </row>
    <row r="462" spans="1:4" x14ac:dyDescent="0.2">
      <c r="A462" s="32"/>
      <c r="B462" s="32"/>
      <c r="C462" s="32"/>
      <c r="D462" s="32"/>
    </row>
    <row r="463" spans="1:4" x14ac:dyDescent="0.2">
      <c r="A463" s="32"/>
      <c r="B463" s="32"/>
      <c r="C463" s="32"/>
      <c r="D463" s="32"/>
    </row>
    <row r="464" spans="1:4" x14ac:dyDescent="0.2">
      <c r="A464" s="32"/>
      <c r="B464" s="32"/>
      <c r="C464" s="32"/>
      <c r="D464" s="32"/>
    </row>
    <row r="465" spans="1:4" x14ac:dyDescent="0.2">
      <c r="A465" s="32"/>
      <c r="B465" s="32"/>
      <c r="C465" s="32"/>
      <c r="D465" s="32"/>
    </row>
    <row r="466" spans="1:4" x14ac:dyDescent="0.2">
      <c r="A466" s="32"/>
      <c r="B466" s="32"/>
      <c r="C466" s="32"/>
      <c r="D466" s="32"/>
    </row>
    <row r="467" spans="1:4" x14ac:dyDescent="0.2">
      <c r="A467" s="32"/>
      <c r="B467" s="32"/>
      <c r="C467" s="32"/>
      <c r="D467" s="32"/>
    </row>
    <row r="468" spans="1:4" x14ac:dyDescent="0.2">
      <c r="A468" s="32"/>
      <c r="B468" s="32"/>
      <c r="C468" s="32"/>
      <c r="D468" s="32"/>
    </row>
    <row r="469" spans="1:4" x14ac:dyDescent="0.2">
      <c r="A469" s="32"/>
      <c r="B469" s="32"/>
      <c r="C469" s="32"/>
      <c r="D469" s="32"/>
    </row>
    <row r="470" spans="1:4" x14ac:dyDescent="0.2">
      <c r="A470" s="32"/>
      <c r="B470" s="32"/>
      <c r="C470" s="32"/>
      <c r="D470" s="32"/>
    </row>
    <row r="471" spans="1:4" x14ac:dyDescent="0.2">
      <c r="A471" s="32"/>
      <c r="B471" s="32"/>
      <c r="C471" s="32"/>
      <c r="D471" s="32"/>
    </row>
    <row r="472" spans="1:4" x14ac:dyDescent="0.2">
      <c r="A472" s="32"/>
      <c r="B472" s="32"/>
      <c r="C472" s="32"/>
      <c r="D472" s="32"/>
    </row>
    <row r="473" spans="1:4" x14ac:dyDescent="0.2">
      <c r="A473" s="32"/>
      <c r="B473" s="32"/>
      <c r="C473" s="32"/>
      <c r="D473" s="32"/>
    </row>
    <row r="474" spans="1:4" x14ac:dyDescent="0.2">
      <c r="A474" s="32"/>
      <c r="B474" s="32"/>
      <c r="C474" s="32"/>
      <c r="D474" s="32"/>
    </row>
    <row r="475" spans="1:4" x14ac:dyDescent="0.2">
      <c r="A475" s="32"/>
      <c r="B475" s="32"/>
      <c r="C475" s="32"/>
      <c r="D475" s="32"/>
    </row>
    <row r="476" spans="1:4" x14ac:dyDescent="0.2">
      <c r="A476" s="32"/>
      <c r="B476" s="32"/>
      <c r="C476" s="32"/>
      <c r="D476" s="32"/>
    </row>
    <row r="477" spans="1:4" x14ac:dyDescent="0.2">
      <c r="A477" s="32"/>
      <c r="B477" s="32"/>
      <c r="C477" s="32"/>
      <c r="D477" s="32"/>
    </row>
    <row r="478" spans="1:4" x14ac:dyDescent="0.2">
      <c r="A478" s="32"/>
      <c r="B478" s="32"/>
      <c r="C478" s="32"/>
      <c r="D478" s="32"/>
    </row>
    <row r="479" spans="1:4" x14ac:dyDescent="0.2">
      <c r="A479" s="32"/>
      <c r="B479" s="32"/>
      <c r="C479" s="32"/>
      <c r="D479" s="32"/>
    </row>
    <row r="480" spans="1:4" x14ac:dyDescent="0.2">
      <c r="A480" s="32"/>
      <c r="B480" s="32"/>
      <c r="C480" s="32"/>
      <c r="D480" s="32"/>
    </row>
    <row r="481" spans="1:4" x14ac:dyDescent="0.2">
      <c r="A481" s="32"/>
      <c r="B481" s="32"/>
      <c r="C481" s="32"/>
      <c r="D481" s="32"/>
    </row>
    <row r="482" spans="1:4" x14ac:dyDescent="0.2">
      <c r="A482" s="32"/>
      <c r="B482" s="32"/>
      <c r="C482" s="32"/>
      <c r="D482" s="32"/>
    </row>
    <row r="483" spans="1:4" x14ac:dyDescent="0.2">
      <c r="A483" s="32"/>
      <c r="B483" s="32"/>
      <c r="C483" s="32"/>
      <c r="D483" s="32"/>
    </row>
    <row r="484" spans="1:4" x14ac:dyDescent="0.2">
      <c r="A484" s="32"/>
      <c r="B484" s="32"/>
      <c r="C484" s="32"/>
      <c r="D484" s="32"/>
    </row>
    <row r="485" spans="1:4" x14ac:dyDescent="0.2">
      <c r="A485" s="32"/>
      <c r="B485" s="32"/>
      <c r="C485" s="32"/>
      <c r="D485" s="32"/>
    </row>
    <row r="486" spans="1:4" x14ac:dyDescent="0.2">
      <c r="A486" s="32"/>
      <c r="B486" s="32"/>
      <c r="C486" s="32"/>
      <c r="D486" s="32"/>
    </row>
    <row r="487" spans="1:4" x14ac:dyDescent="0.2">
      <c r="A487" s="32"/>
      <c r="B487" s="32"/>
      <c r="C487" s="32"/>
      <c r="D487" s="32"/>
    </row>
    <row r="488" spans="1:4" x14ac:dyDescent="0.2">
      <c r="A488" s="32"/>
      <c r="B488" s="32"/>
      <c r="C488" s="32"/>
      <c r="D488" s="32"/>
    </row>
    <row r="489" spans="1:4" x14ac:dyDescent="0.2">
      <c r="A489" s="32"/>
      <c r="B489" s="32"/>
      <c r="C489" s="32"/>
      <c r="D489" s="32"/>
    </row>
    <row r="490" spans="1:4" x14ac:dyDescent="0.2">
      <c r="A490" s="32"/>
      <c r="B490" s="32"/>
      <c r="C490" s="32"/>
      <c r="D490" s="32"/>
    </row>
    <row r="491" spans="1:4" x14ac:dyDescent="0.2">
      <c r="A491" s="32"/>
      <c r="B491" s="32"/>
      <c r="C491" s="32"/>
      <c r="D491" s="32"/>
    </row>
    <row r="492" spans="1:4" x14ac:dyDescent="0.2">
      <c r="A492" s="32"/>
      <c r="B492" s="32"/>
      <c r="C492" s="32"/>
      <c r="D492" s="32"/>
    </row>
    <row r="493" spans="1:4" x14ac:dyDescent="0.2">
      <c r="A493" s="32"/>
      <c r="B493" s="32"/>
      <c r="C493" s="32"/>
      <c r="D493" s="32"/>
    </row>
    <row r="494" spans="1:4" x14ac:dyDescent="0.2">
      <c r="A494" s="32"/>
      <c r="B494" s="32"/>
      <c r="C494" s="32"/>
      <c r="D494" s="32"/>
    </row>
    <row r="495" spans="1:4" x14ac:dyDescent="0.2">
      <c r="A495" s="32"/>
      <c r="B495" s="32"/>
      <c r="C495" s="32"/>
      <c r="D495" s="32"/>
    </row>
    <row r="496" spans="1:4" x14ac:dyDescent="0.2">
      <c r="A496" s="32"/>
      <c r="B496" s="32"/>
      <c r="C496" s="32"/>
      <c r="D496" s="32"/>
    </row>
    <row r="497" spans="1:4" x14ac:dyDescent="0.2">
      <c r="A497" s="32"/>
      <c r="B497" s="32"/>
      <c r="C497" s="32"/>
      <c r="D497" s="32"/>
    </row>
    <row r="498" spans="1:4" x14ac:dyDescent="0.2">
      <c r="A498" s="32"/>
      <c r="B498" s="32"/>
      <c r="C498" s="32"/>
      <c r="D498" s="32"/>
    </row>
    <row r="499" spans="1:4" x14ac:dyDescent="0.2">
      <c r="A499" s="32"/>
      <c r="B499" s="32"/>
      <c r="C499" s="32"/>
      <c r="D499" s="32"/>
    </row>
    <row r="500" spans="1:4" x14ac:dyDescent="0.2">
      <c r="A500" s="32"/>
      <c r="B500" s="32"/>
      <c r="C500" s="32"/>
      <c r="D500" s="32"/>
    </row>
    <row r="501" spans="1:4" x14ac:dyDescent="0.2">
      <c r="A501" s="32"/>
      <c r="B501" s="32"/>
      <c r="C501" s="32"/>
      <c r="D501" s="32"/>
    </row>
    <row r="502" spans="1:4" x14ac:dyDescent="0.2">
      <c r="A502" s="32"/>
      <c r="B502" s="32"/>
      <c r="C502" s="32"/>
      <c r="D502" s="32"/>
    </row>
    <row r="503" spans="1:4" x14ac:dyDescent="0.2">
      <c r="A503" s="32"/>
      <c r="B503" s="32"/>
      <c r="C503" s="32"/>
      <c r="D503" s="32"/>
    </row>
    <row r="504" spans="1:4" x14ac:dyDescent="0.2">
      <c r="A504" s="32"/>
      <c r="B504" s="32"/>
      <c r="C504" s="32"/>
      <c r="D504" s="32"/>
    </row>
    <row r="505" spans="1:4" x14ac:dyDescent="0.2">
      <c r="A505" s="32"/>
      <c r="B505" s="32"/>
      <c r="C505" s="32"/>
      <c r="D505" s="32"/>
    </row>
    <row r="506" spans="1:4" x14ac:dyDescent="0.2">
      <c r="A506" s="32"/>
      <c r="B506" s="32"/>
      <c r="C506" s="32"/>
      <c r="D506" s="32"/>
    </row>
    <row r="507" spans="1:4" x14ac:dyDescent="0.2">
      <c r="A507" s="32"/>
      <c r="B507" s="32"/>
      <c r="C507" s="32"/>
      <c r="D507" s="32"/>
    </row>
    <row r="508" spans="1:4" x14ac:dyDescent="0.2">
      <c r="A508" s="32"/>
      <c r="B508" s="32"/>
      <c r="C508" s="32"/>
      <c r="D508" s="32"/>
    </row>
    <row r="509" spans="1:4" x14ac:dyDescent="0.2">
      <c r="A509" s="32"/>
      <c r="B509" s="32"/>
      <c r="C509" s="32"/>
      <c r="D509" s="32"/>
    </row>
    <row r="510" spans="1:4" x14ac:dyDescent="0.2">
      <c r="A510" s="32"/>
      <c r="B510" s="32"/>
      <c r="C510" s="32"/>
      <c r="D510" s="32"/>
    </row>
    <row r="511" spans="1:4" x14ac:dyDescent="0.2">
      <c r="A511" s="32"/>
      <c r="B511" s="32"/>
      <c r="C511" s="32"/>
      <c r="D511" s="32"/>
    </row>
    <row r="512" spans="1:4" x14ac:dyDescent="0.2">
      <c r="A512" s="32"/>
      <c r="B512" s="32"/>
      <c r="C512" s="32"/>
      <c r="D512" s="32"/>
    </row>
    <row r="513" spans="1:4" x14ac:dyDescent="0.2">
      <c r="A513" s="32"/>
      <c r="B513" s="32"/>
      <c r="C513" s="32"/>
      <c r="D513" s="32"/>
    </row>
    <row r="514" spans="1:4" x14ac:dyDescent="0.2">
      <c r="A514" s="32"/>
      <c r="B514" s="32"/>
      <c r="C514" s="32"/>
      <c r="D514" s="32"/>
    </row>
    <row r="515" spans="1:4" x14ac:dyDescent="0.2">
      <c r="A515" s="32"/>
      <c r="B515" s="32"/>
      <c r="C515" s="32"/>
      <c r="D515" s="32"/>
    </row>
    <row r="516" spans="1:4" x14ac:dyDescent="0.2">
      <c r="A516" s="32"/>
      <c r="B516" s="32"/>
      <c r="C516" s="32"/>
      <c r="D516" s="32"/>
    </row>
    <row r="517" spans="1:4" x14ac:dyDescent="0.2">
      <c r="A517" s="32"/>
      <c r="B517" s="32"/>
      <c r="C517" s="32"/>
      <c r="D517" s="32"/>
    </row>
    <row r="518" spans="1:4" x14ac:dyDescent="0.2">
      <c r="A518" s="32"/>
      <c r="B518" s="32"/>
      <c r="C518" s="32"/>
      <c r="D518" s="32"/>
    </row>
    <row r="519" spans="1:4" x14ac:dyDescent="0.2">
      <c r="A519" s="32"/>
      <c r="B519" s="32"/>
      <c r="C519" s="32"/>
      <c r="D519" s="32"/>
    </row>
    <row r="520" spans="1:4" x14ac:dyDescent="0.2">
      <c r="A520" s="32"/>
      <c r="B520" s="32"/>
      <c r="C520" s="32"/>
      <c r="D520" s="32"/>
    </row>
    <row r="521" spans="1:4" x14ac:dyDescent="0.2">
      <c r="A521" s="32"/>
      <c r="B521" s="32"/>
      <c r="C521" s="32"/>
      <c r="D521" s="32"/>
    </row>
    <row r="522" spans="1:4" x14ac:dyDescent="0.2">
      <c r="A522" s="32"/>
      <c r="B522" s="32"/>
      <c r="C522" s="32"/>
      <c r="D522" s="32"/>
    </row>
    <row r="523" spans="1:4" x14ac:dyDescent="0.2">
      <c r="A523" s="32"/>
      <c r="B523" s="32"/>
      <c r="C523" s="32"/>
      <c r="D523" s="32"/>
    </row>
    <row r="524" spans="1:4" x14ac:dyDescent="0.2">
      <c r="A524" s="32"/>
      <c r="B524" s="32"/>
      <c r="C524" s="32"/>
      <c r="D524" s="32"/>
    </row>
    <row r="525" spans="1:4" x14ac:dyDescent="0.2">
      <c r="A525" s="32"/>
      <c r="B525" s="32"/>
      <c r="C525" s="32"/>
      <c r="D525" s="32"/>
    </row>
    <row r="526" spans="1:4" x14ac:dyDescent="0.2">
      <c r="A526" s="32"/>
      <c r="B526" s="32"/>
      <c r="C526" s="32"/>
      <c r="D526" s="32"/>
    </row>
    <row r="527" spans="1:4" x14ac:dyDescent="0.2">
      <c r="A527" s="32"/>
      <c r="B527" s="32"/>
      <c r="C527" s="32"/>
      <c r="D527" s="32"/>
    </row>
    <row r="528" spans="1:4" x14ac:dyDescent="0.2">
      <c r="A528" s="32"/>
      <c r="B528" s="32"/>
      <c r="C528" s="32"/>
      <c r="D528" s="32"/>
    </row>
    <row r="529" spans="1:4" x14ac:dyDescent="0.2">
      <c r="A529" s="32"/>
      <c r="B529" s="32"/>
      <c r="C529" s="32"/>
      <c r="D529" s="32"/>
    </row>
    <row r="530" spans="1:4" x14ac:dyDescent="0.2">
      <c r="A530" s="32"/>
      <c r="B530" s="32"/>
      <c r="C530" s="32"/>
      <c r="D530" s="32"/>
    </row>
    <row r="531" spans="1:4" x14ac:dyDescent="0.2">
      <c r="A531" s="32"/>
      <c r="B531" s="32"/>
      <c r="C531" s="32"/>
      <c r="D531" s="32"/>
    </row>
    <row r="532" spans="1:4" x14ac:dyDescent="0.2">
      <c r="A532" s="32"/>
      <c r="B532" s="32"/>
      <c r="C532" s="32"/>
      <c r="D532" s="32"/>
    </row>
    <row r="533" spans="1:4" x14ac:dyDescent="0.2">
      <c r="A533" s="32"/>
      <c r="B533" s="32"/>
      <c r="C533" s="32"/>
      <c r="D533" s="32"/>
    </row>
    <row r="534" spans="1:4" x14ac:dyDescent="0.2">
      <c r="A534" s="32"/>
      <c r="B534" s="32"/>
      <c r="C534" s="32"/>
      <c r="D534" s="32"/>
    </row>
    <row r="535" spans="1:4" x14ac:dyDescent="0.2">
      <c r="A535" s="32"/>
      <c r="B535" s="32"/>
      <c r="C535" s="32"/>
      <c r="D535" s="32"/>
    </row>
    <row r="536" spans="1:4" x14ac:dyDescent="0.2">
      <c r="A536" s="32"/>
      <c r="B536" s="32"/>
      <c r="C536" s="32"/>
      <c r="D536" s="32"/>
    </row>
    <row r="537" spans="1:4" x14ac:dyDescent="0.2">
      <c r="A537" s="32"/>
      <c r="B537" s="32"/>
      <c r="C537" s="32"/>
      <c r="D537" s="32"/>
    </row>
    <row r="538" spans="1:4" x14ac:dyDescent="0.2">
      <c r="A538" s="32"/>
      <c r="B538" s="32"/>
      <c r="C538" s="32"/>
      <c r="D538" s="32"/>
    </row>
    <row r="539" spans="1:4" x14ac:dyDescent="0.2">
      <c r="A539" s="32"/>
      <c r="B539" s="32"/>
      <c r="C539" s="32"/>
      <c r="D539" s="32"/>
    </row>
    <row r="540" spans="1:4" x14ac:dyDescent="0.2">
      <c r="A540" s="32"/>
      <c r="B540" s="32"/>
      <c r="C540" s="32"/>
      <c r="D540" s="32"/>
    </row>
    <row r="541" spans="1:4" x14ac:dyDescent="0.2">
      <c r="A541" s="32"/>
      <c r="B541" s="32"/>
      <c r="C541" s="32"/>
      <c r="D541" s="32"/>
    </row>
    <row r="542" spans="1:4" x14ac:dyDescent="0.2">
      <c r="A542" s="32"/>
      <c r="B542" s="32"/>
      <c r="C542" s="32"/>
      <c r="D542" s="32"/>
    </row>
    <row r="543" spans="1:4" x14ac:dyDescent="0.2">
      <c r="A543" s="32"/>
      <c r="B543" s="32"/>
      <c r="C543" s="32"/>
      <c r="D543" s="32"/>
    </row>
    <row r="544" spans="1:4" x14ac:dyDescent="0.2">
      <c r="A544" s="32"/>
      <c r="B544" s="32"/>
      <c r="C544" s="32"/>
      <c r="D544" s="32"/>
    </row>
    <row r="545" spans="1:4" x14ac:dyDescent="0.2">
      <c r="A545" s="32"/>
      <c r="B545" s="32"/>
      <c r="C545" s="32"/>
      <c r="D545" s="32"/>
    </row>
    <row r="546" spans="1:4" x14ac:dyDescent="0.2">
      <c r="A546" s="32"/>
      <c r="B546" s="32"/>
      <c r="C546" s="32"/>
      <c r="D546" s="32"/>
    </row>
    <row r="547" spans="1:4" x14ac:dyDescent="0.2">
      <c r="A547" s="32"/>
      <c r="B547" s="32"/>
      <c r="C547" s="32"/>
      <c r="D547" s="32"/>
    </row>
    <row r="548" spans="1:4" x14ac:dyDescent="0.2">
      <c r="A548" s="32"/>
      <c r="B548" s="32"/>
      <c r="C548" s="32"/>
      <c r="D548" s="32"/>
    </row>
    <row r="549" spans="1:4" x14ac:dyDescent="0.2">
      <c r="A549" s="32"/>
      <c r="B549" s="32"/>
      <c r="C549" s="32"/>
      <c r="D549" s="32"/>
    </row>
    <row r="550" spans="1:4" x14ac:dyDescent="0.2">
      <c r="A550" s="32"/>
      <c r="B550" s="32"/>
      <c r="C550" s="32"/>
      <c r="D550" s="32"/>
    </row>
    <row r="551" spans="1:4" x14ac:dyDescent="0.2">
      <c r="A551" s="32"/>
      <c r="B551" s="32"/>
      <c r="C551" s="32"/>
      <c r="D551" s="32"/>
    </row>
    <row r="552" spans="1:4" x14ac:dyDescent="0.2">
      <c r="A552" s="32"/>
      <c r="B552" s="32"/>
      <c r="C552" s="32"/>
      <c r="D552" s="32"/>
    </row>
    <row r="553" spans="1:4" x14ac:dyDescent="0.2">
      <c r="A553" s="32"/>
      <c r="B553" s="32"/>
      <c r="C553" s="32"/>
      <c r="D553" s="32"/>
    </row>
    <row r="554" spans="1:4" x14ac:dyDescent="0.2">
      <c r="A554" s="32"/>
      <c r="B554" s="32"/>
      <c r="C554" s="32"/>
      <c r="D554" s="32"/>
    </row>
    <row r="555" spans="1:4" x14ac:dyDescent="0.2">
      <c r="A555" s="32"/>
      <c r="B555" s="32"/>
      <c r="C555" s="32"/>
      <c r="D555" s="32"/>
    </row>
    <row r="556" spans="1:4" x14ac:dyDescent="0.2">
      <c r="A556" s="32"/>
      <c r="B556" s="32"/>
      <c r="C556" s="32"/>
      <c r="D556" s="32"/>
    </row>
    <row r="557" spans="1:4" x14ac:dyDescent="0.2">
      <c r="A557" s="32"/>
      <c r="B557" s="32"/>
      <c r="C557" s="32"/>
      <c r="D557" s="32"/>
    </row>
    <row r="558" spans="1:4" x14ac:dyDescent="0.2">
      <c r="A558" s="32"/>
      <c r="B558" s="32"/>
      <c r="C558" s="32"/>
      <c r="D558" s="32"/>
    </row>
    <row r="559" spans="1:4" x14ac:dyDescent="0.2">
      <c r="A559" s="32"/>
      <c r="B559" s="32"/>
      <c r="C559" s="32"/>
      <c r="D559" s="32"/>
    </row>
    <row r="560" spans="1:4" x14ac:dyDescent="0.2">
      <c r="A560" s="32"/>
      <c r="B560" s="32"/>
      <c r="C560" s="32"/>
      <c r="D560" s="32"/>
    </row>
    <row r="561" spans="1:4" x14ac:dyDescent="0.2">
      <c r="A561" s="32"/>
      <c r="B561" s="32"/>
      <c r="C561" s="32"/>
      <c r="D561" s="32"/>
    </row>
    <row r="562" spans="1:4" x14ac:dyDescent="0.2">
      <c r="A562" s="32"/>
      <c r="B562" s="32"/>
      <c r="C562" s="32"/>
      <c r="D562" s="32"/>
    </row>
    <row r="563" spans="1:4" x14ac:dyDescent="0.2">
      <c r="A563" s="32"/>
      <c r="B563" s="32"/>
      <c r="C563" s="32"/>
      <c r="D563" s="32"/>
    </row>
    <row r="564" spans="1:4" x14ac:dyDescent="0.2">
      <c r="A564" s="32"/>
      <c r="B564" s="32"/>
      <c r="C564" s="32"/>
      <c r="D564" s="32"/>
    </row>
    <row r="565" spans="1:4" x14ac:dyDescent="0.2">
      <c r="A565" s="32"/>
      <c r="B565" s="32"/>
      <c r="C565" s="32"/>
      <c r="D565" s="32"/>
    </row>
    <row r="566" spans="1:4" x14ac:dyDescent="0.2">
      <c r="A566" s="32"/>
      <c r="B566" s="32"/>
      <c r="C566" s="32"/>
      <c r="D566" s="32"/>
    </row>
    <row r="567" spans="1:4" x14ac:dyDescent="0.2">
      <c r="A567" s="32"/>
      <c r="B567" s="32"/>
      <c r="C567" s="32"/>
      <c r="D567" s="32"/>
    </row>
    <row r="568" spans="1:4" x14ac:dyDescent="0.2">
      <c r="A568" s="32"/>
      <c r="B568" s="32"/>
      <c r="C568" s="32"/>
      <c r="D568" s="32"/>
    </row>
    <row r="569" spans="1:4" x14ac:dyDescent="0.2">
      <c r="A569" s="32"/>
      <c r="B569" s="32"/>
      <c r="C569" s="32"/>
      <c r="D569" s="32"/>
    </row>
    <row r="570" spans="1:4" x14ac:dyDescent="0.2">
      <c r="A570" s="32"/>
      <c r="B570" s="32"/>
      <c r="C570" s="32"/>
      <c r="D570" s="32"/>
    </row>
    <row r="571" spans="1:4" x14ac:dyDescent="0.2">
      <c r="A571" s="32"/>
      <c r="B571" s="32"/>
      <c r="C571" s="32"/>
      <c r="D571" s="32"/>
    </row>
    <row r="572" spans="1:4" x14ac:dyDescent="0.2">
      <c r="A572" s="32"/>
      <c r="B572" s="32"/>
      <c r="C572" s="32"/>
      <c r="D572" s="32"/>
    </row>
    <row r="573" spans="1:4" x14ac:dyDescent="0.2">
      <c r="A573" s="32"/>
      <c r="B573" s="32"/>
      <c r="C573" s="32"/>
      <c r="D573" s="32"/>
    </row>
    <row r="574" spans="1:4" x14ac:dyDescent="0.2">
      <c r="A574" s="32"/>
      <c r="B574" s="32"/>
      <c r="C574" s="32"/>
      <c r="D574" s="32"/>
    </row>
    <row r="575" spans="1:4" x14ac:dyDescent="0.2">
      <c r="A575" s="32"/>
      <c r="B575" s="32"/>
      <c r="C575" s="32"/>
      <c r="D575" s="32"/>
    </row>
    <row r="576" spans="1:4" x14ac:dyDescent="0.2">
      <c r="A576" s="32"/>
      <c r="B576" s="32"/>
      <c r="C576" s="32"/>
      <c r="D576" s="32"/>
    </row>
    <row r="577" spans="1:4" x14ac:dyDescent="0.2">
      <c r="A577" s="32"/>
      <c r="B577" s="32"/>
      <c r="C577" s="32"/>
      <c r="D577" s="32"/>
    </row>
    <row r="578" spans="1:4" x14ac:dyDescent="0.2">
      <c r="A578" s="32"/>
      <c r="B578" s="32"/>
      <c r="C578" s="32"/>
      <c r="D578" s="32"/>
    </row>
    <row r="579" spans="1:4" x14ac:dyDescent="0.2">
      <c r="A579" s="32"/>
      <c r="B579" s="32"/>
      <c r="C579" s="32"/>
      <c r="D579" s="32"/>
    </row>
    <row r="580" spans="1:4" x14ac:dyDescent="0.2">
      <c r="A580" s="32"/>
      <c r="B580" s="32"/>
      <c r="C580" s="32"/>
      <c r="D580" s="32"/>
    </row>
    <row r="581" spans="1:4" x14ac:dyDescent="0.2">
      <c r="A581" s="32"/>
      <c r="B581" s="32"/>
      <c r="C581" s="32"/>
      <c r="D581" s="32"/>
    </row>
    <row r="582" spans="1:4" x14ac:dyDescent="0.2">
      <c r="A582" s="32"/>
      <c r="B582" s="32"/>
      <c r="C582" s="32"/>
      <c r="D582" s="32"/>
    </row>
    <row r="583" spans="1:4" x14ac:dyDescent="0.2">
      <c r="A583" s="32"/>
      <c r="B583" s="32"/>
      <c r="C583" s="32"/>
      <c r="D583" s="32"/>
    </row>
    <row r="584" spans="1:4" x14ac:dyDescent="0.2">
      <c r="A584" s="32"/>
      <c r="B584" s="32"/>
      <c r="C584" s="32"/>
      <c r="D584" s="32"/>
    </row>
    <row r="585" spans="1:4" x14ac:dyDescent="0.2">
      <c r="A585" s="32"/>
      <c r="B585" s="32"/>
      <c r="C585" s="32"/>
      <c r="D585" s="32"/>
    </row>
    <row r="586" spans="1:4" x14ac:dyDescent="0.2">
      <c r="A586" s="32"/>
      <c r="B586" s="32"/>
      <c r="C586" s="32"/>
      <c r="D586" s="32"/>
    </row>
    <row r="587" spans="1:4" x14ac:dyDescent="0.2">
      <c r="A587" s="32"/>
      <c r="B587" s="32"/>
      <c r="C587" s="32"/>
      <c r="D587" s="32"/>
    </row>
    <row r="588" spans="1:4" x14ac:dyDescent="0.2">
      <c r="A588" s="32"/>
      <c r="B588" s="32"/>
      <c r="C588" s="32"/>
      <c r="D588" s="32"/>
    </row>
    <row r="589" spans="1:4" x14ac:dyDescent="0.2">
      <c r="A589" s="32"/>
      <c r="B589" s="32"/>
      <c r="C589" s="32"/>
      <c r="D589" s="32"/>
    </row>
    <row r="590" spans="1:4" x14ac:dyDescent="0.2">
      <c r="A590" s="32"/>
      <c r="B590" s="32"/>
      <c r="C590" s="32"/>
      <c r="D590" s="32"/>
    </row>
    <row r="591" spans="1:4" x14ac:dyDescent="0.2">
      <c r="A591" s="32"/>
      <c r="B591" s="32"/>
      <c r="C591" s="32"/>
      <c r="D591" s="32"/>
    </row>
    <row r="592" spans="1:4" x14ac:dyDescent="0.2">
      <c r="A592" s="32"/>
      <c r="B592" s="32"/>
      <c r="C592" s="32"/>
      <c r="D592" s="32"/>
    </row>
    <row r="593" spans="1:4" x14ac:dyDescent="0.2">
      <c r="A593" s="32"/>
      <c r="B593" s="32"/>
      <c r="C593" s="32"/>
      <c r="D593" s="32"/>
    </row>
    <row r="594" spans="1:4" x14ac:dyDescent="0.2">
      <c r="A594" s="32"/>
      <c r="B594" s="32"/>
      <c r="C594" s="32"/>
      <c r="D594" s="32"/>
    </row>
    <row r="595" spans="1:4" x14ac:dyDescent="0.2">
      <c r="A595" s="32"/>
      <c r="B595" s="32"/>
      <c r="C595" s="32"/>
      <c r="D595" s="32"/>
    </row>
    <row r="596" spans="1:4" x14ac:dyDescent="0.2">
      <c r="A596" s="32"/>
      <c r="B596" s="32"/>
      <c r="C596" s="32"/>
      <c r="D596" s="32"/>
    </row>
    <row r="597" spans="1:4" x14ac:dyDescent="0.2">
      <c r="A597" s="32"/>
      <c r="B597" s="32"/>
      <c r="C597" s="32"/>
      <c r="D597" s="32"/>
    </row>
    <row r="598" spans="1:4" x14ac:dyDescent="0.2">
      <c r="A598" s="32"/>
      <c r="B598" s="32"/>
      <c r="C598" s="32"/>
      <c r="D598" s="32"/>
    </row>
    <row r="599" spans="1:4" x14ac:dyDescent="0.2">
      <c r="A599" s="32"/>
      <c r="B599" s="32"/>
      <c r="C599" s="32"/>
      <c r="D599" s="32"/>
    </row>
    <row r="600" spans="1:4" x14ac:dyDescent="0.2">
      <c r="A600" s="32"/>
      <c r="B600" s="32"/>
      <c r="C600" s="32"/>
      <c r="D600" s="32"/>
    </row>
    <row r="601" spans="1:4" x14ac:dyDescent="0.2">
      <c r="A601" s="32"/>
      <c r="B601" s="32"/>
      <c r="C601" s="32"/>
      <c r="D601" s="32"/>
    </row>
    <row r="602" spans="1:4" x14ac:dyDescent="0.2">
      <c r="A602" s="32"/>
      <c r="B602" s="32"/>
      <c r="C602" s="32"/>
      <c r="D602" s="32"/>
    </row>
    <row r="603" spans="1:4" x14ac:dyDescent="0.2">
      <c r="A603" s="32"/>
      <c r="B603" s="32"/>
      <c r="C603" s="32"/>
      <c r="D603" s="32"/>
    </row>
    <row r="604" spans="1:4" x14ac:dyDescent="0.2">
      <c r="A604" s="32"/>
      <c r="B604" s="32"/>
      <c r="C604" s="32"/>
      <c r="D604" s="32"/>
    </row>
    <row r="605" spans="1:4" x14ac:dyDescent="0.2">
      <c r="A605" s="32"/>
      <c r="B605" s="32"/>
      <c r="C605" s="32"/>
      <c r="D605" s="32"/>
    </row>
    <row r="606" spans="1:4" x14ac:dyDescent="0.2">
      <c r="A606" s="32"/>
      <c r="B606" s="32"/>
      <c r="C606" s="32"/>
      <c r="D606" s="32"/>
    </row>
    <row r="607" spans="1:4" x14ac:dyDescent="0.2">
      <c r="A607" s="32"/>
      <c r="B607" s="32"/>
      <c r="C607" s="32"/>
      <c r="D607" s="32"/>
    </row>
    <row r="608" spans="1:4" x14ac:dyDescent="0.2">
      <c r="A608" s="32"/>
      <c r="B608" s="32"/>
      <c r="C608" s="32"/>
      <c r="D608" s="32"/>
    </row>
    <row r="609" spans="1:4" x14ac:dyDescent="0.2">
      <c r="A609" s="32"/>
      <c r="B609" s="32"/>
      <c r="C609" s="32"/>
      <c r="D609" s="32"/>
    </row>
    <row r="610" spans="1:4" x14ac:dyDescent="0.2">
      <c r="A610" s="32"/>
      <c r="B610" s="32"/>
      <c r="C610" s="32"/>
      <c r="D610" s="32"/>
    </row>
    <row r="611" spans="1:4" x14ac:dyDescent="0.2">
      <c r="A611" s="32"/>
      <c r="B611" s="32"/>
      <c r="C611" s="32"/>
      <c r="D611" s="32"/>
    </row>
    <row r="612" spans="1:4" x14ac:dyDescent="0.2">
      <c r="A612" s="32"/>
      <c r="B612" s="32"/>
      <c r="C612" s="32"/>
      <c r="D612" s="32"/>
    </row>
    <row r="613" spans="1:4" x14ac:dyDescent="0.2">
      <c r="A613" s="32"/>
      <c r="B613" s="32"/>
      <c r="C613" s="32"/>
      <c r="D613" s="32"/>
    </row>
    <row r="614" spans="1:4" x14ac:dyDescent="0.2">
      <c r="A614" s="32"/>
      <c r="B614" s="32"/>
      <c r="C614" s="32"/>
      <c r="D614" s="32"/>
    </row>
    <row r="615" spans="1:4" x14ac:dyDescent="0.2">
      <c r="A615" s="32"/>
      <c r="B615" s="32"/>
      <c r="C615" s="32"/>
      <c r="D615" s="32"/>
    </row>
    <row r="616" spans="1:4" x14ac:dyDescent="0.2">
      <c r="A616" s="32"/>
      <c r="B616" s="32"/>
      <c r="C616" s="32"/>
      <c r="D616" s="32"/>
    </row>
    <row r="617" spans="1:4" x14ac:dyDescent="0.2">
      <c r="A617" s="32"/>
      <c r="B617" s="32"/>
      <c r="C617" s="32"/>
      <c r="D617" s="32"/>
    </row>
    <row r="618" spans="1:4" x14ac:dyDescent="0.2">
      <c r="A618" s="32"/>
      <c r="B618" s="32"/>
      <c r="C618" s="32"/>
      <c r="D618" s="32"/>
    </row>
    <row r="619" spans="1:4" x14ac:dyDescent="0.2">
      <c r="A619" s="32"/>
      <c r="B619" s="32"/>
      <c r="C619" s="32"/>
      <c r="D619" s="32"/>
    </row>
    <row r="620" spans="1:4" x14ac:dyDescent="0.2">
      <c r="A620" s="32"/>
      <c r="B620" s="32"/>
      <c r="C620" s="32"/>
      <c r="D620" s="32"/>
    </row>
    <row r="621" spans="1:4" x14ac:dyDescent="0.2">
      <c r="A621" s="32"/>
      <c r="B621" s="32"/>
      <c r="C621" s="32"/>
      <c r="D621" s="32"/>
    </row>
    <row r="622" spans="1:4" x14ac:dyDescent="0.2">
      <c r="A622" s="32"/>
      <c r="B622" s="32"/>
      <c r="C622" s="32"/>
      <c r="D622" s="32"/>
    </row>
    <row r="623" spans="1:4" x14ac:dyDescent="0.2">
      <c r="A623" s="32"/>
      <c r="B623" s="32"/>
      <c r="C623" s="32"/>
      <c r="D623" s="32"/>
    </row>
    <row r="624" spans="1:4" x14ac:dyDescent="0.2">
      <c r="A624" s="32"/>
      <c r="B624" s="32"/>
      <c r="C624" s="32"/>
      <c r="D624" s="32"/>
    </row>
    <row r="625" spans="1:4" x14ac:dyDescent="0.2">
      <c r="A625" s="32"/>
      <c r="B625" s="32"/>
      <c r="C625" s="32"/>
      <c r="D625" s="32"/>
    </row>
    <row r="626" spans="1:4" x14ac:dyDescent="0.2">
      <c r="A626" s="32"/>
      <c r="B626" s="32"/>
      <c r="C626" s="32"/>
      <c r="D626" s="32"/>
    </row>
    <row r="627" spans="1:4" x14ac:dyDescent="0.2">
      <c r="A627" s="32"/>
      <c r="B627" s="32"/>
      <c r="C627" s="32"/>
      <c r="D627" s="32"/>
    </row>
    <row r="628" spans="1:4" x14ac:dyDescent="0.2">
      <c r="A628" s="32"/>
      <c r="B628" s="32"/>
      <c r="C628" s="32"/>
      <c r="D628" s="32"/>
    </row>
    <row r="629" spans="1:4" x14ac:dyDescent="0.2">
      <c r="A629" s="32"/>
      <c r="B629" s="32"/>
      <c r="C629" s="32"/>
      <c r="D629" s="32"/>
    </row>
    <row r="630" spans="1:4" x14ac:dyDescent="0.2">
      <c r="A630" s="32"/>
      <c r="B630" s="32"/>
      <c r="C630" s="32"/>
      <c r="D630" s="32"/>
    </row>
    <row r="631" spans="1:4" x14ac:dyDescent="0.2">
      <c r="A631" s="32"/>
      <c r="B631" s="32"/>
      <c r="C631" s="32"/>
      <c r="D631" s="32"/>
    </row>
    <row r="632" spans="1:4" x14ac:dyDescent="0.2">
      <c r="A632" s="32"/>
      <c r="B632" s="32"/>
      <c r="C632" s="32"/>
      <c r="D632" s="32"/>
    </row>
    <row r="633" spans="1:4" x14ac:dyDescent="0.2">
      <c r="A633" s="32"/>
      <c r="B633" s="32"/>
      <c r="C633" s="32"/>
      <c r="D633" s="32"/>
    </row>
    <row r="634" spans="1:4" x14ac:dyDescent="0.2">
      <c r="A634" s="32"/>
      <c r="B634" s="32"/>
      <c r="C634" s="32"/>
      <c r="D634" s="32"/>
    </row>
    <row r="635" spans="1:4" x14ac:dyDescent="0.2">
      <c r="A635" s="32"/>
      <c r="B635" s="32"/>
      <c r="C635" s="32"/>
      <c r="D635" s="32"/>
    </row>
    <row r="636" spans="1:4" x14ac:dyDescent="0.2">
      <c r="A636" s="32"/>
      <c r="B636" s="32"/>
      <c r="C636" s="32"/>
      <c r="D636" s="32"/>
    </row>
    <row r="637" spans="1:4" x14ac:dyDescent="0.2">
      <c r="A637" s="32"/>
      <c r="B637" s="32"/>
      <c r="C637" s="32"/>
      <c r="D637" s="32"/>
    </row>
    <row r="638" spans="1:4" x14ac:dyDescent="0.2">
      <c r="A638" s="32"/>
      <c r="B638" s="32"/>
      <c r="C638" s="32"/>
      <c r="D638" s="32"/>
    </row>
    <row r="639" spans="1:4" x14ac:dyDescent="0.2">
      <c r="A639" s="32"/>
      <c r="B639" s="32"/>
      <c r="C639" s="32"/>
      <c r="D639" s="32"/>
    </row>
    <row r="640" spans="1:4" x14ac:dyDescent="0.2">
      <c r="A640" s="32"/>
      <c r="B640" s="32"/>
      <c r="C640" s="32"/>
      <c r="D640" s="32"/>
    </row>
    <row r="641" spans="1:4" x14ac:dyDescent="0.2">
      <c r="A641" s="32"/>
      <c r="B641" s="32"/>
      <c r="C641" s="32"/>
      <c r="D641" s="32"/>
    </row>
    <row r="642" spans="1:4" x14ac:dyDescent="0.2">
      <c r="A642" s="32"/>
      <c r="B642" s="32"/>
      <c r="C642" s="32"/>
      <c r="D642" s="32"/>
    </row>
    <row r="643" spans="1:4" x14ac:dyDescent="0.2">
      <c r="A643" s="32"/>
      <c r="B643" s="32"/>
      <c r="C643" s="32"/>
      <c r="D643" s="32"/>
    </row>
    <row r="644" spans="1:4" x14ac:dyDescent="0.2">
      <c r="A644" s="32"/>
      <c r="B644" s="32"/>
      <c r="C644" s="32"/>
      <c r="D644" s="32"/>
    </row>
    <row r="645" spans="1:4" x14ac:dyDescent="0.2">
      <c r="A645" s="32"/>
      <c r="B645" s="32"/>
      <c r="C645" s="32"/>
      <c r="D645" s="32"/>
    </row>
    <row r="646" spans="1:4" x14ac:dyDescent="0.2">
      <c r="A646" s="32"/>
      <c r="B646" s="32"/>
      <c r="C646" s="32"/>
      <c r="D646" s="32"/>
    </row>
    <row r="647" spans="1:4" x14ac:dyDescent="0.2">
      <c r="A647" s="32"/>
      <c r="B647" s="32"/>
      <c r="C647" s="32"/>
      <c r="D647" s="32"/>
    </row>
    <row r="648" spans="1:4" x14ac:dyDescent="0.2">
      <c r="A648" s="32"/>
      <c r="B648" s="32"/>
      <c r="C648" s="32"/>
      <c r="D648" s="32"/>
    </row>
    <row r="649" spans="1:4" x14ac:dyDescent="0.2">
      <c r="A649" s="32"/>
      <c r="B649" s="32"/>
      <c r="C649" s="32"/>
      <c r="D649" s="32"/>
    </row>
    <row r="650" spans="1:4" x14ac:dyDescent="0.2">
      <c r="A650" s="32"/>
      <c r="B650" s="32"/>
      <c r="C650" s="32"/>
      <c r="D650" s="32"/>
    </row>
    <row r="651" spans="1:4" x14ac:dyDescent="0.2">
      <c r="A651" s="32"/>
      <c r="B651" s="32"/>
      <c r="C651" s="32"/>
      <c r="D651" s="32"/>
    </row>
    <row r="652" spans="1:4" x14ac:dyDescent="0.2">
      <c r="A652" s="32"/>
      <c r="B652" s="32"/>
      <c r="C652" s="32"/>
      <c r="D652" s="32"/>
    </row>
    <row r="653" spans="1:4" x14ac:dyDescent="0.2">
      <c r="A653" s="32"/>
      <c r="B653" s="32"/>
      <c r="C653" s="32"/>
      <c r="D653" s="32"/>
    </row>
    <row r="654" spans="1:4" x14ac:dyDescent="0.2">
      <c r="A654" s="32"/>
      <c r="B654" s="32"/>
      <c r="C654" s="32"/>
      <c r="D654" s="32"/>
    </row>
    <row r="655" spans="1:4" x14ac:dyDescent="0.2">
      <c r="A655" s="32"/>
      <c r="B655" s="32"/>
      <c r="C655" s="32"/>
      <c r="D655" s="32"/>
    </row>
    <row r="656" spans="1:4" x14ac:dyDescent="0.2">
      <c r="A656" s="32"/>
      <c r="B656" s="32"/>
      <c r="C656" s="32"/>
      <c r="D656" s="32"/>
    </row>
    <row r="657" spans="1:4" x14ac:dyDescent="0.2">
      <c r="A657" s="32"/>
      <c r="B657" s="32"/>
      <c r="C657" s="32"/>
      <c r="D657" s="32"/>
    </row>
    <row r="658" spans="1:4" x14ac:dyDescent="0.2">
      <c r="A658" s="32"/>
      <c r="B658" s="32"/>
      <c r="C658" s="32"/>
      <c r="D658" s="32"/>
    </row>
    <row r="659" spans="1:4" x14ac:dyDescent="0.2">
      <c r="A659" s="32"/>
      <c r="B659" s="32"/>
      <c r="C659" s="32"/>
      <c r="D659" s="32"/>
    </row>
    <row r="660" spans="1:4" x14ac:dyDescent="0.2">
      <c r="A660" s="32"/>
      <c r="B660" s="32"/>
      <c r="C660" s="32"/>
      <c r="D660" s="32"/>
    </row>
    <row r="661" spans="1:4" x14ac:dyDescent="0.2">
      <c r="A661" s="32"/>
      <c r="B661" s="32"/>
      <c r="C661" s="32"/>
      <c r="D661" s="32"/>
    </row>
    <row r="662" spans="1:4" x14ac:dyDescent="0.2">
      <c r="A662" s="32"/>
      <c r="B662" s="32"/>
      <c r="C662" s="32"/>
      <c r="D662" s="32"/>
    </row>
    <row r="663" spans="1:4" x14ac:dyDescent="0.2">
      <c r="A663" s="32"/>
      <c r="B663" s="32"/>
      <c r="C663" s="32"/>
      <c r="D663" s="32"/>
    </row>
    <row r="664" spans="1:4" x14ac:dyDescent="0.2">
      <c r="A664" s="32"/>
      <c r="B664" s="32"/>
      <c r="C664" s="32"/>
      <c r="D664" s="32"/>
    </row>
    <row r="665" spans="1:4" x14ac:dyDescent="0.2">
      <c r="A665" s="32"/>
      <c r="B665" s="32"/>
      <c r="C665" s="32"/>
      <c r="D665" s="32"/>
    </row>
    <row r="666" spans="1:4" x14ac:dyDescent="0.2">
      <c r="A666" s="32"/>
      <c r="B666" s="32"/>
      <c r="C666" s="32"/>
      <c r="D666" s="32"/>
    </row>
    <row r="667" spans="1:4" x14ac:dyDescent="0.2">
      <c r="A667" s="32"/>
      <c r="B667" s="32"/>
      <c r="C667" s="32"/>
      <c r="D667" s="32"/>
    </row>
    <row r="668" spans="1:4" x14ac:dyDescent="0.2">
      <c r="A668" s="32"/>
      <c r="B668" s="32"/>
      <c r="C668" s="32"/>
      <c r="D668" s="32"/>
    </row>
    <row r="669" spans="1:4" x14ac:dyDescent="0.2">
      <c r="A669" s="32"/>
      <c r="B669" s="32"/>
      <c r="C669" s="32"/>
      <c r="D669" s="32"/>
    </row>
    <row r="670" spans="1:4" x14ac:dyDescent="0.2">
      <c r="A670" s="32"/>
      <c r="B670" s="32"/>
      <c r="C670" s="32"/>
      <c r="D670" s="32"/>
    </row>
    <row r="671" spans="1:4" x14ac:dyDescent="0.2">
      <c r="A671" s="32"/>
      <c r="B671" s="32"/>
      <c r="C671" s="32"/>
      <c r="D671" s="32"/>
    </row>
    <row r="672" spans="1:4" x14ac:dyDescent="0.2">
      <c r="A672" s="32"/>
      <c r="B672" s="32"/>
      <c r="C672" s="32"/>
      <c r="D672" s="32"/>
    </row>
    <row r="673" spans="1:4" x14ac:dyDescent="0.2">
      <c r="A673" s="32"/>
      <c r="B673" s="32"/>
      <c r="C673" s="32"/>
      <c r="D673" s="32"/>
    </row>
    <row r="674" spans="1:4" x14ac:dyDescent="0.2">
      <c r="A674" s="32"/>
      <c r="B674" s="32"/>
      <c r="C674" s="32"/>
      <c r="D674" s="32"/>
    </row>
    <row r="675" spans="1:4" x14ac:dyDescent="0.2">
      <c r="A675" s="32"/>
      <c r="B675" s="32"/>
      <c r="C675" s="32"/>
      <c r="D675" s="32"/>
    </row>
    <row r="676" spans="1:4" x14ac:dyDescent="0.2">
      <c r="A676" s="32"/>
      <c r="B676" s="32"/>
      <c r="C676" s="32"/>
      <c r="D676" s="32"/>
    </row>
    <row r="677" spans="1:4" x14ac:dyDescent="0.2">
      <c r="A677" s="32"/>
      <c r="B677" s="32"/>
      <c r="C677" s="32"/>
      <c r="D677" s="32"/>
    </row>
    <row r="678" spans="1:4" x14ac:dyDescent="0.2">
      <c r="A678" s="32"/>
      <c r="B678" s="32"/>
      <c r="C678" s="32"/>
      <c r="D678" s="32"/>
    </row>
    <row r="679" spans="1:4" x14ac:dyDescent="0.2">
      <c r="A679" s="32"/>
      <c r="B679" s="32"/>
      <c r="C679" s="32"/>
      <c r="D679" s="32"/>
    </row>
    <row r="680" spans="1:4" x14ac:dyDescent="0.2">
      <c r="A680" s="32"/>
      <c r="B680" s="32"/>
      <c r="C680" s="32"/>
      <c r="D680" s="32"/>
    </row>
    <row r="681" spans="1:4" x14ac:dyDescent="0.2">
      <c r="A681" s="32"/>
      <c r="B681" s="32"/>
      <c r="C681" s="32"/>
      <c r="D681" s="32"/>
    </row>
    <row r="682" spans="1:4" x14ac:dyDescent="0.2">
      <c r="A682" s="32"/>
      <c r="B682" s="32"/>
      <c r="C682" s="32"/>
      <c r="D682" s="32"/>
    </row>
    <row r="683" spans="1:4" x14ac:dyDescent="0.2">
      <c r="A683" s="32"/>
      <c r="B683" s="32"/>
      <c r="C683" s="32"/>
      <c r="D683" s="32"/>
    </row>
    <row r="684" spans="1:4" x14ac:dyDescent="0.2">
      <c r="A684" s="32"/>
      <c r="B684" s="32"/>
      <c r="C684" s="32"/>
      <c r="D684" s="32"/>
    </row>
    <row r="685" spans="1:4" x14ac:dyDescent="0.2">
      <c r="A685" s="32"/>
      <c r="B685" s="32"/>
      <c r="C685" s="32"/>
      <c r="D685" s="32"/>
    </row>
    <row r="686" spans="1:4" x14ac:dyDescent="0.2">
      <c r="A686" s="32"/>
      <c r="B686" s="32"/>
      <c r="C686" s="32"/>
      <c r="D686" s="32"/>
    </row>
    <row r="687" spans="1:4" x14ac:dyDescent="0.2">
      <c r="A687" s="32"/>
      <c r="B687" s="32"/>
      <c r="C687" s="32"/>
      <c r="D687" s="32"/>
    </row>
    <row r="688" spans="1:4" x14ac:dyDescent="0.2">
      <c r="A688" s="32"/>
      <c r="B688" s="32"/>
      <c r="C688" s="32"/>
      <c r="D688" s="32"/>
    </row>
    <row r="689" spans="1:4" x14ac:dyDescent="0.2">
      <c r="A689" s="32"/>
      <c r="B689" s="32"/>
      <c r="C689" s="32"/>
      <c r="D689" s="32"/>
    </row>
    <row r="690" spans="1:4" x14ac:dyDescent="0.2">
      <c r="A690" s="32"/>
      <c r="B690" s="32"/>
      <c r="C690" s="32"/>
      <c r="D690" s="32"/>
    </row>
    <row r="691" spans="1:4" x14ac:dyDescent="0.2">
      <c r="A691" s="32"/>
      <c r="B691" s="32"/>
      <c r="C691" s="32"/>
      <c r="D691" s="32"/>
    </row>
    <row r="692" spans="1:4" x14ac:dyDescent="0.2">
      <c r="A692" s="32"/>
      <c r="B692" s="32"/>
      <c r="C692" s="32"/>
      <c r="D692" s="32"/>
    </row>
    <row r="693" spans="1:4" x14ac:dyDescent="0.2">
      <c r="A693" s="32"/>
      <c r="B693" s="32"/>
      <c r="C693" s="32"/>
      <c r="D693" s="32"/>
    </row>
    <row r="694" spans="1:4" x14ac:dyDescent="0.2">
      <c r="A694" s="32"/>
      <c r="B694" s="32"/>
      <c r="C694" s="32"/>
      <c r="D694" s="32"/>
    </row>
    <row r="695" spans="1:4" x14ac:dyDescent="0.2">
      <c r="A695" s="32"/>
      <c r="B695" s="32"/>
      <c r="C695" s="32"/>
      <c r="D695" s="32"/>
    </row>
    <row r="696" spans="1:4" x14ac:dyDescent="0.2">
      <c r="A696" s="32"/>
      <c r="B696" s="32"/>
      <c r="C696" s="32"/>
      <c r="D696" s="32"/>
    </row>
    <row r="697" spans="1:4" x14ac:dyDescent="0.2">
      <c r="A697" s="32"/>
      <c r="B697" s="32"/>
      <c r="C697" s="32"/>
      <c r="D697" s="32"/>
    </row>
    <row r="698" spans="1:4" x14ac:dyDescent="0.2">
      <c r="A698" s="32"/>
      <c r="B698" s="32"/>
      <c r="C698" s="32"/>
      <c r="D698" s="32"/>
    </row>
    <row r="699" spans="1:4" x14ac:dyDescent="0.2">
      <c r="A699" s="32"/>
      <c r="B699" s="32"/>
      <c r="C699" s="32"/>
      <c r="D699" s="32"/>
    </row>
    <row r="700" spans="1:4" x14ac:dyDescent="0.2">
      <c r="A700" s="32"/>
      <c r="B700" s="32"/>
      <c r="C700" s="32"/>
      <c r="D700" s="32"/>
    </row>
    <row r="701" spans="1:4" x14ac:dyDescent="0.2">
      <c r="A701" s="32"/>
      <c r="B701" s="32"/>
      <c r="C701" s="32"/>
      <c r="D701" s="32"/>
    </row>
    <row r="702" spans="1:4" x14ac:dyDescent="0.2">
      <c r="A702" s="32"/>
      <c r="B702" s="32"/>
      <c r="C702" s="32"/>
      <c r="D702" s="32"/>
    </row>
    <row r="703" spans="1:4" x14ac:dyDescent="0.2">
      <c r="A703" s="32"/>
      <c r="B703" s="32"/>
      <c r="C703" s="32"/>
      <c r="D703" s="32"/>
    </row>
    <row r="704" spans="1:4" x14ac:dyDescent="0.2">
      <c r="A704" s="32"/>
      <c r="B704" s="32"/>
      <c r="C704" s="32"/>
      <c r="D704" s="32"/>
    </row>
    <row r="705" spans="1:4" x14ac:dyDescent="0.2">
      <c r="A705" s="32"/>
      <c r="B705" s="32"/>
      <c r="C705" s="32"/>
      <c r="D705" s="32"/>
    </row>
    <row r="706" spans="1:4" x14ac:dyDescent="0.2">
      <c r="A706" s="32"/>
      <c r="B706" s="32"/>
      <c r="C706" s="32"/>
      <c r="D706" s="32"/>
    </row>
    <row r="707" spans="1:4" x14ac:dyDescent="0.2">
      <c r="A707" s="32"/>
      <c r="B707" s="32"/>
      <c r="C707" s="32"/>
      <c r="D707" s="32"/>
    </row>
    <row r="708" spans="1:4" x14ac:dyDescent="0.2">
      <c r="A708" s="32"/>
      <c r="B708" s="32"/>
      <c r="C708" s="32"/>
      <c r="D708" s="32"/>
    </row>
    <row r="709" spans="1:4" x14ac:dyDescent="0.2">
      <c r="A709" s="32"/>
      <c r="B709" s="32"/>
      <c r="C709" s="32"/>
      <c r="D709" s="32"/>
    </row>
    <row r="710" spans="1:4" x14ac:dyDescent="0.2">
      <c r="A710" s="32"/>
      <c r="B710" s="32"/>
      <c r="C710" s="32"/>
      <c r="D710" s="32"/>
    </row>
    <row r="711" spans="1:4" x14ac:dyDescent="0.2">
      <c r="A711" s="32"/>
      <c r="B711" s="32"/>
      <c r="C711" s="32"/>
      <c r="D711" s="32"/>
    </row>
    <row r="712" spans="1:4" x14ac:dyDescent="0.2">
      <c r="A712" s="32"/>
      <c r="B712" s="32"/>
      <c r="C712" s="32"/>
      <c r="D712" s="32"/>
    </row>
    <row r="713" spans="1:4" x14ac:dyDescent="0.2">
      <c r="A713" s="32"/>
      <c r="B713" s="32"/>
      <c r="C713" s="32"/>
      <c r="D713" s="32"/>
    </row>
    <row r="714" spans="1:4" x14ac:dyDescent="0.2">
      <c r="A714" s="32"/>
      <c r="B714" s="32"/>
      <c r="C714" s="32"/>
      <c r="D714" s="32"/>
    </row>
    <row r="715" spans="1:4" x14ac:dyDescent="0.2">
      <c r="A715" s="32"/>
      <c r="B715" s="32"/>
      <c r="C715" s="32"/>
      <c r="D715" s="32"/>
    </row>
    <row r="716" spans="1:4" x14ac:dyDescent="0.2">
      <c r="A716" s="32"/>
      <c r="B716" s="32"/>
      <c r="C716" s="32"/>
      <c r="D716" s="32"/>
    </row>
    <row r="717" spans="1:4" x14ac:dyDescent="0.2">
      <c r="A717" s="32"/>
      <c r="B717" s="32"/>
      <c r="C717" s="32"/>
      <c r="D717" s="32"/>
    </row>
    <row r="718" spans="1:4" x14ac:dyDescent="0.2">
      <c r="A718" s="32"/>
      <c r="B718" s="32"/>
      <c r="C718" s="32"/>
      <c r="D718" s="32"/>
    </row>
    <row r="719" spans="1:4" x14ac:dyDescent="0.2">
      <c r="A719" s="32"/>
      <c r="B719" s="32"/>
      <c r="C719" s="32"/>
      <c r="D719" s="32"/>
    </row>
    <row r="720" spans="1:4" x14ac:dyDescent="0.2">
      <c r="A720" s="32"/>
      <c r="B720" s="32"/>
      <c r="C720" s="32"/>
      <c r="D720" s="32"/>
    </row>
    <row r="721" spans="1:4" x14ac:dyDescent="0.2">
      <c r="A721" s="32"/>
      <c r="B721" s="32"/>
      <c r="C721" s="32"/>
      <c r="D721" s="32"/>
    </row>
    <row r="722" spans="1:4" x14ac:dyDescent="0.2">
      <c r="A722" s="32"/>
      <c r="B722" s="32"/>
      <c r="C722" s="32"/>
      <c r="D722" s="32"/>
    </row>
    <row r="723" spans="1:4" x14ac:dyDescent="0.2">
      <c r="A723" s="32"/>
      <c r="B723" s="32"/>
      <c r="C723" s="32"/>
      <c r="D723" s="32"/>
    </row>
    <row r="724" spans="1:4" x14ac:dyDescent="0.2">
      <c r="A724" s="32"/>
      <c r="B724" s="32"/>
      <c r="C724" s="32"/>
      <c r="D724" s="32"/>
    </row>
    <row r="725" spans="1:4" x14ac:dyDescent="0.2">
      <c r="A725" s="32"/>
      <c r="B725" s="32"/>
      <c r="C725" s="32"/>
      <c r="D725" s="32"/>
    </row>
    <row r="726" spans="1:4" x14ac:dyDescent="0.2">
      <c r="A726" s="32"/>
      <c r="B726" s="32"/>
      <c r="C726" s="32"/>
      <c r="D726" s="32"/>
    </row>
    <row r="727" spans="1:4" x14ac:dyDescent="0.2">
      <c r="A727" s="32"/>
      <c r="B727" s="32"/>
      <c r="C727" s="32"/>
      <c r="D727" s="32"/>
    </row>
    <row r="728" spans="1:4" x14ac:dyDescent="0.2">
      <c r="A728" s="32"/>
      <c r="B728" s="32"/>
      <c r="C728" s="32"/>
      <c r="D728" s="32"/>
    </row>
    <row r="729" spans="1:4" x14ac:dyDescent="0.2">
      <c r="A729" s="32"/>
      <c r="B729" s="32"/>
      <c r="C729" s="32"/>
      <c r="D729" s="32"/>
    </row>
    <row r="730" spans="1:4" x14ac:dyDescent="0.2">
      <c r="A730" s="32"/>
      <c r="B730" s="32"/>
      <c r="C730" s="32"/>
      <c r="D730" s="32"/>
    </row>
    <row r="731" spans="1:4" x14ac:dyDescent="0.2">
      <c r="A731" s="32"/>
      <c r="B731" s="32"/>
      <c r="C731" s="32"/>
      <c r="D731" s="32"/>
    </row>
    <row r="732" spans="1:4" x14ac:dyDescent="0.2">
      <c r="A732" s="32"/>
      <c r="B732" s="32"/>
      <c r="C732" s="32"/>
      <c r="D732" s="32"/>
    </row>
    <row r="733" spans="1:4" x14ac:dyDescent="0.2">
      <c r="A733" s="32"/>
      <c r="B733" s="32"/>
      <c r="C733" s="32"/>
      <c r="D733" s="32"/>
    </row>
    <row r="734" spans="1:4" x14ac:dyDescent="0.2">
      <c r="A734" s="32"/>
      <c r="B734" s="32"/>
      <c r="C734" s="32"/>
      <c r="D734" s="32"/>
    </row>
    <row r="735" spans="1:4" x14ac:dyDescent="0.2">
      <c r="A735" s="32"/>
      <c r="B735" s="32"/>
      <c r="C735" s="32"/>
      <c r="D735" s="32"/>
    </row>
    <row r="736" spans="1:4" x14ac:dyDescent="0.2">
      <c r="A736" s="32"/>
      <c r="B736" s="32"/>
      <c r="C736" s="32"/>
      <c r="D736" s="32"/>
    </row>
    <row r="737" spans="1:4" x14ac:dyDescent="0.2">
      <c r="A737" s="32"/>
      <c r="B737" s="32"/>
      <c r="C737" s="32"/>
      <c r="D737" s="32"/>
    </row>
    <row r="738" spans="1:4" x14ac:dyDescent="0.2">
      <c r="A738" s="32"/>
      <c r="B738" s="32"/>
      <c r="C738" s="32"/>
      <c r="D738" s="32"/>
    </row>
    <row r="739" spans="1:4" x14ac:dyDescent="0.2">
      <c r="A739" s="32"/>
      <c r="B739" s="32"/>
      <c r="C739" s="32"/>
      <c r="D739" s="32"/>
    </row>
    <row r="740" spans="1:4" x14ac:dyDescent="0.2">
      <c r="A740" s="32"/>
      <c r="B740" s="32"/>
      <c r="C740" s="32"/>
      <c r="D740" s="32"/>
    </row>
    <row r="741" spans="1:4" x14ac:dyDescent="0.2">
      <c r="A741" s="32"/>
      <c r="B741" s="32"/>
      <c r="C741" s="32"/>
      <c r="D741" s="32"/>
    </row>
    <row r="742" spans="1:4" x14ac:dyDescent="0.2">
      <c r="A742" s="32"/>
      <c r="B742" s="32"/>
      <c r="C742" s="32"/>
      <c r="D742" s="32"/>
    </row>
    <row r="743" spans="1:4" x14ac:dyDescent="0.2">
      <c r="A743" s="32"/>
      <c r="B743" s="32"/>
      <c r="C743" s="32"/>
      <c r="D743" s="32"/>
    </row>
    <row r="744" spans="1:4" x14ac:dyDescent="0.2">
      <c r="A744" s="32"/>
      <c r="B744" s="32"/>
      <c r="C744" s="32"/>
      <c r="D744" s="32"/>
    </row>
    <row r="745" spans="1:4" x14ac:dyDescent="0.2">
      <c r="A745" s="32"/>
      <c r="B745" s="32"/>
      <c r="C745" s="32"/>
      <c r="D745" s="32"/>
    </row>
    <row r="746" spans="1:4" x14ac:dyDescent="0.2">
      <c r="A746" s="32"/>
      <c r="B746" s="32"/>
      <c r="C746" s="32"/>
      <c r="D746" s="32"/>
    </row>
    <row r="747" spans="1:4" x14ac:dyDescent="0.2">
      <c r="A747" s="32"/>
      <c r="B747" s="32"/>
      <c r="C747" s="32"/>
      <c r="D747" s="32"/>
    </row>
    <row r="748" spans="1:4" x14ac:dyDescent="0.2">
      <c r="A748" s="32"/>
      <c r="B748" s="32"/>
      <c r="C748" s="32"/>
      <c r="D748" s="32"/>
    </row>
    <row r="749" spans="1:4" x14ac:dyDescent="0.2">
      <c r="A749" s="32"/>
      <c r="B749" s="32"/>
      <c r="C749" s="32"/>
      <c r="D749" s="32"/>
    </row>
    <row r="750" spans="1:4" x14ac:dyDescent="0.2">
      <c r="A750" s="32"/>
      <c r="B750" s="32"/>
      <c r="C750" s="32"/>
      <c r="D750" s="32"/>
    </row>
    <row r="751" spans="1:4" x14ac:dyDescent="0.2">
      <c r="A751" s="32"/>
      <c r="B751" s="32"/>
      <c r="C751" s="32"/>
      <c r="D751" s="32"/>
    </row>
    <row r="752" spans="1:4" x14ac:dyDescent="0.2">
      <c r="A752" s="32"/>
      <c r="B752" s="32"/>
      <c r="C752" s="32"/>
      <c r="D752" s="32"/>
    </row>
    <row r="753" spans="1:4" x14ac:dyDescent="0.2">
      <c r="A753" s="32"/>
      <c r="B753" s="32"/>
      <c r="C753" s="32"/>
      <c r="D753" s="32"/>
    </row>
    <row r="754" spans="1:4" x14ac:dyDescent="0.2">
      <c r="A754" s="32"/>
      <c r="B754" s="32"/>
      <c r="C754" s="32"/>
      <c r="D754" s="32"/>
    </row>
    <row r="755" spans="1:4" x14ac:dyDescent="0.2">
      <c r="A755" s="32"/>
      <c r="B755" s="32"/>
      <c r="C755" s="32"/>
      <c r="D755" s="32"/>
    </row>
    <row r="756" spans="1:4" x14ac:dyDescent="0.2">
      <c r="A756" s="32"/>
      <c r="B756" s="32"/>
      <c r="C756" s="32"/>
      <c r="D756" s="32"/>
    </row>
    <row r="757" spans="1:4" x14ac:dyDescent="0.2">
      <c r="A757" s="32"/>
      <c r="B757" s="32"/>
      <c r="C757" s="32"/>
      <c r="D757" s="32"/>
    </row>
    <row r="758" spans="1:4" x14ac:dyDescent="0.2">
      <c r="A758" s="32"/>
      <c r="B758" s="32"/>
      <c r="C758" s="32"/>
      <c r="D758" s="32"/>
    </row>
    <row r="759" spans="1:4" x14ac:dyDescent="0.2">
      <c r="A759" s="32"/>
      <c r="B759" s="32"/>
      <c r="C759" s="32"/>
      <c r="D759" s="32"/>
    </row>
    <row r="760" spans="1:4" x14ac:dyDescent="0.2">
      <c r="A760" s="32"/>
      <c r="B760" s="32"/>
      <c r="C760" s="32"/>
      <c r="D760" s="32"/>
    </row>
    <row r="761" spans="1:4" x14ac:dyDescent="0.2">
      <c r="A761" s="32"/>
      <c r="B761" s="32"/>
      <c r="C761" s="32"/>
      <c r="D761" s="32"/>
    </row>
    <row r="762" spans="1:4" x14ac:dyDescent="0.2">
      <c r="A762" s="32"/>
      <c r="B762" s="32"/>
      <c r="C762" s="32"/>
      <c r="D762" s="32"/>
    </row>
    <row r="763" spans="1:4" x14ac:dyDescent="0.2">
      <c r="A763" s="32"/>
      <c r="B763" s="32"/>
      <c r="C763" s="32"/>
      <c r="D763" s="32"/>
    </row>
    <row r="764" spans="1:4" x14ac:dyDescent="0.2">
      <c r="A764" s="32"/>
      <c r="B764" s="32"/>
      <c r="C764" s="32"/>
      <c r="D764" s="32"/>
    </row>
    <row r="765" spans="1:4" x14ac:dyDescent="0.2">
      <c r="A765" s="32"/>
      <c r="B765" s="32"/>
      <c r="C765" s="32"/>
      <c r="D765" s="32"/>
    </row>
    <row r="766" spans="1:4" x14ac:dyDescent="0.2">
      <c r="A766" s="32"/>
      <c r="B766" s="32"/>
      <c r="C766" s="32"/>
      <c r="D766" s="32"/>
    </row>
    <row r="767" spans="1:4" x14ac:dyDescent="0.2">
      <c r="A767" s="32"/>
      <c r="B767" s="32"/>
      <c r="C767" s="32"/>
      <c r="D767" s="32"/>
    </row>
    <row r="768" spans="1:4" x14ac:dyDescent="0.2">
      <c r="A768" s="32"/>
      <c r="B768" s="32"/>
      <c r="C768" s="32"/>
      <c r="D768" s="32"/>
    </row>
    <row r="769" spans="1:4" x14ac:dyDescent="0.2">
      <c r="A769" s="32"/>
      <c r="B769" s="32"/>
      <c r="C769" s="32"/>
      <c r="D769" s="32"/>
    </row>
    <row r="770" spans="1:4" x14ac:dyDescent="0.2">
      <c r="A770" s="32"/>
      <c r="B770" s="32"/>
      <c r="C770" s="32"/>
      <c r="D770" s="32"/>
    </row>
    <row r="771" spans="1:4" x14ac:dyDescent="0.2">
      <c r="A771" s="32"/>
      <c r="B771" s="32"/>
      <c r="C771" s="32"/>
      <c r="D771" s="32"/>
    </row>
    <row r="772" spans="1:4" x14ac:dyDescent="0.2">
      <c r="A772" s="32"/>
      <c r="B772" s="32"/>
      <c r="C772" s="32"/>
      <c r="D772" s="32"/>
    </row>
    <row r="773" spans="1:4" x14ac:dyDescent="0.2">
      <c r="A773" s="32"/>
      <c r="B773" s="32"/>
      <c r="C773" s="32"/>
      <c r="D773" s="32"/>
    </row>
    <row r="774" spans="1:4" x14ac:dyDescent="0.2">
      <c r="A774" s="32"/>
      <c r="B774" s="32"/>
      <c r="C774" s="32"/>
      <c r="D774" s="32"/>
    </row>
    <row r="775" spans="1:4" x14ac:dyDescent="0.2">
      <c r="A775" s="32"/>
      <c r="B775" s="32"/>
      <c r="C775" s="32"/>
      <c r="D775" s="32"/>
    </row>
    <row r="776" spans="1:4" x14ac:dyDescent="0.2">
      <c r="A776" s="32"/>
      <c r="B776" s="32"/>
      <c r="C776" s="32"/>
      <c r="D776" s="32"/>
    </row>
    <row r="777" spans="1:4" x14ac:dyDescent="0.2">
      <c r="A777" s="32"/>
      <c r="B777" s="32"/>
      <c r="C777" s="32"/>
      <c r="D777" s="32"/>
    </row>
    <row r="778" spans="1:4" x14ac:dyDescent="0.2">
      <c r="A778" s="32"/>
      <c r="B778" s="32"/>
      <c r="C778" s="32"/>
      <c r="D778" s="32"/>
    </row>
    <row r="779" spans="1:4" x14ac:dyDescent="0.2">
      <c r="A779" s="32"/>
      <c r="B779" s="32"/>
      <c r="C779" s="32"/>
      <c r="D779" s="32"/>
    </row>
    <row r="780" spans="1:4" x14ac:dyDescent="0.2">
      <c r="A780" s="32"/>
      <c r="B780" s="32"/>
      <c r="C780" s="32"/>
      <c r="D780" s="32"/>
    </row>
    <row r="781" spans="1:4" x14ac:dyDescent="0.2">
      <c r="A781" s="32"/>
      <c r="B781" s="32"/>
      <c r="C781" s="32"/>
      <c r="D781" s="32"/>
    </row>
    <row r="782" spans="1:4" x14ac:dyDescent="0.2">
      <c r="A782" s="32"/>
      <c r="B782" s="32"/>
      <c r="C782" s="32"/>
      <c r="D782" s="32"/>
    </row>
    <row r="783" spans="1:4" x14ac:dyDescent="0.2">
      <c r="A783" s="32"/>
      <c r="B783" s="32"/>
      <c r="C783" s="32"/>
      <c r="D783" s="32"/>
    </row>
    <row r="784" spans="1:4" x14ac:dyDescent="0.2">
      <c r="A784" s="32"/>
      <c r="B784" s="32"/>
      <c r="C784" s="32"/>
      <c r="D784" s="32"/>
    </row>
    <row r="785" spans="1:4" x14ac:dyDescent="0.2">
      <c r="A785" s="32"/>
      <c r="B785" s="32"/>
      <c r="C785" s="32"/>
      <c r="D785" s="32"/>
    </row>
    <row r="786" spans="1:4" x14ac:dyDescent="0.2">
      <c r="A786" s="32"/>
      <c r="B786" s="32"/>
      <c r="C786" s="32"/>
      <c r="D786" s="32"/>
    </row>
    <row r="787" spans="1:4" x14ac:dyDescent="0.2">
      <c r="A787" s="32"/>
      <c r="B787" s="32"/>
      <c r="C787" s="32"/>
      <c r="D787" s="32"/>
    </row>
    <row r="788" spans="1:4" x14ac:dyDescent="0.2">
      <c r="A788" s="32"/>
      <c r="B788" s="32"/>
      <c r="C788" s="32"/>
      <c r="D788" s="32"/>
    </row>
    <row r="789" spans="1:4" x14ac:dyDescent="0.2">
      <c r="A789" s="32"/>
      <c r="B789" s="32"/>
      <c r="C789" s="32"/>
      <c r="D789" s="32"/>
    </row>
    <row r="790" spans="1:4" x14ac:dyDescent="0.2">
      <c r="A790" s="32"/>
      <c r="B790" s="32"/>
      <c r="C790" s="32"/>
      <c r="D790" s="32"/>
    </row>
    <row r="791" spans="1:4" x14ac:dyDescent="0.2">
      <c r="A791" s="32"/>
      <c r="B791" s="32"/>
      <c r="C791" s="32"/>
      <c r="D791" s="32"/>
    </row>
    <row r="792" spans="1:4" x14ac:dyDescent="0.2">
      <c r="A792" s="32"/>
      <c r="B792" s="32"/>
      <c r="C792" s="32"/>
      <c r="D792" s="32"/>
    </row>
    <row r="793" spans="1:4" x14ac:dyDescent="0.2">
      <c r="A793" s="32"/>
      <c r="B793" s="32"/>
      <c r="C793" s="32"/>
      <c r="D793" s="32"/>
    </row>
    <row r="794" spans="1:4" x14ac:dyDescent="0.2">
      <c r="A794" s="32"/>
      <c r="B794" s="32"/>
      <c r="C794" s="32"/>
      <c r="D794" s="32"/>
    </row>
    <row r="795" spans="1:4" x14ac:dyDescent="0.2">
      <c r="A795" s="32"/>
      <c r="B795" s="32"/>
      <c r="C795" s="32"/>
      <c r="D795" s="32"/>
    </row>
    <row r="796" spans="1:4" x14ac:dyDescent="0.2">
      <c r="A796" s="32"/>
      <c r="B796" s="32"/>
      <c r="C796" s="32"/>
      <c r="D796" s="32"/>
    </row>
    <row r="797" spans="1:4" x14ac:dyDescent="0.2">
      <c r="A797" s="32"/>
      <c r="B797" s="32"/>
      <c r="C797" s="32"/>
      <c r="D797" s="32"/>
    </row>
    <row r="798" spans="1:4" x14ac:dyDescent="0.2">
      <c r="A798" s="32"/>
      <c r="B798" s="32"/>
      <c r="C798" s="32"/>
      <c r="D798" s="32"/>
    </row>
    <row r="799" spans="1:4" x14ac:dyDescent="0.2">
      <c r="A799" s="32"/>
      <c r="B799" s="32"/>
      <c r="C799" s="32"/>
      <c r="D799" s="32"/>
    </row>
    <row r="800" spans="1:4" x14ac:dyDescent="0.2">
      <c r="A800" s="32"/>
      <c r="B800" s="32"/>
      <c r="C800" s="32"/>
      <c r="D800" s="32"/>
    </row>
    <row r="801" spans="1:4" x14ac:dyDescent="0.2">
      <c r="A801" s="32"/>
      <c r="B801" s="32"/>
      <c r="C801" s="32"/>
      <c r="D801" s="32"/>
    </row>
    <row r="802" spans="1:4" x14ac:dyDescent="0.2">
      <c r="A802" s="32"/>
      <c r="B802" s="32"/>
      <c r="C802" s="32"/>
      <c r="D802" s="32"/>
    </row>
    <row r="803" spans="1:4" x14ac:dyDescent="0.2">
      <c r="A803" s="32"/>
      <c r="B803" s="32"/>
      <c r="C803" s="32"/>
      <c r="D803" s="32"/>
    </row>
    <row r="804" spans="1:4" x14ac:dyDescent="0.2">
      <c r="A804" s="32"/>
      <c r="B804" s="32"/>
      <c r="C804" s="32"/>
      <c r="D804" s="32"/>
    </row>
    <row r="805" spans="1:4" x14ac:dyDescent="0.2">
      <c r="A805" s="32"/>
      <c r="B805" s="32"/>
      <c r="C805" s="32"/>
      <c r="D805" s="32"/>
    </row>
    <row r="806" spans="1:4" x14ac:dyDescent="0.2">
      <c r="A806" s="32"/>
      <c r="B806" s="32"/>
      <c r="C806" s="32"/>
      <c r="D806" s="32"/>
    </row>
    <row r="807" spans="1:4" x14ac:dyDescent="0.2">
      <c r="A807" s="32"/>
      <c r="B807" s="32"/>
      <c r="C807" s="32"/>
      <c r="D807" s="32"/>
    </row>
    <row r="808" spans="1:4" x14ac:dyDescent="0.2">
      <c r="A808" s="32"/>
      <c r="B808" s="32"/>
      <c r="C808" s="32"/>
      <c r="D808" s="32"/>
    </row>
    <row r="809" spans="1:4" x14ac:dyDescent="0.2">
      <c r="A809" s="32"/>
      <c r="B809" s="32"/>
      <c r="C809" s="32"/>
      <c r="D809" s="32"/>
    </row>
    <row r="810" spans="1:4" x14ac:dyDescent="0.2">
      <c r="A810" s="32"/>
      <c r="B810" s="32"/>
      <c r="C810" s="32"/>
      <c r="D810" s="32"/>
    </row>
    <row r="811" spans="1:4" x14ac:dyDescent="0.2">
      <c r="A811" s="32"/>
      <c r="B811" s="32"/>
      <c r="C811" s="32"/>
      <c r="D811" s="32"/>
    </row>
    <row r="812" spans="1:4" x14ac:dyDescent="0.2">
      <c r="A812" s="32"/>
      <c r="B812" s="32"/>
      <c r="C812" s="32"/>
      <c r="D812" s="32"/>
    </row>
    <row r="813" spans="1:4" x14ac:dyDescent="0.2">
      <c r="A813" s="32"/>
      <c r="B813" s="32"/>
      <c r="C813" s="32"/>
      <c r="D813" s="32"/>
    </row>
    <row r="814" spans="1:4" x14ac:dyDescent="0.2">
      <c r="A814" s="32"/>
      <c r="B814" s="32"/>
      <c r="C814" s="32"/>
      <c r="D814" s="32"/>
    </row>
    <row r="815" spans="1:4" x14ac:dyDescent="0.2">
      <c r="A815" s="32"/>
      <c r="B815" s="32"/>
      <c r="C815" s="32"/>
      <c r="D815" s="32"/>
    </row>
    <row r="816" spans="1:4" x14ac:dyDescent="0.2">
      <c r="A816" s="32"/>
      <c r="B816" s="32"/>
      <c r="C816" s="32"/>
      <c r="D816" s="32"/>
    </row>
    <row r="817" spans="1:4" x14ac:dyDescent="0.2">
      <c r="A817" s="32"/>
      <c r="B817" s="32"/>
      <c r="C817" s="32"/>
      <c r="D817" s="32"/>
    </row>
    <row r="818" spans="1:4" x14ac:dyDescent="0.2">
      <c r="A818" s="32"/>
      <c r="B818" s="32"/>
      <c r="C818" s="32"/>
      <c r="D818" s="32"/>
    </row>
    <row r="819" spans="1:4" x14ac:dyDescent="0.2">
      <c r="A819" s="32"/>
      <c r="B819" s="32"/>
      <c r="C819" s="32"/>
      <c r="D819" s="32"/>
    </row>
    <row r="820" spans="1:4" x14ac:dyDescent="0.2">
      <c r="A820" s="32"/>
      <c r="B820" s="32"/>
      <c r="C820" s="32"/>
      <c r="D820" s="32"/>
    </row>
    <row r="821" spans="1:4" x14ac:dyDescent="0.2">
      <c r="A821" s="32"/>
      <c r="B821" s="32"/>
      <c r="C821" s="32"/>
      <c r="D821" s="32"/>
    </row>
    <row r="822" spans="1:4" x14ac:dyDescent="0.2">
      <c r="A822" s="32"/>
      <c r="B822" s="32"/>
      <c r="C822" s="32"/>
      <c r="D822" s="32"/>
    </row>
    <row r="823" spans="1:4" x14ac:dyDescent="0.2">
      <c r="A823" s="32"/>
      <c r="B823" s="32"/>
      <c r="C823" s="32"/>
      <c r="D823" s="32"/>
    </row>
    <row r="824" spans="1:4" x14ac:dyDescent="0.2">
      <c r="A824" s="32"/>
      <c r="B824" s="32"/>
      <c r="C824" s="32"/>
      <c r="D824" s="32"/>
    </row>
    <row r="825" spans="1:4" x14ac:dyDescent="0.2">
      <c r="A825" s="32"/>
      <c r="B825" s="32"/>
      <c r="C825" s="32"/>
      <c r="D825" s="32"/>
    </row>
    <row r="826" spans="1:4" x14ac:dyDescent="0.2">
      <c r="A826" s="32"/>
      <c r="B826" s="32"/>
      <c r="C826" s="32"/>
      <c r="D826" s="32"/>
    </row>
    <row r="827" spans="1:4" x14ac:dyDescent="0.2">
      <c r="A827" s="32"/>
      <c r="B827" s="32"/>
      <c r="C827" s="32"/>
      <c r="D827" s="32"/>
    </row>
    <row r="828" spans="1:4" x14ac:dyDescent="0.2">
      <c r="A828" s="32"/>
      <c r="B828" s="32"/>
      <c r="C828" s="32"/>
      <c r="D828" s="32"/>
    </row>
    <row r="829" spans="1:4" x14ac:dyDescent="0.2">
      <c r="A829" s="32"/>
      <c r="B829" s="32"/>
      <c r="C829" s="32"/>
      <c r="D829" s="32"/>
    </row>
    <row r="830" spans="1:4" x14ac:dyDescent="0.2">
      <c r="A830" s="32"/>
      <c r="B830" s="32"/>
      <c r="C830" s="32"/>
      <c r="D830" s="32"/>
    </row>
    <row r="831" spans="1:4" x14ac:dyDescent="0.2">
      <c r="A831" s="32"/>
      <c r="B831" s="32"/>
      <c r="C831" s="32"/>
      <c r="D831" s="32"/>
    </row>
    <row r="832" spans="1:4" x14ac:dyDescent="0.2">
      <c r="A832" s="32"/>
      <c r="B832" s="32"/>
      <c r="C832" s="32"/>
      <c r="D832" s="32"/>
    </row>
    <row r="833" spans="1:4" x14ac:dyDescent="0.2">
      <c r="A833" s="32"/>
      <c r="B833" s="32"/>
      <c r="C833" s="32"/>
      <c r="D833" s="32"/>
    </row>
    <row r="834" spans="1:4" x14ac:dyDescent="0.2">
      <c r="A834" s="32"/>
      <c r="B834" s="32"/>
      <c r="C834" s="32"/>
      <c r="D834" s="32"/>
    </row>
    <row r="835" spans="1:4" x14ac:dyDescent="0.2">
      <c r="A835" s="32"/>
      <c r="B835" s="32"/>
      <c r="C835" s="32"/>
      <c r="D835" s="32"/>
    </row>
    <row r="836" spans="1:4" x14ac:dyDescent="0.2">
      <c r="A836" s="32"/>
      <c r="B836" s="32"/>
      <c r="C836" s="32"/>
      <c r="D836" s="32"/>
    </row>
    <row r="837" spans="1:4" x14ac:dyDescent="0.2">
      <c r="A837" s="32"/>
      <c r="B837" s="32"/>
      <c r="C837" s="32"/>
      <c r="D837" s="32"/>
    </row>
    <row r="838" spans="1:4" x14ac:dyDescent="0.2">
      <c r="A838" s="32"/>
      <c r="B838" s="32"/>
      <c r="C838" s="32"/>
      <c r="D838" s="32"/>
    </row>
    <row r="839" spans="1:4" x14ac:dyDescent="0.2">
      <c r="A839" s="32"/>
      <c r="B839" s="32"/>
      <c r="C839" s="32"/>
      <c r="D839" s="32"/>
    </row>
    <row r="840" spans="1:4" x14ac:dyDescent="0.2">
      <c r="A840" s="32"/>
      <c r="B840" s="32"/>
      <c r="C840" s="32"/>
      <c r="D840" s="32"/>
    </row>
    <row r="841" spans="1:4" x14ac:dyDescent="0.2">
      <c r="A841" s="32"/>
      <c r="B841" s="32"/>
      <c r="C841" s="32"/>
      <c r="D841" s="32"/>
    </row>
    <row r="842" spans="1:4" x14ac:dyDescent="0.2">
      <c r="A842" s="32"/>
      <c r="B842" s="32"/>
      <c r="C842" s="32"/>
      <c r="D842" s="32"/>
    </row>
    <row r="843" spans="1:4" x14ac:dyDescent="0.2">
      <c r="A843" s="32"/>
      <c r="B843" s="32"/>
      <c r="C843" s="32"/>
      <c r="D843" s="32"/>
    </row>
    <row r="844" spans="1:4" x14ac:dyDescent="0.2">
      <c r="A844" s="32"/>
      <c r="B844" s="32"/>
      <c r="C844" s="32"/>
      <c r="D844" s="32"/>
    </row>
    <row r="845" spans="1:4" x14ac:dyDescent="0.2">
      <c r="A845" s="32"/>
      <c r="B845" s="32"/>
      <c r="C845" s="32"/>
      <c r="D845" s="32"/>
    </row>
    <row r="846" spans="1:4" x14ac:dyDescent="0.2">
      <c r="A846" s="32"/>
      <c r="B846" s="32"/>
      <c r="C846" s="32"/>
      <c r="D846" s="32"/>
    </row>
    <row r="847" spans="1:4" x14ac:dyDescent="0.2">
      <c r="A847" s="32"/>
      <c r="B847" s="32"/>
      <c r="C847" s="32"/>
      <c r="D847" s="32"/>
    </row>
    <row r="848" spans="1:4" x14ac:dyDescent="0.2">
      <c r="A848" s="32"/>
      <c r="B848" s="32"/>
      <c r="C848" s="32"/>
      <c r="D848" s="32"/>
    </row>
    <row r="849" spans="1:4" x14ac:dyDescent="0.2">
      <c r="A849" s="32"/>
      <c r="B849" s="32"/>
      <c r="C849" s="32"/>
      <c r="D849" s="32"/>
    </row>
    <row r="850" spans="1:4" x14ac:dyDescent="0.2">
      <c r="A850" s="32"/>
      <c r="B850" s="32"/>
      <c r="C850" s="32"/>
      <c r="D850" s="32"/>
    </row>
    <row r="851" spans="1:4" x14ac:dyDescent="0.2">
      <c r="A851" s="32"/>
      <c r="B851" s="32"/>
      <c r="C851" s="32"/>
      <c r="D851" s="32"/>
    </row>
    <row r="852" spans="1:4" x14ac:dyDescent="0.2">
      <c r="A852" s="32"/>
      <c r="B852" s="32"/>
      <c r="C852" s="32"/>
      <c r="D852" s="32"/>
    </row>
    <row r="853" spans="1:4" x14ac:dyDescent="0.2">
      <c r="A853" s="32"/>
      <c r="B853" s="32"/>
      <c r="C853" s="32"/>
      <c r="D853" s="32"/>
    </row>
    <row r="854" spans="1:4" x14ac:dyDescent="0.2">
      <c r="A854" s="32"/>
      <c r="B854" s="32"/>
      <c r="C854" s="32"/>
      <c r="D854" s="32"/>
    </row>
    <row r="855" spans="1:4" x14ac:dyDescent="0.2">
      <c r="A855" s="32"/>
      <c r="B855" s="32"/>
      <c r="C855" s="32"/>
      <c r="D855" s="32"/>
    </row>
    <row r="856" spans="1:4" x14ac:dyDescent="0.2">
      <c r="A856" s="32"/>
      <c r="B856" s="32"/>
      <c r="C856" s="32"/>
      <c r="D856" s="32"/>
    </row>
    <row r="857" spans="1:4" x14ac:dyDescent="0.2">
      <c r="A857" s="32"/>
      <c r="B857" s="32"/>
      <c r="C857" s="32"/>
      <c r="D857" s="32"/>
    </row>
    <row r="858" spans="1:4" x14ac:dyDescent="0.2">
      <c r="A858" s="32"/>
      <c r="B858" s="32"/>
      <c r="C858" s="32"/>
      <c r="D858" s="32"/>
    </row>
    <row r="859" spans="1:4" x14ac:dyDescent="0.2">
      <c r="A859" s="32"/>
      <c r="B859" s="32"/>
      <c r="C859" s="32"/>
      <c r="D859" s="32"/>
    </row>
    <row r="860" spans="1:4" x14ac:dyDescent="0.2">
      <c r="A860" s="32"/>
      <c r="B860" s="32"/>
      <c r="C860" s="32"/>
      <c r="D860" s="32"/>
    </row>
    <row r="861" spans="1:4" x14ac:dyDescent="0.2">
      <c r="A861" s="32"/>
      <c r="B861" s="32"/>
      <c r="C861" s="32"/>
      <c r="D861" s="32"/>
    </row>
    <row r="862" spans="1:4" x14ac:dyDescent="0.2">
      <c r="A862" s="32"/>
      <c r="B862" s="32"/>
      <c r="C862" s="32"/>
      <c r="D862" s="32"/>
    </row>
    <row r="863" spans="1:4" x14ac:dyDescent="0.2">
      <c r="A863" s="32"/>
      <c r="B863" s="32"/>
      <c r="C863" s="32"/>
      <c r="D863" s="32"/>
    </row>
    <row r="864" spans="1:4" x14ac:dyDescent="0.2">
      <c r="A864" s="32"/>
      <c r="B864" s="32"/>
      <c r="C864" s="32"/>
      <c r="D864" s="32"/>
    </row>
    <row r="865" spans="1:4" x14ac:dyDescent="0.2">
      <c r="A865" s="32"/>
      <c r="B865" s="32"/>
      <c r="C865" s="32"/>
      <c r="D865" s="32"/>
    </row>
    <row r="866" spans="1:4" x14ac:dyDescent="0.2">
      <c r="A866" s="32"/>
      <c r="B866" s="32"/>
      <c r="C866" s="32"/>
      <c r="D866" s="32"/>
    </row>
    <row r="867" spans="1:4" x14ac:dyDescent="0.2">
      <c r="A867" s="32"/>
      <c r="B867" s="32"/>
      <c r="C867" s="32"/>
      <c r="D867" s="32"/>
    </row>
    <row r="868" spans="1:4" x14ac:dyDescent="0.2">
      <c r="A868" s="32"/>
      <c r="B868" s="32"/>
      <c r="C868" s="32"/>
      <c r="D868" s="32"/>
    </row>
    <row r="869" spans="1:4" x14ac:dyDescent="0.2">
      <c r="A869" s="32"/>
      <c r="B869" s="32"/>
      <c r="C869" s="32"/>
      <c r="D869" s="32"/>
    </row>
    <row r="870" spans="1:4" x14ac:dyDescent="0.2">
      <c r="A870" s="32"/>
      <c r="B870" s="32"/>
      <c r="C870" s="32"/>
      <c r="D870" s="32"/>
    </row>
    <row r="871" spans="1:4" x14ac:dyDescent="0.2">
      <c r="A871" s="32"/>
      <c r="B871" s="32"/>
      <c r="C871" s="32"/>
      <c r="D871" s="32"/>
    </row>
    <row r="872" spans="1:4" x14ac:dyDescent="0.2">
      <c r="A872" s="32"/>
      <c r="B872" s="32"/>
      <c r="C872" s="32"/>
      <c r="D872" s="32"/>
    </row>
    <row r="873" spans="1:4" x14ac:dyDescent="0.2">
      <c r="A873" s="32"/>
      <c r="B873" s="32"/>
      <c r="C873" s="32"/>
      <c r="D873" s="32"/>
    </row>
    <row r="874" spans="1:4" x14ac:dyDescent="0.2">
      <c r="A874" s="32"/>
      <c r="B874" s="32"/>
      <c r="C874" s="32"/>
      <c r="D874" s="32"/>
    </row>
    <row r="875" spans="1:4" x14ac:dyDescent="0.2">
      <c r="A875" s="32"/>
      <c r="B875" s="32"/>
      <c r="C875" s="32"/>
      <c r="D875" s="32"/>
    </row>
    <row r="876" spans="1:4" x14ac:dyDescent="0.2">
      <c r="A876" s="32"/>
      <c r="B876" s="32"/>
      <c r="C876" s="32"/>
      <c r="D876" s="32"/>
    </row>
    <row r="877" spans="1:4" x14ac:dyDescent="0.2">
      <c r="A877" s="32"/>
      <c r="B877" s="32"/>
      <c r="C877" s="32"/>
      <c r="D877" s="32"/>
    </row>
    <row r="878" spans="1:4" x14ac:dyDescent="0.2">
      <c r="A878" s="32"/>
      <c r="B878" s="32"/>
      <c r="C878" s="32"/>
      <c r="D878" s="32"/>
    </row>
    <row r="879" spans="1:4" x14ac:dyDescent="0.2">
      <c r="A879" s="32"/>
      <c r="B879" s="32"/>
      <c r="C879" s="32"/>
      <c r="D879" s="32"/>
    </row>
    <row r="880" spans="1:4" x14ac:dyDescent="0.2">
      <c r="A880" s="32"/>
      <c r="B880" s="32"/>
      <c r="C880" s="32"/>
      <c r="D880" s="32"/>
    </row>
    <row r="881" spans="1:4" x14ac:dyDescent="0.2">
      <c r="A881" s="32"/>
      <c r="B881" s="32"/>
      <c r="C881" s="32"/>
      <c r="D881" s="32"/>
    </row>
    <row r="882" spans="1:4" x14ac:dyDescent="0.2">
      <c r="A882" s="32"/>
      <c r="B882" s="32"/>
      <c r="C882" s="32"/>
      <c r="D882" s="32"/>
    </row>
    <row r="883" spans="1:4" x14ac:dyDescent="0.2">
      <c r="A883" s="32"/>
      <c r="B883" s="32"/>
      <c r="C883" s="32"/>
      <c r="D883" s="32"/>
    </row>
    <row r="884" spans="1:4" x14ac:dyDescent="0.2">
      <c r="A884" s="32"/>
      <c r="B884" s="32"/>
      <c r="C884" s="32"/>
      <c r="D884" s="32"/>
    </row>
    <row r="885" spans="1:4" x14ac:dyDescent="0.2">
      <c r="A885" s="32"/>
      <c r="B885" s="32"/>
      <c r="C885" s="32"/>
      <c r="D885" s="32"/>
    </row>
    <row r="886" spans="1:4" x14ac:dyDescent="0.2">
      <c r="A886" s="32"/>
      <c r="B886" s="32"/>
      <c r="C886" s="32"/>
      <c r="D886" s="32"/>
    </row>
    <row r="887" spans="1:4" x14ac:dyDescent="0.2">
      <c r="A887" s="32"/>
      <c r="B887" s="32"/>
      <c r="C887" s="32"/>
      <c r="D887" s="32"/>
    </row>
    <row r="888" spans="1:4" x14ac:dyDescent="0.2">
      <c r="A888" s="32"/>
      <c r="B888" s="32"/>
      <c r="C888" s="32"/>
      <c r="D888" s="32"/>
    </row>
    <row r="889" spans="1:4" x14ac:dyDescent="0.2">
      <c r="A889" s="32"/>
      <c r="B889" s="32"/>
      <c r="C889" s="32"/>
      <c r="D889" s="32"/>
    </row>
    <row r="890" spans="1:4" x14ac:dyDescent="0.2">
      <c r="A890" s="32"/>
      <c r="B890" s="32"/>
      <c r="C890" s="32"/>
      <c r="D890" s="32"/>
    </row>
    <row r="891" spans="1:4" x14ac:dyDescent="0.2">
      <c r="A891" s="32"/>
      <c r="B891" s="32"/>
      <c r="C891" s="32"/>
      <c r="D891" s="32"/>
    </row>
    <row r="892" spans="1:4" x14ac:dyDescent="0.2">
      <c r="A892" s="32"/>
      <c r="B892" s="32"/>
      <c r="C892" s="32"/>
      <c r="D892" s="32"/>
    </row>
    <row r="893" spans="1:4" x14ac:dyDescent="0.2">
      <c r="A893" s="32"/>
      <c r="B893" s="32"/>
      <c r="C893" s="32"/>
      <c r="D893" s="32"/>
    </row>
    <row r="894" spans="1:4" x14ac:dyDescent="0.2">
      <c r="A894" s="32"/>
      <c r="B894" s="32"/>
      <c r="C894" s="32"/>
      <c r="D894" s="32"/>
    </row>
    <row r="895" spans="1:4" x14ac:dyDescent="0.2">
      <c r="A895" s="32"/>
      <c r="B895" s="32"/>
      <c r="C895" s="32"/>
      <c r="D895" s="32"/>
    </row>
    <row r="896" spans="1:4" x14ac:dyDescent="0.2">
      <c r="A896" s="32"/>
      <c r="B896" s="32"/>
      <c r="C896" s="32"/>
      <c r="D896" s="32"/>
    </row>
    <row r="897" spans="1:4" x14ac:dyDescent="0.2">
      <c r="A897" s="32"/>
      <c r="B897" s="32"/>
      <c r="C897" s="32"/>
      <c r="D897" s="32"/>
    </row>
    <row r="898" spans="1:4" x14ac:dyDescent="0.2">
      <c r="A898" s="32"/>
      <c r="B898" s="32"/>
      <c r="C898" s="32"/>
      <c r="D898" s="32"/>
    </row>
    <row r="899" spans="1:4" x14ac:dyDescent="0.2">
      <c r="A899" s="32"/>
      <c r="B899" s="32"/>
      <c r="C899" s="32"/>
      <c r="D899" s="32"/>
    </row>
    <row r="900" spans="1:4" x14ac:dyDescent="0.2">
      <c r="A900" s="32"/>
      <c r="B900" s="32"/>
      <c r="C900" s="32"/>
      <c r="D900" s="32"/>
    </row>
    <row r="901" spans="1:4" x14ac:dyDescent="0.2">
      <c r="A901" s="32"/>
      <c r="B901" s="32"/>
      <c r="C901" s="32"/>
      <c r="D901" s="32"/>
    </row>
    <row r="902" spans="1:4" x14ac:dyDescent="0.2">
      <c r="A902" s="32"/>
      <c r="B902" s="32"/>
      <c r="C902" s="32"/>
      <c r="D902" s="32"/>
    </row>
    <row r="903" spans="1:4" x14ac:dyDescent="0.2">
      <c r="A903" s="32"/>
      <c r="B903" s="32"/>
      <c r="C903" s="32"/>
      <c r="D903" s="32"/>
    </row>
    <row r="904" spans="1:4" x14ac:dyDescent="0.2">
      <c r="A904" s="32"/>
      <c r="B904" s="32"/>
      <c r="C904" s="32"/>
      <c r="D904" s="32"/>
    </row>
    <row r="905" spans="1:4" x14ac:dyDescent="0.2">
      <c r="A905" s="32"/>
      <c r="B905" s="32"/>
      <c r="C905" s="32"/>
      <c r="D905" s="32"/>
    </row>
    <row r="906" spans="1:4" x14ac:dyDescent="0.2">
      <c r="A906" s="32"/>
      <c r="B906" s="32"/>
      <c r="C906" s="32"/>
      <c r="D906" s="32"/>
    </row>
    <row r="907" spans="1:4" x14ac:dyDescent="0.2">
      <c r="A907" s="32"/>
      <c r="B907" s="32"/>
      <c r="C907" s="32"/>
      <c r="D907" s="32"/>
    </row>
    <row r="908" spans="1:4" x14ac:dyDescent="0.2">
      <c r="A908" s="32"/>
      <c r="B908" s="32"/>
      <c r="C908" s="32"/>
      <c r="D908" s="32"/>
    </row>
    <row r="909" spans="1:4" x14ac:dyDescent="0.2">
      <c r="A909" s="32"/>
      <c r="B909" s="32"/>
      <c r="C909" s="32"/>
      <c r="D909" s="32"/>
    </row>
    <row r="910" spans="1:4" x14ac:dyDescent="0.2">
      <c r="A910" s="32"/>
      <c r="B910" s="32"/>
      <c r="C910" s="32"/>
      <c r="D910" s="32"/>
    </row>
    <row r="911" spans="1:4" x14ac:dyDescent="0.2">
      <c r="A911" s="32"/>
      <c r="B911" s="32"/>
      <c r="C911" s="32"/>
      <c r="D911" s="32"/>
    </row>
    <row r="912" spans="1:4" x14ac:dyDescent="0.2">
      <c r="A912" s="32"/>
      <c r="B912" s="32"/>
      <c r="C912" s="32"/>
      <c r="D912" s="32"/>
    </row>
    <row r="913" spans="1:4" x14ac:dyDescent="0.2">
      <c r="A913" s="32"/>
      <c r="B913" s="32"/>
      <c r="C913" s="32"/>
      <c r="D913" s="32"/>
    </row>
    <row r="914" spans="1:4" x14ac:dyDescent="0.2">
      <c r="A914" s="32"/>
      <c r="B914" s="32"/>
      <c r="C914" s="32"/>
      <c r="D914" s="32"/>
    </row>
    <row r="915" spans="1:4" x14ac:dyDescent="0.2">
      <c r="A915" s="32"/>
      <c r="B915" s="32"/>
      <c r="C915" s="32"/>
      <c r="D915" s="32"/>
    </row>
    <row r="916" spans="1:4" x14ac:dyDescent="0.2">
      <c r="A916" s="32"/>
      <c r="B916" s="32"/>
      <c r="C916" s="32"/>
      <c r="D916" s="32"/>
    </row>
    <row r="917" spans="1:4" x14ac:dyDescent="0.2">
      <c r="A917" s="32"/>
      <c r="B917" s="32"/>
      <c r="C917" s="32"/>
      <c r="D917" s="32"/>
    </row>
    <row r="918" spans="1:4" x14ac:dyDescent="0.2">
      <c r="A918" s="32"/>
      <c r="B918" s="32"/>
      <c r="C918" s="32"/>
      <c r="D918" s="32"/>
    </row>
    <row r="919" spans="1:4" x14ac:dyDescent="0.2">
      <c r="A919" s="32"/>
      <c r="B919" s="32"/>
      <c r="C919" s="32"/>
      <c r="D919" s="32"/>
    </row>
    <row r="920" spans="1:4" x14ac:dyDescent="0.2">
      <c r="A920" s="32"/>
      <c r="B920" s="32"/>
      <c r="C920" s="32"/>
      <c r="D920" s="32"/>
    </row>
    <row r="921" spans="1:4" x14ac:dyDescent="0.2">
      <c r="A921" s="32"/>
      <c r="B921" s="32"/>
      <c r="C921" s="32"/>
      <c r="D921" s="32"/>
    </row>
    <row r="922" spans="1:4" x14ac:dyDescent="0.2">
      <c r="A922" s="32"/>
      <c r="B922" s="32"/>
      <c r="C922" s="32"/>
      <c r="D922" s="32"/>
    </row>
    <row r="923" spans="1:4" x14ac:dyDescent="0.2">
      <c r="A923" s="32"/>
      <c r="B923" s="32"/>
      <c r="C923" s="32"/>
      <c r="D923" s="32"/>
    </row>
    <row r="924" spans="1:4" x14ac:dyDescent="0.2">
      <c r="A924" s="32"/>
      <c r="B924" s="32"/>
      <c r="C924" s="32"/>
      <c r="D924" s="32"/>
    </row>
    <row r="925" spans="1:4" x14ac:dyDescent="0.2">
      <c r="A925" s="32"/>
      <c r="B925" s="32"/>
      <c r="C925" s="32"/>
      <c r="D925" s="32"/>
    </row>
    <row r="926" spans="1:4" x14ac:dyDescent="0.2">
      <c r="A926" s="32"/>
      <c r="B926" s="32"/>
      <c r="C926" s="32"/>
      <c r="D926" s="32"/>
    </row>
    <row r="927" spans="1:4" x14ac:dyDescent="0.2">
      <c r="A927" s="32"/>
      <c r="B927" s="32"/>
      <c r="C927" s="32"/>
      <c r="D927" s="32"/>
    </row>
    <row r="928" spans="1:4" x14ac:dyDescent="0.2">
      <c r="A928" s="32"/>
      <c r="B928" s="32"/>
      <c r="C928" s="32"/>
      <c r="D928" s="32"/>
    </row>
    <row r="929" spans="1:4" x14ac:dyDescent="0.2">
      <c r="A929" s="32"/>
      <c r="B929" s="32"/>
      <c r="C929" s="32"/>
      <c r="D929" s="32"/>
    </row>
    <row r="930" spans="1:4" x14ac:dyDescent="0.2">
      <c r="A930" s="32"/>
      <c r="B930" s="32"/>
      <c r="C930" s="32"/>
      <c r="D930" s="32"/>
    </row>
    <row r="931" spans="1:4" x14ac:dyDescent="0.2">
      <c r="A931" s="32"/>
      <c r="B931" s="32"/>
      <c r="C931" s="32"/>
      <c r="D931" s="32"/>
    </row>
    <row r="932" spans="1:4" x14ac:dyDescent="0.2">
      <c r="A932" s="32"/>
      <c r="B932" s="32"/>
      <c r="C932" s="32"/>
      <c r="D932" s="32"/>
    </row>
    <row r="933" spans="1:4" x14ac:dyDescent="0.2">
      <c r="A933" s="32"/>
      <c r="B933" s="32"/>
      <c r="C933" s="32"/>
      <c r="D933" s="32"/>
    </row>
    <row r="934" spans="1:4" x14ac:dyDescent="0.2">
      <c r="A934" s="32"/>
      <c r="B934" s="32"/>
      <c r="C934" s="32"/>
      <c r="D934" s="32"/>
    </row>
    <row r="935" spans="1:4" x14ac:dyDescent="0.2">
      <c r="A935" s="32"/>
      <c r="B935" s="32"/>
      <c r="C935" s="32"/>
      <c r="D935" s="32"/>
    </row>
    <row r="936" spans="1:4" x14ac:dyDescent="0.2">
      <c r="A936" s="32"/>
      <c r="B936" s="32"/>
      <c r="C936" s="32"/>
      <c r="D936" s="32"/>
    </row>
    <row r="937" spans="1:4" x14ac:dyDescent="0.2">
      <c r="A937" s="32"/>
      <c r="B937" s="32"/>
      <c r="C937" s="32"/>
      <c r="D937" s="32"/>
    </row>
    <row r="938" spans="1:4" x14ac:dyDescent="0.2">
      <c r="A938" s="32"/>
      <c r="B938" s="32"/>
      <c r="C938" s="32"/>
      <c r="D938" s="32"/>
    </row>
    <row r="939" spans="1:4" x14ac:dyDescent="0.2">
      <c r="A939" s="32"/>
      <c r="B939" s="32"/>
      <c r="C939" s="32"/>
      <c r="D939" s="32"/>
    </row>
    <row r="940" spans="1:4" x14ac:dyDescent="0.2">
      <c r="A940" s="32"/>
      <c r="B940" s="32"/>
      <c r="C940" s="32"/>
      <c r="D940" s="32"/>
    </row>
    <row r="941" spans="1:4" x14ac:dyDescent="0.2">
      <c r="A941" s="32"/>
      <c r="B941" s="32"/>
      <c r="C941" s="32"/>
      <c r="D941" s="32"/>
    </row>
    <row r="942" spans="1:4" x14ac:dyDescent="0.2">
      <c r="A942" s="32"/>
      <c r="B942" s="32"/>
      <c r="C942" s="32"/>
      <c r="D942" s="32"/>
    </row>
    <row r="943" spans="1:4" x14ac:dyDescent="0.2">
      <c r="A943" s="32"/>
      <c r="B943" s="32"/>
      <c r="C943" s="32"/>
      <c r="D943" s="32"/>
    </row>
    <row r="944" spans="1:4" x14ac:dyDescent="0.2">
      <c r="A944" s="32"/>
      <c r="B944" s="32"/>
      <c r="C944" s="32"/>
      <c r="D944" s="32"/>
    </row>
    <row r="945" spans="1:4" x14ac:dyDescent="0.2">
      <c r="A945" s="32"/>
      <c r="B945" s="32"/>
      <c r="C945" s="32"/>
      <c r="D945" s="32"/>
    </row>
    <row r="946" spans="1:4" x14ac:dyDescent="0.2">
      <c r="A946" s="32"/>
      <c r="B946" s="32"/>
      <c r="C946" s="32"/>
      <c r="D946" s="32"/>
    </row>
    <row r="947" spans="1:4" x14ac:dyDescent="0.2">
      <c r="A947" s="32"/>
      <c r="B947" s="32"/>
      <c r="C947" s="32"/>
      <c r="D947" s="32"/>
    </row>
    <row r="948" spans="1:4" x14ac:dyDescent="0.2">
      <c r="A948" s="32"/>
      <c r="B948" s="32"/>
      <c r="C948" s="32"/>
      <c r="D948" s="32"/>
    </row>
    <row r="949" spans="1:4" x14ac:dyDescent="0.2">
      <c r="A949" s="32"/>
      <c r="B949" s="32"/>
      <c r="C949" s="32"/>
      <c r="D949" s="32"/>
    </row>
    <row r="950" spans="1:4" x14ac:dyDescent="0.2">
      <c r="A950" s="32"/>
      <c r="B950" s="32"/>
      <c r="C950" s="32"/>
      <c r="D950" s="32"/>
    </row>
    <row r="951" spans="1:4" x14ac:dyDescent="0.2">
      <c r="A951" s="32"/>
      <c r="B951" s="32"/>
      <c r="C951" s="32"/>
      <c r="D951" s="32"/>
    </row>
    <row r="952" spans="1:4" x14ac:dyDescent="0.2">
      <c r="A952" s="32"/>
      <c r="B952" s="32"/>
      <c r="C952" s="32"/>
      <c r="D952" s="32"/>
    </row>
    <row r="953" spans="1:4" x14ac:dyDescent="0.2">
      <c r="A953" s="32"/>
      <c r="B953" s="32"/>
      <c r="C953" s="32"/>
      <c r="D953" s="32"/>
    </row>
    <row r="954" spans="1:4" x14ac:dyDescent="0.2">
      <c r="A954" s="32"/>
      <c r="B954" s="32"/>
      <c r="C954" s="32"/>
      <c r="D954" s="32"/>
    </row>
    <row r="955" spans="1:4" x14ac:dyDescent="0.2">
      <c r="A955" s="32"/>
      <c r="B955" s="32"/>
      <c r="C955" s="32"/>
      <c r="D955" s="32"/>
    </row>
    <row r="956" spans="1:4" x14ac:dyDescent="0.2">
      <c r="A956" s="32"/>
      <c r="B956" s="32"/>
      <c r="C956" s="32"/>
      <c r="D956" s="32"/>
    </row>
    <row r="957" spans="1:4" x14ac:dyDescent="0.2">
      <c r="A957" s="32"/>
      <c r="B957" s="32"/>
      <c r="C957" s="32"/>
      <c r="D957" s="32"/>
    </row>
    <row r="958" spans="1:4" x14ac:dyDescent="0.2">
      <c r="A958" s="32"/>
      <c r="B958" s="32"/>
      <c r="C958" s="32"/>
      <c r="D958" s="32"/>
    </row>
    <row r="959" spans="1:4" x14ac:dyDescent="0.2">
      <c r="A959" s="32"/>
      <c r="B959" s="32"/>
      <c r="C959" s="32"/>
      <c r="D959" s="32"/>
    </row>
    <row r="960" spans="1:4" x14ac:dyDescent="0.2">
      <c r="A960" s="32"/>
      <c r="B960" s="32"/>
      <c r="C960" s="32"/>
      <c r="D960" s="32"/>
    </row>
    <row r="961" spans="1:4" x14ac:dyDescent="0.2">
      <c r="A961" s="32"/>
      <c r="B961" s="32"/>
      <c r="C961" s="32"/>
      <c r="D961" s="32"/>
    </row>
    <row r="962" spans="1:4" x14ac:dyDescent="0.2">
      <c r="A962" s="32"/>
      <c r="B962" s="32"/>
      <c r="C962" s="32"/>
      <c r="D962" s="32"/>
    </row>
    <row r="963" spans="1:4" x14ac:dyDescent="0.2">
      <c r="A963" s="32"/>
      <c r="B963" s="32"/>
      <c r="C963" s="32"/>
      <c r="D963" s="32"/>
    </row>
    <row r="964" spans="1:4" x14ac:dyDescent="0.2">
      <c r="A964" s="32"/>
      <c r="B964" s="32"/>
      <c r="C964" s="32"/>
      <c r="D964" s="32"/>
    </row>
  </sheetData>
  <protectedRanges>
    <protectedRange sqref="A73:D73" name="Range1"/>
  </protectedRanges>
  <phoneticPr fontId="8" type="noConversion"/>
  <hyperlinks>
    <hyperlink ref="H1242" r:id="rId1" display="http://vsolj.cetus-net.org/bulletin.html"/>
    <hyperlink ref="H64811" r:id="rId2" display="http://vsolj.cetus-net.org/bulletin.html"/>
    <hyperlink ref="H64804" r:id="rId3" display="https://www.aavso.org/ejaavso"/>
    <hyperlink ref="AP955" r:id="rId4" display="http://cdsbib.u-strasbg.fr/cgi-bin/cdsbib?1990RMxAA..21..381G"/>
    <hyperlink ref="AP959" r:id="rId5" display="http://cdsbib.u-strasbg.fr/cgi-bin/cdsbib?1990RMxAA..21..381G"/>
    <hyperlink ref="AP958" r:id="rId6" display="http://cdsbib.u-strasbg.fr/cgi-bin/cdsbib?1990RMxAA..21..381G"/>
    <hyperlink ref="AP939" r:id="rId7" display="http://cdsbib.u-strasbg.fr/cgi-bin/cdsbib?1990RMxAA..21..381G"/>
    <hyperlink ref="I64811" r:id="rId8" display="http://vsolj.cetus-net.org/bulletin.html"/>
    <hyperlink ref="AQ1095" r:id="rId9" display="http://cdsbib.u-strasbg.fr/cgi-bin/cdsbib?1990RMxAA..21..381G"/>
    <hyperlink ref="AQ55861" r:id="rId10" display="http://cdsbib.u-strasbg.fr/cgi-bin/cdsbib?1990RMxAA..21..381G"/>
    <hyperlink ref="AQ1096" r:id="rId11" display="http://cdsbib.u-strasbg.fr/cgi-bin/cdsbib?1990RMxAA..21..381G"/>
    <hyperlink ref="H64808" r:id="rId12" display="https://www.aavso.org/ejaavso"/>
    <hyperlink ref="H1981" r:id="rId13" display="http://vsolj.cetus-net.org/bulletin.html"/>
    <hyperlink ref="AP3225" r:id="rId14" display="http://cdsbib.u-strasbg.fr/cgi-bin/cdsbib?1990RMxAA..21..381G"/>
    <hyperlink ref="AP3228" r:id="rId15" display="http://cdsbib.u-strasbg.fr/cgi-bin/cdsbib?1990RMxAA..21..381G"/>
    <hyperlink ref="AP3226" r:id="rId16" display="http://cdsbib.u-strasbg.fr/cgi-bin/cdsbib?1990RMxAA..21..381G"/>
    <hyperlink ref="AP3210" r:id="rId17" display="http://cdsbib.u-strasbg.fr/cgi-bin/cdsbib?1990RMxAA..21..381G"/>
    <hyperlink ref="I1981" r:id="rId18" display="http://vsolj.cetus-net.org/bulletin.html"/>
    <hyperlink ref="AQ3439" r:id="rId19" display="http://cdsbib.u-strasbg.fr/cgi-bin/cdsbib?1990RMxAA..21..381G"/>
    <hyperlink ref="AQ140" r:id="rId20" display="http://cdsbib.u-strasbg.fr/cgi-bin/cdsbib?1990RMxAA..21..381G"/>
    <hyperlink ref="AQ3443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3"/>
  <sheetViews>
    <sheetView workbookViewId="0">
      <selection activeCell="A45" sqref="A45:D46"/>
    </sheetView>
  </sheetViews>
  <sheetFormatPr defaultRowHeight="12.75" x14ac:dyDescent="0.2"/>
  <cols>
    <col min="1" max="1" width="19.7109375" style="11" customWidth="1"/>
    <col min="2" max="2" width="4.42578125" style="7" customWidth="1"/>
    <col min="3" max="3" width="12.7109375" style="11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11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37" t="s">
        <v>66</v>
      </c>
      <c r="I1" s="38" t="s">
        <v>67</v>
      </c>
      <c r="J1" s="39" t="s">
        <v>59</v>
      </c>
    </row>
    <row r="2" spans="1:16" x14ac:dyDescent="0.2">
      <c r="I2" s="40" t="s">
        <v>68</v>
      </c>
      <c r="J2" s="41" t="s">
        <v>69</v>
      </c>
    </row>
    <row r="3" spans="1:16" x14ac:dyDescent="0.2">
      <c r="A3" s="42" t="s">
        <v>70</v>
      </c>
      <c r="I3" s="40" t="s">
        <v>71</v>
      </c>
      <c r="J3" s="41" t="s">
        <v>72</v>
      </c>
    </row>
    <row r="4" spans="1:16" x14ac:dyDescent="0.2">
      <c r="I4" s="40" t="s">
        <v>73</v>
      </c>
      <c r="J4" s="41" t="s">
        <v>72</v>
      </c>
    </row>
    <row r="5" spans="1:16" ht="13.5" thickBot="1" x14ac:dyDescent="0.25">
      <c r="I5" s="43" t="s">
        <v>74</v>
      </c>
      <c r="J5" s="44" t="s">
        <v>75</v>
      </c>
    </row>
    <row r="10" spans="1:16" ht="13.5" thickBot="1" x14ac:dyDescent="0.25"/>
    <row r="11" spans="1:16" ht="12.75" customHeight="1" thickBot="1" x14ac:dyDescent="0.25">
      <c r="A11" s="11" t="str">
        <f t="shared" ref="A11:A46" si="0">P11</f>
        <v> AJ 119.1901 </v>
      </c>
      <c r="B11" s="2" t="str">
        <f t="shared" ref="B11:B46" si="1">IF(H11=INT(H11),"I","II")</f>
        <v>II</v>
      </c>
      <c r="C11" s="11">
        <f t="shared" ref="C11:C46" si="2">1*G11</f>
        <v>51244.676599999999</v>
      </c>
      <c r="D11" s="7" t="str">
        <f t="shared" ref="D11:D46" si="3">VLOOKUP(F11,I$1:J$5,2,FALSE)</f>
        <v>vis</v>
      </c>
      <c r="E11" s="45">
        <f>VLOOKUP(C11,Active!C$21:E$973,3,FALSE)</f>
        <v>1.5308577168283075E-2</v>
      </c>
      <c r="F11" s="2" t="s">
        <v>74</v>
      </c>
      <c r="G11" s="7" t="str">
        <f t="shared" ref="G11:G46" si="4">MID(I11,3,LEN(I11)-3)</f>
        <v>51244.6766</v>
      </c>
      <c r="H11" s="11">
        <f t="shared" ref="H11:H46" si="5">1*K11</f>
        <v>-13124.5</v>
      </c>
      <c r="I11" s="46" t="s">
        <v>76</v>
      </c>
      <c r="J11" s="47" t="s">
        <v>77</v>
      </c>
      <c r="K11" s="46">
        <v>-13124.5</v>
      </c>
      <c r="L11" s="46" t="s">
        <v>78</v>
      </c>
      <c r="M11" s="47" t="s">
        <v>79</v>
      </c>
      <c r="N11" s="47" t="s">
        <v>80</v>
      </c>
      <c r="O11" s="48" t="s">
        <v>81</v>
      </c>
      <c r="P11" s="48" t="s">
        <v>82</v>
      </c>
    </row>
    <row r="12" spans="1:16" ht="12.75" customHeight="1" thickBot="1" x14ac:dyDescent="0.25">
      <c r="A12" s="11" t="str">
        <f t="shared" si="0"/>
        <v> AJ 119.1901 </v>
      </c>
      <c r="B12" s="2" t="str">
        <f t="shared" si="1"/>
        <v>I</v>
      </c>
      <c r="C12" s="11">
        <f t="shared" si="2"/>
        <v>51246.6826</v>
      </c>
      <c r="D12" s="7" t="str">
        <f t="shared" si="3"/>
        <v>vis</v>
      </c>
      <c r="E12" s="45">
        <f>VLOOKUP(C12,Active!C$21:E$973,3,FALSE)</f>
        <v>5.4990596159679326</v>
      </c>
      <c r="F12" s="2" t="s">
        <v>74</v>
      </c>
      <c r="G12" s="7" t="str">
        <f t="shared" si="4"/>
        <v>51246.6826</v>
      </c>
      <c r="H12" s="11">
        <f t="shared" si="5"/>
        <v>-13119</v>
      </c>
      <c r="I12" s="46" t="s">
        <v>83</v>
      </c>
      <c r="J12" s="47" t="s">
        <v>84</v>
      </c>
      <c r="K12" s="46">
        <v>-13119</v>
      </c>
      <c r="L12" s="46" t="s">
        <v>85</v>
      </c>
      <c r="M12" s="47" t="s">
        <v>79</v>
      </c>
      <c r="N12" s="47" t="s">
        <v>80</v>
      </c>
      <c r="O12" s="48" t="s">
        <v>81</v>
      </c>
      <c r="P12" s="48" t="s">
        <v>82</v>
      </c>
    </row>
    <row r="13" spans="1:16" ht="12.75" customHeight="1" thickBot="1" x14ac:dyDescent="0.25">
      <c r="A13" s="11" t="str">
        <f t="shared" si="0"/>
        <v> BBS 125 </v>
      </c>
      <c r="B13" s="2" t="str">
        <f t="shared" si="1"/>
        <v>II</v>
      </c>
      <c r="C13" s="11">
        <f t="shared" si="2"/>
        <v>51951.417600000001</v>
      </c>
      <c r="D13" s="7" t="str">
        <f t="shared" si="3"/>
        <v>vis</v>
      </c>
      <c r="E13" s="45">
        <f>VLOOKUP(C13,Active!C$21:E$973,3,FALSE)</f>
        <v>1932.0151554914014</v>
      </c>
      <c r="F13" s="2" t="s">
        <v>74</v>
      </c>
      <c r="G13" s="7" t="str">
        <f t="shared" si="4"/>
        <v>51951.4176</v>
      </c>
      <c r="H13" s="11">
        <f t="shared" si="5"/>
        <v>-11192.5</v>
      </c>
      <c r="I13" s="46" t="s">
        <v>86</v>
      </c>
      <c r="J13" s="47" t="s">
        <v>87</v>
      </c>
      <c r="K13" s="46">
        <v>-11192.5</v>
      </c>
      <c r="L13" s="46" t="s">
        <v>88</v>
      </c>
      <c r="M13" s="47" t="s">
        <v>79</v>
      </c>
      <c r="N13" s="47" t="s">
        <v>80</v>
      </c>
      <c r="O13" s="48" t="s">
        <v>89</v>
      </c>
      <c r="P13" s="48" t="s">
        <v>90</v>
      </c>
    </row>
    <row r="14" spans="1:16" ht="12.75" customHeight="1" thickBot="1" x14ac:dyDescent="0.25">
      <c r="A14" s="11" t="str">
        <f t="shared" si="0"/>
        <v> BBS 125 </v>
      </c>
      <c r="B14" s="2" t="str">
        <f t="shared" si="1"/>
        <v>I</v>
      </c>
      <c r="C14" s="11">
        <f t="shared" si="2"/>
        <v>51951.5965</v>
      </c>
      <c r="D14" s="7" t="str">
        <f t="shared" si="3"/>
        <v>vis</v>
      </c>
      <c r="E14" s="45">
        <f>VLOOKUP(C14,Active!C$21:E$973,3,FALSE)</f>
        <v>1932.5042098587169</v>
      </c>
      <c r="F14" s="2" t="s">
        <v>74</v>
      </c>
      <c r="G14" s="7" t="str">
        <f t="shared" si="4"/>
        <v>51951.5965</v>
      </c>
      <c r="H14" s="11">
        <f t="shared" si="5"/>
        <v>-11192</v>
      </c>
      <c r="I14" s="46" t="s">
        <v>91</v>
      </c>
      <c r="J14" s="47" t="s">
        <v>92</v>
      </c>
      <c r="K14" s="46">
        <v>-11192</v>
      </c>
      <c r="L14" s="46" t="s">
        <v>93</v>
      </c>
      <c r="M14" s="47" t="s">
        <v>79</v>
      </c>
      <c r="N14" s="47" t="s">
        <v>80</v>
      </c>
      <c r="O14" s="48" t="s">
        <v>89</v>
      </c>
      <c r="P14" s="48" t="s">
        <v>90</v>
      </c>
    </row>
    <row r="15" spans="1:16" ht="12.75" customHeight="1" thickBot="1" x14ac:dyDescent="0.25">
      <c r="A15" s="11" t="str">
        <f t="shared" si="0"/>
        <v> BBS 125 </v>
      </c>
      <c r="B15" s="2" t="str">
        <f t="shared" si="1"/>
        <v>II</v>
      </c>
      <c r="C15" s="11">
        <f t="shared" si="2"/>
        <v>51955.437899999997</v>
      </c>
      <c r="D15" s="7" t="str">
        <f t="shared" si="3"/>
        <v>vis</v>
      </c>
      <c r="E15" s="45">
        <f>VLOOKUP(C15,Active!C$21:E$973,3,FALSE)</f>
        <v>1943.0053470673004</v>
      </c>
      <c r="F15" s="2" t="s">
        <v>74</v>
      </c>
      <c r="G15" s="7" t="str">
        <f t="shared" si="4"/>
        <v>51955.4379</v>
      </c>
      <c r="H15" s="11">
        <f t="shared" si="5"/>
        <v>-11181.5</v>
      </c>
      <c r="I15" s="46" t="s">
        <v>94</v>
      </c>
      <c r="J15" s="47" t="s">
        <v>95</v>
      </c>
      <c r="K15" s="46">
        <v>-11181.5</v>
      </c>
      <c r="L15" s="46" t="s">
        <v>96</v>
      </c>
      <c r="M15" s="47" t="s">
        <v>79</v>
      </c>
      <c r="N15" s="47" t="s">
        <v>80</v>
      </c>
      <c r="O15" s="48" t="s">
        <v>89</v>
      </c>
      <c r="P15" s="48" t="s">
        <v>90</v>
      </c>
    </row>
    <row r="16" spans="1:16" ht="12.75" customHeight="1" thickBot="1" x14ac:dyDescent="0.25">
      <c r="A16" s="11" t="str">
        <f t="shared" si="0"/>
        <v> BBS 125 </v>
      </c>
      <c r="B16" s="2" t="str">
        <f t="shared" si="1"/>
        <v>II</v>
      </c>
      <c r="C16" s="11">
        <f t="shared" si="2"/>
        <v>51959.4522</v>
      </c>
      <c r="D16" s="7" t="str">
        <f t="shared" si="3"/>
        <v>vis</v>
      </c>
      <c r="E16" s="45">
        <f>VLOOKUP(C16,Active!C$21:E$973,3,FALSE)</f>
        <v>1953.9791365962406</v>
      </c>
      <c r="F16" s="2" t="s">
        <v>74</v>
      </c>
      <c r="G16" s="7" t="str">
        <f t="shared" si="4"/>
        <v>51959.4522</v>
      </c>
      <c r="H16" s="11">
        <f t="shared" si="5"/>
        <v>-11170.5</v>
      </c>
      <c r="I16" s="46" t="s">
        <v>97</v>
      </c>
      <c r="J16" s="47" t="s">
        <v>98</v>
      </c>
      <c r="K16" s="46">
        <v>-11170.5</v>
      </c>
      <c r="L16" s="46" t="s">
        <v>99</v>
      </c>
      <c r="M16" s="47" t="s">
        <v>79</v>
      </c>
      <c r="N16" s="47" t="s">
        <v>80</v>
      </c>
      <c r="O16" s="48" t="s">
        <v>89</v>
      </c>
      <c r="P16" s="48" t="s">
        <v>90</v>
      </c>
    </row>
    <row r="17" spans="1:16" ht="12.75" customHeight="1" thickBot="1" x14ac:dyDescent="0.25">
      <c r="A17" s="11" t="str">
        <f t="shared" si="0"/>
        <v> BBS 125 </v>
      </c>
      <c r="B17" s="2" t="str">
        <f t="shared" si="1"/>
        <v>I</v>
      </c>
      <c r="C17" s="11">
        <f t="shared" si="2"/>
        <v>51967.328000000001</v>
      </c>
      <c r="D17" s="7" t="str">
        <f t="shared" si="3"/>
        <v>vis</v>
      </c>
      <c r="E17" s="45">
        <f>VLOOKUP(C17,Active!C$21:E$973,3,FALSE)</f>
        <v>1975.5090101911364</v>
      </c>
      <c r="F17" s="2" t="s">
        <v>74</v>
      </c>
      <c r="G17" s="7" t="str">
        <f t="shared" si="4"/>
        <v>51967.328</v>
      </c>
      <c r="H17" s="11">
        <f t="shared" si="5"/>
        <v>-11149</v>
      </c>
      <c r="I17" s="46" t="s">
        <v>100</v>
      </c>
      <c r="J17" s="47" t="s">
        <v>101</v>
      </c>
      <c r="K17" s="46">
        <v>-11149</v>
      </c>
      <c r="L17" s="46" t="s">
        <v>102</v>
      </c>
      <c r="M17" s="47" t="s">
        <v>79</v>
      </c>
      <c r="N17" s="47" t="s">
        <v>80</v>
      </c>
      <c r="O17" s="48" t="s">
        <v>89</v>
      </c>
      <c r="P17" s="48" t="s">
        <v>90</v>
      </c>
    </row>
    <row r="18" spans="1:16" ht="12.75" customHeight="1" thickBot="1" x14ac:dyDescent="0.25">
      <c r="A18" s="11" t="str">
        <f t="shared" si="0"/>
        <v> BBS 125 </v>
      </c>
      <c r="B18" s="2" t="str">
        <f t="shared" si="1"/>
        <v>II</v>
      </c>
      <c r="C18" s="11">
        <f t="shared" si="2"/>
        <v>51967.509400000003</v>
      </c>
      <c r="D18" s="7" t="str">
        <f t="shared" si="3"/>
        <v>vis</v>
      </c>
      <c r="E18" s="45">
        <f>VLOOKUP(C18,Active!C$21:E$973,3,FALSE)</f>
        <v>1976.004898744698</v>
      </c>
      <c r="F18" s="2" t="s">
        <v>74</v>
      </c>
      <c r="G18" s="7" t="str">
        <f t="shared" si="4"/>
        <v>51967.5094</v>
      </c>
      <c r="H18" s="11">
        <f t="shared" si="5"/>
        <v>-11148.5</v>
      </c>
      <c r="I18" s="46" t="s">
        <v>103</v>
      </c>
      <c r="J18" s="47" t="s">
        <v>104</v>
      </c>
      <c r="K18" s="46">
        <v>-11148.5</v>
      </c>
      <c r="L18" s="46" t="s">
        <v>96</v>
      </c>
      <c r="M18" s="47" t="s">
        <v>79</v>
      </c>
      <c r="N18" s="47" t="s">
        <v>80</v>
      </c>
      <c r="O18" s="48" t="s">
        <v>89</v>
      </c>
      <c r="P18" s="48" t="s">
        <v>90</v>
      </c>
    </row>
    <row r="19" spans="1:16" ht="12.75" customHeight="1" thickBot="1" x14ac:dyDescent="0.25">
      <c r="A19" s="11" t="str">
        <f t="shared" si="0"/>
        <v> BBS 125 </v>
      </c>
      <c r="B19" s="2" t="str">
        <f t="shared" si="1"/>
        <v>I</v>
      </c>
      <c r="C19" s="11">
        <f t="shared" si="2"/>
        <v>51984.5213</v>
      </c>
      <c r="D19" s="7" t="str">
        <f t="shared" si="3"/>
        <v>vis</v>
      </c>
      <c r="E19" s="45">
        <f>VLOOKUP(C19,Active!C$21:E$973,3,FALSE)</f>
        <v>2022.5098959016702</v>
      </c>
      <c r="F19" s="2" t="s">
        <v>74</v>
      </c>
      <c r="G19" s="7" t="str">
        <f t="shared" si="4"/>
        <v>51984.5213</v>
      </c>
      <c r="H19" s="11">
        <f t="shared" si="5"/>
        <v>-11102</v>
      </c>
      <c r="I19" s="46" t="s">
        <v>105</v>
      </c>
      <c r="J19" s="47" t="s">
        <v>106</v>
      </c>
      <c r="K19" s="46">
        <v>-11102</v>
      </c>
      <c r="L19" s="46" t="s">
        <v>107</v>
      </c>
      <c r="M19" s="47" t="s">
        <v>79</v>
      </c>
      <c r="N19" s="47" t="s">
        <v>80</v>
      </c>
      <c r="O19" s="48" t="s">
        <v>89</v>
      </c>
      <c r="P19" s="48" t="s">
        <v>90</v>
      </c>
    </row>
    <row r="20" spans="1:16" ht="12.75" customHeight="1" thickBot="1" x14ac:dyDescent="0.25">
      <c r="A20" s="11" t="str">
        <f t="shared" si="0"/>
        <v>IBVS 5149 </v>
      </c>
      <c r="B20" s="2" t="str">
        <f t="shared" si="1"/>
        <v>II</v>
      </c>
      <c r="C20" s="11">
        <f t="shared" si="2"/>
        <v>52045.792600000001</v>
      </c>
      <c r="D20" s="7" t="str">
        <f t="shared" si="3"/>
        <v>vis</v>
      </c>
      <c r="E20" s="45">
        <f>VLOOKUP(C20,Active!C$21:E$973,3,FALSE)</f>
        <v>2190.0056860429477</v>
      </c>
      <c r="F20" s="2" t="s">
        <v>74</v>
      </c>
      <c r="G20" s="7" t="str">
        <f t="shared" si="4"/>
        <v>52045.7926</v>
      </c>
      <c r="H20" s="11">
        <f t="shared" si="5"/>
        <v>-10934.5</v>
      </c>
      <c r="I20" s="46" t="s">
        <v>108</v>
      </c>
      <c r="J20" s="47" t="s">
        <v>109</v>
      </c>
      <c r="K20" s="46">
        <v>-10934.5</v>
      </c>
      <c r="L20" s="46" t="s">
        <v>110</v>
      </c>
      <c r="M20" s="47" t="s">
        <v>79</v>
      </c>
      <c r="N20" s="47" t="s">
        <v>80</v>
      </c>
      <c r="O20" s="48" t="s">
        <v>111</v>
      </c>
      <c r="P20" s="49" t="s">
        <v>112</v>
      </c>
    </row>
    <row r="21" spans="1:16" ht="12.75" customHeight="1" thickBot="1" x14ac:dyDescent="0.25">
      <c r="A21" s="11" t="str">
        <f t="shared" si="0"/>
        <v>IBVS 5149 </v>
      </c>
      <c r="B21" s="2" t="str">
        <f t="shared" si="1"/>
        <v>II</v>
      </c>
      <c r="C21" s="11">
        <f t="shared" si="2"/>
        <v>52052.742599999998</v>
      </c>
      <c r="D21" s="7" t="str">
        <f t="shared" si="3"/>
        <v>vis</v>
      </c>
      <c r="E21" s="45">
        <f>VLOOKUP(C21,Active!C$21:E$973,3,FALSE)</f>
        <v>2209.0047237895169</v>
      </c>
      <c r="F21" s="2" t="s">
        <v>74</v>
      </c>
      <c r="G21" s="7" t="str">
        <f t="shared" si="4"/>
        <v>52052.7426</v>
      </c>
      <c r="H21" s="11">
        <f t="shared" si="5"/>
        <v>-10915.5</v>
      </c>
      <c r="I21" s="46" t="s">
        <v>113</v>
      </c>
      <c r="J21" s="47" t="s">
        <v>114</v>
      </c>
      <c r="K21" s="46">
        <v>-10915.5</v>
      </c>
      <c r="L21" s="46" t="s">
        <v>115</v>
      </c>
      <c r="M21" s="47" t="s">
        <v>79</v>
      </c>
      <c r="N21" s="47" t="s">
        <v>80</v>
      </c>
      <c r="O21" s="48" t="s">
        <v>111</v>
      </c>
      <c r="P21" s="49" t="s">
        <v>112</v>
      </c>
    </row>
    <row r="22" spans="1:16" ht="12.75" customHeight="1" thickBot="1" x14ac:dyDescent="0.25">
      <c r="A22" s="11" t="str">
        <f t="shared" si="0"/>
        <v>IBVS 5149 </v>
      </c>
      <c r="B22" s="2" t="str">
        <f t="shared" si="1"/>
        <v>II</v>
      </c>
      <c r="C22" s="11">
        <f t="shared" si="2"/>
        <v>52053.839800000002</v>
      </c>
      <c r="D22" s="7" t="str">
        <f t="shared" si="3"/>
        <v>vis</v>
      </c>
      <c r="E22" s="45">
        <f>VLOOKUP(C22,Active!C$21:E$973,3,FALSE)</f>
        <v>2212.0041114464402</v>
      </c>
      <c r="F22" s="2" t="s">
        <v>74</v>
      </c>
      <c r="G22" s="7" t="str">
        <f t="shared" si="4"/>
        <v>52053.8398</v>
      </c>
      <c r="H22" s="11">
        <f t="shared" si="5"/>
        <v>-10912.5</v>
      </c>
      <c r="I22" s="46" t="s">
        <v>116</v>
      </c>
      <c r="J22" s="47" t="s">
        <v>117</v>
      </c>
      <c r="K22" s="46">
        <v>-10912.5</v>
      </c>
      <c r="L22" s="46" t="s">
        <v>118</v>
      </c>
      <c r="M22" s="47" t="s">
        <v>79</v>
      </c>
      <c r="N22" s="47" t="s">
        <v>80</v>
      </c>
      <c r="O22" s="48" t="s">
        <v>111</v>
      </c>
      <c r="P22" s="49" t="s">
        <v>112</v>
      </c>
    </row>
    <row r="23" spans="1:16" ht="12.75" customHeight="1" thickBot="1" x14ac:dyDescent="0.25">
      <c r="A23" s="11" t="str">
        <f t="shared" si="0"/>
        <v>IBVS 5149 </v>
      </c>
      <c r="B23" s="2" t="str">
        <f t="shared" si="1"/>
        <v>I</v>
      </c>
      <c r="C23" s="11">
        <f t="shared" si="2"/>
        <v>52054.756099999999</v>
      </c>
      <c r="D23" s="7" t="str">
        <f t="shared" si="3"/>
        <v>vis</v>
      </c>
      <c r="E23" s="45">
        <f>VLOOKUP(C23,Active!C$21:E$973,3,FALSE)</f>
        <v>2214.508977387035</v>
      </c>
      <c r="F23" s="2" t="s">
        <v>74</v>
      </c>
      <c r="G23" s="7" t="str">
        <f t="shared" si="4"/>
        <v>52054.7561</v>
      </c>
      <c r="H23" s="11">
        <f t="shared" si="5"/>
        <v>-10910</v>
      </c>
      <c r="I23" s="46" t="s">
        <v>119</v>
      </c>
      <c r="J23" s="47" t="s">
        <v>120</v>
      </c>
      <c r="K23" s="46">
        <v>-10910</v>
      </c>
      <c r="L23" s="46" t="s">
        <v>121</v>
      </c>
      <c r="M23" s="47" t="s">
        <v>79</v>
      </c>
      <c r="N23" s="47" t="s">
        <v>80</v>
      </c>
      <c r="O23" s="48" t="s">
        <v>111</v>
      </c>
      <c r="P23" s="49" t="s">
        <v>112</v>
      </c>
    </row>
    <row r="24" spans="1:16" ht="12.75" customHeight="1" thickBot="1" x14ac:dyDescent="0.25">
      <c r="A24" s="11" t="str">
        <f t="shared" si="0"/>
        <v> BBS 129 </v>
      </c>
      <c r="B24" s="2" t="str">
        <f t="shared" si="1"/>
        <v>II</v>
      </c>
      <c r="C24" s="11">
        <f t="shared" si="2"/>
        <v>52691.437599999997</v>
      </c>
      <c r="D24" s="7" t="str">
        <f t="shared" si="3"/>
        <v>vis</v>
      </c>
      <c r="E24" s="45">
        <f>VLOOKUP(C24,Active!C$21:E$973,3,FALSE)</f>
        <v>3954.9889559550238</v>
      </c>
      <c r="F24" s="2" t="s">
        <v>74</v>
      </c>
      <c r="G24" s="7" t="str">
        <f t="shared" si="4"/>
        <v>52691.4376</v>
      </c>
      <c r="H24" s="11">
        <f t="shared" si="5"/>
        <v>-9169.5</v>
      </c>
      <c r="I24" s="46" t="s">
        <v>126</v>
      </c>
      <c r="J24" s="47" t="s">
        <v>127</v>
      </c>
      <c r="K24" s="46">
        <v>-9169.5</v>
      </c>
      <c r="L24" s="46" t="s">
        <v>128</v>
      </c>
      <c r="M24" s="47" t="s">
        <v>79</v>
      </c>
      <c r="N24" s="47" t="s">
        <v>80</v>
      </c>
      <c r="O24" s="48" t="s">
        <v>89</v>
      </c>
      <c r="P24" s="48" t="s">
        <v>129</v>
      </c>
    </row>
    <row r="25" spans="1:16" ht="12.75" customHeight="1" thickBot="1" x14ac:dyDescent="0.25">
      <c r="A25" s="11" t="str">
        <f t="shared" si="0"/>
        <v> BBS 129 </v>
      </c>
      <c r="B25" s="2" t="str">
        <f t="shared" si="1"/>
        <v>I</v>
      </c>
      <c r="C25" s="11">
        <f t="shared" si="2"/>
        <v>52691.625</v>
      </c>
      <c r="D25" s="7" t="str">
        <f t="shared" si="3"/>
        <v>vis</v>
      </c>
      <c r="E25" s="45">
        <f>VLOOKUP(C25,Active!C$21:E$973,3,FALSE)</f>
        <v>3955.5012465555642</v>
      </c>
      <c r="F25" s="2" t="s">
        <v>74</v>
      </c>
      <c r="G25" s="7" t="str">
        <f t="shared" si="4"/>
        <v>52691.625</v>
      </c>
      <c r="H25" s="11">
        <f t="shared" si="5"/>
        <v>-9169</v>
      </c>
      <c r="I25" s="46" t="s">
        <v>130</v>
      </c>
      <c r="J25" s="47" t="s">
        <v>131</v>
      </c>
      <c r="K25" s="46">
        <v>-9169</v>
      </c>
      <c r="L25" s="46" t="s">
        <v>132</v>
      </c>
      <c r="M25" s="47" t="s">
        <v>79</v>
      </c>
      <c r="N25" s="47" t="s">
        <v>80</v>
      </c>
      <c r="O25" s="48" t="s">
        <v>89</v>
      </c>
      <c r="P25" s="48" t="s">
        <v>129</v>
      </c>
    </row>
    <row r="26" spans="1:16" ht="12.75" customHeight="1" thickBot="1" x14ac:dyDescent="0.25">
      <c r="A26" s="11" t="str">
        <f t="shared" si="0"/>
        <v> BBS 130 </v>
      </c>
      <c r="B26" s="2" t="str">
        <f t="shared" si="1"/>
        <v>I</v>
      </c>
      <c r="C26" s="11">
        <f t="shared" si="2"/>
        <v>53068.403299999998</v>
      </c>
      <c r="D26" s="7" t="str">
        <f t="shared" si="3"/>
        <v>vis</v>
      </c>
      <c r="E26" s="45">
        <f>VLOOKUP(C26,Active!C$21:E$973,3,FALSE)</f>
        <v>4985.4904758780449</v>
      </c>
      <c r="F26" s="2" t="s">
        <v>74</v>
      </c>
      <c r="G26" s="7" t="str">
        <f t="shared" si="4"/>
        <v>53068.4033</v>
      </c>
      <c r="H26" s="11">
        <f t="shared" si="5"/>
        <v>-8139</v>
      </c>
      <c r="I26" s="46" t="s">
        <v>133</v>
      </c>
      <c r="J26" s="47" t="s">
        <v>134</v>
      </c>
      <c r="K26" s="46">
        <v>-8139</v>
      </c>
      <c r="L26" s="46" t="s">
        <v>135</v>
      </c>
      <c r="M26" s="47" t="s">
        <v>79</v>
      </c>
      <c r="N26" s="47" t="s">
        <v>80</v>
      </c>
      <c r="O26" s="48" t="s">
        <v>89</v>
      </c>
      <c r="P26" s="48" t="s">
        <v>136</v>
      </c>
    </row>
    <row r="27" spans="1:16" ht="12.75" customHeight="1" thickBot="1" x14ac:dyDescent="0.25">
      <c r="A27" s="11" t="str">
        <f t="shared" si="0"/>
        <v>IBVS 5672 </v>
      </c>
      <c r="B27" s="2" t="str">
        <f t="shared" si="1"/>
        <v>I</v>
      </c>
      <c r="C27" s="11">
        <f t="shared" si="2"/>
        <v>53417.751700000001</v>
      </c>
      <c r="D27" s="7" t="str">
        <f t="shared" si="3"/>
        <v>vis</v>
      </c>
      <c r="E27" s="45">
        <f>VLOOKUP(C27,Active!C$21:E$973,3,FALSE)</f>
        <v>5940.4952871451651</v>
      </c>
      <c r="F27" s="2" t="s">
        <v>74</v>
      </c>
      <c r="G27" s="7" t="str">
        <f t="shared" si="4"/>
        <v>53417.7517</v>
      </c>
      <c r="H27" s="11">
        <f t="shared" si="5"/>
        <v>-7184</v>
      </c>
      <c r="I27" s="46" t="s">
        <v>137</v>
      </c>
      <c r="J27" s="47" t="s">
        <v>138</v>
      </c>
      <c r="K27" s="46">
        <v>-7184</v>
      </c>
      <c r="L27" s="46" t="s">
        <v>139</v>
      </c>
      <c r="M27" s="47" t="s">
        <v>79</v>
      </c>
      <c r="N27" s="47" t="s">
        <v>80</v>
      </c>
      <c r="O27" s="48" t="s">
        <v>140</v>
      </c>
      <c r="P27" s="49" t="s">
        <v>141</v>
      </c>
    </row>
    <row r="28" spans="1:16" ht="12.75" customHeight="1" thickBot="1" x14ac:dyDescent="0.25">
      <c r="A28" s="11" t="str">
        <f t="shared" si="0"/>
        <v>IBVS 5672 </v>
      </c>
      <c r="B28" s="2" t="str">
        <f t="shared" si="1"/>
        <v>I</v>
      </c>
      <c r="C28" s="11">
        <f t="shared" si="2"/>
        <v>53437.87</v>
      </c>
      <c r="D28" s="7" t="str">
        <f t="shared" si="3"/>
        <v>vis</v>
      </c>
      <c r="E28" s="45">
        <f>VLOOKUP(C28,Active!C$21:E$973,3,FALSE)</f>
        <v>5995.4921707562444</v>
      </c>
      <c r="F28" s="2" t="s">
        <v>74</v>
      </c>
      <c r="G28" s="7" t="str">
        <f t="shared" si="4"/>
        <v>53437.870</v>
      </c>
      <c r="H28" s="11">
        <f t="shared" si="5"/>
        <v>-7129</v>
      </c>
      <c r="I28" s="46" t="s">
        <v>142</v>
      </c>
      <c r="J28" s="47" t="s">
        <v>143</v>
      </c>
      <c r="K28" s="46">
        <v>-7129</v>
      </c>
      <c r="L28" s="46" t="s">
        <v>124</v>
      </c>
      <c r="M28" s="47" t="s">
        <v>79</v>
      </c>
      <c r="N28" s="47" t="s">
        <v>80</v>
      </c>
      <c r="O28" s="48" t="s">
        <v>140</v>
      </c>
      <c r="P28" s="49" t="s">
        <v>141</v>
      </c>
    </row>
    <row r="29" spans="1:16" ht="12.75" customHeight="1" thickBot="1" x14ac:dyDescent="0.25">
      <c r="A29" s="11" t="str">
        <f t="shared" si="0"/>
        <v>IBVS 5653 </v>
      </c>
      <c r="B29" s="2" t="str">
        <f t="shared" si="1"/>
        <v>II</v>
      </c>
      <c r="C29" s="11">
        <f t="shared" si="2"/>
        <v>53464.392</v>
      </c>
      <c r="D29" s="7" t="str">
        <f t="shared" si="3"/>
        <v>vis</v>
      </c>
      <c r="E29" s="45">
        <f>VLOOKUP(C29,Active!C$21:E$973,3,FALSE)</f>
        <v>6067.9946857367731</v>
      </c>
      <c r="F29" s="2" t="s">
        <v>74</v>
      </c>
      <c r="G29" s="7" t="str">
        <f t="shared" si="4"/>
        <v>53464.3920</v>
      </c>
      <c r="H29" s="11">
        <f t="shared" si="5"/>
        <v>-7056.5</v>
      </c>
      <c r="I29" s="46" t="s">
        <v>144</v>
      </c>
      <c r="J29" s="47" t="s">
        <v>145</v>
      </c>
      <c r="K29" s="46">
        <v>-7056.5</v>
      </c>
      <c r="L29" s="46" t="s">
        <v>146</v>
      </c>
      <c r="M29" s="47" t="s">
        <v>79</v>
      </c>
      <c r="N29" s="47" t="s">
        <v>80</v>
      </c>
      <c r="O29" s="48" t="s">
        <v>89</v>
      </c>
      <c r="P29" s="49" t="s">
        <v>147</v>
      </c>
    </row>
    <row r="30" spans="1:16" ht="12.75" customHeight="1" thickBot="1" x14ac:dyDescent="0.25">
      <c r="A30" s="11" t="str">
        <f t="shared" si="0"/>
        <v>IBVS 5713 </v>
      </c>
      <c r="B30" s="2" t="str">
        <f t="shared" si="1"/>
        <v>II</v>
      </c>
      <c r="C30" s="11">
        <f t="shared" si="2"/>
        <v>53788.489200000004</v>
      </c>
      <c r="D30" s="7" t="str">
        <f t="shared" si="3"/>
        <v>vis</v>
      </c>
      <c r="E30" s="45">
        <f>VLOOKUP(C30,Active!C$21:E$973,3,FALSE)</f>
        <v>6953.9709355727637</v>
      </c>
      <c r="F30" s="2" t="s">
        <v>74</v>
      </c>
      <c r="G30" s="7" t="str">
        <f t="shared" si="4"/>
        <v>53788.4892</v>
      </c>
      <c r="H30" s="11">
        <f t="shared" si="5"/>
        <v>-6170.5</v>
      </c>
      <c r="I30" s="46" t="s">
        <v>148</v>
      </c>
      <c r="J30" s="47" t="s">
        <v>149</v>
      </c>
      <c r="K30" s="46">
        <v>-6170.5</v>
      </c>
      <c r="L30" s="46" t="s">
        <v>150</v>
      </c>
      <c r="M30" s="47" t="s">
        <v>79</v>
      </c>
      <c r="N30" s="47" t="s">
        <v>80</v>
      </c>
      <c r="O30" s="48" t="s">
        <v>89</v>
      </c>
      <c r="P30" s="49" t="s">
        <v>151</v>
      </c>
    </row>
    <row r="31" spans="1:16" ht="12.75" customHeight="1" thickBot="1" x14ac:dyDescent="0.25">
      <c r="A31" s="11" t="str">
        <f t="shared" si="0"/>
        <v> BBS 133 (=IBVS 5781) </v>
      </c>
      <c r="B31" s="2" t="str">
        <f t="shared" si="1"/>
        <v>II</v>
      </c>
      <c r="C31" s="11">
        <f t="shared" si="2"/>
        <v>54170.3917</v>
      </c>
      <c r="D31" s="7" t="str">
        <f t="shared" si="3"/>
        <v>vis</v>
      </c>
      <c r="E31" s="45">
        <f>VLOOKUP(C31,Active!C$21:E$973,3,FALSE)</f>
        <v>7997.9680597471843</v>
      </c>
      <c r="F31" s="2" t="s">
        <v>74</v>
      </c>
      <c r="G31" s="7" t="str">
        <f t="shared" si="4"/>
        <v>54170.3917</v>
      </c>
      <c r="H31" s="11">
        <f t="shared" si="5"/>
        <v>-5126.5</v>
      </c>
      <c r="I31" s="46" t="s">
        <v>159</v>
      </c>
      <c r="J31" s="47" t="s">
        <v>160</v>
      </c>
      <c r="K31" s="46">
        <v>-5126.5</v>
      </c>
      <c r="L31" s="46" t="s">
        <v>161</v>
      </c>
      <c r="M31" s="47" t="s">
        <v>155</v>
      </c>
      <c r="N31" s="47" t="s">
        <v>162</v>
      </c>
      <c r="O31" s="48" t="s">
        <v>89</v>
      </c>
      <c r="P31" s="48" t="s">
        <v>163</v>
      </c>
    </row>
    <row r="32" spans="1:16" ht="12.75" customHeight="1" thickBot="1" x14ac:dyDescent="0.25">
      <c r="A32" s="11" t="str">
        <f t="shared" si="0"/>
        <v>BAVM 201 </v>
      </c>
      <c r="B32" s="2" t="str">
        <f t="shared" si="1"/>
        <v>I</v>
      </c>
      <c r="C32" s="11">
        <f t="shared" si="2"/>
        <v>54172.4041</v>
      </c>
      <c r="D32" s="7" t="str">
        <f t="shared" si="3"/>
        <v>vis</v>
      </c>
      <c r="E32" s="45">
        <f>VLOOKUP(C32,Active!C$21:E$973,3,FALSE)</f>
        <v>8003.4693063027526</v>
      </c>
      <c r="F32" s="2" t="s">
        <v>74</v>
      </c>
      <c r="G32" s="7" t="str">
        <f t="shared" si="4"/>
        <v>54172.4041</v>
      </c>
      <c r="H32" s="11">
        <f t="shared" si="5"/>
        <v>-5121</v>
      </c>
      <c r="I32" s="46" t="s">
        <v>164</v>
      </c>
      <c r="J32" s="47" t="s">
        <v>165</v>
      </c>
      <c r="K32" s="46">
        <v>-5121</v>
      </c>
      <c r="L32" s="46" t="s">
        <v>166</v>
      </c>
      <c r="M32" s="47" t="s">
        <v>155</v>
      </c>
      <c r="N32" s="47" t="s">
        <v>167</v>
      </c>
      <c r="O32" s="48" t="s">
        <v>168</v>
      </c>
      <c r="P32" s="49" t="s">
        <v>169</v>
      </c>
    </row>
    <row r="33" spans="1:16" ht="12.75" customHeight="1" thickBot="1" x14ac:dyDescent="0.25">
      <c r="A33" s="11" t="str">
        <f t="shared" si="0"/>
        <v>IBVS 5820 </v>
      </c>
      <c r="B33" s="2" t="str">
        <f t="shared" si="1"/>
        <v>I</v>
      </c>
      <c r="C33" s="11">
        <f t="shared" si="2"/>
        <v>54187.767899999999</v>
      </c>
      <c r="D33" s="7" t="str">
        <f t="shared" si="3"/>
        <v>vis</v>
      </c>
      <c r="E33" s="45">
        <f>VLOOKUP(C33,Active!C$21:E$973,3,FALSE)</f>
        <v>8045.468934523019</v>
      </c>
      <c r="F33" s="2" t="s">
        <v>74</v>
      </c>
      <c r="G33" s="7" t="str">
        <f t="shared" si="4"/>
        <v>54187.7679</v>
      </c>
      <c r="H33" s="11">
        <f t="shared" si="5"/>
        <v>-5079</v>
      </c>
      <c r="I33" s="46" t="s">
        <v>170</v>
      </c>
      <c r="J33" s="47" t="s">
        <v>171</v>
      </c>
      <c r="K33" s="46" t="s">
        <v>172</v>
      </c>
      <c r="L33" s="46" t="s">
        <v>166</v>
      </c>
      <c r="M33" s="47" t="s">
        <v>155</v>
      </c>
      <c r="N33" s="47" t="s">
        <v>173</v>
      </c>
      <c r="O33" s="48" t="s">
        <v>140</v>
      </c>
      <c r="P33" s="49" t="s">
        <v>174</v>
      </c>
    </row>
    <row r="34" spans="1:16" ht="12.75" customHeight="1" thickBot="1" x14ac:dyDescent="0.25">
      <c r="A34" s="11" t="str">
        <f t="shared" si="0"/>
        <v>BAVM 186 </v>
      </c>
      <c r="B34" s="2" t="str">
        <f t="shared" si="1"/>
        <v>II</v>
      </c>
      <c r="C34" s="11">
        <f t="shared" si="2"/>
        <v>54205.508800000003</v>
      </c>
      <c r="D34" s="7" t="str">
        <f t="shared" si="3"/>
        <v>vis</v>
      </c>
      <c r="E34" s="45">
        <f>VLOOKUP(C34,Active!C$21:E$973,3,FALSE)</f>
        <v>8093.9667803875282</v>
      </c>
      <c r="F34" s="2" t="s">
        <v>74</v>
      </c>
      <c r="G34" s="7" t="str">
        <f t="shared" si="4"/>
        <v>54205.5088</v>
      </c>
      <c r="H34" s="11">
        <f t="shared" si="5"/>
        <v>-5030.5</v>
      </c>
      <c r="I34" s="46" t="s">
        <v>175</v>
      </c>
      <c r="J34" s="47" t="s">
        <v>176</v>
      </c>
      <c r="K34" s="46" t="s">
        <v>177</v>
      </c>
      <c r="L34" s="46" t="s">
        <v>178</v>
      </c>
      <c r="M34" s="47" t="s">
        <v>155</v>
      </c>
      <c r="N34" s="47" t="s">
        <v>167</v>
      </c>
      <c r="O34" s="48" t="s">
        <v>179</v>
      </c>
      <c r="P34" s="49" t="s">
        <v>180</v>
      </c>
    </row>
    <row r="35" spans="1:16" ht="12.75" customHeight="1" thickBot="1" x14ac:dyDescent="0.25">
      <c r="A35" s="11" t="str">
        <f t="shared" si="0"/>
        <v>IBVS 5875 </v>
      </c>
      <c r="B35" s="2" t="str">
        <f t="shared" si="1"/>
        <v>I</v>
      </c>
      <c r="C35" s="11">
        <f t="shared" si="2"/>
        <v>54555.769399999997</v>
      </c>
      <c r="D35" s="7" t="str">
        <f t="shared" si="3"/>
        <v>vis</v>
      </c>
      <c r="E35" s="45">
        <f>VLOOKUP(C35,Active!C$21:E$973,3,FALSE)</f>
        <v>9051.4652495297942</v>
      </c>
      <c r="F35" s="2" t="s">
        <v>74</v>
      </c>
      <c r="G35" s="7" t="str">
        <f t="shared" si="4"/>
        <v>54555.7694</v>
      </c>
      <c r="H35" s="11">
        <f t="shared" si="5"/>
        <v>-4073</v>
      </c>
      <c r="I35" s="46" t="s">
        <v>181</v>
      </c>
      <c r="J35" s="47" t="s">
        <v>182</v>
      </c>
      <c r="K35" s="46" t="s">
        <v>183</v>
      </c>
      <c r="L35" s="46" t="s">
        <v>184</v>
      </c>
      <c r="M35" s="47" t="s">
        <v>155</v>
      </c>
      <c r="N35" s="47" t="s">
        <v>67</v>
      </c>
      <c r="O35" s="48" t="s">
        <v>140</v>
      </c>
      <c r="P35" s="49" t="s">
        <v>185</v>
      </c>
    </row>
    <row r="36" spans="1:16" ht="12.75" customHeight="1" thickBot="1" x14ac:dyDescent="0.25">
      <c r="A36" s="11" t="str">
        <f t="shared" si="0"/>
        <v>IBVS 5837 </v>
      </c>
      <c r="B36" s="2" t="str">
        <f t="shared" si="1"/>
        <v>II</v>
      </c>
      <c r="C36" s="11">
        <f t="shared" si="2"/>
        <v>54564.364200000004</v>
      </c>
      <c r="D36" s="7" t="str">
        <f t="shared" si="3"/>
        <v>vis</v>
      </c>
      <c r="E36" s="45">
        <f>VLOOKUP(C36,Active!C$21:E$973,3,FALSE)</f>
        <v>9074.9606350872618</v>
      </c>
      <c r="F36" s="2" t="s">
        <v>74</v>
      </c>
      <c r="G36" s="7" t="str">
        <f t="shared" si="4"/>
        <v>54564.3642</v>
      </c>
      <c r="H36" s="11">
        <f t="shared" si="5"/>
        <v>-4049.5</v>
      </c>
      <c r="I36" s="46" t="s">
        <v>186</v>
      </c>
      <c r="J36" s="47" t="s">
        <v>187</v>
      </c>
      <c r="K36" s="46" t="s">
        <v>188</v>
      </c>
      <c r="L36" s="46" t="s">
        <v>189</v>
      </c>
      <c r="M36" s="47" t="s">
        <v>155</v>
      </c>
      <c r="N36" s="47" t="s">
        <v>67</v>
      </c>
      <c r="O36" s="48" t="s">
        <v>89</v>
      </c>
      <c r="P36" s="49" t="s">
        <v>190</v>
      </c>
    </row>
    <row r="37" spans="1:16" ht="12.75" customHeight="1" thickBot="1" x14ac:dyDescent="0.25">
      <c r="A37" s="11" t="str">
        <f t="shared" si="0"/>
        <v>IBVS 5894 </v>
      </c>
      <c r="B37" s="2" t="str">
        <f t="shared" si="1"/>
        <v>II</v>
      </c>
      <c r="C37" s="11">
        <f t="shared" si="2"/>
        <v>54881.883399999999</v>
      </c>
      <c r="D37" s="7" t="str">
        <f t="shared" si="3"/>
        <v>vis</v>
      </c>
      <c r="E37" s="45">
        <f>VLOOKUP(C37,Active!C$21:E$973,3,FALSE)</f>
        <v>9942.9547740891303</v>
      </c>
      <c r="F37" s="2" t="s">
        <v>74</v>
      </c>
      <c r="G37" s="7" t="str">
        <f t="shared" si="4"/>
        <v>54881.8834</v>
      </c>
      <c r="H37" s="11">
        <f t="shared" si="5"/>
        <v>-3181.5</v>
      </c>
      <c r="I37" s="46" t="s">
        <v>191</v>
      </c>
      <c r="J37" s="47" t="s">
        <v>192</v>
      </c>
      <c r="K37" s="46" t="s">
        <v>193</v>
      </c>
      <c r="L37" s="46" t="s">
        <v>194</v>
      </c>
      <c r="M37" s="47" t="s">
        <v>155</v>
      </c>
      <c r="N37" s="47" t="s">
        <v>74</v>
      </c>
      <c r="O37" s="48" t="s">
        <v>195</v>
      </c>
      <c r="P37" s="49" t="s">
        <v>196</v>
      </c>
    </row>
    <row r="38" spans="1:16" ht="12.75" customHeight="1" thickBot="1" x14ac:dyDescent="0.25">
      <c r="A38" s="11" t="str">
        <f t="shared" si="0"/>
        <v>IBVS 5894 </v>
      </c>
      <c r="B38" s="2" t="str">
        <f t="shared" si="1"/>
        <v>II</v>
      </c>
      <c r="C38" s="11">
        <f t="shared" si="2"/>
        <v>54996.381399999998</v>
      </c>
      <c r="D38" s="7" t="str">
        <f t="shared" si="3"/>
        <v>vis</v>
      </c>
      <c r="E38" s="45">
        <f>VLOOKUP(C38,Active!C$21:E$973,3,FALSE)</f>
        <v>10255.95503652188</v>
      </c>
      <c r="F38" s="2" t="s">
        <v>74</v>
      </c>
      <c r="G38" s="7" t="str">
        <f t="shared" si="4"/>
        <v>54996.3814</v>
      </c>
      <c r="H38" s="11">
        <f t="shared" si="5"/>
        <v>-2868.5</v>
      </c>
      <c r="I38" s="46" t="s">
        <v>197</v>
      </c>
      <c r="J38" s="47" t="s">
        <v>198</v>
      </c>
      <c r="K38" s="46" t="s">
        <v>199</v>
      </c>
      <c r="L38" s="46" t="s">
        <v>200</v>
      </c>
      <c r="M38" s="47" t="s">
        <v>155</v>
      </c>
      <c r="N38" s="47" t="s">
        <v>67</v>
      </c>
      <c r="O38" s="48" t="s">
        <v>89</v>
      </c>
      <c r="P38" s="49" t="s">
        <v>196</v>
      </c>
    </row>
    <row r="39" spans="1:16" ht="12.75" customHeight="1" thickBot="1" x14ac:dyDescent="0.25">
      <c r="A39" s="11" t="str">
        <f t="shared" si="0"/>
        <v>IBVS 5945 </v>
      </c>
      <c r="B39" s="2" t="str">
        <f t="shared" si="1"/>
        <v>II</v>
      </c>
      <c r="C39" s="11">
        <f t="shared" si="2"/>
        <v>55290.856899999999</v>
      </c>
      <c r="D39" s="7" t="str">
        <f t="shared" si="3"/>
        <v>vis</v>
      </c>
      <c r="E39" s="45">
        <f>VLOOKUP(C39,Active!C$21:E$973,3,FALSE)</f>
        <v>11060.955200542352</v>
      </c>
      <c r="F39" s="2" t="s">
        <v>74</v>
      </c>
      <c r="G39" s="7" t="str">
        <f t="shared" si="4"/>
        <v>55290.8569</v>
      </c>
      <c r="H39" s="11">
        <f t="shared" si="5"/>
        <v>-2063.5</v>
      </c>
      <c r="I39" s="46" t="s">
        <v>201</v>
      </c>
      <c r="J39" s="47" t="s">
        <v>202</v>
      </c>
      <c r="K39" s="46" t="s">
        <v>203</v>
      </c>
      <c r="L39" s="46" t="s">
        <v>204</v>
      </c>
      <c r="M39" s="47" t="s">
        <v>155</v>
      </c>
      <c r="N39" s="47" t="s">
        <v>74</v>
      </c>
      <c r="O39" s="48" t="s">
        <v>195</v>
      </c>
      <c r="P39" s="49" t="s">
        <v>205</v>
      </c>
    </row>
    <row r="40" spans="1:16" ht="12.75" customHeight="1" thickBot="1" x14ac:dyDescent="0.25">
      <c r="A40" s="11" t="str">
        <f t="shared" si="0"/>
        <v>IBVS 5992 </v>
      </c>
      <c r="B40" s="2" t="str">
        <f t="shared" si="1"/>
        <v>II</v>
      </c>
      <c r="C40" s="11">
        <f t="shared" si="2"/>
        <v>55617.883099999999</v>
      </c>
      <c r="D40" s="7" t="str">
        <f t="shared" si="3"/>
        <v>vis</v>
      </c>
      <c r="E40" s="45">
        <f>VLOOKUP(C40,Active!C$21:E$973,3,FALSE)</f>
        <v>11954.938382976854</v>
      </c>
      <c r="F40" s="2" t="s">
        <v>74</v>
      </c>
      <c r="G40" s="7" t="str">
        <f t="shared" si="4"/>
        <v>55617.8831</v>
      </c>
      <c r="H40" s="11">
        <f t="shared" si="5"/>
        <v>-1169.5</v>
      </c>
      <c r="I40" s="46" t="s">
        <v>206</v>
      </c>
      <c r="J40" s="47" t="s">
        <v>207</v>
      </c>
      <c r="K40" s="46" t="s">
        <v>208</v>
      </c>
      <c r="L40" s="46" t="s">
        <v>88</v>
      </c>
      <c r="M40" s="47" t="s">
        <v>155</v>
      </c>
      <c r="N40" s="47" t="s">
        <v>74</v>
      </c>
      <c r="O40" s="48" t="s">
        <v>195</v>
      </c>
      <c r="P40" s="49" t="s">
        <v>209</v>
      </c>
    </row>
    <row r="41" spans="1:16" ht="12.75" customHeight="1" thickBot="1" x14ac:dyDescent="0.25">
      <c r="A41" s="11" t="str">
        <f t="shared" si="0"/>
        <v>BAVM 220 </v>
      </c>
      <c r="B41" s="2" t="str">
        <f t="shared" si="1"/>
        <v>II</v>
      </c>
      <c r="C41" s="11">
        <f t="shared" si="2"/>
        <v>55669.4614</v>
      </c>
      <c r="D41" s="7" t="str">
        <f t="shared" si="3"/>
        <v>vis</v>
      </c>
      <c r="E41" s="45">
        <f>VLOOKUP(C41,Active!C$21:E$973,3,FALSE)</f>
        <v>12095.936666229272</v>
      </c>
      <c r="F41" s="2" t="s">
        <v>74</v>
      </c>
      <c r="G41" s="7" t="str">
        <f t="shared" si="4"/>
        <v>55669.4614</v>
      </c>
      <c r="H41" s="11">
        <f t="shared" si="5"/>
        <v>-1028.5</v>
      </c>
      <c r="I41" s="46" t="s">
        <v>210</v>
      </c>
      <c r="J41" s="47" t="s">
        <v>211</v>
      </c>
      <c r="K41" s="46" t="s">
        <v>212</v>
      </c>
      <c r="L41" s="46" t="s">
        <v>213</v>
      </c>
      <c r="M41" s="47" t="s">
        <v>155</v>
      </c>
      <c r="N41" s="47" t="s">
        <v>167</v>
      </c>
      <c r="O41" s="48" t="s">
        <v>179</v>
      </c>
      <c r="P41" s="49" t="s">
        <v>214</v>
      </c>
    </row>
    <row r="42" spans="1:16" ht="12.75" customHeight="1" thickBot="1" x14ac:dyDescent="0.25">
      <c r="A42" s="11" t="str">
        <f t="shared" si="0"/>
        <v>IBVS 6029 </v>
      </c>
      <c r="B42" s="2" t="str">
        <f t="shared" si="1"/>
        <v>I</v>
      </c>
      <c r="C42" s="11">
        <f t="shared" si="2"/>
        <v>55968.873899999999</v>
      </c>
      <c r="D42" s="7" t="str">
        <f t="shared" si="3"/>
        <v>vis</v>
      </c>
      <c r="E42" s="45">
        <f>VLOOKUP(C42,Active!C$21:E$973,3,FALSE)</f>
        <v>12914.432981236048</v>
      </c>
      <c r="F42" s="2" t="s">
        <v>74</v>
      </c>
      <c r="G42" s="7" t="str">
        <f t="shared" si="4"/>
        <v>55968.8739</v>
      </c>
      <c r="H42" s="11">
        <f t="shared" si="5"/>
        <v>-210</v>
      </c>
      <c r="I42" s="46" t="s">
        <v>215</v>
      </c>
      <c r="J42" s="47" t="s">
        <v>216</v>
      </c>
      <c r="K42" s="46" t="s">
        <v>217</v>
      </c>
      <c r="L42" s="46" t="s">
        <v>218</v>
      </c>
      <c r="M42" s="47" t="s">
        <v>155</v>
      </c>
      <c r="N42" s="47" t="s">
        <v>74</v>
      </c>
      <c r="O42" s="48" t="s">
        <v>195</v>
      </c>
      <c r="P42" s="49" t="s">
        <v>219</v>
      </c>
    </row>
    <row r="43" spans="1:16" ht="12.75" customHeight="1" thickBot="1" x14ac:dyDescent="0.25">
      <c r="A43" s="11" t="str">
        <f t="shared" si="0"/>
        <v>OEJV 0160 </v>
      </c>
      <c r="B43" s="2" t="str">
        <f t="shared" si="1"/>
        <v>II</v>
      </c>
      <c r="C43" s="11">
        <f t="shared" si="2"/>
        <v>56007.464540000001</v>
      </c>
      <c r="D43" s="7" t="str">
        <f t="shared" si="3"/>
        <v>vis</v>
      </c>
      <c r="E43" s="45">
        <f>VLOOKUP(C43,Active!C$21:E$973,3,FALSE)</f>
        <v>13019.927229584915</v>
      </c>
      <c r="F43" s="2" t="s">
        <v>74</v>
      </c>
      <c r="G43" s="7" t="str">
        <f t="shared" si="4"/>
        <v>56007.46454</v>
      </c>
      <c r="H43" s="11">
        <f t="shared" si="5"/>
        <v>-104.5</v>
      </c>
      <c r="I43" s="46" t="s">
        <v>220</v>
      </c>
      <c r="J43" s="47" t="s">
        <v>221</v>
      </c>
      <c r="K43" s="46" t="s">
        <v>222</v>
      </c>
      <c r="L43" s="46" t="s">
        <v>223</v>
      </c>
      <c r="M43" s="47" t="s">
        <v>155</v>
      </c>
      <c r="N43" s="47" t="s">
        <v>67</v>
      </c>
      <c r="O43" s="48" t="s">
        <v>224</v>
      </c>
      <c r="P43" s="49" t="s">
        <v>225</v>
      </c>
    </row>
    <row r="44" spans="1:16" ht="12.75" customHeight="1" thickBot="1" x14ac:dyDescent="0.25">
      <c r="A44" s="11" t="str">
        <f t="shared" si="0"/>
        <v>IBVS 6029 </v>
      </c>
      <c r="B44" s="2" t="str">
        <f t="shared" si="1"/>
        <v>I</v>
      </c>
      <c r="C44" s="11">
        <f t="shared" si="2"/>
        <v>56045.691299999999</v>
      </c>
      <c r="D44" s="7" t="str">
        <f t="shared" si="3"/>
        <v>vis</v>
      </c>
      <c r="E44" s="45">
        <f>VLOOKUP(C44,Active!C$21:E$973,3,FALSE)</f>
        <v>13124.426748458198</v>
      </c>
      <c r="F44" s="2" t="s">
        <v>74</v>
      </c>
      <c r="G44" s="7" t="str">
        <f t="shared" si="4"/>
        <v>56045.6913</v>
      </c>
      <c r="H44" s="11">
        <f t="shared" si="5"/>
        <v>0</v>
      </c>
      <c r="I44" s="46" t="s">
        <v>226</v>
      </c>
      <c r="J44" s="47" t="s">
        <v>227</v>
      </c>
      <c r="K44" s="46" t="s">
        <v>228</v>
      </c>
      <c r="L44" s="46" t="s">
        <v>229</v>
      </c>
      <c r="M44" s="47" t="s">
        <v>155</v>
      </c>
      <c r="N44" s="47" t="s">
        <v>74</v>
      </c>
      <c r="O44" s="48" t="s">
        <v>195</v>
      </c>
      <c r="P44" s="49" t="s">
        <v>219</v>
      </c>
    </row>
    <row r="45" spans="1:16" ht="12.75" customHeight="1" thickBot="1" x14ac:dyDescent="0.25">
      <c r="A45" s="11" t="str">
        <f t="shared" si="0"/>
        <v> BBS 128 </v>
      </c>
      <c r="B45" s="2" t="str">
        <f t="shared" si="1"/>
        <v>II</v>
      </c>
      <c r="C45" s="11">
        <f t="shared" si="2"/>
        <v>52363.317999999999</v>
      </c>
      <c r="D45" s="7" t="str">
        <f t="shared" si="3"/>
        <v>vis</v>
      </c>
      <c r="E45" s="45">
        <f>VLOOKUP(C45,Active!C$21:E$973,3,FALSE)</f>
        <v>3058.0167738266991</v>
      </c>
      <c r="F45" s="2" t="s">
        <v>74</v>
      </c>
      <c r="G45" s="7" t="str">
        <f t="shared" si="4"/>
        <v>52363.318</v>
      </c>
      <c r="H45" s="11">
        <f t="shared" si="5"/>
        <v>-10066.5</v>
      </c>
      <c r="I45" s="46" t="s">
        <v>122</v>
      </c>
      <c r="J45" s="47" t="s">
        <v>123</v>
      </c>
      <c r="K45" s="46">
        <v>-10066.5</v>
      </c>
      <c r="L45" s="46" t="s">
        <v>124</v>
      </c>
      <c r="M45" s="47" t="s">
        <v>79</v>
      </c>
      <c r="N45" s="47" t="s">
        <v>80</v>
      </c>
      <c r="O45" s="48" t="s">
        <v>89</v>
      </c>
      <c r="P45" s="48" t="s">
        <v>125</v>
      </c>
    </row>
    <row r="46" spans="1:16" ht="12.75" customHeight="1" thickBot="1" x14ac:dyDescent="0.25">
      <c r="A46" s="11" t="str">
        <f t="shared" si="0"/>
        <v>VSB 46 </v>
      </c>
      <c r="B46" s="2" t="str">
        <f t="shared" si="1"/>
        <v>II</v>
      </c>
      <c r="C46" s="11">
        <f t="shared" si="2"/>
        <v>54139.299299999999</v>
      </c>
      <c r="D46" s="7" t="str">
        <f t="shared" si="3"/>
        <v>vis</v>
      </c>
      <c r="E46" s="45">
        <f>VLOOKUP(C46,Active!C$21:E$973,3,FALSE)</f>
        <v>7912.9715588505351</v>
      </c>
      <c r="F46" s="2" t="s">
        <v>74</v>
      </c>
      <c r="G46" s="7" t="str">
        <f t="shared" si="4"/>
        <v>54139.2993</v>
      </c>
      <c r="H46" s="11">
        <f t="shared" si="5"/>
        <v>-5211.5</v>
      </c>
      <c r="I46" s="46" t="s">
        <v>152</v>
      </c>
      <c r="J46" s="47" t="s">
        <v>153</v>
      </c>
      <c r="K46" s="46">
        <v>-5211.5</v>
      </c>
      <c r="L46" s="46" t="s">
        <v>154</v>
      </c>
      <c r="M46" s="47" t="s">
        <v>155</v>
      </c>
      <c r="N46" s="47" t="s">
        <v>156</v>
      </c>
      <c r="O46" s="48" t="s">
        <v>157</v>
      </c>
      <c r="P46" s="49" t="s">
        <v>158</v>
      </c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</sheetData>
  <phoneticPr fontId="8" type="noConversion"/>
  <hyperlinks>
    <hyperlink ref="P20" r:id="rId1" display="http://www.konkoly.hu/cgi-bin/IBVS?5149"/>
    <hyperlink ref="P21" r:id="rId2" display="http://www.konkoly.hu/cgi-bin/IBVS?5149"/>
    <hyperlink ref="P22" r:id="rId3" display="http://www.konkoly.hu/cgi-bin/IBVS?5149"/>
    <hyperlink ref="P23" r:id="rId4" display="http://www.konkoly.hu/cgi-bin/IBVS?5149"/>
    <hyperlink ref="P27" r:id="rId5" display="http://www.konkoly.hu/cgi-bin/IBVS?5672"/>
    <hyperlink ref="P28" r:id="rId6" display="http://www.konkoly.hu/cgi-bin/IBVS?5672"/>
    <hyperlink ref="P29" r:id="rId7" display="http://www.konkoly.hu/cgi-bin/IBVS?5653"/>
    <hyperlink ref="P30" r:id="rId8" display="http://www.konkoly.hu/cgi-bin/IBVS?5713"/>
    <hyperlink ref="P46" r:id="rId9" display="http://vsolj.cetus-net.org/no46.pdf"/>
    <hyperlink ref="P32" r:id="rId10" display="http://www.bav-astro.de/sfs/BAVM_link.php?BAVMnr=201"/>
    <hyperlink ref="P33" r:id="rId11" display="http://www.konkoly.hu/cgi-bin/IBVS?5820"/>
    <hyperlink ref="P34" r:id="rId12" display="http://www.bav-astro.de/sfs/BAVM_link.php?BAVMnr=186"/>
    <hyperlink ref="P35" r:id="rId13" display="http://www.konkoly.hu/cgi-bin/IBVS?5875"/>
    <hyperlink ref="P36" r:id="rId14" display="http://www.konkoly.hu/cgi-bin/IBVS?5837"/>
    <hyperlink ref="P37" r:id="rId15" display="http://www.konkoly.hu/cgi-bin/IBVS?5894"/>
    <hyperlink ref="P38" r:id="rId16" display="http://www.konkoly.hu/cgi-bin/IBVS?5894"/>
    <hyperlink ref="P39" r:id="rId17" display="http://www.konkoly.hu/cgi-bin/IBVS?5945"/>
    <hyperlink ref="P40" r:id="rId18" display="http://www.konkoly.hu/cgi-bin/IBVS?5992"/>
    <hyperlink ref="P41" r:id="rId19" display="http://www.bav-astro.de/sfs/BAVM_link.php?BAVMnr=220"/>
    <hyperlink ref="P42" r:id="rId20" display="http://www.konkoly.hu/cgi-bin/IBVS?6029"/>
    <hyperlink ref="P43" r:id="rId21" display="http://var.astro.cz/oejv/issues/oejv0160.pdf"/>
    <hyperlink ref="P44" r:id="rId22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2023-08-21T05:45:04Z</dcterms:modified>
</cp:coreProperties>
</file>