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- Completed all constellations\"/>
    </mc:Choice>
  </mc:AlternateContent>
  <xr:revisionPtr revIDLastSave="0" documentId="13_ncr:1_{757CEF8E-CE37-4B0A-9493-A7D414D1DE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/>
  <c r="G23" i="1" s="1"/>
  <c r="I23" i="1" s="1"/>
  <c r="Q23" i="1"/>
  <c r="E24" i="1"/>
  <c r="F24" i="1"/>
  <c r="G24" i="1" s="1"/>
  <c r="I24" i="1" s="1"/>
  <c r="Q24" i="1"/>
  <c r="E22" i="1"/>
  <c r="F22" i="1"/>
  <c r="G22" i="1"/>
  <c r="I22" i="1"/>
  <c r="D9" i="1"/>
  <c r="C9" i="1"/>
  <c r="Q22" i="1"/>
  <c r="E21" i="1"/>
  <c r="F21" i="1"/>
  <c r="G21" i="1"/>
  <c r="K21" i="1"/>
  <c r="F16" i="1"/>
  <c r="F17" i="1" s="1"/>
  <c r="C17" i="1"/>
  <c r="Q21" i="1"/>
  <c r="C12" i="1"/>
  <c r="C11" i="1"/>
  <c r="O24" i="1" l="1"/>
  <c r="O23" i="1"/>
  <c r="O21" i="1"/>
  <c r="O22" i="1"/>
  <c r="C15" i="1"/>
  <c r="C16" i="1"/>
  <c r="D18" i="1" s="1"/>
  <c r="F18" i="1" l="1"/>
  <c r="F19" i="1" s="1"/>
  <c r="C18" i="1"/>
</calcChain>
</file>

<file path=xl/sharedStrings.xml><?xml version="1.0" encoding="utf-8"?>
<sst xmlns="http://schemas.openxmlformats.org/spreadsheetml/2006/main" count="53" uniqueCount="49">
  <si>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</si>
  <si>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</si>
  <si>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</si>
  <si>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</si>
  <si>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</si>
  <si>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</si>
  <si>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</si>
  <si>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</si>
  <si>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</si>
  <si>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</si>
  <si>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</si>
  <si>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</si>
  <si>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</si>
  <si>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</si>
  <si>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</si>
  <si>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</si>
  <si>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</si>
  <si>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</si>
  <si>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</si>
  <si>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</si>
  <si>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</si>
  <si>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</si>
  <si>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</si>
  <si>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</si>
  <si>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</si>
  <si>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</si>
  <si>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</si>
  <si>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</si>
  <si>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</si>
  <si>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</si>
  <si>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</si>
  <si>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</si>
  <si>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</si>
  <si>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</si>
  <si>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 xml:space="preserve">BQ Cap / GSC 6370-0515 </t>
  </si>
  <si>
    <t>IBVS 5806</t>
  </si>
  <si>
    <t>I</t>
  </si>
  <si>
    <t>EA</t>
  </si>
  <si>
    <t>Add cycle</t>
  </si>
  <si>
    <t>Old Cycle</t>
  </si>
  <si>
    <t>OEJV 0181</t>
  </si>
  <si>
    <t>pg</t>
  </si>
  <si>
    <t>vis</t>
  </si>
  <si>
    <t>PE</t>
  </si>
  <si>
    <t>CCD</t>
  </si>
  <si>
    <t>BAD?</t>
  </si>
  <si>
    <t>VSB, 91</t>
  </si>
  <si>
    <t>B</t>
  </si>
  <si>
    <t>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</si>
</sst>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2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6" fillId="3" borderId="0" applyNumberFormat="0" applyBorder="0" applyAlignment="0" applyProtection="0"/>
    <xf numFmtId="0" fontId="17" fillId="20" borderId="1" applyNumberFormat="0" applyAlignment="0" applyProtection="0"/>
    <xf numFmtId="0" fontId="18" fillId="21" borderId="2" applyNumberFormat="0" applyAlignment="0" applyProtection="0"/>
    <xf numFmtId="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19" fillId="0" borderId="0" applyNumberFormat="0" applyFill="0" applyBorder="0" applyAlignment="0" applyProtection="0"/>
    <xf numFmtId="2" fontId="30" fillId="0" borderId="0" applyFont="0" applyFill="0" applyBorder="0" applyAlignment="0" applyProtection="0"/>
    <xf numFmtId="0" fontId="20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1" fillId="0" borderId="3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1" applyNumberFormat="0" applyAlignment="0" applyProtection="0"/>
    <xf numFmtId="0" fontId="23" fillId="0" borderId="4" applyNumberFormat="0" applyFill="0" applyAlignment="0" applyProtection="0"/>
    <xf numFmtId="0" fontId="24" fillId="22" borderId="0" applyNumberFormat="0" applyBorder="0" applyAlignment="0" applyProtection="0"/>
    <xf numFmtId="0" fontId="14" fillId="0" borderId="0"/>
    <xf numFmtId="0" fontId="14" fillId="23" borderId="5" applyNumberFormat="0" applyFont="0" applyAlignment="0" applyProtection="0"/>
    <xf numFmtId="0" fontId="25" fillId="20" borderId="6" applyNumberFormat="0" applyAlignment="0" applyProtection="0"/>
    <xf numFmtId="0" fontId="26" fillId="0" borderId="0" applyNumberFormat="0" applyFill="0" applyBorder="0" applyAlignment="0" applyProtection="0"/>
    <xf numFmtId="0" fontId="30" fillId="0" borderId="7" applyNumberFormat="0" applyFont="0" applyFill="0" applyAlignment="0" applyProtection="0"/>
    <xf numFmtId="0" fontId="27" fillId="0" borderId="0" applyNumberFormat="0" applyFill="0" applyBorder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28" fillId="0" borderId="0" xfId="41" applyFont="1"/>
    <xf numFmtId="0" fontId="28" fillId="0" borderId="0" xfId="41" applyFont="1" applyAlignment="1">
      <alignment horizontal="center"/>
    </xf>
    <xf numFmtId="0" fontId="28" fillId="0" borderId="0" xfId="41" applyFont="1" applyAlignment="1">
      <alignment horizontal="left"/>
    </xf>
    <xf numFmtId="0" fontId="9" fillId="0" borderId="0" xfId="41" applyFont="1" applyAlignment="1">
      <alignment horizontal="left"/>
    </xf>
    <xf numFmtId="0" fontId="29" fillId="0" borderId="8" xfId="0" applyFont="1" applyBorder="1" applyAlignment="1">
      <alignment horizontal="center"/>
    </xf>
    <xf numFmtId="0" fontId="31" fillId="0" borderId="0" xfId="0" applyFont="1" applyAlignment="1">
      <alignment vertical="center" wrapText="1"/>
    </xf>
    <xf numFmtId="0" fontId="31" fillId="0" borderId="0" xfId="0" applyFont="1" applyAlignment="1">
      <alignment horizontal="center" vertical="center" wrapText="1"/>
    </xf>
    <xf numFmtId="165" fontId="31" fillId="0" borderId="0" xfId="0" applyNumberFormat="1" applyFont="1" applyAlignment="1">
      <alignment vertical="center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BQ Cap - O-C Diagr.</a:t>
            </a:r>
          </a:p>
        </c:rich>
      </c:tx>
      <c:layout>
        <c:manualLayout>
          <c:xMode val="edge"/>
          <c:yMode val="edge"/>
          <c:x val="0.39221140472878996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90959666203059"/>
          <c:y val="0.14035127795846455"/>
          <c:w val="0.8261474269819193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Active!$D$21:$D$237</c:f>
                <c:numCache>
                  <c:formatCode>General</c:formatCode>
                  <c:ptCount val="217"/>
                  <c:pt idx="0">
                    <c:v>1.5E-3</c:v>
                  </c:pt>
                  <c:pt idx="1">
                    <c:v>0.01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Active!$D$21:$D$237</c:f>
                <c:numCache>
                  <c:formatCode>General</c:formatCode>
                  <c:ptCount val="217"/>
                  <c:pt idx="0">
                    <c:v>1.5E-3</c:v>
                  </c:pt>
                  <c:pt idx="1">
                    <c:v>0.01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2229</c:v>
                </c:pt>
                <c:pt idx="2">
                  <c:v>3719</c:v>
                </c:pt>
                <c:pt idx="3">
                  <c:v>3719</c:v>
                </c:pt>
              </c:numCache>
            </c:numRef>
          </c:xVal>
          <c:yVal>
            <c:numRef>
              <c:f>Active!$H$21:$H$997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241-4322-858A-7058B9F67AA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1.5E-3</c:v>
                  </c:pt>
                  <c:pt idx="1">
                    <c:v>0.01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1.5E-3</c:v>
                  </c:pt>
                  <c:pt idx="1">
                    <c:v>0.01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2229</c:v>
                </c:pt>
                <c:pt idx="2">
                  <c:v>3719</c:v>
                </c:pt>
                <c:pt idx="3">
                  <c:v>3719</c:v>
                </c:pt>
              </c:numCache>
            </c:numRef>
          </c:xVal>
          <c:yVal>
            <c:numRef>
              <c:f>Active!$I$21:$I$997</c:f>
              <c:numCache>
                <c:formatCode>General</c:formatCode>
                <c:ptCount val="977"/>
                <c:pt idx="1">
                  <c:v>-1.6099999556900002E-3</c:v>
                </c:pt>
                <c:pt idx="2">
                  <c:v>-4.7100000592763536E-3</c:v>
                </c:pt>
                <c:pt idx="3">
                  <c:v>-3.7099998953635804E-3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241-4322-858A-7058B9F67AA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1.5E-3</c:v>
                  </c:pt>
                  <c:pt idx="1">
                    <c:v>0.01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1.5E-3</c:v>
                  </c:pt>
                  <c:pt idx="1">
                    <c:v>0.01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2229</c:v>
                </c:pt>
                <c:pt idx="2">
                  <c:v>3719</c:v>
                </c:pt>
                <c:pt idx="3">
                  <c:v>3719</c:v>
                </c:pt>
              </c:numCache>
            </c:numRef>
          </c:xVal>
          <c:yVal>
            <c:numRef>
              <c:f>Active!$J$21:$J$997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241-4322-858A-7058B9F67AA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1.5E-3</c:v>
                  </c:pt>
                  <c:pt idx="1">
                    <c:v>0.01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1.5E-3</c:v>
                  </c:pt>
                  <c:pt idx="1">
                    <c:v>0.01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2229</c:v>
                </c:pt>
                <c:pt idx="2">
                  <c:v>3719</c:v>
                </c:pt>
                <c:pt idx="3">
                  <c:v>3719</c:v>
                </c:pt>
              </c:numCache>
            </c:numRef>
          </c:xVal>
          <c:yVal>
            <c:numRef>
              <c:f>Active!$K$21:$K$997</c:f>
              <c:numCache>
                <c:formatCode>General</c:formatCode>
                <c:ptCount val="977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241-4322-858A-7058B9F67AA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1.5E-3</c:v>
                  </c:pt>
                  <c:pt idx="1">
                    <c:v>0.01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1.5E-3</c:v>
                  </c:pt>
                  <c:pt idx="1">
                    <c:v>0.01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2229</c:v>
                </c:pt>
                <c:pt idx="2">
                  <c:v>3719</c:v>
                </c:pt>
                <c:pt idx="3">
                  <c:v>3719</c:v>
                </c:pt>
              </c:numCache>
            </c:numRef>
          </c:xVal>
          <c:yVal>
            <c:numRef>
              <c:f>Active!$L$21:$L$997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241-4322-858A-7058B9F67AA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1.5E-3</c:v>
                  </c:pt>
                  <c:pt idx="1">
                    <c:v>0.01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1.5E-3</c:v>
                  </c:pt>
                  <c:pt idx="1">
                    <c:v>0.01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2229</c:v>
                </c:pt>
                <c:pt idx="2">
                  <c:v>3719</c:v>
                </c:pt>
                <c:pt idx="3">
                  <c:v>3719</c:v>
                </c:pt>
              </c:numCache>
            </c:numRef>
          </c:xVal>
          <c:yVal>
            <c:numRef>
              <c:f>Active!$M$21:$M$997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241-4322-858A-7058B9F67AA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1.5E-3</c:v>
                  </c:pt>
                  <c:pt idx="1">
                    <c:v>0.01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1.5E-3</c:v>
                  </c:pt>
                  <c:pt idx="1">
                    <c:v>0.01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2229</c:v>
                </c:pt>
                <c:pt idx="2">
                  <c:v>3719</c:v>
                </c:pt>
                <c:pt idx="3">
                  <c:v>3719</c:v>
                </c:pt>
              </c:numCache>
            </c:numRef>
          </c:xVal>
          <c:yVal>
            <c:numRef>
              <c:f>Active!$N$21:$N$997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241-4322-858A-7058B9F67AA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2229</c:v>
                </c:pt>
                <c:pt idx="2">
                  <c:v>3719</c:v>
                </c:pt>
                <c:pt idx="3">
                  <c:v>3719</c:v>
                </c:pt>
              </c:numCache>
            </c:numRef>
          </c:xVal>
          <c:yVal>
            <c:numRef>
              <c:f>Active!$O$21:$O$997</c:f>
              <c:numCache>
                <c:formatCode>General</c:formatCode>
                <c:ptCount val="977"/>
                <c:pt idx="0">
                  <c:v>2.7303524741236276E-4</c:v>
                </c:pt>
                <c:pt idx="1">
                  <c:v>-2.2914886034259585E-3</c:v>
                </c:pt>
                <c:pt idx="2">
                  <c:v>-4.0057732771581695E-3</c:v>
                </c:pt>
                <c:pt idx="3">
                  <c:v>-4.0057732771581695E-3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241-4322-858A-7058B9F67AA0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2229</c:v>
                </c:pt>
                <c:pt idx="2">
                  <c:v>3719</c:v>
                </c:pt>
                <c:pt idx="3">
                  <c:v>3719</c:v>
                </c:pt>
              </c:numCache>
            </c:numRef>
          </c:xVal>
          <c:yVal>
            <c:numRef>
              <c:f>Active!$U$21:$U$992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241-4322-858A-7058B9F67A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3876064"/>
        <c:axId val="1"/>
      </c:scatterChart>
      <c:valAx>
        <c:axId val="4538760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129346314325454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678720445062586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38760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504867872044508"/>
          <c:y val="0.92397937099967764"/>
          <c:w val="0.668984700973574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647700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AA74F089-8AFD-7B83-9E76-F359C426C0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38"/>
  <sheetViews>
    <sheetView tabSelected="1" workbookViewId="0">
      <selection activeCell="F13" sqref="F13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34</v>
      </c>
    </row>
    <row r="2" spans="1:6" x14ac:dyDescent="0.2">
      <c r="A2" t="s">
        <v>23</v>
      </c>
      <c r="B2" t="s">
        <v>37</v>
      </c>
      <c r="C2" s="3"/>
      <c r="D2" s="3"/>
    </row>
    <row r="3" spans="1:6" ht="13.5" thickBot="1" x14ac:dyDescent="0.25"/>
    <row r="4" spans="1:6" ht="14.25" thickTop="1" thickBot="1" x14ac:dyDescent="0.25">
      <c r="A4" s="5" t="s">
        <v>0</v>
      </c>
      <c r="C4" s="8">
        <v>53994.797999999952</v>
      </c>
      <c r="D4" s="9">
        <v>1.4740899999999999</v>
      </c>
    </row>
    <row r="5" spans="1:6" ht="13.5" thickTop="1" x14ac:dyDescent="0.2">
      <c r="A5" s="11" t="s">
        <v>28</v>
      </c>
      <c r="B5" s="12"/>
      <c r="C5" s="13">
        <v>-9.5</v>
      </c>
      <c r="D5" s="12" t="s">
        <v>29</v>
      </c>
    </row>
    <row r="6" spans="1:6" x14ac:dyDescent="0.2">
      <c r="A6" s="5" t="s">
        <v>1</v>
      </c>
    </row>
    <row r="7" spans="1:6" x14ac:dyDescent="0.2">
      <c r="A7" t="s">
        <v>2</v>
      </c>
      <c r="C7">
        <v>53994.797999999952</v>
      </c>
    </row>
    <row r="8" spans="1:6" x14ac:dyDescent="0.2">
      <c r="A8" t="s">
        <v>3</v>
      </c>
      <c r="C8">
        <v>1.4740899999999999</v>
      </c>
    </row>
    <row r="9" spans="1:6" x14ac:dyDescent="0.2">
      <c r="A9" s="26" t="s">
        <v>33</v>
      </c>
      <c r="B9" s="27">
        <v>21</v>
      </c>
      <c r="C9" s="24" t="str">
        <f>"F"&amp;B9</f>
        <v>F21</v>
      </c>
      <c r="D9" s="25" t="str">
        <f>"G"&amp;B9</f>
        <v>G21</v>
      </c>
    </row>
    <row r="10" spans="1:6" ht="13.5" thickBot="1" x14ac:dyDescent="0.25">
      <c r="A10" s="12"/>
      <c r="B10" s="12"/>
      <c r="C10" s="4" t="s">
        <v>19</v>
      </c>
      <c r="D10" s="4" t="s">
        <v>20</v>
      </c>
      <c r="E10" s="12"/>
    </row>
    <row r="11" spans="1:6" x14ac:dyDescent="0.2">
      <c r="A11" s="12" t="s">
        <v>15</v>
      </c>
      <c r="B11" s="12"/>
      <c r="C11" s="23">
        <f ca="1">INTERCEPT(INDIRECT($D$9):G991,INDIRECT($C$9):F991)</f>
        <v>2.7303524741236276E-4</v>
      </c>
      <c r="D11" s="3"/>
      <c r="E11" s="12"/>
    </row>
    <row r="12" spans="1:6" x14ac:dyDescent="0.2">
      <c r="A12" s="12" t="s">
        <v>16</v>
      </c>
      <c r="B12" s="12"/>
      <c r="C12" s="23">
        <f ca="1">SLOPE(INDIRECT($D$9):G991,INDIRECT($C$9):F991)</f>
        <v>-1.1505266266659134E-6</v>
      </c>
      <c r="D12" s="3"/>
      <c r="E12" s="12"/>
    </row>
    <row r="13" spans="1:6" x14ac:dyDescent="0.2">
      <c r="A13" s="12" t="s">
        <v>18</v>
      </c>
      <c r="B13" s="12"/>
      <c r="C13" s="3" t="s">
        <v>13</v>
      </c>
    </row>
    <row r="14" spans="1:6" x14ac:dyDescent="0.2">
      <c r="A14" s="12"/>
      <c r="B14" s="12"/>
      <c r="C14" s="12"/>
    </row>
    <row r="15" spans="1:6" x14ac:dyDescent="0.2">
      <c r="A15" s="14" t="s">
        <v>17</v>
      </c>
      <c r="B15" s="12"/>
      <c r="C15" s="15">
        <f ca="1">(C7+C11)+(C8+C12)*INT(MAX(F21:F3532))</f>
        <v>59476.934704226675</v>
      </c>
      <c r="E15" s="16" t="s">
        <v>38</v>
      </c>
      <c r="F15" s="13">
        <v>1</v>
      </c>
    </row>
    <row r="16" spans="1:6" x14ac:dyDescent="0.2">
      <c r="A16" s="18" t="s">
        <v>4</v>
      </c>
      <c r="B16" s="12"/>
      <c r="C16" s="19">
        <f ca="1">+C8+C12</f>
        <v>1.4740888494733733</v>
      </c>
      <c r="E16" s="16" t="s">
        <v>30</v>
      </c>
      <c r="F16" s="17">
        <f ca="1">NOW()+15018.5+$C$5/24</f>
        <v>59970.797204745366</v>
      </c>
    </row>
    <row r="17" spans="1:21" ht="13.5" thickBot="1" x14ac:dyDescent="0.25">
      <c r="A17" s="16" t="s">
        <v>27</v>
      </c>
      <c r="B17" s="12"/>
      <c r="C17" s="12">
        <f>COUNT(C21:C2190)</f>
        <v>4</v>
      </c>
      <c r="E17" s="16" t="s">
        <v>39</v>
      </c>
      <c r="F17" s="17">
        <f ca="1">ROUND(2*(F16-$C$7)/$C$8,0)/2+F15</f>
        <v>4055</v>
      </c>
    </row>
    <row r="18" spans="1:21" ht="14.25" thickTop="1" thickBot="1" x14ac:dyDescent="0.25">
      <c r="A18" s="18" t="s">
        <v>5</v>
      </c>
      <c r="B18" s="12"/>
      <c r="C18" s="21">
        <f ca="1">+C15</f>
        <v>59476.934704226675</v>
      </c>
      <c r="D18" s="22">
        <f ca="1">+C16</f>
        <v>1.4740888494733733</v>
      </c>
      <c r="E18" s="16" t="s">
        <v>31</v>
      </c>
      <c r="F18" s="25">
        <f ca="1">ROUND(2*(F16-$C$15)/$C$16,0)/2+F15</f>
        <v>336</v>
      </c>
    </row>
    <row r="19" spans="1:21" ht="13.5" thickTop="1" x14ac:dyDescent="0.2">
      <c r="E19" s="16" t="s">
        <v>32</v>
      </c>
      <c r="F19" s="20">
        <f ca="1">+$C$15+$C$16*F18-15018.5-$C$5/24</f>
        <v>44954.124390983066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41</v>
      </c>
      <c r="I20" s="7" t="s">
        <v>42</v>
      </c>
      <c r="J20" s="7" t="s">
        <v>43</v>
      </c>
      <c r="K20" s="7" t="s">
        <v>44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34" t="s">
        <v>45</v>
      </c>
    </row>
    <row r="21" spans="1:21" x14ac:dyDescent="0.2">
      <c r="A21" s="28" t="s">
        <v>35</v>
      </c>
      <c r="B21" s="28" t="s">
        <v>36</v>
      </c>
      <c r="C21" s="29">
        <v>53994.797999999952</v>
      </c>
      <c r="D21" s="29">
        <v>1.5E-3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2.7303524741236276E-4</v>
      </c>
      <c r="Q21" s="2">
        <f>+C21-15018.5</f>
        <v>38976.297999999952</v>
      </c>
    </row>
    <row r="22" spans="1:21" x14ac:dyDescent="0.2">
      <c r="A22" s="30" t="s">
        <v>40</v>
      </c>
      <c r="B22" s="31" t="s">
        <v>36</v>
      </c>
      <c r="C22" s="32">
        <v>57280.542999999998</v>
      </c>
      <c r="D22" s="33">
        <v>0.01</v>
      </c>
      <c r="E22">
        <f>+(C22-C$7)/C$8</f>
        <v>2228.9989078007766</v>
      </c>
      <c r="F22">
        <f>ROUND(2*E22,0)/2</f>
        <v>2229</v>
      </c>
      <c r="G22">
        <f>+C22-(C$7+F22*C$8)</f>
        <v>-1.6099999556900002E-3</v>
      </c>
      <c r="I22">
        <f>+G22</f>
        <v>-1.6099999556900002E-3</v>
      </c>
      <c r="O22">
        <f ca="1">+C$11+C$12*$F22</f>
        <v>-2.2914886034259585E-3</v>
      </c>
      <c r="Q22" s="2">
        <f>+C22-15018.5</f>
        <v>42262.042999999998</v>
      </c>
    </row>
    <row r="23" spans="1:21" x14ac:dyDescent="0.2">
      <c r="A23" s="35" t="s">
        <v>46</v>
      </c>
      <c r="B23" s="36" t="s">
        <v>36</v>
      </c>
      <c r="C23" s="37">
        <v>59476.933999999892</v>
      </c>
      <c r="D23" s="36" t="s">
        <v>47</v>
      </c>
      <c r="E23">
        <f t="shared" ref="E23:E24" si="0">+(C23-C$7)/C$8</f>
        <v>3718.9968048083501</v>
      </c>
      <c r="F23">
        <f t="shared" ref="F23:F24" si="1">ROUND(2*E23,0)/2</f>
        <v>3719</v>
      </c>
      <c r="G23">
        <f t="shared" ref="G23:G24" si="2">+C23-(C$7+F23*C$8)</f>
        <v>-4.7100000592763536E-3</v>
      </c>
      <c r="I23">
        <f t="shared" ref="I23:I24" si="3">+G23</f>
        <v>-4.7100000592763536E-3</v>
      </c>
      <c r="O23">
        <f t="shared" ref="O23:O24" ca="1" si="4">+C$11+C$12*$F23</f>
        <v>-4.0057732771581695E-3</v>
      </c>
      <c r="Q23" s="2">
        <f t="shared" ref="Q23:Q24" si="5">+C23-15018.5</f>
        <v>44458.433999999892</v>
      </c>
    </row>
    <row r="24" spans="1:21" x14ac:dyDescent="0.2">
      <c r="A24" s="35" t="s">
        <v>46</v>
      </c>
      <c r="B24" s="36" t="s">
        <v>36</v>
      </c>
      <c r="C24" s="37">
        <v>59476.935000000056</v>
      </c>
      <c r="D24" s="36" t="s">
        <v>48</v>
      </c>
      <c r="E24">
        <f t="shared" si="0"/>
        <v>3718.9974831930917</v>
      </c>
      <c r="F24">
        <f t="shared" si="1"/>
        <v>3719</v>
      </c>
      <c r="G24">
        <f t="shared" si="2"/>
        <v>-3.7099998953635804E-3</v>
      </c>
      <c r="I24">
        <f t="shared" si="3"/>
        <v>-3.7099998953635804E-3</v>
      </c>
      <c r="O24">
        <f t="shared" ca="1" si="4"/>
        <v>-4.0057732771581695E-3</v>
      </c>
      <c r="Q24" s="2">
        <f t="shared" si="5"/>
        <v>44458.435000000056</v>
      </c>
    </row>
    <row r="25" spans="1:21" x14ac:dyDescent="0.2">
      <c r="C25" s="10"/>
      <c r="D25" s="10"/>
      <c r="Q25" s="2"/>
    </row>
    <row r="26" spans="1:21" x14ac:dyDescent="0.2">
      <c r="C26" s="10"/>
      <c r="D26" s="10"/>
      <c r="Q26" s="2"/>
    </row>
    <row r="27" spans="1:21" x14ac:dyDescent="0.2">
      <c r="C27" s="10"/>
      <c r="D27" s="10"/>
      <c r="Q27" s="2"/>
    </row>
    <row r="28" spans="1:21" x14ac:dyDescent="0.2">
      <c r="C28" s="10"/>
      <c r="D28" s="10"/>
      <c r="Q28" s="2"/>
    </row>
    <row r="29" spans="1:21" x14ac:dyDescent="0.2">
      <c r="C29" s="10"/>
      <c r="D29" s="10"/>
      <c r="Q29" s="2"/>
    </row>
    <row r="30" spans="1:21" x14ac:dyDescent="0.2">
      <c r="C30" s="10"/>
      <c r="D30" s="10"/>
      <c r="Q30" s="2"/>
    </row>
    <row r="31" spans="1:21" x14ac:dyDescent="0.2">
      <c r="C31" s="10"/>
      <c r="D31" s="10"/>
      <c r="Q31" s="2"/>
    </row>
    <row r="32" spans="1:21" x14ac:dyDescent="0.2">
      <c r="C32" s="10"/>
      <c r="D32" s="10"/>
    </row>
    <row r="33" spans="3:4" x14ac:dyDescent="0.2">
      <c r="C33" s="10"/>
      <c r="D33" s="10"/>
    </row>
    <row r="34" spans="3:4" x14ac:dyDescent="0.2">
      <c r="C34" s="10"/>
      <c r="D34" s="10"/>
    </row>
    <row r="35" spans="3:4" x14ac:dyDescent="0.2">
      <c r="C35" s="10"/>
      <c r="D35" s="10"/>
    </row>
    <row r="36" spans="3:4" x14ac:dyDescent="0.2">
      <c r="C36" s="10"/>
      <c r="D36" s="10"/>
    </row>
    <row r="37" spans="3:4" x14ac:dyDescent="0.2">
      <c r="C37" s="10"/>
      <c r="D37" s="10"/>
    </row>
    <row r="38" spans="3:4" x14ac:dyDescent="0.2">
      <c r="C38" s="10"/>
      <c r="D38" s="10"/>
    </row>
    <row r="39" spans="3:4" x14ac:dyDescent="0.2">
      <c r="C39" s="10"/>
      <c r="D39" s="10"/>
    </row>
    <row r="40" spans="3:4" x14ac:dyDescent="0.2">
      <c r="C40" s="10"/>
      <c r="D40" s="10"/>
    </row>
    <row r="41" spans="3:4" x14ac:dyDescent="0.2">
      <c r="C41" s="10"/>
      <c r="D41" s="10"/>
    </row>
    <row r="42" spans="3:4" x14ac:dyDescent="0.2">
      <c r="C42" s="10"/>
      <c r="D42" s="10"/>
    </row>
    <row r="43" spans="3:4" x14ac:dyDescent="0.2">
      <c r="C43" s="10"/>
      <c r="D43" s="10"/>
    </row>
    <row r="44" spans="3:4" x14ac:dyDescent="0.2">
      <c r="C44" s="10"/>
      <c r="D44" s="10"/>
    </row>
    <row r="45" spans="3:4" x14ac:dyDescent="0.2">
      <c r="C45" s="10"/>
      <c r="D45" s="10"/>
    </row>
    <row r="46" spans="3:4" x14ac:dyDescent="0.2">
      <c r="C46" s="10"/>
      <c r="D46" s="10"/>
    </row>
    <row r="47" spans="3:4" x14ac:dyDescent="0.2">
      <c r="C47" s="10"/>
      <c r="D47" s="10"/>
    </row>
    <row r="48" spans="3:4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2023-01-26T06:07:58Z</dcterms:modified>
</cp:coreProperties>
</file>